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f3b836b3454e9c8/MSU-IIT/AY-2025-2026/1S/ENS161/materials/ps-02/"/>
    </mc:Choice>
  </mc:AlternateContent>
  <xr:revisionPtr revIDLastSave="1705" documentId="8_{B6DDD4DC-3E4B-E64F-936B-A8F3ACBAA301}" xr6:coauthVersionLast="47" xr6:coauthVersionMax="47" xr10:uidLastSave="{E452D32C-8C83-0F4D-8309-338ED56FCBB9}"/>
  <bookViews>
    <workbookView xWindow="2100" yWindow="680" windowWidth="17820" windowHeight="17360" activeTab="3" xr2:uid="{B716784F-8199-954C-A160-53A74982793B}"/>
  </bookViews>
  <sheets>
    <sheet name="Problem 1" sheetId="2" r:id="rId1"/>
    <sheet name="Problem 2" sheetId="3" r:id="rId2"/>
    <sheet name="Problem 3" sheetId="4" r:id="rId3"/>
    <sheet name="Problem 4" sheetId="5" r:id="rId4"/>
    <sheet name="Problem 5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5" l="1"/>
  <c r="C36" i="5"/>
  <c r="C35" i="5"/>
  <c r="B36" i="5"/>
  <c r="B37" i="5"/>
  <c r="B35" i="5"/>
  <c r="B43" i="5" s="1"/>
  <c r="B46" i="5" s="1"/>
  <c r="C69" i="6"/>
  <c r="B69" i="6"/>
  <c r="C68" i="6"/>
  <c r="B68" i="6"/>
  <c r="C67" i="6"/>
  <c r="B67" i="6"/>
  <c r="C66" i="6"/>
  <c r="B66" i="6"/>
  <c r="C65" i="6"/>
  <c r="B65" i="6"/>
  <c r="C62" i="6"/>
  <c r="C64" i="6"/>
  <c r="B64" i="6"/>
  <c r="C63" i="6"/>
  <c r="B63" i="6"/>
  <c r="B62" i="6"/>
  <c r="F14" i="6"/>
  <c r="F15" i="6"/>
  <c r="F13" i="6"/>
  <c r="E14" i="6"/>
  <c r="E15" i="6"/>
  <c r="E13" i="6"/>
  <c r="E19" i="6" s="1"/>
  <c r="E23" i="6" s="1"/>
  <c r="C13" i="6"/>
  <c r="D13" i="6"/>
  <c r="C14" i="6"/>
  <c r="D14" i="6"/>
  <c r="C15" i="6"/>
  <c r="D15" i="6"/>
  <c r="B14" i="6"/>
  <c r="B15" i="6"/>
  <c r="B13" i="6"/>
  <c r="C45" i="5"/>
  <c r="C46" i="5"/>
  <c r="C47" i="5"/>
  <c r="C42" i="5"/>
  <c r="C43" i="5"/>
  <c r="C44" i="5"/>
  <c r="B42" i="5"/>
  <c r="B45" i="5" s="1"/>
  <c r="D18" i="5"/>
  <c r="C17" i="5"/>
  <c r="C18" i="5"/>
  <c r="B17" i="5"/>
  <c r="B18" i="5"/>
  <c r="B16" i="5"/>
  <c r="F10" i="5"/>
  <c r="D17" i="5" s="1"/>
  <c r="E10" i="5"/>
  <c r="F9" i="5"/>
  <c r="E9" i="5"/>
  <c r="C16" i="5" s="1"/>
  <c r="F11" i="5"/>
  <c r="E11" i="5"/>
  <c r="C62" i="4"/>
  <c r="B62" i="4"/>
  <c r="C61" i="4"/>
  <c r="B61" i="4"/>
  <c r="C60" i="4"/>
  <c r="B60" i="4"/>
  <c r="C59" i="4"/>
  <c r="B59" i="4"/>
  <c r="C58" i="4"/>
  <c r="B58" i="4"/>
  <c r="C57" i="4"/>
  <c r="B57" i="4"/>
  <c r="F83" i="4"/>
  <c r="F84" i="4"/>
  <c r="F85" i="4"/>
  <c r="E84" i="4"/>
  <c r="E85" i="4"/>
  <c r="E83" i="4"/>
  <c r="F76" i="4"/>
  <c r="F77" i="4"/>
  <c r="F78" i="4"/>
  <c r="E77" i="4"/>
  <c r="E78" i="4"/>
  <c r="E76" i="4"/>
  <c r="F82" i="4"/>
  <c r="E82" i="4"/>
  <c r="E72" i="4"/>
  <c r="E73" i="4"/>
  <c r="F72" i="4"/>
  <c r="F73" i="4"/>
  <c r="F74" i="4"/>
  <c r="E74" i="4"/>
  <c r="F68" i="4"/>
  <c r="F69" i="4" s="1"/>
  <c r="E68" i="4"/>
  <c r="E70" i="4" s="1"/>
  <c r="F61" i="4"/>
  <c r="F62" i="4" s="1"/>
  <c r="E61" i="4"/>
  <c r="E63" i="4" s="1"/>
  <c r="C53" i="3"/>
  <c r="B53" i="3"/>
  <c r="C52" i="3"/>
  <c r="B52" i="3"/>
  <c r="C51" i="3"/>
  <c r="B51" i="3"/>
  <c r="C50" i="3"/>
  <c r="B50" i="3"/>
  <c r="C49" i="3"/>
  <c r="B49" i="3"/>
  <c r="F17" i="3"/>
  <c r="F18" i="3"/>
  <c r="F16" i="3"/>
  <c r="C16" i="3"/>
  <c r="D16" i="3"/>
  <c r="E16" i="3"/>
  <c r="C17" i="3"/>
  <c r="D17" i="3"/>
  <c r="E17" i="3"/>
  <c r="C18" i="3"/>
  <c r="D18" i="3"/>
  <c r="E18" i="3"/>
  <c r="B17" i="3"/>
  <c r="B18" i="3"/>
  <c r="B16" i="3"/>
  <c r="C15" i="2"/>
  <c r="C16" i="2"/>
  <c r="C17" i="2"/>
  <c r="B17" i="2"/>
  <c r="C10" i="2"/>
  <c r="B16" i="2" s="1"/>
  <c r="C9" i="2"/>
  <c r="B15" i="2" s="1"/>
  <c r="B44" i="5" l="1"/>
  <c r="B47" i="5" s="1"/>
  <c r="F19" i="6"/>
  <c r="F23" i="6" s="1"/>
  <c r="D19" i="6"/>
  <c r="D25" i="6" s="1"/>
  <c r="E24" i="6"/>
  <c r="E25" i="6"/>
  <c r="C19" i="6"/>
  <c r="B19" i="6"/>
  <c r="D16" i="5"/>
  <c r="D23" i="5" s="1"/>
  <c r="C23" i="5"/>
  <c r="C28" i="5" s="1"/>
  <c r="B23" i="5"/>
  <c r="B29" i="5" s="1"/>
  <c r="F70" i="4"/>
  <c r="E69" i="4"/>
  <c r="E71" i="4"/>
  <c r="F71" i="4"/>
  <c r="E62" i="4"/>
  <c r="E64" i="4"/>
  <c r="F64" i="4"/>
  <c r="F63" i="4"/>
  <c r="F75" i="4"/>
  <c r="E75" i="4"/>
  <c r="D22" i="3"/>
  <c r="D26" i="3"/>
  <c r="D28" i="3"/>
  <c r="F22" i="3"/>
  <c r="F27" i="3" s="1"/>
  <c r="D27" i="3"/>
  <c r="E22" i="3"/>
  <c r="E26" i="3" s="1"/>
  <c r="C22" i="3"/>
  <c r="C27" i="3" s="1"/>
  <c r="B22" i="3"/>
  <c r="B27" i="3" s="1"/>
  <c r="B21" i="2"/>
  <c r="B27" i="2" s="1"/>
  <c r="C34" i="2" s="1"/>
  <c r="C21" i="2"/>
  <c r="C26" i="2" s="1"/>
  <c r="B26" i="2" l="1"/>
  <c r="B25" i="2"/>
  <c r="E33" i="2"/>
  <c r="D33" i="2"/>
  <c r="F25" i="6"/>
  <c r="C31" i="6" s="1"/>
  <c r="D24" i="6"/>
  <c r="D23" i="6"/>
  <c r="F24" i="6"/>
  <c r="C30" i="6"/>
  <c r="B30" i="6"/>
  <c r="C29" i="6"/>
  <c r="B29" i="6"/>
  <c r="C24" i="6"/>
  <c r="C25" i="6"/>
  <c r="C23" i="6"/>
  <c r="B24" i="6"/>
  <c r="B25" i="6"/>
  <c r="B23" i="6"/>
  <c r="D28" i="5"/>
  <c r="D30" i="5"/>
  <c r="D29" i="5"/>
  <c r="C30" i="5"/>
  <c r="C29" i="5"/>
  <c r="B30" i="5"/>
  <c r="B28" i="5"/>
  <c r="E27" i="3"/>
  <c r="F34" i="3"/>
  <c r="G34" i="3"/>
  <c r="F28" i="3"/>
  <c r="F26" i="3"/>
  <c r="E34" i="3"/>
  <c r="D34" i="3"/>
  <c r="E28" i="3"/>
  <c r="C28" i="3"/>
  <c r="C26" i="3"/>
  <c r="B26" i="3"/>
  <c r="C33" i="3" s="1"/>
  <c r="B28" i="3"/>
  <c r="C35" i="3" s="1"/>
  <c r="C34" i="3"/>
  <c r="B34" i="3"/>
  <c r="B34" i="2"/>
  <c r="C25" i="2"/>
  <c r="C33" i="2"/>
  <c r="B33" i="2"/>
  <c r="B39" i="2" s="1"/>
  <c r="C27" i="2"/>
  <c r="C32" i="2"/>
  <c r="E32" i="2" l="1"/>
  <c r="D32" i="2"/>
  <c r="E34" i="2"/>
  <c r="C40" i="2" s="1"/>
  <c r="D34" i="2"/>
  <c r="B40" i="2" s="1"/>
  <c r="C55" i="2"/>
  <c r="B55" i="2"/>
  <c r="B32" i="2"/>
  <c r="B38" i="2" s="1"/>
  <c r="B47" i="6"/>
  <c r="B50" i="6" s="1"/>
  <c r="C53" i="6"/>
  <c r="C56" i="6" s="1"/>
  <c r="C47" i="6"/>
  <c r="C54" i="6"/>
  <c r="C48" i="6"/>
  <c r="C51" i="6" s="1"/>
  <c r="C55" i="6"/>
  <c r="C58" i="6" s="1"/>
  <c r="C50" i="6"/>
  <c r="C49" i="6"/>
  <c r="C52" i="6" s="1"/>
  <c r="C57" i="6"/>
  <c r="B31" i="6"/>
  <c r="B54" i="6" s="1"/>
  <c r="B57" i="6" s="1"/>
  <c r="B42" i="6"/>
  <c r="B45" i="6" s="1"/>
  <c r="B43" i="6"/>
  <c r="B46" i="6" s="1"/>
  <c r="C43" i="6"/>
  <c r="C46" i="6" s="1"/>
  <c r="C35" i="6"/>
  <c r="C36" i="6"/>
  <c r="C39" i="6" s="1"/>
  <c r="C38" i="6"/>
  <c r="C37" i="6"/>
  <c r="C40" i="6" s="1"/>
  <c r="C42" i="6"/>
  <c r="C45" i="6" s="1"/>
  <c r="C41" i="6"/>
  <c r="C44" i="6" s="1"/>
  <c r="D35" i="3"/>
  <c r="E35" i="3"/>
  <c r="B40" i="3"/>
  <c r="B47" i="3" s="1"/>
  <c r="F33" i="3"/>
  <c r="G33" i="3"/>
  <c r="G35" i="3"/>
  <c r="F35" i="3"/>
  <c r="D33" i="3"/>
  <c r="E33" i="3"/>
  <c r="C40" i="3"/>
  <c r="C47" i="3" s="1"/>
  <c r="C39" i="3"/>
  <c r="B33" i="3"/>
  <c r="C41" i="3"/>
  <c r="C48" i="3" s="1"/>
  <c r="B35" i="3"/>
  <c r="B41" i="3" s="1"/>
  <c r="B48" i="3" s="1"/>
  <c r="C39" i="2"/>
  <c r="C38" i="2"/>
  <c r="B41" i="2" l="1"/>
  <c r="C41" i="2"/>
  <c r="C51" i="2" s="1"/>
  <c r="C46" i="2"/>
  <c r="C53" i="2" s="1"/>
  <c r="B47" i="2"/>
  <c r="B54" i="2" s="1"/>
  <c r="C47" i="2"/>
  <c r="C54" i="2" s="1"/>
  <c r="B48" i="6"/>
  <c r="B51" i="6" s="1"/>
  <c r="B36" i="6"/>
  <c r="B39" i="6" s="1"/>
  <c r="B49" i="6"/>
  <c r="B52" i="6" s="1"/>
  <c r="B55" i="6"/>
  <c r="B58" i="6" s="1"/>
  <c r="B35" i="6"/>
  <c r="B38" i="6" s="1"/>
  <c r="B53" i="6"/>
  <c r="B56" i="6" s="1"/>
  <c r="B37" i="6"/>
  <c r="B40" i="6" s="1"/>
  <c r="B41" i="6"/>
  <c r="B44" i="6" s="1"/>
  <c r="B39" i="3"/>
  <c r="C46" i="3"/>
  <c r="C42" i="3"/>
  <c r="C45" i="2" l="1"/>
  <c r="C52" i="2" s="1"/>
  <c r="B51" i="2"/>
  <c r="B46" i="2"/>
  <c r="B53" i="2" s="1"/>
  <c r="B45" i="2"/>
  <c r="B52" i="2" s="1"/>
  <c r="B46" i="3"/>
  <c r="B42" i="3"/>
</calcChain>
</file>

<file path=xl/sharedStrings.xml><?xml version="1.0" encoding="utf-8"?>
<sst xmlns="http://schemas.openxmlformats.org/spreadsheetml/2006/main" count="300" uniqueCount="96">
  <si>
    <t>Parameters</t>
  </si>
  <si>
    <t>Answers</t>
  </si>
  <si>
    <t>F_1</t>
  </si>
  <si>
    <t>F_2</t>
  </si>
  <si>
    <t>a</t>
  </si>
  <si>
    <t>b</t>
  </si>
  <si>
    <t>c</t>
  </si>
  <si>
    <t>d</t>
  </si>
  <si>
    <t>e</t>
  </si>
  <si>
    <t>f</t>
  </si>
  <si>
    <t>B5-1</t>
  </si>
  <si>
    <t>B6</t>
  </si>
  <si>
    <t>F_3</t>
  </si>
  <si>
    <t>F_AB</t>
  </si>
  <si>
    <t>F_AC</t>
  </si>
  <si>
    <t>A</t>
  </si>
  <si>
    <t>B</t>
  </si>
  <si>
    <t>C</t>
  </si>
  <si>
    <t>r_AB</t>
  </si>
  <si>
    <t>Points</t>
  </si>
  <si>
    <t>Position vectors</t>
  </si>
  <si>
    <t>r_AC</t>
  </si>
  <si>
    <t>Distances</t>
  </si>
  <si>
    <t>d_AB</t>
  </si>
  <si>
    <t>d_AC</t>
  </si>
  <si>
    <t>Unit vectors</t>
  </si>
  <si>
    <t>u_AC</t>
  </si>
  <si>
    <t>u_AB</t>
  </si>
  <si>
    <t>Force vectors</t>
  </si>
  <si>
    <t>Resultant</t>
  </si>
  <si>
    <t>magnitude</t>
  </si>
  <si>
    <t>Unit vector for resultant force</t>
  </si>
  <si>
    <t>Resultant force</t>
  </si>
  <si>
    <t>x</t>
  </si>
  <si>
    <t>y</t>
  </si>
  <si>
    <t>z</t>
  </si>
  <si>
    <t>F_B</t>
  </si>
  <si>
    <t>F_C</t>
  </si>
  <si>
    <t>F_E</t>
  </si>
  <si>
    <t>D</t>
  </si>
  <si>
    <t>E</t>
  </si>
  <si>
    <t>r_DE</t>
  </si>
  <si>
    <t>r_AE</t>
  </si>
  <si>
    <t>r_AD</t>
  </si>
  <si>
    <t>d_AD</t>
  </si>
  <si>
    <t>d_AE</t>
  </si>
  <si>
    <t>d_DE</t>
  </si>
  <si>
    <t>u_AD</t>
  </si>
  <si>
    <t>u_AE</t>
  </si>
  <si>
    <t>u_DE</t>
  </si>
  <si>
    <t>g</t>
  </si>
  <si>
    <t>h</t>
  </si>
  <si>
    <t>From B to A</t>
  </si>
  <si>
    <r>
      <t xml:space="preserve">From </t>
    </r>
    <r>
      <rPr>
        <i/>
        <sz val="11"/>
        <color rgb="FF000000"/>
        <rFont val="Verdana"/>
        <family val="2"/>
      </rPr>
      <t>B</t>
    </r>
    <r>
      <rPr>
        <sz val="11"/>
        <color rgb="FF000000"/>
        <rFont val="Verdana"/>
        <family val="2"/>
      </rPr>
      <t xml:space="preserve"> to anchor shown right</t>
    </r>
  </si>
  <si>
    <r>
      <t xml:space="preserve">From </t>
    </r>
    <r>
      <rPr>
        <i/>
        <sz val="11"/>
        <color rgb="FF000000"/>
        <rFont val="Verdana"/>
        <family val="2"/>
      </rPr>
      <t>B</t>
    </r>
    <r>
      <rPr>
        <sz val="11"/>
        <color rgb="FF000000"/>
        <rFont val="Verdana"/>
        <family val="2"/>
      </rPr>
      <t xml:space="preserve"> to anchor shown left</t>
    </r>
  </si>
  <si>
    <r>
      <t xml:space="preserve">From </t>
    </r>
    <r>
      <rPr>
        <i/>
        <sz val="11"/>
        <color rgb="FF000000"/>
        <rFont val="Verdana"/>
        <family val="2"/>
      </rPr>
      <t>B</t>
    </r>
    <r>
      <rPr>
        <sz val="11"/>
        <color rgb="FF000000"/>
        <rFont val="Verdana"/>
        <family val="2"/>
      </rPr>
      <t xml:space="preserve"> to </t>
    </r>
    <r>
      <rPr>
        <i/>
        <sz val="11"/>
        <color rgb="FF000000"/>
        <rFont val="Verdana"/>
        <family val="2"/>
      </rPr>
      <t>A</t>
    </r>
  </si>
  <si>
    <t>i</t>
  </si>
  <si>
    <t>Resultant force conditions</t>
  </si>
  <si>
    <r>
      <t>x</t>
    </r>
    <r>
      <rPr>
        <sz val="11"/>
        <color theme="1"/>
        <rFont val="Verdana"/>
        <family val="2"/>
      </rPr>
      <t>-comp</t>
    </r>
    <r>
      <rPr>
        <i/>
        <sz val="11"/>
        <color theme="1"/>
        <rFont val="Verdana"/>
        <family val="2"/>
      </rPr>
      <t>.</t>
    </r>
  </si>
  <si>
    <r>
      <rPr>
        <i/>
        <sz val="11"/>
        <color theme="1"/>
        <rFont val="Verdana"/>
        <family val="2"/>
      </rPr>
      <t>y</t>
    </r>
    <r>
      <rPr>
        <sz val="11"/>
        <color theme="1"/>
        <rFont val="Verdana"/>
        <family val="2"/>
      </rPr>
      <t>-comp.</t>
    </r>
  </si>
  <si>
    <r>
      <rPr>
        <i/>
        <sz val="11"/>
        <color theme="1"/>
        <rFont val="Verdana"/>
        <family val="2"/>
      </rPr>
      <t>z</t>
    </r>
    <r>
      <rPr>
        <sz val="11"/>
        <color theme="1"/>
        <rFont val="Verdana"/>
        <family val="2"/>
      </rPr>
      <t>-comp.</t>
    </r>
  </si>
  <si>
    <t>r1</t>
  </si>
  <si>
    <t>d1</t>
  </si>
  <si>
    <t>r2</t>
  </si>
  <si>
    <t>d2</t>
  </si>
  <si>
    <t>r3</t>
  </si>
  <si>
    <t>d3</t>
  </si>
  <si>
    <t>r_BO</t>
  </si>
  <si>
    <t>d_BO</t>
  </si>
  <si>
    <t>u1</t>
  </si>
  <si>
    <t>u2</t>
  </si>
  <si>
    <t>u3</t>
  </si>
  <si>
    <t>u_BO</t>
  </si>
  <si>
    <t>Use a solver to obtain answers to Items a - c</t>
  </si>
  <si>
    <t>F</t>
  </si>
  <si>
    <t>Parameter-independent position vectors</t>
  </si>
  <si>
    <t>r_BD</t>
  </si>
  <si>
    <t>d_BD</t>
  </si>
  <si>
    <t>u_BD</t>
  </si>
  <si>
    <t>Force vector</t>
  </si>
  <si>
    <t>F_BD</t>
  </si>
  <si>
    <t>r_CE</t>
  </si>
  <si>
    <t>d_CE</t>
  </si>
  <si>
    <t>u_CE</t>
  </si>
  <si>
    <t>r_EB</t>
  </si>
  <si>
    <t>d_EB</t>
  </si>
  <si>
    <t>u_EB</t>
  </si>
  <si>
    <t>Force vector components</t>
  </si>
  <si>
    <t>along AC</t>
  </si>
  <si>
    <t>along AD</t>
  </si>
  <si>
    <t>perp. to AC</t>
  </si>
  <si>
    <t>perp. to AD</t>
  </si>
  <si>
    <t>along AE</t>
  </si>
  <si>
    <t>along CE</t>
  </si>
  <si>
    <t>perp. to AE</t>
  </si>
  <si>
    <t>perp. to 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</si>
</sst>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8" x14ac:knownFonts="1">
    <font>
      <sz val="12"/>
      <color theme="1"/>
      <name val="Aptos Narrow"/>
      <family val="2"/>
      <scheme val="minor"/>
    </font>
    <font>
      <sz val="11"/>
      <color theme="1"/>
      <name val="Verdana"/>
      <family val="2"/>
    </font>
    <font>
      <b/>
      <sz val="11"/>
      <color theme="1"/>
      <name val="Verdana"/>
      <family val="2"/>
    </font>
    <font>
      <i/>
      <sz val="11"/>
      <color theme="1"/>
      <name val="Verdana"/>
      <family val="2"/>
    </font>
    <font>
      <sz val="11"/>
      <color rgb="FF000000"/>
      <name val="Verdana"/>
      <family val="2"/>
    </font>
    <font>
      <i/>
      <sz val="11"/>
      <color theme="9" tint="-0.249977111117893"/>
      <name val="Verdana"/>
      <family val="2"/>
    </font>
    <font>
      <i/>
      <sz val="11"/>
      <color rgb="FF000000"/>
      <name val="Verdana"/>
      <family val="2"/>
    </font>
    <font>
      <sz val="11"/>
      <color theme="9" tint="-0.24997711111789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4135</xdr:colOff>
      <xdr:row>8</xdr:row>
      <xdr:rowOff>165097</xdr:rowOff>
    </xdr:from>
    <xdr:ext cx="877676" cy="1737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5A50FC1-AEF9-7B4B-9C45-850BE1C43FD9}"/>
                </a:ext>
              </a:extLst>
            </xdr:cNvPr>
            <xdr:cNvSpPr txBox="1"/>
          </xdr:nvSpPr>
          <xdr:spPr>
            <a:xfrm>
              <a:off x="2665666" y="1574858"/>
              <a:ext cx="877676" cy="173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⟨"/>
                        <m:endChr m:val="⟩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,−4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5A50FC1-AEF9-7B4B-9C45-850BE1C43FD9}"/>
                </a:ext>
              </a:extLst>
            </xdr:cNvPr>
            <xdr:cNvSpPr txBox="1"/>
          </xdr:nvSpPr>
          <xdr:spPr>
            <a:xfrm>
              <a:off x="2665666" y="1574858"/>
              <a:ext cx="877676" cy="173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𝑟_3=⟨𝑥, 𝑦,−4⟩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4135</xdr:colOff>
      <xdr:row>13</xdr:row>
      <xdr:rowOff>146381</xdr:rowOff>
    </xdr:from>
    <xdr:ext cx="1289071" cy="2099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4DD2F28-FB41-FD26-6080-5501EE07104A}"/>
                </a:ext>
              </a:extLst>
            </xdr:cNvPr>
            <xdr:cNvSpPr txBox="1"/>
          </xdr:nvSpPr>
          <xdr:spPr>
            <a:xfrm>
              <a:off x="2665666" y="2437242"/>
              <a:ext cx="1289071" cy="2099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+16</m:t>
                        </m:r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4DD2F28-FB41-FD26-6080-5501EE07104A}"/>
                </a:ext>
              </a:extLst>
            </xdr:cNvPr>
            <xdr:cNvSpPr txBox="1"/>
          </xdr:nvSpPr>
          <xdr:spPr>
            <a:xfrm>
              <a:off x="2665666" y="2437242"/>
              <a:ext cx="1289071" cy="2099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𝑑_3=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𝑥^2+𝑦^2+16)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7959</xdr:colOff>
      <xdr:row>18</xdr:row>
      <xdr:rowOff>28681</xdr:rowOff>
    </xdr:from>
    <xdr:ext cx="1442766" cy="4304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F878E15-33C2-8824-2C4C-916DE26B17D9}"/>
                </a:ext>
              </a:extLst>
            </xdr:cNvPr>
            <xdr:cNvSpPr txBox="1"/>
          </xdr:nvSpPr>
          <xdr:spPr>
            <a:xfrm>
              <a:off x="2669490" y="3200643"/>
              <a:ext cx="1442766" cy="4304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⟨"/>
                        <m:endChr m:val="⟩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US" sz="110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9</m:t>
                                </m:r>
                              </m:e>
                            </m:rad>
                            <m:r>
                              <m:rPr>
                                <m:nor/>
                              </m:rPr>
                              <a:rPr lang="en-US" sz="1100"/>
                              <m:t> </m:t>
                            </m:r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f>
                          <m:f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−3</m:t>
                            </m:r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US" sz="110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9</m:t>
                                </m:r>
                              </m:e>
                            </m:rad>
                            <m:r>
                              <m:rPr>
                                <m:nor/>
                              </m:rPr>
                              <a:rPr lang="en-US" sz="1100"/>
                              <m:t> </m:t>
                            </m:r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f>
                          <m:f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−4</m:t>
                            </m:r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US" sz="110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9</m:t>
                                </m:r>
                              </m:e>
                            </m:rad>
                            <m:r>
                              <m:rPr>
                                <m:nor/>
                              </m:rPr>
                              <a:rPr lang="en-US" sz="1100"/>
                              <m:t> 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F878E15-33C2-8824-2C4C-916DE26B17D9}"/>
                </a:ext>
              </a:extLst>
            </xdr:cNvPr>
            <xdr:cNvSpPr txBox="1"/>
          </xdr:nvSpPr>
          <xdr:spPr>
            <a:xfrm>
              <a:off x="2669490" y="3200643"/>
              <a:ext cx="1442766" cy="4304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𝑢_2=</a:t>
              </a:r>
              <a:r>
                <a:rPr lang="en-US" sz="1100" i="0">
                  <a:latin typeface="Cambria Math" panose="02040503050406030204" pitchFamily="18" charset="0"/>
                </a:rPr>
                <a:t>⟨</a:t>
              </a:r>
              <a:r>
                <a:rPr lang="en-US" sz="1100" b="0" i="0">
                  <a:latin typeface="Cambria Math" panose="02040503050406030204" pitchFamily="18" charset="0"/>
                </a:rPr>
                <a:t>2/(√</a:t>
              </a:r>
              <a:r>
                <a:rPr lang="en-US" sz="110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9 "</a:t>
              </a:r>
              <a:r>
                <a:rPr lang="en-US" sz="1100" i="0"/>
                <a:t> </a:t>
              </a:r>
              <a:r>
                <a:rPr lang="en-US" sz="1100" i="0">
                  <a:latin typeface="Cambria Math" panose="02040503050406030204" pitchFamily="18" charset="0"/>
                </a:rPr>
                <a:t>" )</a:t>
              </a:r>
              <a:r>
                <a:rPr lang="en-US" sz="1100" b="0" i="0">
                  <a:latin typeface="Cambria Math" panose="02040503050406030204" pitchFamily="18" charset="0"/>
                </a:rPr>
                <a:t>,(−3)/(√</a:t>
              </a:r>
              <a:r>
                <a:rPr lang="en-US" sz="110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9 "</a:t>
              </a:r>
              <a:r>
                <a:rPr lang="en-US" sz="1100" i="0"/>
                <a:t> </a:t>
              </a:r>
              <a:r>
                <a:rPr lang="en-US" sz="1100" i="0">
                  <a:latin typeface="Cambria Math" panose="02040503050406030204" pitchFamily="18" charset="0"/>
                </a:rPr>
                <a:t>" )</a:t>
              </a:r>
              <a:r>
                <a:rPr lang="en-US" sz="1100" b="0" i="0">
                  <a:latin typeface="Cambria Math" panose="02040503050406030204" pitchFamily="18" charset="0"/>
                </a:rPr>
                <a:t>,(−4)/(√</a:t>
              </a:r>
              <a:r>
                <a:rPr lang="en-US" sz="110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9 "</a:t>
              </a:r>
              <a:r>
                <a:rPr lang="en-US" sz="1100" i="0"/>
                <a:t> </a:t>
              </a:r>
              <a:r>
                <a:rPr lang="en-US" sz="1100" i="0">
                  <a:latin typeface="Cambria Math" panose="02040503050406030204" pitchFamily="18" charset="0"/>
                </a:rPr>
                <a:t>" )⟩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29315</xdr:colOff>
      <xdr:row>32</xdr:row>
      <xdr:rowOff>50887</xdr:rowOff>
    </xdr:from>
    <xdr:ext cx="3563732" cy="4323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52528329-C6F1-0B4C-A886-E5D80625A6A8}"/>
                </a:ext>
              </a:extLst>
            </xdr:cNvPr>
            <xdr:cNvSpPr txBox="1"/>
          </xdr:nvSpPr>
          <xdr:spPr>
            <a:xfrm>
              <a:off x="918315" y="5638887"/>
              <a:ext cx="3563732" cy="4323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=5</m:t>
                    </m:r>
                    <m:d>
                      <m:dPr>
                        <m:begChr m:val="⟨"/>
                        <m:endChr m:val="⟩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radPr>
                              <m:deg/>
                              <m:e>
                                <m:sSup>
                                  <m:sSupPr>
                                    <m:ctrlP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sSup>
                                  <m:sSup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e>
                                  <m:sup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+16</m:t>
                                </m:r>
                              </m:e>
                            </m:rad>
                            <m:r>
                              <m:rPr>
                                <m:nor/>
                              </m:rPr>
                              <a:rPr lang="en-US" sz="1100"/>
                              <m:t> </m:t>
                            </m:r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f>
                          <m:f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radPr>
                              <m:deg/>
                              <m:e>
                                <m:sSup>
                                  <m:sSupPr>
                                    <m:ctrlP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sSup>
                                  <m:sSup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e>
                                  <m:sup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+16</m:t>
                                </m:r>
                              </m:e>
                            </m:rad>
                            <m:r>
                              <m:rPr>
                                <m:nor/>
                              </m:rPr>
                              <a:rPr lang="en-US" sz="1100"/>
                              <m:t> </m:t>
                            </m:r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f>
                          <m:f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−4</m:t>
                            </m:r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radPr>
                              <m:deg/>
                              <m:e>
                                <m:sSup>
                                  <m:sSupPr>
                                    <m:ctrlP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sSup>
                                  <m:sSup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e>
                                  <m:sup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+16</m:t>
                                </m:r>
                              </m:e>
                            </m:rad>
                            <m:r>
                              <m:rPr>
                                <m:nor/>
                              </m:rPr>
                              <a:rPr lang="en-US" sz="1100"/>
                              <m:t> 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52528329-C6F1-0B4C-A886-E5D80625A6A8}"/>
                </a:ext>
              </a:extLst>
            </xdr:cNvPr>
            <xdr:cNvSpPr txBox="1"/>
          </xdr:nvSpPr>
          <xdr:spPr>
            <a:xfrm>
              <a:off x="918315" y="5638887"/>
              <a:ext cx="3563732" cy="4323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𝐹_3=5</a:t>
              </a:r>
              <a:r>
                <a:rPr lang="en-US" sz="1100" i="0">
                  <a:latin typeface="Cambria Math" panose="02040503050406030204" pitchFamily="18" charset="0"/>
                </a:rPr>
                <a:t>⟨</a:t>
              </a:r>
              <a:r>
                <a:rPr lang="en-US" sz="1100" b="0" i="0">
                  <a:latin typeface="Cambria Math" panose="02040503050406030204" pitchFamily="18" charset="0"/>
                </a:rPr>
                <a:t>𝑥/(√(𝑥^2+𝑦^2+16) "</a:t>
              </a:r>
              <a:r>
                <a:rPr lang="en-US" sz="1100" i="0"/>
                <a:t> </a:t>
              </a:r>
              <a:r>
                <a:rPr lang="en-US" sz="1100" i="0">
                  <a:latin typeface="Cambria Math" panose="02040503050406030204" pitchFamily="18" charset="0"/>
                </a:rPr>
                <a:t>" )</a:t>
              </a:r>
              <a:r>
                <a:rPr lang="en-US" sz="1100" b="0" i="0">
                  <a:latin typeface="Cambria Math" panose="02040503050406030204" pitchFamily="18" charset="0"/>
                </a:rPr>
                <a:t>,𝑦/(√(𝑥^2+𝑦^2+16) "</a:t>
              </a:r>
              <a:r>
                <a:rPr lang="en-US" sz="1100" i="0"/>
                <a:t> </a:t>
              </a:r>
              <a:r>
                <a:rPr lang="en-US" sz="1100" i="0">
                  <a:latin typeface="Cambria Math" panose="02040503050406030204" pitchFamily="18" charset="0"/>
                </a:rPr>
                <a:t>" )</a:t>
              </a:r>
              <a:r>
                <a:rPr lang="en-US" sz="1100" b="0" i="0">
                  <a:latin typeface="Cambria Math" panose="02040503050406030204" pitchFamily="18" charset="0"/>
                </a:rPr>
                <a:t>,(−4)/(√(𝑥^2+𝑦^2+16) "</a:t>
              </a:r>
              <a:r>
                <a:rPr lang="en-US" sz="1100" i="0"/>
                <a:t> </a:t>
              </a:r>
              <a:r>
                <a:rPr lang="en-US" sz="1100" i="0">
                  <a:latin typeface="Cambria Math" panose="02040503050406030204" pitchFamily="18" charset="0"/>
                </a:rPr>
                <a:t>" )⟩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63180</xdr:colOff>
      <xdr:row>32</xdr:row>
      <xdr:rowOff>50887</xdr:rowOff>
    </xdr:from>
    <xdr:ext cx="3563732" cy="4323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9C64AF22-9AC4-A244-B140-6C98571EB0F3}"/>
                </a:ext>
              </a:extLst>
            </xdr:cNvPr>
            <xdr:cNvSpPr txBox="1"/>
          </xdr:nvSpPr>
          <xdr:spPr>
            <a:xfrm>
              <a:off x="5206680" y="5638887"/>
              <a:ext cx="3563732" cy="4323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=5</m:t>
                    </m:r>
                    <m:d>
                      <m:dPr>
                        <m:begChr m:val="⟨"/>
                        <m:endChr m:val="⟩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radPr>
                              <m:deg/>
                              <m:e>
                                <m:sSup>
                                  <m:sSupPr>
                                    <m:ctrlP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sSup>
                                  <m:sSup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e>
                                  <m:sup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+16</m:t>
                                </m:r>
                              </m:e>
                            </m:rad>
                            <m:r>
                              <m:rPr>
                                <m:nor/>
                              </m:rPr>
                              <a:rPr lang="en-US" sz="1100"/>
                              <m:t> </m:t>
                            </m:r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f>
                          <m:f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radPr>
                              <m:deg/>
                              <m:e>
                                <m:sSup>
                                  <m:sSupPr>
                                    <m:ctrlP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sSup>
                                  <m:sSup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e>
                                  <m:sup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+16</m:t>
                                </m:r>
                              </m:e>
                            </m:rad>
                            <m:r>
                              <m:rPr>
                                <m:nor/>
                              </m:rPr>
                              <a:rPr lang="en-US" sz="1100"/>
                              <m:t> </m:t>
                            </m:r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f>
                          <m:f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−4</m:t>
                            </m:r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radPr>
                              <m:deg/>
                              <m:e>
                                <m:sSup>
                                  <m:sSupPr>
                                    <m:ctrlP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sSup>
                                  <m:sSup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e>
                                  <m:sup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+16</m:t>
                                </m:r>
                              </m:e>
                            </m:rad>
                            <m:r>
                              <m:rPr>
                                <m:nor/>
                              </m:rPr>
                              <a:rPr lang="en-US" sz="1100"/>
                              <m:t> 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9C64AF22-9AC4-A244-B140-6C98571EB0F3}"/>
                </a:ext>
              </a:extLst>
            </xdr:cNvPr>
            <xdr:cNvSpPr txBox="1"/>
          </xdr:nvSpPr>
          <xdr:spPr>
            <a:xfrm>
              <a:off x="5206680" y="5638887"/>
              <a:ext cx="3563732" cy="4323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𝐹_3=5</a:t>
              </a:r>
              <a:r>
                <a:rPr lang="en-US" sz="1100" i="0">
                  <a:latin typeface="Cambria Math" panose="02040503050406030204" pitchFamily="18" charset="0"/>
                </a:rPr>
                <a:t>⟨</a:t>
              </a:r>
              <a:r>
                <a:rPr lang="en-US" sz="1100" b="0" i="0">
                  <a:latin typeface="Cambria Math" panose="02040503050406030204" pitchFamily="18" charset="0"/>
                </a:rPr>
                <a:t>𝑥/(√(𝑥^2+𝑦^2+16) "</a:t>
              </a:r>
              <a:r>
                <a:rPr lang="en-US" sz="1100" i="0"/>
                <a:t> </a:t>
              </a:r>
              <a:r>
                <a:rPr lang="en-US" sz="1100" i="0">
                  <a:latin typeface="Cambria Math" panose="02040503050406030204" pitchFamily="18" charset="0"/>
                </a:rPr>
                <a:t>" )</a:t>
              </a:r>
              <a:r>
                <a:rPr lang="en-US" sz="1100" b="0" i="0">
                  <a:latin typeface="Cambria Math" panose="02040503050406030204" pitchFamily="18" charset="0"/>
                </a:rPr>
                <a:t>,𝑦/(√(𝑥^2+𝑦^2+16) "</a:t>
              </a:r>
              <a:r>
                <a:rPr lang="en-US" sz="1100" i="0"/>
                <a:t> </a:t>
              </a:r>
              <a:r>
                <a:rPr lang="en-US" sz="1100" i="0">
                  <a:latin typeface="Cambria Math" panose="02040503050406030204" pitchFamily="18" charset="0"/>
                </a:rPr>
                <a:t>" )</a:t>
              </a:r>
              <a:r>
                <a:rPr lang="en-US" sz="1100" b="0" i="0">
                  <a:latin typeface="Cambria Math" panose="02040503050406030204" pitchFamily="18" charset="0"/>
                </a:rPr>
                <a:t>,(−4)/(√(𝑥^2+𝑦^2+16) "</a:t>
              </a:r>
              <a:r>
                <a:rPr lang="en-US" sz="1100" i="0"/>
                <a:t> </a:t>
              </a:r>
              <a:r>
                <a:rPr lang="en-US" sz="1100" i="0">
                  <a:latin typeface="Cambria Math" panose="02040503050406030204" pitchFamily="18" charset="0"/>
                </a:rPr>
                <a:t>" )⟩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4135</xdr:colOff>
      <xdr:row>7</xdr:row>
      <xdr:rowOff>168439</xdr:rowOff>
    </xdr:from>
    <xdr:ext cx="978538" cy="1737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5A95C975-7868-FF46-B821-A2265D9515CB}"/>
                </a:ext>
              </a:extLst>
            </xdr:cNvPr>
            <xdr:cNvSpPr txBox="1"/>
          </xdr:nvSpPr>
          <xdr:spPr>
            <a:xfrm>
              <a:off x="2665666" y="1401980"/>
              <a:ext cx="978538" cy="173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⟨"/>
                        <m:endChr m:val="⟩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2, −3,−4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5A95C975-7868-FF46-B821-A2265D9515CB}"/>
                </a:ext>
              </a:extLst>
            </xdr:cNvPr>
            <xdr:cNvSpPr txBox="1"/>
          </xdr:nvSpPr>
          <xdr:spPr>
            <a:xfrm>
              <a:off x="2665666" y="1401980"/>
              <a:ext cx="978538" cy="173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𝑟_2=⟨2, −3,−4⟩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4135</xdr:colOff>
      <xdr:row>6</xdr:row>
      <xdr:rowOff>165100</xdr:rowOff>
    </xdr:from>
    <xdr:ext cx="975267" cy="1737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6412E055-6A90-384E-9C14-16C695B946FC}"/>
                </a:ext>
              </a:extLst>
            </xdr:cNvPr>
            <xdr:cNvSpPr txBox="1"/>
          </xdr:nvSpPr>
          <xdr:spPr>
            <a:xfrm>
              <a:off x="2665666" y="1222421"/>
              <a:ext cx="975267" cy="173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⟨"/>
                        <m:endChr m:val="⟩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−3, 0,−4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6412E055-6A90-384E-9C14-16C695B946FC}"/>
                </a:ext>
              </a:extLst>
            </xdr:cNvPr>
            <xdr:cNvSpPr txBox="1"/>
          </xdr:nvSpPr>
          <xdr:spPr>
            <a:xfrm>
              <a:off x="2665666" y="1222421"/>
              <a:ext cx="975267" cy="173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𝑟_1=⟨−3, 0,−4⟩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4135</xdr:colOff>
      <xdr:row>12</xdr:row>
      <xdr:rowOff>141401</xdr:rowOff>
    </xdr:from>
    <xdr:ext cx="606127" cy="1975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37F0D030-6DB2-134D-AADE-8BB654501EAB}"/>
                </a:ext>
              </a:extLst>
            </xdr:cNvPr>
            <xdr:cNvSpPr txBox="1"/>
          </xdr:nvSpPr>
          <xdr:spPr>
            <a:xfrm>
              <a:off x="2665666" y="2256042"/>
              <a:ext cx="606127" cy="1975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29</m:t>
                        </m:r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37F0D030-6DB2-134D-AADE-8BB654501EAB}"/>
                </a:ext>
              </a:extLst>
            </xdr:cNvPr>
            <xdr:cNvSpPr txBox="1"/>
          </xdr:nvSpPr>
          <xdr:spPr>
            <a:xfrm>
              <a:off x="2665666" y="2256042"/>
              <a:ext cx="606127" cy="1975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𝑑_2=√29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4135</xdr:colOff>
      <xdr:row>11</xdr:row>
      <xdr:rowOff>143042</xdr:rowOff>
    </xdr:from>
    <xdr:ext cx="432105" cy="1737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71352A78-B13F-7E4D-AE0A-79BF68CC9D16}"/>
                </a:ext>
              </a:extLst>
            </xdr:cNvPr>
            <xdr:cNvSpPr txBox="1"/>
          </xdr:nvSpPr>
          <xdr:spPr>
            <a:xfrm>
              <a:off x="2665666" y="2081463"/>
              <a:ext cx="432105" cy="173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=5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71352A78-B13F-7E4D-AE0A-79BF68CC9D16}"/>
                </a:ext>
              </a:extLst>
            </xdr:cNvPr>
            <xdr:cNvSpPr txBox="1"/>
          </xdr:nvSpPr>
          <xdr:spPr>
            <a:xfrm>
              <a:off x="2665666" y="2081463"/>
              <a:ext cx="432105" cy="173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𝑑_1=5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7959</xdr:colOff>
      <xdr:row>21</xdr:row>
      <xdr:rowOff>40294</xdr:rowOff>
    </xdr:from>
    <xdr:ext cx="3467488" cy="4323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4263E993-D86F-E648-9256-10E7B6769910}"/>
                </a:ext>
              </a:extLst>
            </xdr:cNvPr>
            <xdr:cNvSpPr txBox="1"/>
          </xdr:nvSpPr>
          <xdr:spPr>
            <a:xfrm>
              <a:off x="2669490" y="3740916"/>
              <a:ext cx="3467488" cy="4323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⟨"/>
                        <m:endChr m:val="⟩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radPr>
                              <m:deg/>
                              <m:e>
                                <m:sSup>
                                  <m:sSupPr>
                                    <m:ctrlP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sSup>
                                  <m:sSup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e>
                                  <m:sup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+16</m:t>
                                </m:r>
                              </m:e>
                            </m:rad>
                            <m:r>
                              <m:rPr>
                                <m:nor/>
                              </m:rPr>
                              <a:rPr lang="en-US" sz="1100"/>
                              <m:t> </m:t>
                            </m:r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f>
                          <m:f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radPr>
                              <m:deg/>
                              <m:e>
                                <m:sSup>
                                  <m:sSupPr>
                                    <m:ctrlP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sSup>
                                  <m:sSup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e>
                                  <m:sup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+16</m:t>
                                </m:r>
                              </m:e>
                            </m:rad>
                            <m:r>
                              <m:rPr>
                                <m:nor/>
                              </m:rPr>
                              <a:rPr lang="en-US" sz="1100"/>
                              <m:t> </m:t>
                            </m:r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f>
                          <m:f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−4</m:t>
                            </m:r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radPr>
                              <m:deg/>
                              <m:e>
                                <m:sSup>
                                  <m:sSupPr>
                                    <m:ctrlP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sSup>
                                  <m:sSup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e>
                                  <m:sup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+16</m:t>
                                </m:r>
                              </m:e>
                            </m:rad>
                            <m:r>
                              <m:rPr>
                                <m:nor/>
                              </m:rPr>
                              <a:rPr lang="en-US" sz="1100"/>
                              <m:t> 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4263E993-D86F-E648-9256-10E7B6769910}"/>
                </a:ext>
              </a:extLst>
            </xdr:cNvPr>
            <xdr:cNvSpPr txBox="1"/>
          </xdr:nvSpPr>
          <xdr:spPr>
            <a:xfrm>
              <a:off x="2669490" y="3740916"/>
              <a:ext cx="3467488" cy="4323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𝑢_3=</a:t>
              </a:r>
              <a:r>
                <a:rPr lang="en-US" sz="1100" i="0">
                  <a:latin typeface="Cambria Math" panose="02040503050406030204" pitchFamily="18" charset="0"/>
                </a:rPr>
                <a:t>⟨</a:t>
              </a:r>
              <a:r>
                <a:rPr lang="en-US" sz="1100" b="0" i="0">
                  <a:latin typeface="Cambria Math" panose="02040503050406030204" pitchFamily="18" charset="0"/>
                </a:rPr>
                <a:t>𝑥/(√(𝑥^2+𝑦^2+16) "</a:t>
              </a:r>
              <a:r>
                <a:rPr lang="en-US" sz="1100" i="0"/>
                <a:t> </a:t>
              </a:r>
              <a:r>
                <a:rPr lang="en-US" sz="1100" i="0">
                  <a:latin typeface="Cambria Math" panose="02040503050406030204" pitchFamily="18" charset="0"/>
                </a:rPr>
                <a:t>" )</a:t>
              </a:r>
              <a:r>
                <a:rPr lang="en-US" sz="1100" b="0" i="0">
                  <a:latin typeface="Cambria Math" panose="02040503050406030204" pitchFamily="18" charset="0"/>
                </a:rPr>
                <a:t>,𝑦/(√(𝑥^2+𝑦^2+16) "</a:t>
              </a:r>
              <a:r>
                <a:rPr lang="en-US" sz="1100" i="0"/>
                <a:t> </a:t>
              </a:r>
              <a:r>
                <a:rPr lang="en-US" sz="1100" i="0">
                  <a:latin typeface="Cambria Math" panose="02040503050406030204" pitchFamily="18" charset="0"/>
                </a:rPr>
                <a:t>" )</a:t>
              </a:r>
              <a:r>
                <a:rPr lang="en-US" sz="1100" b="0" i="0">
                  <a:latin typeface="Cambria Math" panose="02040503050406030204" pitchFamily="18" charset="0"/>
                </a:rPr>
                <a:t>,(−4)/(√(𝑥^2+𝑦^2+16) "</a:t>
              </a:r>
              <a:r>
                <a:rPr lang="en-US" sz="1100" i="0"/>
                <a:t> </a:t>
              </a:r>
              <a:r>
                <a:rPr lang="en-US" sz="1100" i="0">
                  <a:latin typeface="Cambria Math" panose="02040503050406030204" pitchFamily="18" charset="0"/>
                </a:rPr>
                <a:t>" )⟩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7959</xdr:colOff>
      <xdr:row>16</xdr:row>
      <xdr:rowOff>166802</xdr:rowOff>
    </xdr:from>
    <xdr:ext cx="1233478" cy="1737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FE7EE389-FFE7-8749-A77D-D8DFF6A69E70}"/>
                </a:ext>
              </a:extLst>
            </xdr:cNvPr>
            <xdr:cNvSpPr txBox="1"/>
          </xdr:nvSpPr>
          <xdr:spPr>
            <a:xfrm>
              <a:off x="2669490" y="2986324"/>
              <a:ext cx="1233478" cy="173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⟨"/>
                        <m:endChr m:val="⟩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−0.6,0,−0.8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FE7EE389-FFE7-8749-A77D-D8DFF6A69E70}"/>
                </a:ext>
              </a:extLst>
            </xdr:cNvPr>
            <xdr:cNvSpPr txBox="1"/>
          </xdr:nvSpPr>
          <xdr:spPr>
            <a:xfrm>
              <a:off x="2669490" y="2986324"/>
              <a:ext cx="1233478" cy="173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𝑢_1=</a:t>
              </a:r>
              <a:r>
                <a:rPr lang="en-US" sz="1100" i="0">
                  <a:latin typeface="Cambria Math" panose="02040503050406030204" pitchFamily="18" charset="0"/>
                </a:rPr>
                <a:t>⟨</a:t>
              </a:r>
              <a:r>
                <a:rPr lang="en-US" sz="1100" b="0" i="0">
                  <a:latin typeface="Cambria Math" panose="02040503050406030204" pitchFamily="18" charset="0"/>
                </a:rPr>
                <a:t>−0.6,0,−0.8⟩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29315</xdr:colOff>
      <xdr:row>29</xdr:row>
      <xdr:rowOff>10544</xdr:rowOff>
    </xdr:from>
    <xdr:ext cx="1432572" cy="4304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C8972D15-4D49-E74A-AFD8-36EB5A837CBB}"/>
                </a:ext>
              </a:extLst>
            </xdr:cNvPr>
            <xdr:cNvSpPr txBox="1"/>
          </xdr:nvSpPr>
          <xdr:spPr>
            <a:xfrm>
              <a:off x="918315" y="5074669"/>
              <a:ext cx="1432572" cy="4304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⟨"/>
                        <m:endChr m:val="⟩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8</m:t>
                            </m:r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US" sz="110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9</m:t>
                                </m:r>
                              </m:e>
                            </m:rad>
                            <m:r>
                              <m:rPr>
                                <m:nor/>
                              </m:rPr>
                              <a:rPr lang="en-US" sz="1100"/>
                              <m:t> </m:t>
                            </m:r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f>
                          <m:f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−12</m:t>
                            </m:r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US" sz="110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9</m:t>
                                </m:r>
                              </m:e>
                            </m:rad>
                            <m:r>
                              <m:rPr>
                                <m:nor/>
                              </m:rPr>
                              <a:rPr lang="en-US" sz="1100"/>
                              <m:t> </m:t>
                            </m:r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f>
                          <m:f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−16</m:t>
                            </m:r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US" sz="110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9</m:t>
                                </m:r>
                              </m:e>
                            </m:rad>
                            <m:r>
                              <m:rPr>
                                <m:nor/>
                              </m:rPr>
                              <a:rPr lang="en-US" sz="1100"/>
                              <m:t> 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C8972D15-4D49-E74A-AFD8-36EB5A837CBB}"/>
                </a:ext>
              </a:extLst>
            </xdr:cNvPr>
            <xdr:cNvSpPr txBox="1"/>
          </xdr:nvSpPr>
          <xdr:spPr>
            <a:xfrm>
              <a:off x="918315" y="5074669"/>
              <a:ext cx="1432572" cy="4304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𝐹_2=</a:t>
              </a:r>
              <a:r>
                <a:rPr lang="en-US" sz="1100" i="0">
                  <a:latin typeface="Cambria Math" panose="02040503050406030204" pitchFamily="18" charset="0"/>
                </a:rPr>
                <a:t>⟨</a:t>
              </a:r>
              <a:r>
                <a:rPr lang="en-US" sz="1100" b="0" i="0">
                  <a:latin typeface="Cambria Math" panose="02040503050406030204" pitchFamily="18" charset="0"/>
                </a:rPr>
                <a:t>8/(√</a:t>
              </a:r>
              <a:r>
                <a:rPr lang="en-US" sz="110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9 "</a:t>
              </a:r>
              <a:r>
                <a:rPr lang="en-US" sz="1100" i="0"/>
                <a:t> </a:t>
              </a:r>
              <a:r>
                <a:rPr lang="en-US" sz="1100" i="0">
                  <a:latin typeface="Cambria Math" panose="02040503050406030204" pitchFamily="18" charset="0"/>
                </a:rPr>
                <a:t>" )</a:t>
              </a:r>
              <a:r>
                <a:rPr lang="en-US" sz="1100" b="0" i="0">
                  <a:latin typeface="Cambria Math" panose="02040503050406030204" pitchFamily="18" charset="0"/>
                </a:rPr>
                <a:t>,(−12)/(√</a:t>
              </a:r>
              <a:r>
                <a:rPr lang="en-US" sz="110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9 "</a:t>
              </a:r>
              <a:r>
                <a:rPr lang="en-US" sz="1100" i="0"/>
                <a:t> </a:t>
              </a:r>
              <a:r>
                <a:rPr lang="en-US" sz="1100" i="0">
                  <a:latin typeface="Cambria Math" panose="02040503050406030204" pitchFamily="18" charset="0"/>
                </a:rPr>
                <a:t>" )</a:t>
              </a:r>
              <a:r>
                <a:rPr lang="en-US" sz="1100" b="0" i="0">
                  <a:latin typeface="Cambria Math" panose="02040503050406030204" pitchFamily="18" charset="0"/>
                </a:rPr>
                <a:t>,(−16)/(√</a:t>
              </a:r>
              <a:r>
                <a:rPr lang="en-US" sz="110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9 "</a:t>
              </a:r>
              <a:r>
                <a:rPr lang="en-US" sz="1100" i="0"/>
                <a:t> </a:t>
              </a:r>
              <a:r>
                <a:rPr lang="en-US" sz="1100" i="0">
                  <a:latin typeface="Cambria Math" panose="02040503050406030204" pitchFamily="18" charset="0"/>
                </a:rPr>
                <a:t>" )⟩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63180</xdr:colOff>
      <xdr:row>29</xdr:row>
      <xdr:rowOff>10544</xdr:rowOff>
    </xdr:from>
    <xdr:ext cx="1432572" cy="4304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A0C8711C-0368-CA46-A8F8-B17DA0C1F9E5}"/>
                </a:ext>
              </a:extLst>
            </xdr:cNvPr>
            <xdr:cNvSpPr txBox="1"/>
          </xdr:nvSpPr>
          <xdr:spPr>
            <a:xfrm>
              <a:off x="5206680" y="5074669"/>
              <a:ext cx="1432572" cy="4304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⟨"/>
                        <m:endChr m:val="⟩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12</m:t>
                            </m:r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US" sz="110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9</m:t>
                                </m:r>
                              </m:e>
                            </m:rad>
                            <m:r>
                              <m:rPr>
                                <m:nor/>
                              </m:rPr>
                              <a:rPr lang="en-US" sz="1100"/>
                              <m:t> </m:t>
                            </m:r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f>
                          <m:f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−18</m:t>
                            </m:r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US" sz="110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9</m:t>
                                </m:r>
                              </m:e>
                            </m:rad>
                            <m:r>
                              <m:rPr>
                                <m:nor/>
                              </m:rPr>
                              <a:rPr lang="en-US" sz="1100"/>
                              <m:t> </m:t>
                            </m:r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f>
                          <m:f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−24</m:t>
                            </m:r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US" sz="110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9</m:t>
                                </m:r>
                              </m:e>
                            </m:rad>
                            <m:r>
                              <m:rPr>
                                <m:nor/>
                              </m:rPr>
                              <a:rPr lang="en-US" sz="1100"/>
                              <m:t> 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A0C8711C-0368-CA46-A8F8-B17DA0C1F9E5}"/>
                </a:ext>
              </a:extLst>
            </xdr:cNvPr>
            <xdr:cNvSpPr txBox="1"/>
          </xdr:nvSpPr>
          <xdr:spPr>
            <a:xfrm>
              <a:off x="5206680" y="5074669"/>
              <a:ext cx="1432572" cy="4304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𝐹_2=</a:t>
              </a:r>
              <a:r>
                <a:rPr lang="en-US" sz="1100" i="0">
                  <a:latin typeface="Cambria Math" panose="02040503050406030204" pitchFamily="18" charset="0"/>
                </a:rPr>
                <a:t>⟨</a:t>
              </a:r>
              <a:r>
                <a:rPr lang="en-US" sz="1100" b="0" i="0">
                  <a:latin typeface="Cambria Math" panose="02040503050406030204" pitchFamily="18" charset="0"/>
                </a:rPr>
                <a:t>12/(√</a:t>
              </a:r>
              <a:r>
                <a:rPr lang="en-US" sz="110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9 "</a:t>
              </a:r>
              <a:r>
                <a:rPr lang="en-US" sz="1100" i="0"/>
                <a:t> </a:t>
              </a:r>
              <a:r>
                <a:rPr lang="en-US" sz="1100" i="0">
                  <a:latin typeface="Cambria Math" panose="02040503050406030204" pitchFamily="18" charset="0"/>
                </a:rPr>
                <a:t>" )</a:t>
              </a:r>
              <a:r>
                <a:rPr lang="en-US" sz="1100" b="0" i="0">
                  <a:latin typeface="Cambria Math" panose="02040503050406030204" pitchFamily="18" charset="0"/>
                </a:rPr>
                <a:t>,(−18)/(√</a:t>
              </a:r>
              <a:r>
                <a:rPr lang="en-US" sz="110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9 "</a:t>
              </a:r>
              <a:r>
                <a:rPr lang="en-US" sz="1100" i="0"/>
                <a:t> </a:t>
              </a:r>
              <a:r>
                <a:rPr lang="en-US" sz="1100" i="0">
                  <a:latin typeface="Cambria Math" panose="02040503050406030204" pitchFamily="18" charset="0"/>
                </a:rPr>
                <a:t>" )</a:t>
              </a:r>
              <a:r>
                <a:rPr lang="en-US" sz="1100" b="0" i="0">
                  <a:latin typeface="Cambria Math" panose="02040503050406030204" pitchFamily="18" charset="0"/>
                </a:rPr>
                <a:t>,(−24)/(√</a:t>
              </a:r>
              <a:r>
                <a:rPr lang="en-US" sz="110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9 "</a:t>
              </a:r>
              <a:r>
                <a:rPr lang="en-US" sz="1100" i="0"/>
                <a:t> </a:t>
              </a:r>
              <a:r>
                <a:rPr lang="en-US" sz="1100" i="0">
                  <a:latin typeface="Cambria Math" panose="02040503050406030204" pitchFamily="18" charset="0"/>
                </a:rPr>
                <a:t>" )⟩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29315</xdr:colOff>
      <xdr:row>27</xdr:row>
      <xdr:rowOff>52314</xdr:rowOff>
    </xdr:from>
    <xdr:ext cx="1225079" cy="1737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9967EF60-DEA6-5F45-93EF-A5791AA894B4}"/>
                </a:ext>
              </a:extLst>
            </xdr:cNvPr>
            <xdr:cNvSpPr txBox="1"/>
          </xdr:nvSpPr>
          <xdr:spPr>
            <a:xfrm>
              <a:off x="918315" y="4767189"/>
              <a:ext cx="1225079" cy="173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⟨"/>
                        <m:endChr m:val="⟩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−1.8,</m:t>
                        </m:r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0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2.4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9967EF60-DEA6-5F45-93EF-A5791AA894B4}"/>
                </a:ext>
              </a:extLst>
            </xdr:cNvPr>
            <xdr:cNvSpPr txBox="1"/>
          </xdr:nvSpPr>
          <xdr:spPr>
            <a:xfrm>
              <a:off x="918315" y="4767189"/>
              <a:ext cx="1225079" cy="173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𝐹_1=</a:t>
              </a:r>
              <a:r>
                <a:rPr lang="en-US" sz="1100" i="0">
                  <a:latin typeface="Cambria Math" panose="02040503050406030204" pitchFamily="18" charset="0"/>
                </a:rPr>
                <a:t>⟨</a:t>
              </a:r>
              <a:r>
                <a:rPr lang="en-US" sz="1100" b="0" i="0">
                  <a:latin typeface="Cambria Math" panose="02040503050406030204" pitchFamily="18" charset="0"/>
                </a:rPr>
                <a:t>−1.8,</a:t>
              </a:r>
              <a:r>
                <a:rPr lang="en-US" sz="1100" i="0">
                  <a:latin typeface="Cambria Math" panose="02040503050406030204" pitchFamily="18" charset="0"/>
                </a:rPr>
                <a:t>0</a:t>
              </a:r>
              <a:r>
                <a:rPr lang="en-US" sz="1100" b="0" i="0">
                  <a:latin typeface="Cambria Math" panose="02040503050406030204" pitchFamily="18" charset="0"/>
                </a:rPr>
                <a:t>,</a:t>
              </a:r>
              <a:r>
                <a:rPr lang="en-US" sz="1100" i="0">
                  <a:latin typeface="Cambria Math" panose="02040503050406030204" pitchFamily="18" charset="0"/>
                </a:rPr>
                <a:t>−</a:t>
              </a:r>
              <a:r>
                <a:rPr lang="en-US" sz="1100" b="0" i="0">
                  <a:latin typeface="Cambria Math" panose="02040503050406030204" pitchFamily="18" charset="0"/>
                </a:rPr>
                <a:t>2.4⟩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63180</xdr:colOff>
      <xdr:row>27</xdr:row>
      <xdr:rowOff>52314</xdr:rowOff>
    </xdr:from>
    <xdr:ext cx="1184940" cy="1737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240D4988-248D-DA48-8F45-147F52984475}"/>
                </a:ext>
              </a:extLst>
            </xdr:cNvPr>
            <xdr:cNvSpPr txBox="1"/>
          </xdr:nvSpPr>
          <xdr:spPr>
            <a:xfrm>
              <a:off x="5206680" y="4767189"/>
              <a:ext cx="1184940" cy="173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⟨"/>
                        <m:endChr m:val="⟩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4.2,0,</m:t>
                        </m:r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5.6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240D4988-248D-DA48-8F45-147F52984475}"/>
                </a:ext>
              </a:extLst>
            </xdr:cNvPr>
            <xdr:cNvSpPr txBox="1"/>
          </xdr:nvSpPr>
          <xdr:spPr>
            <a:xfrm>
              <a:off x="5206680" y="4767189"/>
              <a:ext cx="1184940" cy="173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𝐹_1=</a:t>
              </a:r>
              <a:r>
                <a:rPr lang="en-US" sz="1100" i="0">
                  <a:latin typeface="Cambria Math" panose="02040503050406030204" pitchFamily="18" charset="0"/>
                </a:rPr>
                <a:t>⟨−</a:t>
              </a:r>
              <a:r>
                <a:rPr lang="en-US" sz="1100" b="0" i="0">
                  <a:latin typeface="Cambria Math" panose="02040503050406030204" pitchFamily="18" charset="0"/>
                </a:rPr>
                <a:t>4.2,0,</a:t>
              </a:r>
              <a:r>
                <a:rPr lang="en-US" sz="1100" i="0">
                  <a:latin typeface="Cambria Math" panose="02040503050406030204" pitchFamily="18" charset="0"/>
                </a:rPr>
                <a:t>−</a:t>
              </a:r>
              <a:r>
                <a:rPr lang="en-US" sz="1100" b="0" i="0">
                  <a:latin typeface="Cambria Math" panose="02040503050406030204" pitchFamily="18" charset="0"/>
                </a:rPr>
                <a:t>5.6⟩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112156</xdr:colOff>
      <xdr:row>40</xdr:row>
      <xdr:rowOff>40107</xdr:rowOff>
    </xdr:from>
    <xdr:ext cx="2144305" cy="39254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325D7302-A023-0D46-A672-33AE961F6A6B}"/>
                </a:ext>
              </a:extLst>
            </xdr:cNvPr>
            <xdr:cNvSpPr txBox="1"/>
          </xdr:nvSpPr>
          <xdr:spPr>
            <a:xfrm>
              <a:off x="1001156" y="6675857"/>
              <a:ext cx="2144305" cy="3925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−1.8+ </m:t>
                    </m:r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9</m:t>
                            </m:r>
                          </m:e>
                        </m:rad>
                        <m:r>
                          <m:rPr>
                            <m:nor/>
                          </m:rPr>
                          <a:rPr lang="en-US" sz="1100"/>
                          <m:t> 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p>
                              <m:sSup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+16</m:t>
                            </m:r>
                          </m:e>
                        </m:rad>
                        <m:r>
                          <m:rPr>
                            <m:nor/>
                          </m:rPr>
                          <a:rPr lang="en-US" sz="1100"/>
                          <m:t> 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325D7302-A023-0D46-A672-33AE961F6A6B}"/>
                </a:ext>
              </a:extLst>
            </xdr:cNvPr>
            <xdr:cNvSpPr txBox="1"/>
          </xdr:nvSpPr>
          <xdr:spPr>
            <a:xfrm>
              <a:off x="1001156" y="6675857"/>
              <a:ext cx="2144305" cy="3925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−1.8+  8/(√</a:t>
              </a:r>
              <a:r>
                <a:rPr lang="en-US" sz="110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9 "</a:t>
              </a:r>
              <a:r>
                <a:rPr lang="en-US" sz="1100" i="0"/>
                <a:t> </a:t>
              </a:r>
              <a:r>
                <a:rPr lang="en-US" sz="1100" i="0">
                  <a:latin typeface="Cambria Math" panose="02040503050406030204" pitchFamily="18" charset="0"/>
                </a:rPr>
                <a:t>" )</a:t>
              </a:r>
              <a:r>
                <a:rPr lang="en-US" sz="1100" b="0" i="0">
                  <a:latin typeface="Cambria Math" panose="02040503050406030204" pitchFamily="18" charset="0"/>
                </a:rPr>
                <a:t>+5𝑥/(√(𝑥^2+𝑦^2+16) "</a:t>
              </a:r>
              <a:r>
                <a:rPr lang="en-US" sz="1100" i="0"/>
                <a:t> </a:t>
              </a:r>
              <a:r>
                <a:rPr lang="en-US" sz="1100" i="0">
                  <a:latin typeface="Cambria Math" panose="02040503050406030204" pitchFamily="18" charset="0"/>
                </a:rPr>
                <a:t>" )</a:t>
              </a:r>
              <a:r>
                <a:rPr lang="en-US" sz="1100" b="0" i="0">
                  <a:latin typeface="Cambria Math" panose="02040503050406030204" pitchFamily="18" charset="0"/>
                </a:rPr>
                <a:t>=0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112156</xdr:colOff>
      <xdr:row>43</xdr:row>
      <xdr:rowOff>67869</xdr:rowOff>
    </xdr:from>
    <xdr:ext cx="1900840" cy="39254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EC88D0BB-A1A0-4F42-8FB3-471C5578F875}"/>
                </a:ext>
              </a:extLst>
            </xdr:cNvPr>
            <xdr:cNvSpPr txBox="1"/>
          </xdr:nvSpPr>
          <xdr:spPr>
            <a:xfrm>
              <a:off x="1001156" y="7227494"/>
              <a:ext cx="1900840" cy="3925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0−</m:t>
                    </m:r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12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9</m:t>
                            </m:r>
                          </m:e>
                        </m:rad>
                        <m:r>
                          <m:rPr>
                            <m:nor/>
                          </m:rPr>
                          <a:rPr lang="en-US" sz="1100"/>
                          <m:t> 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p>
                              <m:sSup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+16</m:t>
                            </m:r>
                          </m:e>
                        </m:rad>
                        <m:r>
                          <m:rPr>
                            <m:nor/>
                          </m:rPr>
                          <a:rPr lang="en-US" sz="1100"/>
                          <m:t> 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EC88D0BB-A1A0-4F42-8FB3-471C5578F875}"/>
                </a:ext>
              </a:extLst>
            </xdr:cNvPr>
            <xdr:cNvSpPr txBox="1"/>
          </xdr:nvSpPr>
          <xdr:spPr>
            <a:xfrm>
              <a:off x="1001156" y="7227494"/>
              <a:ext cx="1900840" cy="3925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0−12/(√</a:t>
              </a:r>
              <a:r>
                <a:rPr lang="en-US" sz="110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9 "</a:t>
              </a:r>
              <a:r>
                <a:rPr lang="en-US" sz="1100" i="0"/>
                <a:t> </a:t>
              </a:r>
              <a:r>
                <a:rPr lang="en-US" sz="1100" i="0">
                  <a:latin typeface="Cambria Math" panose="02040503050406030204" pitchFamily="18" charset="0"/>
                </a:rPr>
                <a:t>" )</a:t>
              </a:r>
              <a:r>
                <a:rPr lang="en-US" sz="1100" b="0" i="0">
                  <a:latin typeface="Cambria Math" panose="02040503050406030204" pitchFamily="18" charset="0"/>
                </a:rPr>
                <a:t>+5𝑦/(√(𝑥^2+𝑦^2+16) "</a:t>
              </a:r>
              <a:r>
                <a:rPr lang="en-US" sz="1100" i="0"/>
                <a:t> </a:t>
              </a:r>
              <a:r>
                <a:rPr lang="en-US" sz="1100" i="0">
                  <a:latin typeface="Cambria Math" panose="02040503050406030204" pitchFamily="18" charset="0"/>
                </a:rPr>
                <a:t>" )</a:t>
              </a:r>
              <a:r>
                <a:rPr lang="en-US" sz="1100" b="0" i="0">
                  <a:latin typeface="Cambria Math" panose="02040503050406030204" pitchFamily="18" charset="0"/>
                </a:rPr>
                <a:t>=0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112156</xdr:colOff>
      <xdr:row>46</xdr:row>
      <xdr:rowOff>108519</xdr:rowOff>
    </xdr:from>
    <xdr:ext cx="2288062" cy="3890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66E91DA7-20B7-A243-95FA-456F51452BCF}"/>
                </a:ext>
              </a:extLst>
            </xdr:cNvPr>
            <xdr:cNvSpPr txBox="1"/>
          </xdr:nvSpPr>
          <xdr:spPr>
            <a:xfrm>
              <a:off x="1001156" y="7792019"/>
              <a:ext cx="2288062" cy="3890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−2.4−</m:t>
                    </m:r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16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9</m:t>
                            </m:r>
                          </m:e>
                        </m:rad>
                        <m:r>
                          <m:rPr>
                            <m:nor/>
                          </m:rPr>
                          <a:rPr lang="en-US" sz="1100"/>
                          <m:t> 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20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p>
                              <m:sSup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+16</m:t>
                            </m:r>
                          </m:e>
                        </m:rad>
                        <m:r>
                          <m:rPr>
                            <m:nor/>
                          </m:rPr>
                          <a:rPr lang="en-US" sz="1100"/>
                          <m:t> 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R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66E91DA7-20B7-A243-95FA-456F51452BCF}"/>
                </a:ext>
              </a:extLst>
            </xdr:cNvPr>
            <xdr:cNvSpPr txBox="1"/>
          </xdr:nvSpPr>
          <xdr:spPr>
            <a:xfrm>
              <a:off x="1001156" y="7792019"/>
              <a:ext cx="2288062" cy="3890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−2.4−16/(√</a:t>
              </a:r>
              <a:r>
                <a:rPr lang="en-US" sz="110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9 "</a:t>
              </a:r>
              <a:r>
                <a:rPr lang="en-US" sz="1100" i="0"/>
                <a:t> </a:t>
              </a:r>
              <a:r>
                <a:rPr lang="en-US" sz="1100" i="0">
                  <a:latin typeface="Cambria Math" panose="02040503050406030204" pitchFamily="18" charset="0"/>
                </a:rPr>
                <a:t>" )</a:t>
              </a:r>
              <a:r>
                <a:rPr lang="en-US" sz="1100" b="0" i="0">
                  <a:latin typeface="Cambria Math" panose="02040503050406030204" pitchFamily="18" charset="0"/>
                </a:rPr>
                <a:t>−20/(√(𝑥^2+𝑦^2+16) "</a:t>
              </a:r>
              <a:r>
                <a:rPr lang="en-US" sz="1100" i="0"/>
                <a:t> </a:t>
              </a:r>
              <a:r>
                <a:rPr lang="en-US" sz="1100" i="0">
                  <a:latin typeface="Cambria Math" panose="02040503050406030204" pitchFamily="18" charset="0"/>
                </a:rPr>
                <a:t>" )</a:t>
              </a:r>
              <a:r>
                <a:rPr lang="en-US" sz="1100" b="0" i="0">
                  <a:latin typeface="Cambria Math" panose="02040503050406030204" pitchFamily="18" charset="0"/>
                </a:rPr>
                <a:t>=〖−𝐹〗_R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129606</xdr:colOff>
      <xdr:row>40</xdr:row>
      <xdr:rowOff>34528</xdr:rowOff>
    </xdr:from>
    <xdr:ext cx="2144305" cy="4037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F3292AE4-48D3-BE47-B2B9-ECDE90482AA4}"/>
                </a:ext>
              </a:extLst>
            </xdr:cNvPr>
            <xdr:cNvSpPr txBox="1"/>
          </xdr:nvSpPr>
          <xdr:spPr>
            <a:xfrm>
              <a:off x="3622106" y="6670278"/>
              <a:ext cx="2144305" cy="4037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−4.2+ </m:t>
                    </m:r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12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9</m:t>
                            </m:r>
                          </m:e>
                        </m:rad>
                        <m:r>
                          <m:rPr>
                            <m:nor/>
                          </m:rPr>
                          <a:rPr lang="en-US" sz="1100"/>
                          <m:t> 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p>
                              <m:sSup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+16</m:t>
                            </m:r>
                          </m:e>
                        </m:rad>
                        <m:r>
                          <m:rPr>
                            <m:nor/>
                          </m:rPr>
                          <a:rPr lang="en-US" sz="1100"/>
                          <m:t> 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F3292AE4-48D3-BE47-B2B9-ECDE90482AA4}"/>
                </a:ext>
              </a:extLst>
            </xdr:cNvPr>
            <xdr:cNvSpPr txBox="1"/>
          </xdr:nvSpPr>
          <xdr:spPr>
            <a:xfrm>
              <a:off x="3622106" y="6670278"/>
              <a:ext cx="2144305" cy="4037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−4.2+  12/(√</a:t>
              </a:r>
              <a:r>
                <a:rPr lang="en-US" sz="110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9 "</a:t>
              </a:r>
              <a:r>
                <a:rPr lang="en-US" sz="1100" i="0"/>
                <a:t> </a:t>
              </a:r>
              <a:r>
                <a:rPr lang="en-US" sz="1100" i="0">
                  <a:latin typeface="Cambria Math" panose="02040503050406030204" pitchFamily="18" charset="0"/>
                </a:rPr>
                <a:t>" )</a:t>
              </a:r>
              <a:r>
                <a:rPr lang="en-US" sz="1100" b="0" i="0">
                  <a:latin typeface="Cambria Math" panose="02040503050406030204" pitchFamily="18" charset="0"/>
                </a:rPr>
                <a:t>+5𝑥/(√(𝑥^2+𝑦^2+16) "</a:t>
              </a:r>
              <a:r>
                <a:rPr lang="en-US" sz="1100" i="0"/>
                <a:t> </a:t>
              </a:r>
              <a:r>
                <a:rPr lang="en-US" sz="1100" i="0">
                  <a:latin typeface="Cambria Math" panose="02040503050406030204" pitchFamily="18" charset="0"/>
                </a:rPr>
                <a:t>" )</a:t>
              </a:r>
              <a:r>
                <a:rPr lang="en-US" sz="1100" b="0" i="0">
                  <a:latin typeface="Cambria Math" panose="02040503050406030204" pitchFamily="18" charset="0"/>
                </a:rPr>
                <a:t>=0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129606</xdr:colOff>
      <xdr:row>43</xdr:row>
      <xdr:rowOff>67869</xdr:rowOff>
    </xdr:from>
    <xdr:ext cx="1900840" cy="39254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773E83DC-D234-1546-8BBD-1A5C35B85FDD}"/>
                </a:ext>
              </a:extLst>
            </xdr:cNvPr>
            <xdr:cNvSpPr txBox="1"/>
          </xdr:nvSpPr>
          <xdr:spPr>
            <a:xfrm>
              <a:off x="3622106" y="7227494"/>
              <a:ext cx="1900840" cy="3925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0−</m:t>
                    </m:r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18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9</m:t>
                            </m:r>
                          </m:e>
                        </m:rad>
                        <m:r>
                          <m:rPr>
                            <m:nor/>
                          </m:rPr>
                          <a:rPr lang="en-US" sz="1100"/>
                          <m:t> 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p>
                              <m:sSup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+16</m:t>
                            </m:r>
                          </m:e>
                        </m:rad>
                        <m:r>
                          <m:rPr>
                            <m:nor/>
                          </m:rPr>
                          <a:rPr lang="en-US" sz="1100"/>
                          <m:t> 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773E83DC-D234-1546-8BBD-1A5C35B85FDD}"/>
                </a:ext>
              </a:extLst>
            </xdr:cNvPr>
            <xdr:cNvSpPr txBox="1"/>
          </xdr:nvSpPr>
          <xdr:spPr>
            <a:xfrm>
              <a:off x="3622106" y="7227494"/>
              <a:ext cx="1900840" cy="3925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0−18/(√</a:t>
              </a:r>
              <a:r>
                <a:rPr lang="en-US" sz="110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9 "</a:t>
              </a:r>
              <a:r>
                <a:rPr lang="en-US" sz="1100" i="0"/>
                <a:t> </a:t>
              </a:r>
              <a:r>
                <a:rPr lang="en-US" sz="1100" i="0">
                  <a:latin typeface="Cambria Math" panose="02040503050406030204" pitchFamily="18" charset="0"/>
                </a:rPr>
                <a:t>" )</a:t>
              </a:r>
              <a:r>
                <a:rPr lang="en-US" sz="1100" b="0" i="0">
                  <a:latin typeface="Cambria Math" panose="02040503050406030204" pitchFamily="18" charset="0"/>
                </a:rPr>
                <a:t>+5𝑦/(√(𝑥^2+𝑦^2+16) "</a:t>
              </a:r>
              <a:r>
                <a:rPr lang="en-US" sz="1100" i="0"/>
                <a:t> </a:t>
              </a:r>
              <a:r>
                <a:rPr lang="en-US" sz="1100" i="0">
                  <a:latin typeface="Cambria Math" panose="02040503050406030204" pitchFamily="18" charset="0"/>
                </a:rPr>
                <a:t>" )</a:t>
              </a:r>
              <a:r>
                <a:rPr lang="en-US" sz="1100" b="0" i="0">
                  <a:latin typeface="Cambria Math" panose="02040503050406030204" pitchFamily="18" charset="0"/>
                </a:rPr>
                <a:t>=0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129606</xdr:colOff>
      <xdr:row>46</xdr:row>
      <xdr:rowOff>101209</xdr:rowOff>
    </xdr:from>
    <xdr:ext cx="2288062" cy="3890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38FF9195-D284-1549-9A76-D7C399E0C10B}"/>
                </a:ext>
              </a:extLst>
            </xdr:cNvPr>
            <xdr:cNvSpPr txBox="1"/>
          </xdr:nvSpPr>
          <xdr:spPr>
            <a:xfrm>
              <a:off x="3622106" y="7784709"/>
              <a:ext cx="2288062" cy="3890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−5.6−</m:t>
                    </m:r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24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9</m:t>
                            </m:r>
                          </m:e>
                        </m:rad>
                        <m:r>
                          <m:rPr>
                            <m:nor/>
                          </m:rPr>
                          <a:rPr lang="en-US" sz="1100"/>
                          <m:t> 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20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p>
                              <m:sSup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+16</m:t>
                            </m:r>
                          </m:e>
                        </m:rad>
                        <m:r>
                          <m:rPr>
                            <m:nor/>
                          </m:rPr>
                          <a:rPr lang="en-US" sz="1100"/>
                          <m:t> 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R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38FF9195-D284-1549-9A76-D7C399E0C10B}"/>
                </a:ext>
              </a:extLst>
            </xdr:cNvPr>
            <xdr:cNvSpPr txBox="1"/>
          </xdr:nvSpPr>
          <xdr:spPr>
            <a:xfrm>
              <a:off x="3622106" y="7784709"/>
              <a:ext cx="2288062" cy="3890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−5.6−24/(√</a:t>
              </a:r>
              <a:r>
                <a:rPr lang="en-US" sz="110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9 "</a:t>
              </a:r>
              <a:r>
                <a:rPr lang="en-US" sz="1100" i="0"/>
                <a:t> </a:t>
              </a:r>
              <a:r>
                <a:rPr lang="en-US" sz="1100" i="0">
                  <a:latin typeface="Cambria Math" panose="02040503050406030204" pitchFamily="18" charset="0"/>
                </a:rPr>
                <a:t>" )</a:t>
              </a:r>
              <a:r>
                <a:rPr lang="en-US" sz="1100" b="0" i="0">
                  <a:latin typeface="Cambria Math" panose="02040503050406030204" pitchFamily="18" charset="0"/>
                </a:rPr>
                <a:t>−20/(√(𝑥^2+𝑦^2+16) "</a:t>
              </a:r>
              <a:r>
                <a:rPr lang="en-US" sz="1100" i="0"/>
                <a:t> </a:t>
              </a:r>
              <a:r>
                <a:rPr lang="en-US" sz="1100" i="0">
                  <a:latin typeface="Cambria Math" panose="02040503050406030204" pitchFamily="18" charset="0"/>
                </a:rPr>
                <a:t>" )</a:t>
              </a:r>
              <a:r>
                <a:rPr lang="en-US" sz="1100" b="0" i="0">
                  <a:latin typeface="Cambria Math" panose="02040503050406030204" pitchFamily="18" charset="0"/>
                </a:rPr>
                <a:t>=〖−𝐹〗_R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29315</xdr:colOff>
      <xdr:row>36</xdr:row>
      <xdr:rowOff>6277</xdr:rowOff>
    </xdr:from>
    <xdr:ext cx="564770" cy="1737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4DD9D48F-241F-254B-B95A-854815D20D2B}"/>
                </a:ext>
              </a:extLst>
            </xdr:cNvPr>
            <xdr:cNvSpPr txBox="1"/>
          </xdr:nvSpPr>
          <xdr:spPr>
            <a:xfrm>
              <a:off x="918315" y="6292777"/>
              <a:ext cx="564770" cy="173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⟨"/>
                        <m:endChr m:val="⟩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0,</m:t>
                        </m:r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0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4DD9D48F-241F-254B-B95A-854815D20D2B}"/>
                </a:ext>
              </a:extLst>
            </xdr:cNvPr>
            <xdr:cNvSpPr txBox="1"/>
          </xdr:nvSpPr>
          <xdr:spPr>
            <a:xfrm>
              <a:off x="918315" y="6292777"/>
              <a:ext cx="564770" cy="173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⟨</a:t>
              </a:r>
              <a:r>
                <a:rPr lang="en-US" sz="1100" b="0" i="0">
                  <a:latin typeface="Cambria Math" panose="02040503050406030204" pitchFamily="18" charset="0"/>
                </a:rPr>
                <a:t>0,</a:t>
              </a:r>
              <a:r>
                <a:rPr lang="en-US" sz="1100" i="0">
                  <a:latin typeface="Cambria Math" panose="02040503050406030204" pitchFamily="18" charset="0"/>
                </a:rPr>
                <a:t>0</a:t>
              </a:r>
              <a:r>
                <a:rPr lang="en-US" sz="1100" b="0" i="0">
                  <a:latin typeface="Cambria Math" panose="02040503050406030204" pitchFamily="18" charset="0"/>
                </a:rPr>
                <a:t>,−𝑅⟩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63180</xdr:colOff>
      <xdr:row>36</xdr:row>
      <xdr:rowOff>6277</xdr:rowOff>
    </xdr:from>
    <xdr:ext cx="564770" cy="1737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6D123DDC-ABCE-3A41-8653-C18A253CB88B}"/>
                </a:ext>
              </a:extLst>
            </xdr:cNvPr>
            <xdr:cNvSpPr txBox="1"/>
          </xdr:nvSpPr>
          <xdr:spPr>
            <a:xfrm>
              <a:off x="5206680" y="6292777"/>
              <a:ext cx="564770" cy="173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⟨"/>
                        <m:endChr m:val="⟩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0,</m:t>
                        </m:r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0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6D123DDC-ABCE-3A41-8653-C18A253CB88B}"/>
                </a:ext>
              </a:extLst>
            </xdr:cNvPr>
            <xdr:cNvSpPr txBox="1"/>
          </xdr:nvSpPr>
          <xdr:spPr>
            <a:xfrm>
              <a:off x="5206680" y="6292777"/>
              <a:ext cx="564770" cy="173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⟨</a:t>
              </a:r>
              <a:r>
                <a:rPr lang="en-US" sz="1100" b="0" i="0">
                  <a:latin typeface="Cambria Math" panose="02040503050406030204" pitchFamily="18" charset="0"/>
                </a:rPr>
                <a:t>0,</a:t>
              </a:r>
              <a:r>
                <a:rPr lang="en-US" sz="1100" i="0">
                  <a:latin typeface="Cambria Math" panose="02040503050406030204" pitchFamily="18" charset="0"/>
                </a:rPr>
                <a:t>0</a:t>
              </a:r>
              <a:r>
                <a:rPr lang="en-US" sz="1100" b="0" i="0">
                  <a:latin typeface="Cambria Math" panose="02040503050406030204" pitchFamily="18" charset="0"/>
                </a:rPr>
                <a:t>,−𝑅⟩</a:t>
              </a:r>
              <a:endParaRPr lang="en-US" sz="1100"/>
            </a:p>
          </xdr:txBody>
        </xdr:sp>
      </mc:Fallback>
    </mc:AlternateContent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  <wetp:taskpane dockstate="right" visibility="0" width="350" row="0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414E0E5A-1C1F-9B4F-873D-E25C3A3574C6}">
  <we:reference id="wa104376997" version="3.0.0.0" store="en-US" storeType="OMEX"/>
  <we:alternateReferences>
    <we:reference id="wa104376997" version="3.0.0.0" store="wa104376997" storeType="OMEX"/>
  </we:alternateReferences>
  <we:properties>
    <we:property name="UniqueID" value="&quot;2025811756704786943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_xldudf_PSINORMAL</we:customFunctionIds>
        <we:customFunctionIds>_xldudf_PSIBERNOULLI</we:customFunctionIds>
        <we:customFunctionIds>_xldudf_PSIBETA</we:customFunctionIds>
        <we:customFunctionIds>_xldudf_PSIBINOMIAL</we:customFunctionIds>
        <we:customFunctionIds>_xldudf_PSIEXPONENTIAL</we:customFunctionIds>
        <we:customFunctionIds>_xldudf_PSIGAMMA</we:customFunctionIds>
        <we:customFunctionIds>_xldudf_PSIGEOMETRIC</we:customFunctionIds>
        <we:customFunctionIds>_xldudf_PSIHYPERGEO</we:customFunctionIds>
        <we:customFunctionIds>_xldudf_PSIINTUNIFORM</we:customFunctionIds>
        <we:customFunctionIds>_xldudf_PSILOGARITHMIC</we:customFunctionIds>
        <we:customFunctionIds>_xldudf_PSILOGNORMAL</we:customFunctionIds>
        <we:customFunctionIds>_xldudf_PSILOGNORM2</we:customFunctionIds>
        <we:customFunctionIds>_xldudf_PSINEGBINOMIAL</we:customFunctionIds>
        <we:customFunctionIds>_xldudf_PSIPERT</we:customFunctionIds>
        <we:customFunctionIds>_xldudf_PSIPOISSON</we:customFunctionIds>
        <we:customFunctionIds>_xldudf_PSITRIANGULAR</we:customFunctionIds>
        <we:customFunctionIds>_xldudf_PSIUNIFORM</we:customFunctionIds>
        <we:customFunctionIds>_xldudf_PSIWEIBULL</we:customFunctionIds>
        <we:customFunctionIds>_xldudf_PSIOUTPUT</we:customFunctionIds>
        <we:customFunctionIds>_xldudf_PSICORRMATRIX</we:customFunctionIds>
        <we:customFunctionIds>_xldudf_PSIMEAN</we:customFunctionIds>
        <we:customFunctionIds>_xldudf_PSIMODE</we:customFunctionIds>
        <we:customFunctionIds>_xldudf_PSIVARIANCE</we:customFunctionIds>
        <we:customFunctionIds>_xldudf_PSISTDDEV</we:customFunctionIds>
        <we:customFunctionIds>_xldudf_PSIMIN</we:customFunctionIds>
        <we:customFunctionIds>_xldudf_PSIMAX</we:customFunctionIds>
        <we:customFunctionIds>_xldudf_PSIMEDIAN</we:customFunctionIds>
        <we:customFunctionIds>_xldudf_PSISKEWNESS</we:customFunctionIds>
        <we:customFunctionIds>_xldudf_PSIKURTOSIS</we:customFunctionIds>
        <we:customFunctionIds>_xldudf_PSICORRELATION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FD6E866A-648C-E645-A220-B80A2B46D4EA}">
  <we:reference id="wa104100404" version="3.0.0.1" store="en-AU" storeType="OMEX"/>
  <we:alternateReferences>
    <we:reference id="WA104100404" version="3.0.0.1" store="WA104100404" storeType="OMEX"/>
  </we:alternateReferences>
  <we:properties>
    <we:property name="UniqueID" value="&quot;2025811756704832622&quot;"/>
  </we:properties>
  <we:bindings/>
  <we:snapshot xmlns:r="http://schemas.openxmlformats.org/officeDocument/2006/relationships"/>
</we:webextension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0247B-BCBB-CA46-B5C0-5E737C158E60}">
  <dimension ref="A1:E55"/>
  <sheetViews>
    <sheetView topLeftCell="A5" workbookViewId="0">
      <selection activeCell="C34" sqref="C34"/>
    </sheetView>
  </sheetViews>
  <sheetFormatPr baseColWidth="10" defaultRowHeight="14" x14ac:dyDescent="0.2"/>
  <cols>
    <col min="1" max="3" width="11.6640625" style="1" customWidth="1"/>
    <col min="4" max="16384" width="10.83203125" style="1"/>
  </cols>
  <sheetData>
    <row r="1" spans="1:4" x14ac:dyDescent="0.2">
      <c r="A1" s="12" t="s">
        <v>0</v>
      </c>
      <c r="B1" s="12"/>
      <c r="C1" s="12"/>
    </row>
    <row r="2" spans="1:4" x14ac:dyDescent="0.2">
      <c r="B2" s="4" t="s">
        <v>10</v>
      </c>
      <c r="C2" s="4" t="s">
        <v>11</v>
      </c>
    </row>
    <row r="3" spans="1:4" x14ac:dyDescent="0.2">
      <c r="A3" s="1" t="s">
        <v>13</v>
      </c>
      <c r="B3" s="1">
        <v>20</v>
      </c>
      <c r="C3" s="1">
        <v>40</v>
      </c>
    </row>
    <row r="4" spans="1:4" x14ac:dyDescent="0.2">
      <c r="A4" s="1" t="s">
        <v>14</v>
      </c>
      <c r="B4" s="1">
        <v>40</v>
      </c>
      <c r="C4" s="1">
        <v>20</v>
      </c>
    </row>
    <row r="7" spans="1:4" x14ac:dyDescent="0.2">
      <c r="A7" s="12" t="s">
        <v>19</v>
      </c>
      <c r="B7" s="12"/>
      <c r="C7" s="12"/>
      <c r="D7" s="12"/>
    </row>
    <row r="8" spans="1:4" x14ac:dyDescent="0.2">
      <c r="B8" s="4" t="s">
        <v>15</v>
      </c>
      <c r="C8" s="4" t="s">
        <v>16</v>
      </c>
      <c r="D8" s="4" t="s">
        <v>17</v>
      </c>
    </row>
    <row r="9" spans="1:4" x14ac:dyDescent="0.2">
      <c r="A9" s="4" t="s">
        <v>33</v>
      </c>
      <c r="B9" s="1">
        <v>0</v>
      </c>
      <c r="C9" s="1">
        <f>2 * COS(40 * PI() / 180)</f>
        <v>1.532088886237956</v>
      </c>
      <c r="D9" s="1">
        <v>2</v>
      </c>
    </row>
    <row r="10" spans="1:4" x14ac:dyDescent="0.2">
      <c r="A10" s="4" t="s">
        <v>34</v>
      </c>
      <c r="B10" s="1">
        <v>-0.75</v>
      </c>
      <c r="C10" s="1">
        <f>2*SIN(40 * PI() / 180)</f>
        <v>1.2855752193730785</v>
      </c>
      <c r="D10" s="1">
        <v>-1</v>
      </c>
    </row>
    <row r="11" spans="1:4" x14ac:dyDescent="0.2">
      <c r="A11" s="4" t="s">
        <v>35</v>
      </c>
      <c r="B11" s="1">
        <v>3</v>
      </c>
      <c r="C11" s="1">
        <v>0</v>
      </c>
      <c r="D11" s="1">
        <v>0</v>
      </c>
    </row>
    <row r="13" spans="1:4" x14ac:dyDescent="0.2">
      <c r="A13" s="12" t="s">
        <v>20</v>
      </c>
      <c r="B13" s="12"/>
      <c r="C13" s="12"/>
    </row>
    <row r="14" spans="1:4" x14ac:dyDescent="0.2">
      <c r="A14" s="6"/>
      <c r="B14" s="4" t="s">
        <v>18</v>
      </c>
      <c r="C14" s="4" t="s">
        <v>21</v>
      </c>
    </row>
    <row r="15" spans="1:4" x14ac:dyDescent="0.2">
      <c r="A15" s="4" t="s">
        <v>33</v>
      </c>
      <c r="B15" s="1">
        <f t="shared" ref="B15:C17" si="0">C9-$B9</f>
        <v>1.532088886237956</v>
      </c>
      <c r="C15" s="1">
        <f t="shared" si="0"/>
        <v>2</v>
      </c>
    </row>
    <row r="16" spans="1:4" x14ac:dyDescent="0.2">
      <c r="A16" s="4" t="s">
        <v>34</v>
      </c>
      <c r="B16" s="1">
        <f t="shared" si="0"/>
        <v>2.0355752193730785</v>
      </c>
      <c r="C16" s="1">
        <f t="shared" si="0"/>
        <v>-0.25</v>
      </c>
    </row>
    <row r="17" spans="1:5" x14ac:dyDescent="0.2">
      <c r="A17" s="4" t="s">
        <v>35</v>
      </c>
      <c r="B17" s="1">
        <f t="shared" si="0"/>
        <v>-3</v>
      </c>
      <c r="C17" s="1">
        <f t="shared" si="0"/>
        <v>-3</v>
      </c>
    </row>
    <row r="19" spans="1:5" x14ac:dyDescent="0.2">
      <c r="A19" s="12" t="s">
        <v>22</v>
      </c>
      <c r="B19" s="12"/>
    </row>
    <row r="20" spans="1:5" x14ac:dyDescent="0.2">
      <c r="A20" s="4"/>
      <c r="B20" s="4" t="s">
        <v>23</v>
      </c>
      <c r="C20" s="4" t="s">
        <v>24</v>
      </c>
    </row>
    <row r="21" spans="1:5" x14ac:dyDescent="0.2">
      <c r="A21" s="4"/>
      <c r="B21" s="1">
        <f>SQRT(B15^2 + B16^2 + B17^2)</f>
        <v>3.9358433440699363</v>
      </c>
      <c r="C21" s="1">
        <f>SQRT(C15^2 + C16^2 + C17^2)</f>
        <v>3.6142080737002402</v>
      </c>
    </row>
    <row r="23" spans="1:5" x14ac:dyDescent="0.2">
      <c r="A23" s="12" t="s">
        <v>25</v>
      </c>
      <c r="B23" s="12"/>
      <c r="C23" s="12"/>
    </row>
    <row r="24" spans="1:5" x14ac:dyDescent="0.2">
      <c r="B24" s="4" t="s">
        <v>27</v>
      </c>
      <c r="C24" s="4" t="s">
        <v>26</v>
      </c>
    </row>
    <row r="25" spans="1:5" x14ac:dyDescent="0.2">
      <c r="A25" s="4" t="s">
        <v>33</v>
      </c>
      <c r="B25" s="1">
        <f>B15/B$21</f>
        <v>0.38926571824722817</v>
      </c>
      <c r="C25" s="1">
        <f>C15/C$21</f>
        <v>0.55337157109285973</v>
      </c>
    </row>
    <row r="26" spans="1:5" x14ac:dyDescent="0.2">
      <c r="A26" s="4" t="s">
        <v>34</v>
      </c>
      <c r="B26" s="1">
        <f t="shared" ref="B26:C27" si="1">B16/B$21</f>
        <v>0.51718908539386932</v>
      </c>
      <c r="C26" s="1">
        <f t="shared" si="1"/>
        <v>-6.9171446386607466E-2</v>
      </c>
    </row>
    <row r="27" spans="1:5" x14ac:dyDescent="0.2">
      <c r="A27" s="4" t="s">
        <v>35</v>
      </c>
      <c r="B27" s="1">
        <f t="shared" si="1"/>
        <v>-0.76222545913064488</v>
      </c>
      <c r="C27" s="1">
        <f t="shared" si="1"/>
        <v>-0.83005735663928959</v>
      </c>
    </row>
    <row r="29" spans="1:5" x14ac:dyDescent="0.2">
      <c r="A29" s="12" t="s">
        <v>28</v>
      </c>
      <c r="B29" s="12"/>
      <c r="C29" s="12"/>
      <c r="D29" s="12"/>
      <c r="E29" s="12"/>
    </row>
    <row r="30" spans="1:5" x14ac:dyDescent="0.2">
      <c r="A30" s="6"/>
      <c r="B30" s="13" t="s">
        <v>13</v>
      </c>
      <c r="C30" s="13"/>
      <c r="D30" s="13" t="s">
        <v>14</v>
      </c>
      <c r="E30" s="13"/>
    </row>
    <row r="31" spans="1:5" x14ac:dyDescent="0.2">
      <c r="B31" s="4" t="s">
        <v>10</v>
      </c>
      <c r="C31" s="4" t="s">
        <v>11</v>
      </c>
      <c r="D31" s="4" t="s">
        <v>10</v>
      </c>
      <c r="E31" s="4" t="s">
        <v>11</v>
      </c>
    </row>
    <row r="32" spans="1:5" x14ac:dyDescent="0.2">
      <c r="A32" s="4" t="s">
        <v>33</v>
      </c>
      <c r="B32" s="1">
        <f>B$3*$B25</f>
        <v>7.7853143649445631</v>
      </c>
      <c r="C32" s="1">
        <f>C$3*$B25</f>
        <v>15.570628729889126</v>
      </c>
      <c r="D32" s="1">
        <f>B$4*$C25</f>
        <v>22.134862843714387</v>
      </c>
      <c r="E32" s="1">
        <f>C$4*$C25</f>
        <v>11.067431421857194</v>
      </c>
    </row>
    <row r="33" spans="1:5" x14ac:dyDescent="0.2">
      <c r="A33" s="4" t="s">
        <v>34</v>
      </c>
      <c r="B33" s="1">
        <f t="shared" ref="B33:C34" si="2">B$3*$B26</f>
        <v>10.343781707877387</v>
      </c>
      <c r="C33" s="1">
        <f t="shared" si="2"/>
        <v>20.687563415754774</v>
      </c>
      <c r="D33" s="1">
        <f t="shared" ref="D33:E34" si="3">B$4*$C26</f>
        <v>-2.7668578554642984</v>
      </c>
      <c r="E33" s="1">
        <f t="shared" si="3"/>
        <v>-1.3834289277321492</v>
      </c>
    </row>
    <row r="34" spans="1:5" x14ac:dyDescent="0.2">
      <c r="A34" s="4" t="s">
        <v>35</v>
      </c>
      <c r="B34" s="1">
        <f t="shared" si="2"/>
        <v>-15.244509182612898</v>
      </c>
      <c r="C34" s="1">
        <f t="shared" si="2"/>
        <v>-30.489018365225796</v>
      </c>
      <c r="D34" s="1">
        <f t="shared" si="3"/>
        <v>-33.202294265571581</v>
      </c>
      <c r="E34" s="1">
        <f t="shared" si="3"/>
        <v>-16.60114713278579</v>
      </c>
    </row>
    <row r="36" spans="1:5" x14ac:dyDescent="0.2">
      <c r="A36" s="12" t="s">
        <v>32</v>
      </c>
      <c r="B36" s="12"/>
      <c r="C36" s="12"/>
    </row>
    <row r="37" spans="1:5" x14ac:dyDescent="0.2">
      <c r="B37" s="4" t="s">
        <v>10</v>
      </c>
      <c r="C37" s="4" t="s">
        <v>11</v>
      </c>
    </row>
    <row r="38" spans="1:5" x14ac:dyDescent="0.2">
      <c r="A38" s="4" t="s">
        <v>33</v>
      </c>
      <c r="B38" s="1">
        <f>B32+D32</f>
        <v>29.920177208658949</v>
      </c>
      <c r="C38" s="1">
        <f>C32+E32</f>
        <v>26.63806015174632</v>
      </c>
    </row>
    <row r="39" spans="1:5" x14ac:dyDescent="0.2">
      <c r="A39" s="4" t="s">
        <v>34</v>
      </c>
      <c r="B39" s="1">
        <f t="shared" ref="B39:C40" si="4">B33+D33</f>
        <v>7.5769238524130884</v>
      </c>
      <c r="C39" s="1">
        <f t="shared" si="4"/>
        <v>19.304134488022626</v>
      </c>
    </row>
    <row r="40" spans="1:5" x14ac:dyDescent="0.2">
      <c r="A40" s="4" t="s">
        <v>35</v>
      </c>
      <c r="B40" s="1">
        <f t="shared" si="4"/>
        <v>-48.446803448184482</v>
      </c>
      <c r="C40" s="1">
        <f t="shared" si="4"/>
        <v>-47.090165498011586</v>
      </c>
    </row>
    <row r="41" spans="1:5" x14ac:dyDescent="0.2">
      <c r="A41" s="4" t="s">
        <v>30</v>
      </c>
      <c r="B41" s="3">
        <f>SQRT(B38^2 + B39^2 + B40^2)</f>
        <v>57.443185353963798</v>
      </c>
      <c r="C41" s="3">
        <f>SQRT(C38^2 + C39^2 + C40^2)</f>
        <v>57.443185353963791</v>
      </c>
    </row>
    <row r="42" spans="1:5" x14ac:dyDescent="0.2">
      <c r="A42" s="6"/>
    </row>
    <row r="43" spans="1:5" x14ac:dyDescent="0.2">
      <c r="A43" s="12" t="s">
        <v>31</v>
      </c>
      <c r="B43" s="12"/>
      <c r="C43" s="12"/>
    </row>
    <row r="44" spans="1:5" x14ac:dyDescent="0.2">
      <c r="A44" s="6"/>
      <c r="B44" s="4" t="s">
        <v>10</v>
      </c>
      <c r="C44" s="4" t="s">
        <v>11</v>
      </c>
    </row>
    <row r="45" spans="1:5" x14ac:dyDescent="0.2">
      <c r="A45" s="4" t="s">
        <v>33</v>
      </c>
      <c r="B45" s="1">
        <f>B38 / B$41</f>
        <v>0.52086556524140148</v>
      </c>
      <c r="C45" s="1">
        <f>C38 / C$41</f>
        <v>0.46372881287141565</v>
      </c>
    </row>
    <row r="46" spans="1:5" x14ac:dyDescent="0.2">
      <c r="A46" s="4" t="s">
        <v>34</v>
      </c>
      <c r="B46" s="1">
        <f t="shared" ref="B46:C47" si="5">B39 / B$41</f>
        <v>0.13190291947990401</v>
      </c>
      <c r="C46" s="1">
        <f t="shared" si="5"/>
        <v>0.33605612866123152</v>
      </c>
    </row>
    <row r="47" spans="1:5" x14ac:dyDescent="0.2">
      <c r="A47" s="4" t="s">
        <v>35</v>
      </c>
      <c r="B47" s="1">
        <f t="shared" si="5"/>
        <v>-0.84338643739298602</v>
      </c>
      <c r="C47" s="1">
        <f t="shared" si="5"/>
        <v>-0.81976939836889096</v>
      </c>
    </row>
    <row r="48" spans="1:5" x14ac:dyDescent="0.2">
      <c r="A48" s="6"/>
    </row>
    <row r="49" spans="1:3" x14ac:dyDescent="0.2">
      <c r="A49" s="12" t="s">
        <v>1</v>
      </c>
      <c r="B49" s="12"/>
      <c r="C49" s="12"/>
    </row>
    <row r="50" spans="1:3" x14ac:dyDescent="0.2">
      <c r="B50" s="4" t="s">
        <v>10</v>
      </c>
      <c r="C50" s="4" t="s">
        <v>11</v>
      </c>
    </row>
    <row r="51" spans="1:3" x14ac:dyDescent="0.2">
      <c r="A51" s="1" t="s">
        <v>4</v>
      </c>
      <c r="B51" s="1">
        <f>B41</f>
        <v>57.443185353963798</v>
      </c>
      <c r="C51" s="1">
        <f>C41</f>
        <v>57.443185353963791</v>
      </c>
    </row>
    <row r="52" spans="1:3" x14ac:dyDescent="0.2">
      <c r="A52" s="1" t="s">
        <v>5</v>
      </c>
      <c r="B52" s="1">
        <f>ACOS(B45) * 180 / PI()</f>
        <v>58.609670171943051</v>
      </c>
      <c r="C52" s="1">
        <f>ACOS(C45) * 180 / PI()</f>
        <v>62.372016017198455</v>
      </c>
    </row>
    <row r="53" spans="1:3" x14ac:dyDescent="0.2">
      <c r="A53" s="1" t="s">
        <v>6</v>
      </c>
      <c r="B53" s="1">
        <f t="shared" ref="B53:C54" si="6">ACOS(B46) * 180 / PI()</f>
        <v>82.420431380997115</v>
      </c>
      <c r="C53" s="1">
        <f t="shared" si="6"/>
        <v>70.363226621724849</v>
      </c>
    </row>
    <row r="54" spans="1:3" x14ac:dyDescent="0.2">
      <c r="A54" s="1" t="s">
        <v>7</v>
      </c>
      <c r="B54" s="1">
        <f t="shared" si="6"/>
        <v>147.49946592326054</v>
      </c>
      <c r="C54" s="1">
        <f t="shared" si="6"/>
        <v>145.06171630421002</v>
      </c>
    </row>
    <row r="55" spans="1:3" x14ac:dyDescent="0.2">
      <c r="A55" s="1" t="s">
        <v>8</v>
      </c>
      <c r="B55" s="1">
        <f>ACOS(SUMPRODUCT(B25:B27, C25:C27)) * 180 / PI()</f>
        <v>35.676311829543231</v>
      </c>
      <c r="C55" s="1">
        <f>ACOS(SUMPRODUCT(B25:B27, C25:C27)) * 180 / PI()</f>
        <v>35.676311829543231</v>
      </c>
    </row>
  </sheetData>
  <mergeCells count="11">
    <mergeCell ref="A1:C1"/>
    <mergeCell ref="A49:C49"/>
    <mergeCell ref="A43:C43"/>
    <mergeCell ref="A7:D7"/>
    <mergeCell ref="A29:E29"/>
    <mergeCell ref="A23:C23"/>
    <mergeCell ref="A13:C13"/>
    <mergeCell ref="B30:C30"/>
    <mergeCell ref="D30:E30"/>
    <mergeCell ref="A36:C36"/>
    <mergeCell ref="A19:B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F828F-5FD8-1F4A-B488-5AE60D313B7F}">
  <dimension ref="A1:G53"/>
  <sheetViews>
    <sheetView topLeftCell="A12" workbookViewId="0">
      <selection activeCell="C54" sqref="C54"/>
    </sheetView>
  </sheetViews>
  <sheetFormatPr baseColWidth="10" defaultRowHeight="14" x14ac:dyDescent="0.2"/>
  <cols>
    <col min="1" max="3" width="11.6640625" style="1" customWidth="1"/>
    <col min="4" max="16384" width="10.83203125" style="1"/>
  </cols>
  <sheetData>
    <row r="1" spans="1:6" x14ac:dyDescent="0.2">
      <c r="A1" s="12" t="s">
        <v>0</v>
      </c>
      <c r="B1" s="12"/>
      <c r="C1" s="12"/>
    </row>
    <row r="2" spans="1:6" x14ac:dyDescent="0.2">
      <c r="B2" s="4" t="s">
        <v>10</v>
      </c>
      <c r="C2" s="4" t="s">
        <v>11</v>
      </c>
    </row>
    <row r="3" spans="1:6" x14ac:dyDescent="0.2">
      <c r="A3" s="1" t="s">
        <v>36</v>
      </c>
      <c r="B3" s="1">
        <v>15</v>
      </c>
      <c r="C3" s="1">
        <v>10</v>
      </c>
    </row>
    <row r="4" spans="1:6" x14ac:dyDescent="0.2">
      <c r="A4" s="1" t="s">
        <v>37</v>
      </c>
      <c r="B4" s="1">
        <v>10</v>
      </c>
      <c r="C4" s="1">
        <v>20</v>
      </c>
    </row>
    <row r="5" spans="1:6" x14ac:dyDescent="0.2">
      <c r="A5" s="1" t="s">
        <v>38</v>
      </c>
      <c r="B5" s="1">
        <v>20</v>
      </c>
      <c r="C5" s="1">
        <v>15</v>
      </c>
    </row>
    <row r="8" spans="1:6" x14ac:dyDescent="0.2">
      <c r="A8" s="12" t="s">
        <v>19</v>
      </c>
      <c r="B8" s="12"/>
      <c r="C8" s="12"/>
      <c r="D8" s="12"/>
    </row>
    <row r="9" spans="1:6" x14ac:dyDescent="0.2">
      <c r="B9" s="4" t="s">
        <v>15</v>
      </c>
      <c r="C9" s="4" t="s">
        <v>16</v>
      </c>
      <c r="D9" s="4" t="s">
        <v>17</v>
      </c>
      <c r="E9" s="4" t="s">
        <v>39</v>
      </c>
      <c r="F9" s="4" t="s">
        <v>40</v>
      </c>
    </row>
    <row r="10" spans="1:6" x14ac:dyDescent="0.2">
      <c r="A10" s="4" t="s">
        <v>33</v>
      </c>
      <c r="B10" s="1">
        <v>5</v>
      </c>
      <c r="C10" s="1">
        <v>0</v>
      </c>
      <c r="D10" s="1">
        <v>0</v>
      </c>
      <c r="E10" s="1">
        <v>2</v>
      </c>
      <c r="F10" s="1">
        <v>0</v>
      </c>
    </row>
    <row r="11" spans="1:6" x14ac:dyDescent="0.2">
      <c r="A11" s="4" t="s">
        <v>34</v>
      </c>
      <c r="B11" s="1">
        <v>0</v>
      </c>
      <c r="C11" s="1">
        <v>2</v>
      </c>
      <c r="D11" s="1">
        <v>-2</v>
      </c>
      <c r="E11" s="1">
        <v>0</v>
      </c>
      <c r="F11" s="1">
        <v>0</v>
      </c>
    </row>
    <row r="12" spans="1:6" x14ac:dyDescent="0.2">
      <c r="A12" s="4" t="s">
        <v>35</v>
      </c>
      <c r="B12" s="1">
        <v>0</v>
      </c>
      <c r="C12" s="1">
        <v>3</v>
      </c>
      <c r="D12" s="1">
        <v>3</v>
      </c>
      <c r="E12" s="1">
        <v>0</v>
      </c>
      <c r="F12" s="1">
        <v>3</v>
      </c>
    </row>
    <row r="14" spans="1:6" x14ac:dyDescent="0.2">
      <c r="A14" s="12" t="s">
        <v>20</v>
      </c>
      <c r="B14" s="12"/>
      <c r="C14" s="12"/>
    </row>
    <row r="15" spans="1:6" x14ac:dyDescent="0.2">
      <c r="A15" s="6"/>
      <c r="B15" s="4" t="s">
        <v>18</v>
      </c>
      <c r="C15" s="4" t="s">
        <v>21</v>
      </c>
      <c r="D15" s="4" t="s">
        <v>43</v>
      </c>
      <c r="E15" s="4" t="s">
        <v>42</v>
      </c>
      <c r="F15" s="4" t="s">
        <v>41</v>
      </c>
    </row>
    <row r="16" spans="1:6" x14ac:dyDescent="0.2">
      <c r="A16" s="4" t="s">
        <v>33</v>
      </c>
      <c r="B16" s="1">
        <f>C10-$B10</f>
        <v>-5</v>
      </c>
      <c r="C16" s="1">
        <f t="shared" ref="C16:E16" si="0">D10-$B10</f>
        <v>-5</v>
      </c>
      <c r="D16" s="1">
        <f t="shared" si="0"/>
        <v>-3</v>
      </c>
      <c r="E16" s="1">
        <f t="shared" si="0"/>
        <v>-5</v>
      </c>
      <c r="F16" s="1">
        <f>F10-E10</f>
        <v>-2</v>
      </c>
    </row>
    <row r="17" spans="1:7" x14ac:dyDescent="0.2">
      <c r="A17" s="4" t="s">
        <v>34</v>
      </c>
      <c r="B17" s="1">
        <f t="shared" ref="B17:E18" si="1">C11-$B11</f>
        <v>2</v>
      </c>
      <c r="C17" s="1">
        <f t="shared" si="1"/>
        <v>-2</v>
      </c>
      <c r="D17" s="1">
        <f t="shared" si="1"/>
        <v>0</v>
      </c>
      <c r="E17" s="1">
        <f t="shared" si="1"/>
        <v>0</v>
      </c>
      <c r="F17" s="1">
        <f t="shared" ref="F17:F18" si="2">F11-E11</f>
        <v>0</v>
      </c>
    </row>
    <row r="18" spans="1:7" x14ac:dyDescent="0.2">
      <c r="A18" s="4" t="s">
        <v>35</v>
      </c>
      <c r="B18" s="1">
        <f t="shared" si="1"/>
        <v>3</v>
      </c>
      <c r="C18" s="1">
        <f t="shared" si="1"/>
        <v>3</v>
      </c>
      <c r="D18" s="1">
        <f t="shared" si="1"/>
        <v>0</v>
      </c>
      <c r="E18" s="1">
        <f t="shared" si="1"/>
        <v>3</v>
      </c>
      <c r="F18" s="1">
        <f t="shared" si="2"/>
        <v>3</v>
      </c>
    </row>
    <row r="20" spans="1:7" x14ac:dyDescent="0.2">
      <c r="A20" s="12" t="s">
        <v>22</v>
      </c>
      <c r="B20" s="12"/>
    </row>
    <row r="21" spans="1:7" x14ac:dyDescent="0.2">
      <c r="A21" s="4"/>
      <c r="B21" s="4" t="s">
        <v>23</v>
      </c>
      <c r="C21" s="4" t="s">
        <v>24</v>
      </c>
      <c r="D21" s="4" t="s">
        <v>44</v>
      </c>
      <c r="E21" s="4" t="s">
        <v>45</v>
      </c>
      <c r="F21" s="4" t="s">
        <v>46</v>
      </c>
    </row>
    <row r="22" spans="1:7" x14ac:dyDescent="0.2">
      <c r="A22" s="4"/>
      <c r="B22" s="1">
        <f>SQRT(B16^2 + B17^2 + B18^2)</f>
        <v>6.164414002968976</v>
      </c>
      <c r="C22" s="1">
        <f>SQRT(C16^2 + C17^2 + C18^2)</f>
        <v>6.164414002968976</v>
      </c>
      <c r="D22" s="1">
        <f t="shared" ref="D22:F22" si="3">SQRT(D16^2 + D17^2 + D18^2)</f>
        <v>3</v>
      </c>
      <c r="E22" s="1">
        <f t="shared" si="3"/>
        <v>5.8309518948453007</v>
      </c>
      <c r="F22" s="1">
        <f t="shared" si="3"/>
        <v>3.6055512754639891</v>
      </c>
    </row>
    <row r="24" spans="1:7" x14ac:dyDescent="0.2">
      <c r="A24" s="12" t="s">
        <v>25</v>
      </c>
      <c r="B24" s="12"/>
      <c r="C24" s="12"/>
    </row>
    <row r="25" spans="1:7" x14ac:dyDescent="0.2">
      <c r="B25" s="4" t="s">
        <v>27</v>
      </c>
      <c r="C25" s="4" t="s">
        <v>26</v>
      </c>
      <c r="D25" s="4" t="s">
        <v>47</v>
      </c>
      <c r="E25" s="4" t="s">
        <v>48</v>
      </c>
      <c r="F25" s="4" t="s">
        <v>49</v>
      </c>
    </row>
    <row r="26" spans="1:7" x14ac:dyDescent="0.2">
      <c r="A26" s="4" t="s">
        <v>33</v>
      </c>
      <c r="B26" s="1">
        <f>B16/B$22</f>
        <v>-0.81110710565381272</v>
      </c>
      <c r="C26" s="1">
        <f>C16/C$22</f>
        <v>-0.81110710565381272</v>
      </c>
      <c r="D26" s="1">
        <f t="shared" ref="D26:F26" si="4">D16/D$22</f>
        <v>-1</v>
      </c>
      <c r="E26" s="1">
        <f t="shared" si="4"/>
        <v>-0.8574929257125441</v>
      </c>
      <c r="F26" s="1">
        <f t="shared" si="4"/>
        <v>-0.55470019622522915</v>
      </c>
    </row>
    <row r="27" spans="1:7" x14ac:dyDescent="0.2">
      <c r="A27" s="4" t="s">
        <v>34</v>
      </c>
      <c r="B27" s="1">
        <f t="shared" ref="B27:C28" si="5">B17/B$22</f>
        <v>0.32444284226152509</v>
      </c>
      <c r="C27" s="1">
        <f t="shared" si="5"/>
        <v>-0.32444284226152509</v>
      </c>
      <c r="D27" s="1">
        <f t="shared" ref="D27:F27" si="6">D17/D$22</f>
        <v>0</v>
      </c>
      <c r="E27" s="1">
        <f t="shared" si="6"/>
        <v>0</v>
      </c>
      <c r="F27" s="1">
        <f t="shared" si="6"/>
        <v>0</v>
      </c>
    </row>
    <row r="28" spans="1:7" x14ac:dyDescent="0.2">
      <c r="A28" s="4" t="s">
        <v>35</v>
      </c>
      <c r="B28" s="1">
        <f t="shared" si="5"/>
        <v>0.48666426339228763</v>
      </c>
      <c r="C28" s="1">
        <f t="shared" si="5"/>
        <v>0.48666426339228763</v>
      </c>
      <c r="D28" s="1">
        <f t="shared" ref="D28:F28" si="7">D18/D$22</f>
        <v>0</v>
      </c>
      <c r="E28" s="1">
        <f t="shared" si="7"/>
        <v>0.51449575542752646</v>
      </c>
      <c r="F28" s="1">
        <f t="shared" si="7"/>
        <v>0.83205029433784372</v>
      </c>
    </row>
    <row r="30" spans="1:7" x14ac:dyDescent="0.2">
      <c r="A30" s="12" t="s">
        <v>28</v>
      </c>
      <c r="B30" s="12"/>
      <c r="C30" s="12"/>
      <c r="D30" s="12"/>
      <c r="E30" s="12"/>
    </row>
    <row r="31" spans="1:7" x14ac:dyDescent="0.2">
      <c r="A31" s="6"/>
      <c r="B31" s="13" t="s">
        <v>36</v>
      </c>
      <c r="C31" s="13"/>
      <c r="D31" s="13" t="s">
        <v>37</v>
      </c>
      <c r="E31" s="13"/>
      <c r="F31" s="13" t="s">
        <v>38</v>
      </c>
      <c r="G31" s="13"/>
    </row>
    <row r="32" spans="1:7" x14ac:dyDescent="0.2">
      <c r="B32" s="4" t="s">
        <v>10</v>
      </c>
      <c r="C32" s="4" t="s">
        <v>11</v>
      </c>
      <c r="D32" s="4" t="s">
        <v>10</v>
      </c>
      <c r="E32" s="4" t="s">
        <v>11</v>
      </c>
      <c r="F32" s="4" t="s">
        <v>10</v>
      </c>
      <c r="G32" s="4" t="s">
        <v>11</v>
      </c>
    </row>
    <row r="33" spans="1:7" x14ac:dyDescent="0.2">
      <c r="A33" s="4" t="s">
        <v>33</v>
      </c>
      <c r="B33" s="1">
        <f>B$3*$B26</f>
        <v>-12.166606584807191</v>
      </c>
      <c r="C33" s="1">
        <f>C$3*$B26</f>
        <v>-8.1110710565381279</v>
      </c>
      <c r="D33" s="1">
        <f>B$4*$C26</f>
        <v>-8.1110710565381279</v>
      </c>
      <c r="E33" s="1">
        <f>C$4*$C26</f>
        <v>-16.222142113076256</v>
      </c>
      <c r="F33" s="1">
        <f>B$5*$F26</f>
        <v>-11.094003924504584</v>
      </c>
      <c r="G33" s="1">
        <f>C$5*$F26</f>
        <v>-8.3205029433784379</v>
      </c>
    </row>
    <row r="34" spans="1:7" x14ac:dyDescent="0.2">
      <c r="A34" s="4" t="s">
        <v>34</v>
      </c>
      <c r="B34" s="1">
        <f t="shared" ref="B34:C35" si="8">B$3*$B27</f>
        <v>4.8666426339228765</v>
      </c>
      <c r="C34" s="1">
        <f t="shared" si="8"/>
        <v>3.2444284226152509</v>
      </c>
      <c r="D34" s="1">
        <f t="shared" ref="D34:E35" si="9">B$4*$C27</f>
        <v>-3.2444284226152509</v>
      </c>
      <c r="E34" s="1">
        <f t="shared" si="9"/>
        <v>-6.4888568452305018</v>
      </c>
      <c r="F34" s="1">
        <f t="shared" ref="F34:G35" si="10">B$5*$F27</f>
        <v>0</v>
      </c>
      <c r="G34" s="1">
        <f t="shared" si="10"/>
        <v>0</v>
      </c>
    </row>
    <row r="35" spans="1:7" x14ac:dyDescent="0.2">
      <c r="A35" s="4" t="s">
        <v>35</v>
      </c>
      <c r="B35" s="1">
        <f t="shared" si="8"/>
        <v>7.2999639508843144</v>
      </c>
      <c r="C35" s="1">
        <f t="shared" si="8"/>
        <v>4.8666426339228765</v>
      </c>
      <c r="D35" s="1">
        <f t="shared" si="9"/>
        <v>4.8666426339228765</v>
      </c>
      <c r="E35" s="1">
        <f t="shared" si="9"/>
        <v>9.7332852678457531</v>
      </c>
      <c r="F35" s="1">
        <f t="shared" si="10"/>
        <v>16.641005886756876</v>
      </c>
      <c r="G35" s="1">
        <f t="shared" si="10"/>
        <v>12.480754415067656</v>
      </c>
    </row>
    <row r="37" spans="1:7" x14ac:dyDescent="0.2">
      <c r="A37" s="12" t="s">
        <v>32</v>
      </c>
      <c r="B37" s="12"/>
      <c r="C37" s="12"/>
    </row>
    <row r="38" spans="1:7" x14ac:dyDescent="0.2">
      <c r="B38" s="4" t="s">
        <v>10</v>
      </c>
      <c r="C38" s="4" t="s">
        <v>11</v>
      </c>
    </row>
    <row r="39" spans="1:7" x14ac:dyDescent="0.2">
      <c r="A39" s="4" t="s">
        <v>33</v>
      </c>
      <c r="B39" s="1">
        <f>B33+D33</f>
        <v>-20.277677641345321</v>
      </c>
      <c r="C39" s="1">
        <f>C33+E33</f>
        <v>-24.333213169614382</v>
      </c>
    </row>
    <row r="40" spans="1:7" x14ac:dyDescent="0.2">
      <c r="A40" s="4" t="s">
        <v>34</v>
      </c>
      <c r="B40" s="1">
        <f t="shared" ref="B40:B41" si="11">B34+D34</f>
        <v>1.6222142113076257</v>
      </c>
      <c r="C40" s="1">
        <f t="shared" ref="C40:C41" si="12">C34+E34</f>
        <v>-3.2444284226152509</v>
      </c>
    </row>
    <row r="41" spans="1:7" x14ac:dyDescent="0.2">
      <c r="A41" s="4" t="s">
        <v>35</v>
      </c>
      <c r="B41" s="1">
        <f t="shared" si="11"/>
        <v>12.166606584807191</v>
      </c>
      <c r="C41" s="1">
        <f t="shared" si="12"/>
        <v>14.599927901768631</v>
      </c>
    </row>
    <row r="42" spans="1:7" x14ac:dyDescent="0.2">
      <c r="A42" s="4" t="s">
        <v>30</v>
      </c>
      <c r="B42" s="3">
        <f>SQRT(B39^2 + B40^2 + B41^2)</f>
        <v>23.703208754579162</v>
      </c>
      <c r="C42" s="3">
        <f>SQRT(C39^2 + C40^2 + C41^2)</f>
        <v>28.56202852887397</v>
      </c>
    </row>
    <row r="43" spans="1:7" x14ac:dyDescent="0.2">
      <c r="A43" s="6"/>
    </row>
    <row r="44" spans="1:7" x14ac:dyDescent="0.2">
      <c r="A44" s="12" t="s">
        <v>1</v>
      </c>
      <c r="B44" s="12"/>
      <c r="C44" s="12"/>
    </row>
    <row r="45" spans="1:7" x14ac:dyDescent="0.2">
      <c r="B45" s="4" t="s">
        <v>10</v>
      </c>
      <c r="C45" s="4" t="s">
        <v>11</v>
      </c>
    </row>
    <row r="46" spans="1:7" x14ac:dyDescent="0.2">
      <c r="A46" s="1" t="s">
        <v>4</v>
      </c>
      <c r="B46" s="1">
        <f>B39</f>
        <v>-20.277677641345321</v>
      </c>
      <c r="C46" s="1">
        <f>C39</f>
        <v>-24.333213169614382</v>
      </c>
    </row>
    <row r="47" spans="1:7" x14ac:dyDescent="0.2">
      <c r="A47" s="1" t="s">
        <v>5</v>
      </c>
      <c r="B47" s="1">
        <f t="shared" ref="B47:C48" si="13">B40</f>
        <v>1.6222142113076257</v>
      </c>
      <c r="C47" s="1">
        <f t="shared" si="13"/>
        <v>-3.2444284226152509</v>
      </c>
    </row>
    <row r="48" spans="1:7" x14ac:dyDescent="0.2">
      <c r="A48" s="1" t="s">
        <v>6</v>
      </c>
      <c r="B48" s="1">
        <f t="shared" si="13"/>
        <v>12.166606584807191</v>
      </c>
      <c r="C48" s="1">
        <f t="shared" si="13"/>
        <v>14.599927901768631</v>
      </c>
    </row>
    <row r="49" spans="1:3" x14ac:dyDescent="0.2">
      <c r="A49" s="1" t="s">
        <v>7</v>
      </c>
      <c r="B49" s="1">
        <f>ACOS(SUMPRODUCT(B26:B28,C26:C28)) * 180 / PI()</f>
        <v>37.863646361730353</v>
      </c>
      <c r="C49" s="1">
        <f>ACOS(SUMPRODUCT(B26:B28,C26:C28)) * 180 / PI()</f>
        <v>37.863646361730353</v>
      </c>
    </row>
    <row r="50" spans="1:3" x14ac:dyDescent="0.2">
      <c r="A50" s="1" t="s">
        <v>8</v>
      </c>
      <c r="B50" s="1">
        <f>ACOS(SUMPRODUCT(C26:C28,F26:F28)) * 180 / PI()</f>
        <v>31.256786874809343</v>
      </c>
      <c r="C50" s="1">
        <f>ACOS(SUMPRODUCT(C26:C28,F26:F28)) * 180 / PI()</f>
        <v>31.256786874809343</v>
      </c>
    </row>
    <row r="51" spans="1:3" x14ac:dyDescent="0.2">
      <c r="A51" s="1" t="s">
        <v>9</v>
      </c>
      <c r="B51" s="1">
        <f>ACOS(SUMPRODUCT(B26:B28,E26:E28)) * 180 / PI()</f>
        <v>18.93182318086517</v>
      </c>
      <c r="C51" s="1">
        <f>ACOS(SUMPRODUCT(B26:B28,E26:E28)) * 180 / PI()</f>
        <v>18.93182318086517</v>
      </c>
    </row>
    <row r="52" spans="1:3" x14ac:dyDescent="0.2">
      <c r="A52" s="1" t="s">
        <v>50</v>
      </c>
      <c r="B52" s="1">
        <f>ACOS(SUMPRODUCT(C26:C28,D26:D28)) * 180 / PI()</f>
        <v>35.79575991470707</v>
      </c>
      <c r="C52" s="1">
        <f>ACOS(SUMPRODUCT(C26:C28,D26:D28)) * 180 / PI()</f>
        <v>35.79575991470707</v>
      </c>
    </row>
    <row r="53" spans="1:3" x14ac:dyDescent="0.2">
      <c r="A53" s="1" t="s">
        <v>51</v>
      </c>
      <c r="B53" s="1">
        <f>ACOS(SUMPRODUCT(D26:D28,F26:F28)) * 180 / PI()</f>
        <v>56.309932474020215</v>
      </c>
      <c r="C53" s="1">
        <f>ACOS(SUMPRODUCT(D26:D28,F26:F28)) * 180 / PI()</f>
        <v>56.309932474020215</v>
      </c>
    </row>
  </sheetData>
  <mergeCells count="11">
    <mergeCell ref="B31:C31"/>
    <mergeCell ref="D31:E31"/>
    <mergeCell ref="A37:C37"/>
    <mergeCell ref="A44:C44"/>
    <mergeCell ref="F31:G31"/>
    <mergeCell ref="A30:E30"/>
    <mergeCell ref="A1:C1"/>
    <mergeCell ref="A8:D8"/>
    <mergeCell ref="A14:C14"/>
    <mergeCell ref="A20:B20"/>
    <mergeCell ref="A24:C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EE3A3-77C9-1A4A-8DA6-BEC531D51162}">
  <dimension ref="A1:K85"/>
  <sheetViews>
    <sheetView topLeftCell="A48" zoomScale="160" workbookViewId="0">
      <selection activeCell="E59" sqref="E59"/>
    </sheetView>
  </sheetViews>
  <sheetFormatPr baseColWidth="10" defaultRowHeight="14" x14ac:dyDescent="0.2"/>
  <cols>
    <col min="1" max="3" width="11.6640625" style="1" customWidth="1"/>
    <col min="4" max="4" width="10.83203125" style="1"/>
    <col min="5" max="6" width="12" style="1" bestFit="1" customWidth="1"/>
    <col min="7" max="16384" width="10.83203125" style="1"/>
  </cols>
  <sheetData>
    <row r="1" spans="1:5" x14ac:dyDescent="0.2">
      <c r="A1" s="12" t="s">
        <v>0</v>
      </c>
      <c r="B1" s="12"/>
      <c r="C1" s="12"/>
    </row>
    <row r="2" spans="1:5" x14ac:dyDescent="0.2">
      <c r="B2" s="4" t="s">
        <v>10</v>
      </c>
      <c r="C2" s="4" t="s">
        <v>11</v>
      </c>
    </row>
    <row r="3" spans="1:5" x14ac:dyDescent="0.2">
      <c r="A3" s="1" t="s">
        <v>2</v>
      </c>
      <c r="B3" s="1">
        <v>3</v>
      </c>
      <c r="C3" s="1">
        <v>7</v>
      </c>
    </row>
    <row r="4" spans="1:5" x14ac:dyDescent="0.2">
      <c r="A4" s="1" t="s">
        <v>3</v>
      </c>
      <c r="B4" s="1">
        <v>4</v>
      </c>
      <c r="C4" s="1">
        <v>6</v>
      </c>
    </row>
    <row r="5" spans="1:5" x14ac:dyDescent="0.2">
      <c r="A5" s="1" t="s">
        <v>12</v>
      </c>
      <c r="B5" s="1">
        <v>5</v>
      </c>
      <c r="C5" s="1">
        <v>5</v>
      </c>
    </row>
    <row r="7" spans="1:5" x14ac:dyDescent="0.2">
      <c r="A7" s="5" t="s">
        <v>20</v>
      </c>
      <c r="B7" s="7"/>
      <c r="C7" s="7"/>
    </row>
    <row r="8" spans="1:5" x14ac:dyDescent="0.2">
      <c r="A8" s="14" t="s">
        <v>53</v>
      </c>
      <c r="B8" s="14"/>
      <c r="C8" s="14"/>
      <c r="D8" s="4"/>
      <c r="E8" s="6"/>
    </row>
    <row r="9" spans="1:5" x14ac:dyDescent="0.2">
      <c r="A9" s="14" t="s">
        <v>54</v>
      </c>
      <c r="B9" s="14"/>
      <c r="C9" s="14"/>
    </row>
    <row r="10" spans="1:5" x14ac:dyDescent="0.2">
      <c r="A10" s="14" t="s">
        <v>55</v>
      </c>
      <c r="B10" s="14"/>
      <c r="C10" s="14"/>
    </row>
    <row r="12" spans="1:5" x14ac:dyDescent="0.2">
      <c r="A12" s="7" t="s">
        <v>22</v>
      </c>
      <c r="B12" s="7"/>
      <c r="C12" s="7"/>
    </row>
    <row r="13" spans="1:5" x14ac:dyDescent="0.2">
      <c r="A13" s="14" t="s">
        <v>53</v>
      </c>
      <c r="B13" s="14"/>
      <c r="C13" s="14"/>
      <c r="D13" s="4"/>
      <c r="E13" s="4"/>
    </row>
    <row r="14" spans="1:5" x14ac:dyDescent="0.2">
      <c r="A14" s="14" t="s">
        <v>54</v>
      </c>
      <c r="B14" s="14"/>
      <c r="C14" s="14"/>
    </row>
    <row r="15" spans="1:5" x14ac:dyDescent="0.2">
      <c r="A15" s="14" t="s">
        <v>55</v>
      </c>
      <c r="B15" s="14"/>
      <c r="C15" s="14"/>
    </row>
    <row r="17" spans="1:11" x14ac:dyDescent="0.2">
      <c r="A17" s="12" t="s">
        <v>25</v>
      </c>
      <c r="B17" s="12"/>
      <c r="C17" s="12"/>
    </row>
    <row r="18" spans="1:11" x14ac:dyDescent="0.2">
      <c r="A18" s="14" t="s">
        <v>53</v>
      </c>
      <c r="B18" s="14"/>
      <c r="C18" s="14"/>
      <c r="D18" s="4"/>
      <c r="E18" s="4"/>
    </row>
    <row r="19" spans="1:11" x14ac:dyDescent="0.2">
      <c r="A19" s="14" t="s">
        <v>54</v>
      </c>
      <c r="B19" s="14"/>
      <c r="C19" s="14"/>
    </row>
    <row r="20" spans="1:11" x14ac:dyDescent="0.2">
      <c r="A20" s="14"/>
      <c r="B20" s="14"/>
      <c r="C20" s="14"/>
    </row>
    <row r="21" spans="1:11" x14ac:dyDescent="0.2">
      <c r="A21" s="14"/>
      <c r="B21" s="14"/>
      <c r="C21" s="14"/>
    </row>
    <row r="22" spans="1:11" x14ac:dyDescent="0.2">
      <c r="A22" s="16" t="s">
        <v>52</v>
      </c>
      <c r="B22" s="16"/>
      <c r="C22" s="16"/>
    </row>
    <row r="23" spans="1:11" x14ac:dyDescent="0.2">
      <c r="A23" s="16"/>
      <c r="B23" s="16"/>
      <c r="C23" s="16"/>
    </row>
    <row r="24" spans="1:11" x14ac:dyDescent="0.2">
      <c r="A24" s="16"/>
      <c r="B24" s="16"/>
      <c r="C24" s="16"/>
    </row>
    <row r="26" spans="1:11" x14ac:dyDescent="0.2">
      <c r="A26" s="7" t="s">
        <v>28</v>
      </c>
      <c r="B26" s="7"/>
      <c r="C26" s="7"/>
      <c r="D26" s="7"/>
      <c r="E26" s="7"/>
    </row>
    <row r="27" spans="1:11" x14ac:dyDescent="0.2">
      <c r="A27" s="6"/>
      <c r="B27" s="13" t="s">
        <v>10</v>
      </c>
      <c r="C27" s="13"/>
      <c r="D27" s="13"/>
      <c r="E27" s="13"/>
      <c r="F27" s="13"/>
      <c r="G27" s="13" t="s">
        <v>11</v>
      </c>
      <c r="H27" s="13"/>
      <c r="I27" s="13"/>
      <c r="J27" s="13"/>
      <c r="K27" s="13"/>
    </row>
    <row r="28" spans="1:11" x14ac:dyDescent="0.2">
      <c r="F28" s="4"/>
    </row>
    <row r="33" spans="1:7" x14ac:dyDescent="0.2">
      <c r="A33" s="7"/>
      <c r="B33" s="7"/>
      <c r="C33" s="7"/>
    </row>
    <row r="37" spans="1:7" x14ac:dyDescent="0.2">
      <c r="A37" s="1" t="s">
        <v>29</v>
      </c>
    </row>
    <row r="38" spans="1:7" x14ac:dyDescent="0.2">
      <c r="A38" s="4"/>
      <c r="B38" s="3"/>
      <c r="C38" s="3"/>
    </row>
    <row r="39" spans="1:7" x14ac:dyDescent="0.2">
      <c r="A39" s="5" t="s">
        <v>57</v>
      </c>
      <c r="B39" s="3"/>
      <c r="C39" s="3"/>
    </row>
    <row r="40" spans="1:7" x14ac:dyDescent="0.2">
      <c r="B40" s="17" t="s">
        <v>10</v>
      </c>
      <c r="C40" s="17"/>
      <c r="D40" s="17"/>
      <c r="E40" s="13" t="s">
        <v>11</v>
      </c>
      <c r="F40" s="13"/>
      <c r="G40" s="13"/>
    </row>
    <row r="41" spans="1:7" x14ac:dyDescent="0.2">
      <c r="A41" s="13" t="s">
        <v>58</v>
      </c>
      <c r="B41" s="3"/>
      <c r="C41" s="3"/>
    </row>
    <row r="42" spans="1:7" x14ac:dyDescent="0.2">
      <c r="A42" s="13"/>
      <c r="B42" s="3"/>
      <c r="C42" s="3"/>
    </row>
    <row r="43" spans="1:7" x14ac:dyDescent="0.2">
      <c r="A43" s="13"/>
      <c r="B43" s="3"/>
      <c r="C43" s="3"/>
    </row>
    <row r="44" spans="1:7" x14ac:dyDescent="0.2">
      <c r="A44" s="15" t="s">
        <v>59</v>
      </c>
      <c r="B44" s="3"/>
      <c r="C44" s="3"/>
    </row>
    <row r="45" spans="1:7" x14ac:dyDescent="0.2">
      <c r="A45" s="15"/>
      <c r="B45" s="3"/>
      <c r="C45" s="3"/>
    </row>
    <row r="46" spans="1:7" x14ac:dyDescent="0.2">
      <c r="A46" s="15"/>
      <c r="B46" s="3"/>
      <c r="C46" s="3"/>
    </row>
    <row r="47" spans="1:7" x14ac:dyDescent="0.2">
      <c r="A47" s="15" t="s">
        <v>60</v>
      </c>
      <c r="B47" s="3"/>
      <c r="C47" s="3"/>
    </row>
    <row r="48" spans="1:7" x14ac:dyDescent="0.2">
      <c r="A48" s="15"/>
      <c r="B48" s="3"/>
      <c r="C48" s="3"/>
    </row>
    <row r="49" spans="1:6" x14ac:dyDescent="0.2">
      <c r="A49" s="15"/>
      <c r="B49" s="3"/>
      <c r="C49" s="3"/>
    </row>
    <row r="50" spans="1:6" x14ac:dyDescent="0.2">
      <c r="B50" s="3"/>
      <c r="C50" s="3"/>
    </row>
    <row r="51" spans="1:6" x14ac:dyDescent="0.2">
      <c r="A51" s="6"/>
    </row>
    <row r="52" spans="1:6" x14ac:dyDescent="0.2">
      <c r="A52" s="12" t="s">
        <v>1</v>
      </c>
      <c r="B52" s="12"/>
      <c r="C52" s="12"/>
    </row>
    <row r="53" spans="1:6" x14ac:dyDescent="0.2">
      <c r="B53" s="4" t="s">
        <v>10</v>
      </c>
      <c r="C53" s="4" t="s">
        <v>11</v>
      </c>
    </row>
    <row r="54" spans="1:6" ht="14" customHeight="1" x14ac:dyDescent="0.2">
      <c r="A54" s="1" t="s">
        <v>4</v>
      </c>
      <c r="B54" s="2">
        <v>0.28169507921574</v>
      </c>
      <c r="C54" s="2">
        <v>2.5014651599995599</v>
      </c>
      <c r="D54" s="19" t="s">
        <v>73</v>
      </c>
      <c r="E54" s="19"/>
      <c r="F54" s="19"/>
    </row>
    <row r="55" spans="1:6" x14ac:dyDescent="0.2">
      <c r="A55" s="1" t="s">
        <v>5</v>
      </c>
      <c r="B55" s="2">
        <v>1.99630756600419</v>
      </c>
      <c r="C55" s="2">
        <v>4.24069297937905</v>
      </c>
      <c r="D55" s="19"/>
      <c r="E55" s="19"/>
      <c r="F55" s="19"/>
    </row>
    <row r="56" spans="1:6" x14ac:dyDescent="0.2">
      <c r="A56" s="1" t="s">
        <v>6</v>
      </c>
      <c r="B56" s="2">
        <v>9.8360567465923108</v>
      </c>
      <c r="C56" s="2">
        <v>13.2094898805636</v>
      </c>
      <c r="D56" s="19"/>
      <c r="E56" s="19"/>
      <c r="F56" s="19"/>
    </row>
    <row r="57" spans="1:6" ht="15" x14ac:dyDescent="0.2">
      <c r="A57" s="1" t="s">
        <v>7</v>
      </c>
      <c r="B57" s="2">
        <f>ACOS(SUMPRODUCT(E83:E85, E69:E71)) * 180 / PI()</f>
        <v>42.031113774197287</v>
      </c>
      <c r="C57" s="2">
        <f>ACOS(SUMPRODUCT(F83:F85, F69:F71)) * 180 / PI()</f>
        <v>42.031113774197287</v>
      </c>
      <c r="D57" s="9"/>
      <c r="E57" s="9" t="s">
        <v>10</v>
      </c>
      <c r="F57" s="10" t="s">
        <v>11</v>
      </c>
    </row>
    <row r="58" spans="1:6" x14ac:dyDescent="0.2">
      <c r="A58" s="1" t="s">
        <v>8</v>
      </c>
      <c r="B58" s="2">
        <f>ACOS(SUMPRODUCT(E83:E85, E76:E78)) * 180 / PI()</f>
        <v>26.749067382494236</v>
      </c>
      <c r="C58" s="2">
        <f>ACOS(SUMPRODUCT(F83:F85, F76:F78)) * 180 / PI()</f>
        <v>50.908523391300562</v>
      </c>
      <c r="D58" s="18" t="s">
        <v>61</v>
      </c>
      <c r="E58" s="11">
        <v>-3</v>
      </c>
      <c r="F58" s="11">
        <v>-3</v>
      </c>
    </row>
    <row r="59" spans="1:6" x14ac:dyDescent="0.2">
      <c r="A59" s="1" t="s">
        <v>9</v>
      </c>
      <c r="B59" s="2">
        <f>ACOS(SUMPRODUCT(E83:E85, E62:E64)) * 180 / PI()</f>
        <v>36.869897645844013</v>
      </c>
      <c r="C59" s="2">
        <f>ACOS(SUMPRODUCT(F83:F85, F62:F64)) * 180 / PI()</f>
        <v>36.869897645844013</v>
      </c>
      <c r="D59" s="18"/>
      <c r="E59" s="11">
        <v>0</v>
      </c>
      <c r="F59" s="11">
        <v>0</v>
      </c>
    </row>
    <row r="60" spans="1:6" x14ac:dyDescent="0.2">
      <c r="A60" s="1" t="s">
        <v>50</v>
      </c>
      <c r="B60" s="2">
        <f>ACOS(SUMPRODUCT(E69:E71, E76:E78)) * 180 / PI()</f>
        <v>63.999849773522037</v>
      </c>
      <c r="C60" s="2">
        <f>ACOS(SUMPRODUCT(F69:F71, F76:F78)) * 180 / PI()</f>
        <v>75.971435128785089</v>
      </c>
      <c r="D60" s="18"/>
      <c r="E60" s="11">
        <v>-4</v>
      </c>
      <c r="F60" s="11">
        <v>-4</v>
      </c>
    </row>
    <row r="61" spans="1:6" x14ac:dyDescent="0.2">
      <c r="A61" s="1" t="s">
        <v>51</v>
      </c>
      <c r="B61" s="2">
        <f>ACOS(SUMPRODUCT(E62:E64, E76:E78)) * 180 / PI()</f>
        <v>47.417077462695751</v>
      </c>
      <c r="C61" s="2">
        <f>ACOS(SUMPRODUCT(F62:F64, F76:F78)) * 180 / PI()</f>
        <v>74.463656278708967</v>
      </c>
      <c r="D61" s="10" t="s">
        <v>62</v>
      </c>
      <c r="E61" s="11">
        <f>SQRT(SUMPRODUCT(E58:E60, E58:E60))</f>
        <v>5</v>
      </c>
      <c r="F61" s="11">
        <f>SQRT(SUMPRODUCT(F58:F60, F58:F60))</f>
        <v>5</v>
      </c>
    </row>
    <row r="62" spans="1:6" x14ac:dyDescent="0.2">
      <c r="A62" s="1" t="s">
        <v>56</v>
      </c>
      <c r="B62" s="2">
        <f>ACOS(SUMPRODUCT(E69:E71, E62:E64)) * 180 / PI()</f>
        <v>68.198590513648185</v>
      </c>
      <c r="C62" s="2">
        <f>ACOS(SUMPRODUCT(F69:F71, F62:F64)) * 180 / PI()</f>
        <v>68.198590513648185</v>
      </c>
      <c r="D62" s="18" t="s">
        <v>69</v>
      </c>
      <c r="E62" s="11">
        <f>E58/E$61</f>
        <v>-0.6</v>
      </c>
      <c r="F62" s="11">
        <f>F58/F$61</f>
        <v>-0.6</v>
      </c>
    </row>
    <row r="63" spans="1:6" x14ac:dyDescent="0.2">
      <c r="B63" s="2"/>
      <c r="D63" s="18"/>
      <c r="E63" s="11">
        <f t="shared" ref="E63:F64" si="0">E59/E$61</f>
        <v>0</v>
      </c>
      <c r="F63" s="11">
        <f t="shared" si="0"/>
        <v>0</v>
      </c>
    </row>
    <row r="64" spans="1:6" x14ac:dyDescent="0.2">
      <c r="B64" s="2"/>
      <c r="D64" s="18"/>
      <c r="E64" s="11">
        <f t="shared" si="0"/>
        <v>-0.8</v>
      </c>
      <c r="F64" s="11">
        <f t="shared" si="0"/>
        <v>-0.8</v>
      </c>
    </row>
    <row r="65" spans="2:6" x14ac:dyDescent="0.2">
      <c r="B65" s="2"/>
      <c r="D65" s="18" t="s">
        <v>63</v>
      </c>
      <c r="E65" s="11">
        <v>2</v>
      </c>
      <c r="F65" s="11">
        <v>2</v>
      </c>
    </row>
    <row r="66" spans="2:6" x14ac:dyDescent="0.2">
      <c r="B66" s="2"/>
      <c r="D66" s="18"/>
      <c r="E66" s="11">
        <v>-3</v>
      </c>
      <c r="F66" s="11">
        <v>-3</v>
      </c>
    </row>
    <row r="67" spans="2:6" x14ac:dyDescent="0.2">
      <c r="D67" s="18"/>
      <c r="E67" s="11">
        <v>-4</v>
      </c>
      <c r="F67" s="11">
        <v>-4</v>
      </c>
    </row>
    <row r="68" spans="2:6" x14ac:dyDescent="0.2">
      <c r="D68" s="10" t="s">
        <v>64</v>
      </c>
      <c r="E68" s="11">
        <f>SQRT(SUMPRODUCT(E65:E67, E65:E67))</f>
        <v>5.3851648071345037</v>
      </c>
      <c r="F68" s="11">
        <f>SQRT(SUMPRODUCT(F65:F67, F65:F67))</f>
        <v>5.3851648071345037</v>
      </c>
    </row>
    <row r="69" spans="2:6" x14ac:dyDescent="0.2">
      <c r="D69" s="18" t="s">
        <v>70</v>
      </c>
      <c r="E69" s="11">
        <f>E65/E$68</f>
        <v>0.37139067635410372</v>
      </c>
      <c r="F69" s="11">
        <f>F65/F$68</f>
        <v>0.37139067635410372</v>
      </c>
    </row>
    <row r="70" spans="2:6" x14ac:dyDescent="0.2">
      <c r="D70" s="18"/>
      <c r="E70" s="11">
        <f t="shared" ref="E70:F71" si="1">E66/E$68</f>
        <v>-0.55708601453115558</v>
      </c>
      <c r="F70" s="11">
        <f t="shared" si="1"/>
        <v>-0.55708601453115558</v>
      </c>
    </row>
    <row r="71" spans="2:6" x14ac:dyDescent="0.2">
      <c r="D71" s="18"/>
      <c r="E71" s="11">
        <f t="shared" si="1"/>
        <v>-0.74278135270820744</v>
      </c>
      <c r="F71" s="11">
        <f t="shared" si="1"/>
        <v>-0.74278135270820744</v>
      </c>
    </row>
    <row r="72" spans="2:6" x14ac:dyDescent="0.2">
      <c r="D72" s="18" t="s">
        <v>65</v>
      </c>
      <c r="E72" s="11">
        <f>B54-0</f>
        <v>0.28169507921574</v>
      </c>
      <c r="F72" s="11">
        <f>C54-0</f>
        <v>2.5014651599995599</v>
      </c>
    </row>
    <row r="73" spans="2:6" x14ac:dyDescent="0.2">
      <c r="D73" s="18"/>
      <c r="E73" s="11">
        <f>B55-0</f>
        <v>1.99630756600419</v>
      </c>
      <c r="F73" s="11">
        <f>C55-0</f>
        <v>4.24069297937905</v>
      </c>
    </row>
    <row r="74" spans="2:6" x14ac:dyDescent="0.2">
      <c r="D74" s="18"/>
      <c r="E74" s="11">
        <f>0-4</f>
        <v>-4</v>
      </c>
      <c r="F74" s="11">
        <f>0-4</f>
        <v>-4</v>
      </c>
    </row>
    <row r="75" spans="2:6" x14ac:dyDescent="0.2">
      <c r="D75" s="10" t="s">
        <v>66</v>
      </c>
      <c r="E75" s="11">
        <f>SQRT(SUMPRODUCT(E72:E74, E72:E74))</f>
        <v>4.4793521870623145</v>
      </c>
      <c r="F75" s="11">
        <f>SQRT(SUMPRODUCT(F72:F74, F72:F74))</f>
        <v>6.3435640528055188</v>
      </c>
    </row>
    <row r="76" spans="2:6" x14ac:dyDescent="0.2">
      <c r="D76" s="18" t="s">
        <v>71</v>
      </c>
      <c r="E76" s="11">
        <f>E72/E$75</f>
        <v>6.2887459492325284E-2</v>
      </c>
      <c r="F76" s="11">
        <f>F72/F$75</f>
        <v>0.39433118971869707</v>
      </c>
    </row>
    <row r="77" spans="2:6" x14ac:dyDescent="0.2">
      <c r="D77" s="18"/>
      <c r="E77" s="11">
        <f t="shared" ref="E77:F78" si="2">E73/E$75</f>
        <v>0.44566881161300798</v>
      </c>
      <c r="F77" s="11">
        <f t="shared" si="2"/>
        <v>0.6685032174465948</v>
      </c>
    </row>
    <row r="78" spans="2:6" x14ac:dyDescent="0.2">
      <c r="D78" s="18"/>
      <c r="E78" s="11">
        <f t="shared" si="2"/>
        <v>-0.89298626965595063</v>
      </c>
      <c r="F78" s="11">
        <f t="shared" si="2"/>
        <v>-0.6305603548262354</v>
      </c>
    </row>
    <row r="79" spans="2:6" x14ac:dyDescent="0.2">
      <c r="D79" s="18" t="s">
        <v>67</v>
      </c>
      <c r="E79" s="11">
        <v>0</v>
      </c>
      <c r="F79" s="11">
        <v>0</v>
      </c>
    </row>
    <row r="80" spans="2:6" x14ac:dyDescent="0.2">
      <c r="D80" s="18"/>
      <c r="E80" s="11">
        <v>0</v>
      </c>
      <c r="F80" s="11">
        <v>0</v>
      </c>
    </row>
    <row r="81" spans="4:6" x14ac:dyDescent="0.2">
      <c r="D81" s="18"/>
      <c r="E81" s="11">
        <v>-4</v>
      </c>
      <c r="F81" s="11">
        <v>-4</v>
      </c>
    </row>
    <row r="82" spans="4:6" x14ac:dyDescent="0.2">
      <c r="D82" s="10" t="s">
        <v>68</v>
      </c>
      <c r="E82" s="11">
        <f>SQRT(SUMPRODUCT(E79:E81, E79:E81))</f>
        <v>4</v>
      </c>
      <c r="F82" s="11">
        <f>SQRT(SUMPRODUCT(F79:F81, F79:F81))</f>
        <v>4</v>
      </c>
    </row>
    <row r="83" spans="4:6" x14ac:dyDescent="0.2">
      <c r="D83" s="18" t="s">
        <v>72</v>
      </c>
      <c r="E83" s="11">
        <f>E79/E$82</f>
        <v>0</v>
      </c>
      <c r="F83" s="11">
        <f>F79/F$82</f>
        <v>0</v>
      </c>
    </row>
    <row r="84" spans="4:6" x14ac:dyDescent="0.2">
      <c r="D84" s="18"/>
      <c r="E84" s="11">
        <f t="shared" ref="E84:F85" si="3">E80/E$82</f>
        <v>0</v>
      </c>
      <c r="F84" s="11">
        <f t="shared" si="3"/>
        <v>0</v>
      </c>
    </row>
    <row r="85" spans="4:6" x14ac:dyDescent="0.2">
      <c r="D85" s="18"/>
      <c r="E85" s="11">
        <f t="shared" si="3"/>
        <v>-1</v>
      </c>
      <c r="F85" s="11">
        <f t="shared" si="3"/>
        <v>-1</v>
      </c>
    </row>
  </sheetData>
  <mergeCells count="28">
    <mergeCell ref="D83:D85"/>
    <mergeCell ref="D54:F56"/>
    <mergeCell ref="D58:D60"/>
    <mergeCell ref="D65:D67"/>
    <mergeCell ref="D72:D74"/>
    <mergeCell ref="D79:D81"/>
    <mergeCell ref="D62:D64"/>
    <mergeCell ref="D69:D71"/>
    <mergeCell ref="D76:D78"/>
    <mergeCell ref="G27:K27"/>
    <mergeCell ref="A41:A43"/>
    <mergeCell ref="A44:A46"/>
    <mergeCell ref="B40:D40"/>
    <mergeCell ref="E40:G40"/>
    <mergeCell ref="A19:C21"/>
    <mergeCell ref="A52:C52"/>
    <mergeCell ref="A47:A49"/>
    <mergeCell ref="A1:C1"/>
    <mergeCell ref="A17:C17"/>
    <mergeCell ref="A13:C13"/>
    <mergeCell ref="A14:C14"/>
    <mergeCell ref="A15:C15"/>
    <mergeCell ref="A8:C8"/>
    <mergeCell ref="A9:C9"/>
    <mergeCell ref="A10:C10"/>
    <mergeCell ref="A18:C18"/>
    <mergeCell ref="A22:C24"/>
    <mergeCell ref="B27:F2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3A037-51EA-0740-9C05-069536548F72}">
  <dimension ref="A1:F47"/>
  <sheetViews>
    <sheetView tabSelected="1" topLeftCell="A19" workbookViewId="0">
      <selection activeCell="F39" sqref="F39"/>
    </sheetView>
  </sheetViews>
  <sheetFormatPr baseColWidth="10" defaultRowHeight="14" x14ac:dyDescent="0.2"/>
  <cols>
    <col min="1" max="3" width="11.6640625" style="1" customWidth="1"/>
    <col min="4" max="16384" width="10.83203125" style="1"/>
  </cols>
  <sheetData>
    <row r="1" spans="1:6" x14ac:dyDescent="0.2">
      <c r="A1" s="7" t="s">
        <v>0</v>
      </c>
      <c r="B1" s="7"/>
      <c r="C1" s="7"/>
    </row>
    <row r="2" spans="1:6" x14ac:dyDescent="0.2">
      <c r="B2" s="4" t="s">
        <v>10</v>
      </c>
      <c r="C2" s="4" t="s">
        <v>11</v>
      </c>
    </row>
    <row r="3" spans="1:6" x14ac:dyDescent="0.2">
      <c r="A3" s="1" t="s">
        <v>7</v>
      </c>
      <c r="B3" s="1">
        <v>2.2999999999999998</v>
      </c>
      <c r="C3" s="1">
        <v>4.5</v>
      </c>
    </row>
    <row r="4" spans="1:6" x14ac:dyDescent="0.2">
      <c r="A4" s="1" t="s">
        <v>74</v>
      </c>
      <c r="B4" s="1">
        <v>5</v>
      </c>
      <c r="C4" s="1">
        <v>7</v>
      </c>
    </row>
    <row r="6" spans="1:6" x14ac:dyDescent="0.2">
      <c r="A6" s="7" t="s">
        <v>19</v>
      </c>
      <c r="B6" s="7"/>
      <c r="C6" s="7"/>
      <c r="D6" s="7"/>
      <c r="F6" s="6"/>
    </row>
    <row r="7" spans="1:6" ht="16" customHeight="1" x14ac:dyDescent="0.2">
      <c r="A7" s="7"/>
      <c r="B7" s="13" t="s">
        <v>15</v>
      </c>
      <c r="C7" s="13" t="s">
        <v>17</v>
      </c>
      <c r="D7" s="13" t="s">
        <v>39</v>
      </c>
      <c r="E7" s="13" t="s">
        <v>16</v>
      </c>
      <c r="F7" s="13"/>
    </row>
    <row r="8" spans="1:6" x14ac:dyDescent="0.2">
      <c r="B8" s="13"/>
      <c r="C8" s="13"/>
      <c r="D8" s="13"/>
      <c r="E8" s="4" t="s">
        <v>10</v>
      </c>
      <c r="F8" s="4" t="s">
        <v>11</v>
      </c>
    </row>
    <row r="9" spans="1:6" x14ac:dyDescent="0.2">
      <c r="A9" s="4" t="s">
        <v>33</v>
      </c>
      <c r="B9" s="1">
        <v>0</v>
      </c>
      <c r="C9" s="1">
        <v>-3</v>
      </c>
      <c r="D9" s="1">
        <v>4</v>
      </c>
      <c r="E9" s="1">
        <f>-B3 * 3 / SQRT(41)</f>
        <v>-1.0775989570313818</v>
      </c>
      <c r="F9" s="1">
        <f>-C3 * 3 / SQRT(41)</f>
        <v>-2.1083457854961818</v>
      </c>
    </row>
    <row r="10" spans="1:6" x14ac:dyDescent="0.2">
      <c r="A10" s="4" t="s">
        <v>34</v>
      </c>
      <c r="B10" s="1">
        <v>0</v>
      </c>
      <c r="C10" s="1">
        <v>4</v>
      </c>
      <c r="D10" s="1">
        <v>6</v>
      </c>
      <c r="E10" s="1">
        <f>B3 * 4 / SQRT(41)</f>
        <v>1.4367986093751757</v>
      </c>
      <c r="F10" s="1">
        <f>C3 * 4 / SQRT(41)</f>
        <v>2.8111277139949093</v>
      </c>
    </row>
    <row r="11" spans="1:6" x14ac:dyDescent="0.2">
      <c r="A11" s="4" t="s">
        <v>35</v>
      </c>
      <c r="B11" s="1">
        <v>4</v>
      </c>
      <c r="C11" s="1">
        <v>0</v>
      </c>
      <c r="D11" s="1">
        <v>0</v>
      </c>
      <c r="E11" s="1">
        <f xml:space="preserve"> 4 - (B3 * 4 / SQRT(41))</f>
        <v>2.5632013906248243</v>
      </c>
      <c r="F11" s="1">
        <f xml:space="preserve"> 4 - (C3 * 4 / SQRT(41))</f>
        <v>1.1888722860050907</v>
      </c>
    </row>
    <row r="13" spans="1:6" x14ac:dyDescent="0.2">
      <c r="A13" s="5" t="s">
        <v>75</v>
      </c>
      <c r="B13" s="5"/>
      <c r="C13" s="5"/>
      <c r="F13" s="6"/>
    </row>
    <row r="14" spans="1:6" x14ac:dyDescent="0.2">
      <c r="A14" s="6"/>
      <c r="B14" s="13" t="s">
        <v>21</v>
      </c>
      <c r="C14" s="13" t="s">
        <v>76</v>
      </c>
      <c r="D14" s="13"/>
    </row>
    <row r="15" spans="1:6" x14ac:dyDescent="0.2">
      <c r="A15" s="6"/>
      <c r="B15" s="13"/>
      <c r="C15" s="4" t="s">
        <v>10</v>
      </c>
      <c r="D15" s="1" t="s">
        <v>11</v>
      </c>
    </row>
    <row r="16" spans="1:6" x14ac:dyDescent="0.2">
      <c r="A16" s="4" t="s">
        <v>33</v>
      </c>
      <c r="B16" s="1">
        <f>C9-B9</f>
        <v>-3</v>
      </c>
      <c r="C16" s="1">
        <f>$D9-E9</f>
        <v>5.0775989570313822</v>
      </c>
      <c r="D16" s="1">
        <f>$D9-F9</f>
        <v>6.1083457854961818</v>
      </c>
    </row>
    <row r="17" spans="1:5" x14ac:dyDescent="0.2">
      <c r="A17" s="4" t="s">
        <v>34</v>
      </c>
      <c r="B17" s="1">
        <f t="shared" ref="B17:B18" si="0">C10-B10</f>
        <v>4</v>
      </c>
      <c r="C17" s="1">
        <f t="shared" ref="C17:D18" si="1">$D10-E10</f>
        <v>4.5632013906248243</v>
      </c>
      <c r="D17" s="1">
        <f t="shared" si="1"/>
        <v>3.1888722860050907</v>
      </c>
    </row>
    <row r="18" spans="1:5" x14ac:dyDescent="0.2">
      <c r="A18" s="4" t="s">
        <v>35</v>
      </c>
      <c r="B18" s="1">
        <f t="shared" si="0"/>
        <v>-4</v>
      </c>
      <c r="C18" s="1">
        <f t="shared" si="1"/>
        <v>-2.5632013906248243</v>
      </c>
      <c r="D18" s="1">
        <f t="shared" si="1"/>
        <v>-1.1888722860050907</v>
      </c>
    </row>
    <row r="20" spans="1:5" x14ac:dyDescent="0.2">
      <c r="A20" s="5" t="s">
        <v>22</v>
      </c>
      <c r="B20" s="7"/>
    </row>
    <row r="21" spans="1:5" x14ac:dyDescent="0.2">
      <c r="A21" s="4"/>
      <c r="B21" s="13" t="s">
        <v>24</v>
      </c>
      <c r="C21" s="13" t="s">
        <v>77</v>
      </c>
      <c r="D21" s="13"/>
    </row>
    <row r="22" spans="1:5" x14ac:dyDescent="0.2">
      <c r="A22" s="4"/>
      <c r="B22" s="13"/>
      <c r="C22" s="4" t="s">
        <v>10</v>
      </c>
      <c r="D22" s="1" t="s">
        <v>11</v>
      </c>
    </row>
    <row r="23" spans="1:5" x14ac:dyDescent="0.2">
      <c r="A23" s="4"/>
      <c r="B23" s="1">
        <f>SQRT(B16^2 + B17^2 + B18^2)</f>
        <v>6.4031242374328485</v>
      </c>
      <c r="C23" s="1">
        <f>SQRT(C16^2 + C17^2 + C18^2)</f>
        <v>7.2921066550584364</v>
      </c>
      <c r="D23" s="1">
        <f>SQRT(D16^2 + D17^2 + D18^2)</f>
        <v>6.9924396317788311</v>
      </c>
    </row>
    <row r="25" spans="1:5" x14ac:dyDescent="0.2">
      <c r="A25" s="12" t="s">
        <v>25</v>
      </c>
      <c r="B25" s="12"/>
      <c r="C25" s="12"/>
    </row>
    <row r="26" spans="1:5" x14ac:dyDescent="0.2">
      <c r="B26" s="13" t="s">
        <v>26</v>
      </c>
      <c r="C26" s="13" t="s">
        <v>78</v>
      </c>
      <c r="D26" s="13"/>
    </row>
    <row r="27" spans="1:5" x14ac:dyDescent="0.2">
      <c r="B27" s="13"/>
      <c r="C27" s="8" t="s">
        <v>10</v>
      </c>
      <c r="D27" s="3" t="s">
        <v>11</v>
      </c>
    </row>
    <row r="28" spans="1:5" x14ac:dyDescent="0.2">
      <c r="A28" s="4" t="s">
        <v>33</v>
      </c>
      <c r="B28" s="1">
        <f t="shared" ref="B28:D30" si="2">B16/B$23</f>
        <v>-0.46852128566581819</v>
      </c>
      <c r="C28" s="1">
        <f t="shared" si="2"/>
        <v>0.69631441190031418</v>
      </c>
      <c r="D28" s="1">
        <f t="shared" si="2"/>
        <v>0.87356432191925248</v>
      </c>
    </row>
    <row r="29" spans="1:5" x14ac:dyDescent="0.2">
      <c r="A29" s="4" t="s">
        <v>34</v>
      </c>
      <c r="B29" s="1">
        <f t="shared" si="2"/>
        <v>0.62469504755442429</v>
      </c>
      <c r="C29" s="1">
        <f t="shared" si="2"/>
        <v>0.62577271651113231</v>
      </c>
      <c r="D29" s="1">
        <f t="shared" si="2"/>
        <v>0.45604573710046636</v>
      </c>
    </row>
    <row r="30" spans="1:5" x14ac:dyDescent="0.2">
      <c r="A30" s="4" t="s">
        <v>35</v>
      </c>
      <c r="B30" s="1">
        <f t="shared" si="2"/>
        <v>-0.62469504755442429</v>
      </c>
      <c r="C30" s="1">
        <f t="shared" si="2"/>
        <v>-0.35150355197379979</v>
      </c>
      <c r="D30" s="1">
        <f t="shared" si="2"/>
        <v>-0.17002253127820702</v>
      </c>
    </row>
    <row r="32" spans="1:5" x14ac:dyDescent="0.2">
      <c r="A32" s="5" t="s">
        <v>79</v>
      </c>
      <c r="B32" s="5"/>
      <c r="C32" s="5"/>
      <c r="D32" s="5"/>
      <c r="E32" s="5"/>
    </row>
    <row r="33" spans="1:5" x14ac:dyDescent="0.2">
      <c r="A33" s="6"/>
      <c r="B33" s="13" t="s">
        <v>80</v>
      </c>
      <c r="C33" s="13"/>
      <c r="D33" s="13"/>
      <c r="E33" s="13"/>
    </row>
    <row r="34" spans="1:5" x14ac:dyDescent="0.2">
      <c r="B34" s="4" t="s">
        <v>10</v>
      </c>
      <c r="C34" s="4" t="s">
        <v>11</v>
      </c>
      <c r="D34" s="4"/>
      <c r="E34" s="4"/>
    </row>
    <row r="35" spans="1:5" x14ac:dyDescent="0.2">
      <c r="A35" s="4" t="s">
        <v>33</v>
      </c>
      <c r="B35" s="1">
        <f>B$4*C28</f>
        <v>3.4815720595015707</v>
      </c>
      <c r="C35" s="1">
        <f>C$4*D28</f>
        <v>6.1149502534347677</v>
      </c>
    </row>
    <row r="36" spans="1:5" x14ac:dyDescent="0.2">
      <c r="A36" s="4" t="s">
        <v>34</v>
      </c>
      <c r="B36" s="1">
        <f t="shared" ref="B36:C37" si="3">B$4*C29</f>
        <v>3.1288635825556614</v>
      </c>
      <c r="C36" s="1">
        <f t="shared" si="3"/>
        <v>3.1923201597032644</v>
      </c>
    </row>
    <row r="37" spans="1:5" x14ac:dyDescent="0.2">
      <c r="A37" s="4" t="s">
        <v>35</v>
      </c>
      <c r="B37" s="1">
        <f t="shared" si="3"/>
        <v>-1.7575177598689988</v>
      </c>
      <c r="C37" s="1">
        <f t="shared" si="3"/>
        <v>-1.190157718947449</v>
      </c>
    </row>
    <row r="39" spans="1:5" x14ac:dyDescent="0.2">
      <c r="A39" s="6"/>
    </row>
    <row r="40" spans="1:5" x14ac:dyDescent="0.2">
      <c r="A40" s="12" t="s">
        <v>1</v>
      </c>
      <c r="B40" s="12"/>
      <c r="C40" s="12"/>
    </row>
    <row r="41" spans="1:5" x14ac:dyDescent="0.2">
      <c r="B41" s="4" t="s">
        <v>10</v>
      </c>
      <c r="C41" s="4" t="s">
        <v>11</v>
      </c>
    </row>
    <row r="42" spans="1:5" x14ac:dyDescent="0.2">
      <c r="A42" s="1" t="s">
        <v>4</v>
      </c>
      <c r="B42" s="1">
        <f>SUMPRODUCT(B$35:B$37, $B$28:$B$30) * $B28</f>
        <v>-0.66591286764833635</v>
      </c>
      <c r="C42" s="1">
        <f>SUMPRODUCT(C$35:C$37, $B$28:$B$30) * $B28</f>
        <v>5.9629700904984137E-2</v>
      </c>
    </row>
    <row r="43" spans="1:5" x14ac:dyDescent="0.2">
      <c r="A43" s="1" t="s">
        <v>5</v>
      </c>
      <c r="B43" s="1">
        <f t="shared" ref="B43:C44" si="4">SUMPRODUCT(B$35:B$37, $B$28:$B$30) * $B29</f>
        <v>0.88788382353111517</v>
      </c>
      <c r="C43" s="1">
        <f t="shared" si="4"/>
        <v>-7.9506267873312192E-2</v>
      </c>
    </row>
    <row r="44" spans="1:5" x14ac:dyDescent="0.2">
      <c r="A44" s="1" t="s">
        <v>6</v>
      </c>
      <c r="B44" s="1">
        <f t="shared" si="4"/>
        <v>-0.88788382353111517</v>
      </c>
      <c r="C44" s="1">
        <f t="shared" si="4"/>
        <v>7.9506267873312192E-2</v>
      </c>
    </row>
    <row r="45" spans="1:5" x14ac:dyDescent="0.2">
      <c r="A45" s="1" t="s">
        <v>7</v>
      </c>
      <c r="B45" s="1">
        <f>B35-B42</f>
        <v>4.1474849271499075</v>
      </c>
      <c r="C45" s="1">
        <f>C35-C42</f>
        <v>6.0553205525297837</v>
      </c>
    </row>
    <row r="46" spans="1:5" x14ac:dyDescent="0.2">
      <c r="A46" s="1" t="s">
        <v>8</v>
      </c>
      <c r="B46" s="1">
        <f t="shared" ref="B46:C47" si="5">B36-B43</f>
        <v>2.2409797590245462</v>
      </c>
      <c r="C46" s="1">
        <f t="shared" si="5"/>
        <v>3.2718264275765767</v>
      </c>
    </row>
    <row r="47" spans="1:5" x14ac:dyDescent="0.2">
      <c r="A47" s="1" t="s">
        <v>9</v>
      </c>
      <c r="B47" s="1">
        <f t="shared" si="5"/>
        <v>-0.86963393633788366</v>
      </c>
      <c r="C47" s="1">
        <f t="shared" si="5"/>
        <v>-1.2696639868207613</v>
      </c>
    </row>
  </sheetData>
  <mergeCells count="14">
    <mergeCell ref="B33:C33"/>
    <mergeCell ref="D33:E33"/>
    <mergeCell ref="A40:C40"/>
    <mergeCell ref="A25:C25"/>
    <mergeCell ref="C21:D21"/>
    <mergeCell ref="B21:B22"/>
    <mergeCell ref="C26:D26"/>
    <mergeCell ref="B26:B27"/>
    <mergeCell ref="E7:F7"/>
    <mergeCell ref="B7:B8"/>
    <mergeCell ref="C7:C8"/>
    <mergeCell ref="D7:D8"/>
    <mergeCell ref="C14:D14"/>
    <mergeCell ref="B14:B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3C839-6245-144E-827F-0D152C239342}">
  <dimension ref="A1:F69"/>
  <sheetViews>
    <sheetView topLeftCell="A30" workbookViewId="0">
      <selection activeCell="H58" sqref="H58"/>
    </sheetView>
  </sheetViews>
  <sheetFormatPr baseColWidth="10" defaultRowHeight="14" x14ac:dyDescent="0.2"/>
  <cols>
    <col min="1" max="3" width="11.6640625" style="1" customWidth="1"/>
    <col min="4" max="16384" width="10.83203125" style="1"/>
  </cols>
  <sheetData>
    <row r="1" spans="1:6" x14ac:dyDescent="0.2">
      <c r="A1" s="7" t="s">
        <v>0</v>
      </c>
      <c r="B1" s="7"/>
      <c r="C1" s="7"/>
    </row>
    <row r="2" spans="1:6" x14ac:dyDescent="0.2">
      <c r="B2" s="4" t="s">
        <v>10</v>
      </c>
      <c r="C2" s="4" t="s">
        <v>11</v>
      </c>
    </row>
    <row r="3" spans="1:6" x14ac:dyDescent="0.2">
      <c r="A3" s="1" t="s">
        <v>74</v>
      </c>
      <c r="B3" s="1">
        <v>69</v>
      </c>
      <c r="C3" s="1">
        <v>42</v>
      </c>
    </row>
    <row r="5" spans="1:6" x14ac:dyDescent="0.2">
      <c r="A5" s="7" t="s">
        <v>19</v>
      </c>
      <c r="B5" s="7"/>
      <c r="C5" s="7"/>
      <c r="D5" s="7"/>
      <c r="F5" s="6"/>
    </row>
    <row r="6" spans="1:6" ht="16" customHeight="1" x14ac:dyDescent="0.2">
      <c r="A6" s="7"/>
      <c r="B6" s="4" t="s">
        <v>15</v>
      </c>
      <c r="C6" s="4" t="s">
        <v>17</v>
      </c>
      <c r="D6" s="4" t="s">
        <v>39</v>
      </c>
      <c r="E6" s="4" t="s">
        <v>40</v>
      </c>
      <c r="F6" s="4" t="s">
        <v>16</v>
      </c>
    </row>
    <row r="7" spans="1:6" x14ac:dyDescent="0.2">
      <c r="A7" s="4" t="s">
        <v>33</v>
      </c>
      <c r="B7" s="1">
        <v>0</v>
      </c>
      <c r="C7" s="1">
        <v>2</v>
      </c>
      <c r="D7" s="1">
        <v>4</v>
      </c>
      <c r="E7" s="1">
        <v>4</v>
      </c>
      <c r="F7" s="1">
        <v>0</v>
      </c>
    </row>
    <row r="8" spans="1:6" x14ac:dyDescent="0.2">
      <c r="A8" s="4" t="s">
        <v>34</v>
      </c>
      <c r="B8" s="1">
        <v>0</v>
      </c>
      <c r="C8" s="1">
        <v>2</v>
      </c>
      <c r="D8" s="1">
        <v>2</v>
      </c>
      <c r="E8" s="1">
        <v>5</v>
      </c>
      <c r="F8" s="1">
        <v>2</v>
      </c>
    </row>
    <row r="9" spans="1:6" x14ac:dyDescent="0.2">
      <c r="A9" s="4" t="s">
        <v>35</v>
      </c>
      <c r="B9" s="1">
        <v>0</v>
      </c>
      <c r="C9" s="1">
        <v>-2</v>
      </c>
      <c r="D9" s="1">
        <v>-2</v>
      </c>
      <c r="E9" s="1">
        <v>-2</v>
      </c>
      <c r="F9" s="1">
        <v>0</v>
      </c>
    </row>
    <row r="11" spans="1:6" x14ac:dyDescent="0.2">
      <c r="A11" s="5" t="s">
        <v>75</v>
      </c>
      <c r="B11" s="5"/>
      <c r="C11" s="5"/>
      <c r="F11" s="6"/>
    </row>
    <row r="12" spans="1:6" x14ac:dyDescent="0.2">
      <c r="A12" s="6"/>
      <c r="B12" s="4" t="s">
        <v>21</v>
      </c>
      <c r="C12" s="4" t="s">
        <v>43</v>
      </c>
      <c r="D12" s="4" t="s">
        <v>42</v>
      </c>
      <c r="E12" s="4" t="s">
        <v>81</v>
      </c>
      <c r="F12" s="4" t="s">
        <v>84</v>
      </c>
    </row>
    <row r="13" spans="1:6" x14ac:dyDescent="0.2">
      <c r="A13" s="4" t="s">
        <v>33</v>
      </c>
      <c r="B13" s="1">
        <f>C7 - $B7</f>
        <v>2</v>
      </c>
      <c r="C13" s="1">
        <f t="shared" ref="C13:D13" si="0">D7 - $B7</f>
        <v>4</v>
      </c>
      <c r="D13" s="1">
        <f t="shared" si="0"/>
        <v>4</v>
      </c>
      <c r="E13" s="1">
        <f>E7-$C7</f>
        <v>2</v>
      </c>
      <c r="F13" s="1">
        <f>F7-$E7</f>
        <v>-4</v>
      </c>
    </row>
    <row r="14" spans="1:6" x14ac:dyDescent="0.2">
      <c r="A14" s="4" t="s">
        <v>34</v>
      </c>
      <c r="B14" s="1">
        <f t="shared" ref="B14:D15" si="1">C8 - $B8</f>
        <v>2</v>
      </c>
      <c r="C14" s="1">
        <f t="shared" si="1"/>
        <v>2</v>
      </c>
      <c r="D14" s="1">
        <f t="shared" si="1"/>
        <v>5</v>
      </c>
      <c r="E14" s="1">
        <f t="shared" ref="E14:E15" si="2">E8-$C8</f>
        <v>3</v>
      </c>
      <c r="F14" s="1">
        <f t="shared" ref="F14:F15" si="3">F8-$E8</f>
        <v>-3</v>
      </c>
    </row>
    <row r="15" spans="1:6" x14ac:dyDescent="0.2">
      <c r="A15" s="4" t="s">
        <v>35</v>
      </c>
      <c r="B15" s="1">
        <f t="shared" si="1"/>
        <v>-2</v>
      </c>
      <c r="C15" s="1">
        <f t="shared" si="1"/>
        <v>-2</v>
      </c>
      <c r="D15" s="1">
        <f t="shared" si="1"/>
        <v>-2</v>
      </c>
      <c r="E15" s="1">
        <f t="shared" si="2"/>
        <v>0</v>
      </c>
      <c r="F15" s="1">
        <f t="shared" si="3"/>
        <v>2</v>
      </c>
    </row>
    <row r="17" spans="1:6" x14ac:dyDescent="0.2">
      <c r="A17" s="5" t="s">
        <v>22</v>
      </c>
      <c r="B17" s="7"/>
    </row>
    <row r="18" spans="1:6" x14ac:dyDescent="0.2">
      <c r="A18" s="4"/>
      <c r="B18" s="4" t="s">
        <v>24</v>
      </c>
      <c r="C18" s="4" t="s">
        <v>44</v>
      </c>
      <c r="D18" s="4" t="s">
        <v>45</v>
      </c>
      <c r="E18" s="4" t="s">
        <v>82</v>
      </c>
      <c r="F18" s="4" t="s">
        <v>85</v>
      </c>
    </row>
    <row r="19" spans="1:6" x14ac:dyDescent="0.2">
      <c r="A19" s="4"/>
      <c r="B19" s="1">
        <f>SQRT(B13^2 + B14^2 + B15^2)</f>
        <v>3.4641016151377544</v>
      </c>
      <c r="C19" s="1">
        <f t="shared" ref="C19:F19" si="4">SQRT(C13^2 + C14^2 + C15^2)</f>
        <v>4.8989794855663558</v>
      </c>
      <c r="D19" s="1">
        <f t="shared" si="4"/>
        <v>6.7082039324993694</v>
      </c>
      <c r="E19" s="1">
        <f t="shared" si="4"/>
        <v>3.6055512754639891</v>
      </c>
      <c r="F19" s="1">
        <f t="shared" si="4"/>
        <v>5.3851648071345037</v>
      </c>
    </row>
    <row r="21" spans="1:6" x14ac:dyDescent="0.2">
      <c r="A21" s="5" t="s">
        <v>25</v>
      </c>
      <c r="B21" s="5"/>
      <c r="C21" s="5"/>
    </row>
    <row r="22" spans="1:6" x14ac:dyDescent="0.2">
      <c r="B22" s="4" t="s">
        <v>26</v>
      </c>
      <c r="C22" s="4" t="s">
        <v>47</v>
      </c>
      <c r="D22" s="4" t="s">
        <v>48</v>
      </c>
      <c r="E22" s="4" t="s">
        <v>83</v>
      </c>
      <c r="F22" s="4" t="s">
        <v>86</v>
      </c>
    </row>
    <row r="23" spans="1:6" x14ac:dyDescent="0.2">
      <c r="A23" s="4" t="s">
        <v>33</v>
      </c>
      <c r="B23" s="1">
        <f>B13 / B$19</f>
        <v>0.57735026918962584</v>
      </c>
      <c r="C23" s="1">
        <f t="shared" ref="C23:E23" si="5">C13 / C$19</f>
        <v>0.81649658092772615</v>
      </c>
      <c r="D23" s="1">
        <f t="shared" si="5"/>
        <v>0.59628479399994394</v>
      </c>
      <c r="E23" s="1">
        <f t="shared" si="5"/>
        <v>0.55470019622522915</v>
      </c>
      <c r="F23" s="1">
        <f t="shared" ref="F23" si="6">F13 / F$19</f>
        <v>-0.74278135270820744</v>
      </c>
    </row>
    <row r="24" spans="1:6" x14ac:dyDescent="0.2">
      <c r="A24" s="4" t="s">
        <v>34</v>
      </c>
      <c r="B24" s="1">
        <f t="shared" ref="B24:E25" si="7">B14 / B$19</f>
        <v>0.57735026918962584</v>
      </c>
      <c r="C24" s="1">
        <f t="shared" si="7"/>
        <v>0.40824829046386307</v>
      </c>
      <c r="D24" s="1">
        <f t="shared" si="7"/>
        <v>0.7453559924999299</v>
      </c>
      <c r="E24" s="1">
        <f t="shared" si="7"/>
        <v>0.83205029433784372</v>
      </c>
      <c r="F24" s="1">
        <f t="shared" ref="F24" si="8">F14 / F$19</f>
        <v>-0.55708601453115558</v>
      </c>
    </row>
    <row r="25" spans="1:6" x14ac:dyDescent="0.2">
      <c r="A25" s="4" t="s">
        <v>35</v>
      </c>
      <c r="B25" s="1">
        <f t="shared" si="7"/>
        <v>-0.57735026918962584</v>
      </c>
      <c r="C25" s="1">
        <f t="shared" si="7"/>
        <v>-0.40824829046386307</v>
      </c>
      <c r="D25" s="1">
        <f t="shared" si="7"/>
        <v>-0.29814239699997197</v>
      </c>
      <c r="E25" s="1">
        <f t="shared" si="7"/>
        <v>0</v>
      </c>
      <c r="F25" s="1">
        <f t="shared" ref="F25" si="9">F15 / F$19</f>
        <v>0.37139067635410372</v>
      </c>
    </row>
    <row r="27" spans="1:6" x14ac:dyDescent="0.2">
      <c r="A27" s="5" t="s">
        <v>79</v>
      </c>
      <c r="B27" s="5"/>
      <c r="C27" s="5"/>
      <c r="D27" s="5"/>
      <c r="E27" s="5"/>
    </row>
    <row r="28" spans="1:6" x14ac:dyDescent="0.2">
      <c r="B28" s="4" t="s">
        <v>10</v>
      </c>
      <c r="C28" s="4" t="s">
        <v>11</v>
      </c>
      <c r="D28" s="4"/>
      <c r="E28" s="4"/>
    </row>
    <row r="29" spans="1:6" x14ac:dyDescent="0.2">
      <c r="A29" s="4" t="s">
        <v>33</v>
      </c>
      <c r="B29" s="1">
        <f>B$3*$F23</f>
        <v>-51.251913336866316</v>
      </c>
      <c r="C29" s="1">
        <f>C$3*$F23</f>
        <v>-31.196816813744711</v>
      </c>
    </row>
    <row r="30" spans="1:6" x14ac:dyDescent="0.2">
      <c r="A30" s="4" t="s">
        <v>34</v>
      </c>
      <c r="B30" s="1">
        <f t="shared" ref="B30:C31" si="10">B$3*$F24</f>
        <v>-38.438935002649735</v>
      </c>
      <c r="C30" s="1">
        <f t="shared" si="10"/>
        <v>-23.397612610308535</v>
      </c>
    </row>
    <row r="31" spans="1:6" x14ac:dyDescent="0.2">
      <c r="A31" s="4" t="s">
        <v>35</v>
      </c>
      <c r="B31" s="1">
        <f t="shared" si="10"/>
        <v>25.625956668433158</v>
      </c>
      <c r="C31" s="1">
        <f t="shared" si="10"/>
        <v>15.598408406872355</v>
      </c>
    </row>
    <row r="33" spans="1:3" x14ac:dyDescent="0.2">
      <c r="A33" s="5" t="s">
        <v>87</v>
      </c>
    </row>
    <row r="34" spans="1:3" x14ac:dyDescent="0.2">
      <c r="B34" s="4" t="s">
        <v>10</v>
      </c>
      <c r="C34" s="4" t="s">
        <v>11</v>
      </c>
    </row>
    <row r="35" spans="1:3" x14ac:dyDescent="0.2">
      <c r="A35" s="13" t="s">
        <v>88</v>
      </c>
      <c r="B35" s="1">
        <f t="shared" ref="B35:C37" si="11">SUMPRODUCT(B$29:B$31, $B$23:$B$25) * $B23</f>
        <v>-38.43893500264975</v>
      </c>
      <c r="C35" s="1">
        <f t="shared" si="11"/>
        <v>-23.397612610308538</v>
      </c>
    </row>
    <row r="36" spans="1:3" x14ac:dyDescent="0.2">
      <c r="A36" s="13"/>
      <c r="B36" s="1">
        <f t="shared" si="11"/>
        <v>-38.43893500264975</v>
      </c>
      <c r="C36" s="1">
        <f t="shared" si="11"/>
        <v>-23.397612610308538</v>
      </c>
    </row>
    <row r="37" spans="1:3" x14ac:dyDescent="0.2">
      <c r="A37" s="13"/>
      <c r="B37" s="1">
        <f t="shared" si="11"/>
        <v>38.43893500264975</v>
      </c>
      <c r="C37" s="1">
        <f t="shared" si="11"/>
        <v>23.397612610308538</v>
      </c>
    </row>
    <row r="38" spans="1:3" x14ac:dyDescent="0.2">
      <c r="A38" s="20" t="s">
        <v>90</v>
      </c>
      <c r="B38" s="1">
        <f t="shared" ref="B38:C40" si="12">B29-B35</f>
        <v>-12.812978334216567</v>
      </c>
      <c r="C38" s="1">
        <f t="shared" si="12"/>
        <v>-7.7992042034361724</v>
      </c>
    </row>
    <row r="39" spans="1:3" x14ac:dyDescent="0.2">
      <c r="A39" s="20"/>
      <c r="B39" s="1">
        <f t="shared" si="12"/>
        <v>0</v>
      </c>
      <c r="C39" s="1">
        <f t="shared" si="12"/>
        <v>0</v>
      </c>
    </row>
    <row r="40" spans="1:3" x14ac:dyDescent="0.2">
      <c r="A40" s="20"/>
      <c r="B40" s="1">
        <f t="shared" si="12"/>
        <v>-12.812978334216591</v>
      </c>
      <c r="C40" s="1">
        <f t="shared" si="12"/>
        <v>-7.799204203436183</v>
      </c>
    </row>
    <row r="41" spans="1:3" x14ac:dyDescent="0.2">
      <c r="A41" s="13" t="s">
        <v>89</v>
      </c>
      <c r="B41" s="1">
        <f t="shared" ref="B41:C43" si="13">SUMPRODUCT(B$29:B$31, $C$23:$C$25) * $C23</f>
        <v>-55.522906114938529</v>
      </c>
      <c r="C41" s="1">
        <f t="shared" si="13"/>
        <v>-33.796551548223441</v>
      </c>
    </row>
    <row r="42" spans="1:3" x14ac:dyDescent="0.2">
      <c r="A42" s="13"/>
      <c r="B42" s="1">
        <f t="shared" si="13"/>
        <v>-27.761453057469264</v>
      </c>
      <c r="C42" s="1">
        <f t="shared" si="13"/>
        <v>-16.89827577411172</v>
      </c>
    </row>
    <row r="43" spans="1:3" x14ac:dyDescent="0.2">
      <c r="A43" s="13"/>
      <c r="B43" s="1">
        <f t="shared" si="13"/>
        <v>27.761453057469264</v>
      </c>
      <c r="C43" s="1">
        <f t="shared" si="13"/>
        <v>16.89827577411172</v>
      </c>
    </row>
    <row r="44" spans="1:3" x14ac:dyDescent="0.2">
      <c r="A44" s="13" t="s">
        <v>91</v>
      </c>
      <c r="B44" s="1">
        <f t="shared" ref="B44:C46" si="14">B29-B41</f>
        <v>4.2709927780722126</v>
      </c>
      <c r="C44" s="1">
        <f t="shared" si="14"/>
        <v>2.59973473447873</v>
      </c>
    </row>
    <row r="45" spans="1:3" x14ac:dyDescent="0.2">
      <c r="A45" s="13"/>
      <c r="B45" s="1">
        <f t="shared" si="14"/>
        <v>-10.677481945180471</v>
      </c>
      <c r="C45" s="1">
        <f t="shared" si="14"/>
        <v>-6.4993368361968145</v>
      </c>
    </row>
    <row r="46" spans="1:3" x14ac:dyDescent="0.2">
      <c r="A46" s="13"/>
      <c r="B46" s="1">
        <f t="shared" si="14"/>
        <v>-2.1354963890361063</v>
      </c>
      <c r="C46" s="1">
        <f t="shared" si="14"/>
        <v>-1.299867367239365</v>
      </c>
    </row>
    <row r="47" spans="1:3" x14ac:dyDescent="0.2">
      <c r="A47" s="13" t="s">
        <v>92</v>
      </c>
      <c r="B47" s="1">
        <f t="shared" ref="B47:C49" si="15">SUMPRODUCT(B$29:B$31, $D$23:$D$25) * $D23</f>
        <v>-39.862599262007137</v>
      </c>
      <c r="C47" s="1">
        <f t="shared" si="15"/>
        <v>-24.264190855134778</v>
      </c>
    </row>
    <row r="48" spans="1:3" x14ac:dyDescent="0.2">
      <c r="A48" s="13"/>
      <c r="B48" s="1">
        <f t="shared" si="15"/>
        <v>-49.828249077508922</v>
      </c>
      <c r="C48" s="1">
        <f t="shared" si="15"/>
        <v>-30.330238568918471</v>
      </c>
    </row>
    <row r="49" spans="1:3" x14ac:dyDescent="0.2">
      <c r="A49" s="13"/>
      <c r="B49" s="1">
        <f t="shared" si="15"/>
        <v>19.931299631003569</v>
      </c>
      <c r="C49" s="1">
        <f t="shared" si="15"/>
        <v>12.132095427567389</v>
      </c>
    </row>
    <row r="50" spans="1:3" x14ac:dyDescent="0.2">
      <c r="A50" s="13" t="s">
        <v>94</v>
      </c>
      <c r="B50" s="1">
        <f t="shared" ref="B50:C52" si="16">B29 - B47</f>
        <v>-11.389314074859179</v>
      </c>
      <c r="C50" s="1">
        <f t="shared" si="16"/>
        <v>-6.9326259586099326</v>
      </c>
    </row>
    <row r="51" spans="1:3" x14ac:dyDescent="0.2">
      <c r="A51" s="13"/>
      <c r="B51" s="1">
        <f t="shared" si="16"/>
        <v>11.389314074859186</v>
      </c>
      <c r="C51" s="1">
        <f t="shared" si="16"/>
        <v>6.9326259586099361</v>
      </c>
    </row>
    <row r="52" spans="1:3" x14ac:dyDescent="0.2">
      <c r="A52" s="13"/>
      <c r="B52" s="1">
        <f t="shared" si="16"/>
        <v>5.6946570374295895</v>
      </c>
      <c r="C52" s="1">
        <f t="shared" si="16"/>
        <v>3.4663129793049663</v>
      </c>
    </row>
    <row r="53" spans="1:3" x14ac:dyDescent="0.2">
      <c r="A53" s="13" t="s">
        <v>93</v>
      </c>
      <c r="B53" s="1">
        <f t="shared" ref="B53:C55" si="17">SUMPRODUCT(B$29:B$31, $E$23:$E$25) * $E23</f>
        <v>-33.510866412566436</v>
      </c>
      <c r="C53" s="1">
        <f t="shared" si="17"/>
        <v>-20.397918685910003</v>
      </c>
    </row>
    <row r="54" spans="1:3" x14ac:dyDescent="0.2">
      <c r="A54" s="13"/>
      <c r="B54" s="1">
        <f t="shared" si="17"/>
        <v>-50.266299618849658</v>
      </c>
      <c r="C54" s="1">
        <f t="shared" si="17"/>
        <v>-30.596878028865007</v>
      </c>
    </row>
    <row r="55" spans="1:3" x14ac:dyDescent="0.2">
      <c r="A55" s="13"/>
      <c r="B55" s="1">
        <f t="shared" si="17"/>
        <v>0</v>
      </c>
      <c r="C55" s="1">
        <f t="shared" si="17"/>
        <v>0</v>
      </c>
    </row>
    <row r="56" spans="1:3" x14ac:dyDescent="0.2">
      <c r="A56" s="13" t="s">
        <v>95</v>
      </c>
      <c r="B56" s="1">
        <f t="shared" ref="B56:C58" si="18">B29-B53</f>
        <v>-17.74104692429988</v>
      </c>
      <c r="C56" s="1">
        <f t="shared" si="18"/>
        <v>-10.798898127834708</v>
      </c>
    </row>
    <row r="57" spans="1:3" x14ac:dyDescent="0.2">
      <c r="A57" s="13"/>
      <c r="B57" s="1">
        <f t="shared" si="18"/>
        <v>11.827364616199922</v>
      </c>
      <c r="C57" s="1">
        <f t="shared" si="18"/>
        <v>7.1992654185564717</v>
      </c>
    </row>
    <row r="58" spans="1:3" x14ac:dyDescent="0.2">
      <c r="A58" s="13"/>
      <c r="B58" s="1">
        <f t="shared" si="18"/>
        <v>25.625956668433158</v>
      </c>
      <c r="C58" s="1">
        <f t="shared" si="18"/>
        <v>15.598408406872355</v>
      </c>
    </row>
    <row r="59" spans="1:3" x14ac:dyDescent="0.2">
      <c r="A59" s="6"/>
    </row>
    <row r="60" spans="1:3" x14ac:dyDescent="0.2">
      <c r="A60" s="12" t="s">
        <v>1</v>
      </c>
      <c r="B60" s="12"/>
      <c r="C60" s="12"/>
    </row>
    <row r="61" spans="1:3" x14ac:dyDescent="0.2">
      <c r="B61" s="4" t="s">
        <v>10</v>
      </c>
      <c r="C61" s="4" t="s">
        <v>11</v>
      </c>
    </row>
    <row r="62" spans="1:3" x14ac:dyDescent="0.2">
      <c r="A62" s="1" t="s">
        <v>4</v>
      </c>
      <c r="B62" s="1">
        <f>SQRT(SUMPRODUCT(B41:B43, B41:B43))</f>
        <v>68.001394509027662</v>
      </c>
      <c r="C62" s="1">
        <f>SQRT(SUMPRODUCT(C41:C43, C41:C43))</f>
        <v>41.392153179408126</v>
      </c>
    </row>
    <row r="63" spans="1:3" x14ac:dyDescent="0.2">
      <c r="A63" s="1" t="s">
        <v>5</v>
      </c>
      <c r="B63" s="1">
        <f>SQRT(SUMPRODUCT(B44:B46, B44:B46))</f>
        <v>11.696595437458978</v>
      </c>
      <c r="C63" s="1">
        <f>SQRT(SUMPRODUCT(C44:C46, C44:C46))</f>
        <v>7.1196667880185105</v>
      </c>
    </row>
    <row r="64" spans="1:3" x14ac:dyDescent="0.2">
      <c r="A64" s="1" t="s">
        <v>6</v>
      </c>
      <c r="B64" s="1">
        <f>SQRT(SUMPRODUCT(B35:B37, B35:B37))</f>
        <v>66.578188413427085</v>
      </c>
      <c r="C64" s="1">
        <f>SQRT(SUMPRODUCT(C35:C37, C35:C37))</f>
        <v>40.525853816868654</v>
      </c>
    </row>
    <row r="65" spans="1:3" x14ac:dyDescent="0.2">
      <c r="A65" s="1" t="s">
        <v>7</v>
      </c>
      <c r="B65" s="1">
        <f>SQRT(SUMPRODUCT(B38:B40, B38:B40))</f>
        <v>18.120287734641714</v>
      </c>
      <c r="C65" s="1">
        <f>SQRT(SUMPRODUCT(C38:C40, C38:C40))</f>
        <v>11.029740360216694</v>
      </c>
    </row>
    <row r="66" spans="1:3" x14ac:dyDescent="0.2">
      <c r="A66" s="1" t="s">
        <v>8</v>
      </c>
      <c r="B66" s="1">
        <f>SQRT(SUMPRODUCT(B53:B55, B53:B55))</f>
        <v>60.41257356786614</v>
      </c>
      <c r="C66" s="1">
        <f>SQRT(SUMPRODUCT(C53:C55, C53:C55))</f>
        <v>36.772870867396783</v>
      </c>
    </row>
    <row r="67" spans="1:3" x14ac:dyDescent="0.2">
      <c r="A67" s="1" t="s">
        <v>9</v>
      </c>
      <c r="B67" s="1">
        <f>SQRT(SUMPRODUCT(B56:B58, B56:B58))</f>
        <v>33.336480841671964</v>
      </c>
      <c r="C67" s="1">
        <f>SQRT(SUMPRODUCT(C56:C58, C56:C58))</f>
        <v>20.29177094710467</v>
      </c>
    </row>
    <row r="68" spans="1:3" x14ac:dyDescent="0.2">
      <c r="A68" s="1" t="s">
        <v>50</v>
      </c>
      <c r="B68" s="1">
        <f>SQRT(SUMPRODUCT(B47:B49, B47:B49))</f>
        <v>66.851611282260677</v>
      </c>
      <c r="C68" s="1">
        <f>SQRT(SUMPRODUCT(C47:C49, C47:C49))</f>
        <v>40.692285128332585</v>
      </c>
    </row>
    <row r="69" spans="1:3" x14ac:dyDescent="0.2">
      <c r="A69" s="1" t="s">
        <v>51</v>
      </c>
      <c r="B69" s="1">
        <f>SQRT(SUMPRODUCT(B50:B52, B50:B52))</f>
        <v>17.083971112288772</v>
      </c>
      <c r="C69" s="1">
        <f>SQRT(SUMPRODUCT(C50:C52, C50:C52))</f>
        <v>10.398938937914902</v>
      </c>
    </row>
  </sheetData>
  <mergeCells count="9">
    <mergeCell ref="A60:C60"/>
    <mergeCell ref="A35:A37"/>
    <mergeCell ref="A38:A40"/>
    <mergeCell ref="A41:A43"/>
    <mergeCell ref="A44:A46"/>
    <mergeCell ref="A47:A49"/>
    <mergeCell ref="A50:A52"/>
    <mergeCell ref="A53:A55"/>
    <mergeCell ref="A56:A5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Problem 1</vt:lpstr>
      <vt:lpstr>Problem 2</vt:lpstr>
      <vt:lpstr>Problem 3</vt:lpstr>
      <vt:lpstr>Problem 4</vt:lpstr>
      <vt:lpstr>Problem 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Answer Key to Problem Set 2 for ENS161 B5-1 and B6 of A.Y. 2025-2026, S1</dc:title>
  <dc:subject/>
  <dc:creator>Christian Cahig</dc:creator>
  <cp:keywords/>
  <dc:description/>
  <cp:lastModifiedBy>Christian Cahig</cp:lastModifiedBy>
  <dcterms:created xsi:type="dcterms:W3CDTF">2025-09-01T03:04:54Z</dcterms:created>
  <dcterms:modified xsi:type="dcterms:W3CDTF">2025-09-11T07:16:49Z</dcterms:modified>
  <cp:category/>
</cp:coreProperties>
</file>