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cat6593_ox_ac_uk/Documents/DPhil/Project/Hu-mAb/Spring21-Hu-mAb-Revisions/Revisions/FINAL/Supplementary Information/"/>
    </mc:Choice>
  </mc:AlternateContent>
  <xr:revisionPtr revIDLastSave="1" documentId="8_{41FF7DFB-60C8-A94D-8742-0B4BEF1D27CF}" xr6:coauthVersionLast="45" xr6:coauthVersionMax="45" xr10:uidLastSave="{D33E149C-EF69-514C-9A5E-44787CCCE526}"/>
  <bookViews>
    <workbookView xWindow="0" yWindow="460" windowWidth="28800" windowHeight="16260" xr2:uid="{00000000-000D-0000-FFFF-FFFF00000000}"/>
  </bookViews>
  <sheets>
    <sheet name="Therapeutics - AD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0" i="1" l="1"/>
  <c r="Q219" i="1"/>
  <c r="B219" i="1"/>
  <c r="Q218" i="1"/>
  <c r="B218" i="1"/>
  <c r="Q217" i="1"/>
  <c r="Q216" i="1"/>
  <c r="B216" i="1"/>
  <c r="Q215" i="1"/>
  <c r="Q214" i="1"/>
  <c r="B214" i="1"/>
  <c r="Q213" i="1"/>
  <c r="B213" i="1"/>
  <c r="Q212" i="1"/>
  <c r="B212" i="1"/>
  <c r="Q211" i="1"/>
  <c r="Q210" i="1"/>
  <c r="Q209" i="1"/>
  <c r="Q208" i="1"/>
  <c r="B208" i="1"/>
  <c r="Q207" i="1"/>
  <c r="Q206" i="1"/>
  <c r="B206" i="1"/>
  <c r="Q205" i="1"/>
  <c r="Q204" i="1"/>
  <c r="Q203" i="1"/>
  <c r="B203" i="1"/>
  <c r="Q202" i="1"/>
  <c r="Q201" i="1"/>
  <c r="Q200" i="1"/>
  <c r="Q199" i="1"/>
  <c r="Q198" i="1"/>
  <c r="Q197" i="1"/>
  <c r="Q196" i="1"/>
  <c r="Q195" i="1"/>
  <c r="B195" i="1"/>
  <c r="Q194" i="1"/>
  <c r="B194" i="1"/>
  <c r="Q193" i="1"/>
  <c r="Q192" i="1"/>
  <c r="Q191" i="1"/>
  <c r="B191" i="1"/>
  <c r="Q190" i="1"/>
  <c r="Q189" i="1"/>
  <c r="B189" i="1"/>
  <c r="Q188" i="1"/>
  <c r="Q187" i="1"/>
  <c r="Q186" i="1"/>
  <c r="B186" i="1"/>
  <c r="Q185" i="1"/>
  <c r="Q184" i="1"/>
  <c r="Q183" i="1"/>
  <c r="Q182" i="1"/>
  <c r="B182" i="1"/>
  <c r="Q181" i="1"/>
  <c r="Q180" i="1"/>
  <c r="Q179" i="1"/>
  <c r="B179" i="1"/>
  <c r="Q178" i="1"/>
  <c r="B178" i="1"/>
  <c r="Q177" i="1"/>
  <c r="B177" i="1"/>
  <c r="Q176" i="1"/>
  <c r="Q175" i="1"/>
  <c r="B175" i="1"/>
  <c r="Q174" i="1"/>
  <c r="Q173" i="1"/>
  <c r="Q172" i="1"/>
  <c r="Q171" i="1"/>
  <c r="Q170" i="1"/>
  <c r="B170" i="1"/>
  <c r="Q169" i="1"/>
  <c r="B169" i="1"/>
  <c r="Q168" i="1"/>
  <c r="Q167" i="1"/>
  <c r="Q166" i="1"/>
  <c r="B166" i="1"/>
  <c r="Q165" i="1"/>
  <c r="Q164" i="1"/>
  <c r="B164" i="1"/>
  <c r="Q163" i="1"/>
  <c r="Q162" i="1"/>
  <c r="B162" i="1"/>
  <c r="Q161" i="1"/>
  <c r="B161" i="1"/>
  <c r="Q160" i="1"/>
  <c r="Q159" i="1"/>
  <c r="Q158" i="1"/>
  <c r="B158" i="1"/>
  <c r="Q157" i="1"/>
  <c r="Q156" i="1"/>
  <c r="Q155" i="1"/>
  <c r="Q154" i="1"/>
  <c r="Q153" i="1"/>
  <c r="B153" i="1"/>
  <c r="Q152" i="1"/>
  <c r="B152" i="1"/>
  <c r="Q151" i="1"/>
  <c r="Q150" i="1"/>
  <c r="Q149" i="1"/>
  <c r="Q148" i="1"/>
  <c r="Q147" i="1"/>
  <c r="B147" i="1"/>
  <c r="Q146" i="1"/>
  <c r="B146" i="1"/>
  <c r="Q145" i="1"/>
  <c r="B145" i="1"/>
  <c r="Q144" i="1"/>
  <c r="B144" i="1"/>
  <c r="Q143" i="1"/>
  <c r="Q142" i="1"/>
  <c r="Q141" i="1"/>
  <c r="B141" i="1"/>
  <c r="Q140" i="1"/>
  <c r="Q139" i="1"/>
  <c r="Q138" i="1"/>
  <c r="B138" i="1"/>
  <c r="Q137" i="1"/>
  <c r="B137" i="1"/>
  <c r="Q136" i="1"/>
  <c r="Q135" i="1"/>
  <c r="Q134" i="1"/>
  <c r="B134" i="1"/>
  <c r="Q133" i="1"/>
  <c r="Q132" i="1"/>
  <c r="Q131" i="1"/>
  <c r="Q130" i="1"/>
  <c r="B130" i="1"/>
  <c r="Q129" i="1"/>
  <c r="B129" i="1"/>
  <c r="Q128" i="1"/>
  <c r="B128" i="1"/>
  <c r="Q127" i="1"/>
  <c r="Q126" i="1"/>
  <c r="B126" i="1"/>
  <c r="Q125" i="1"/>
  <c r="Q124" i="1"/>
  <c r="B124" i="1"/>
  <c r="Q123" i="1"/>
  <c r="B123" i="1"/>
  <c r="Q122" i="1"/>
  <c r="Q121" i="1"/>
  <c r="B121" i="1"/>
  <c r="Q120" i="1"/>
  <c r="B120" i="1"/>
  <c r="Q119" i="1"/>
  <c r="B119" i="1"/>
  <c r="Q118" i="1"/>
  <c r="Q117" i="1"/>
  <c r="B117" i="1"/>
  <c r="Q116" i="1"/>
  <c r="Q115" i="1"/>
  <c r="Q114" i="1"/>
  <c r="Q113" i="1"/>
  <c r="Q112" i="1"/>
  <c r="B112" i="1"/>
  <c r="Q111" i="1"/>
  <c r="Q110" i="1"/>
  <c r="Q109" i="1"/>
  <c r="Q108" i="1"/>
  <c r="Q107" i="1"/>
  <c r="B107" i="1"/>
  <c r="Q106" i="1"/>
  <c r="B106" i="1"/>
  <c r="Q105" i="1"/>
  <c r="Q104" i="1"/>
  <c r="Q103" i="1"/>
  <c r="Q102" i="1"/>
  <c r="Q101" i="1"/>
  <c r="Q100" i="1"/>
  <c r="Q99" i="1"/>
  <c r="B99" i="1"/>
  <c r="Q98" i="1"/>
  <c r="B98" i="1"/>
  <c r="Q97" i="1"/>
  <c r="Q96" i="1"/>
  <c r="B96" i="1"/>
  <c r="Q95" i="1"/>
  <c r="Q94" i="1"/>
  <c r="Q93" i="1"/>
  <c r="Q92" i="1"/>
  <c r="B92" i="1"/>
  <c r="Q91" i="1"/>
  <c r="Q90" i="1"/>
  <c r="Q89" i="1"/>
  <c r="B89" i="1"/>
  <c r="Q88" i="1"/>
  <c r="B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B24" i="1"/>
</calcChain>
</file>

<file path=xl/sharedStrings.xml><?xml version="1.0" encoding="utf-8"?>
<sst xmlns="http://schemas.openxmlformats.org/spreadsheetml/2006/main" count="584" uniqueCount="523">
  <si>
    <t>Therapeutics -  ADA values</t>
  </si>
  <si>
    <t>Name</t>
  </si>
  <si>
    <t>Immunogenicity</t>
  </si>
  <si>
    <t>Reference</t>
  </si>
  <si>
    <t>3F8</t>
  </si>
  <si>
    <t>https://www.nature.com/articles/s41598-018-32986-y#ref-CR1</t>
  </si>
  <si>
    <t xml:space="preserve">moAb 81C6 </t>
  </si>
  <si>
    <t>Arcitumomab</t>
  </si>
  <si>
    <t>Blinatumomab</t>
  </si>
  <si>
    <t>Ibritumomab</t>
  </si>
  <si>
    <t>MuromonabCD3</t>
  </si>
  <si>
    <t>Satumomab</t>
  </si>
  <si>
    <t>Tositumomab</t>
  </si>
  <si>
    <t>Abciximab</t>
  </si>
  <si>
    <t>Basiliximab</t>
  </si>
  <si>
    <t>Bavituximab</t>
  </si>
  <si>
    <t>Cetuximab</t>
  </si>
  <si>
    <t>Rituximab</t>
  </si>
  <si>
    <t>Siltuximab</t>
  </si>
  <si>
    <t>Alemtuzumab</t>
  </si>
  <si>
    <t>Atezolizumab</t>
  </si>
  <si>
    <t>Bevacizumab</t>
  </si>
  <si>
    <t xml:space="preserve">Certolizumab </t>
  </si>
  <si>
    <t>Daclizumab</t>
  </si>
  <si>
    <t>Elotuzumab</t>
  </si>
  <si>
    <t>Farletuzumab</t>
  </si>
  <si>
    <t>Gemtuzumab</t>
  </si>
  <si>
    <t>Idarucizumab</t>
  </si>
  <si>
    <t>Ixekizumab</t>
  </si>
  <si>
    <t>Matuzumab</t>
  </si>
  <si>
    <t>Omalizumab</t>
  </si>
  <si>
    <t>Oportuzumab</t>
  </si>
  <si>
    <t>Pembrolizumab</t>
  </si>
  <si>
    <t>Pertuzumab</t>
  </si>
  <si>
    <t>Pexelizumab</t>
  </si>
  <si>
    <t>Ranibizumab</t>
  </si>
  <si>
    <t>Trastuzumab</t>
  </si>
  <si>
    <t>Vedolizumab</t>
  </si>
  <si>
    <t>Adalimumab</t>
  </si>
  <si>
    <t>Denosumab</t>
  </si>
  <si>
    <t>Durvalumab</t>
  </si>
  <si>
    <t>Ipilimumab</t>
  </si>
  <si>
    <t>Necitumumab</t>
  </si>
  <si>
    <t>Nivolumab</t>
  </si>
  <si>
    <t>Ofatumumab</t>
  </si>
  <si>
    <t>Olaratumab</t>
  </si>
  <si>
    <t>Ramucirumab</t>
  </si>
  <si>
    <t>Secukinumab</t>
  </si>
  <si>
    <t>Zalutumumab</t>
  </si>
  <si>
    <t>Moxetumomab</t>
  </si>
  <si>
    <t>https://www.ncbi.nlm.nih.gov/pmc/articles/PMC6323103/</t>
  </si>
  <si>
    <t>Abagovomab</t>
  </si>
  <si>
    <t>https://www.ncbi.nlm.nih.gov/pmc/articles/PMC3221001/</t>
  </si>
  <si>
    <t>Begelomab</t>
  </si>
  <si>
    <t>https://www.ema.europa.eu/en/documents/withdrawal-report/withdrawal-assessment-report-begedina_en.pdf</t>
  </si>
  <si>
    <t>PankoMab</t>
  </si>
  <si>
    <t>https://www.sciencedirect.com/science/article/pii/S1046202305000113#fig1</t>
  </si>
  <si>
    <t>Infliximab</t>
  </si>
  <si>
    <t>http://www.accessdata.fda.gov/drugsatfda_docs/label/2013/103772s5359lbl.pdf</t>
  </si>
  <si>
    <t>Eculizumab</t>
  </si>
  <si>
    <t>https://www.ncbi.nlm.nih.gov/pmc/articles/PMC3062386/#!po=9.61538</t>
  </si>
  <si>
    <t>Natalizumab</t>
  </si>
  <si>
    <t>Golimumab</t>
  </si>
  <si>
    <t>Ustekinumab</t>
  </si>
  <si>
    <t>Tocilizumab</t>
  </si>
  <si>
    <t>Avelumab</t>
  </si>
  <si>
    <t>https://jitc.biomedcentral.com/articles/10.1186/s40425-019-0586-0/tables/2</t>
  </si>
  <si>
    <t>Canakinumab</t>
  </si>
  <si>
    <t>https://www.ncbi.nlm.nih.gov/pmc/articles/PMC2881252/#R77</t>
  </si>
  <si>
    <t>Panitumumab</t>
  </si>
  <si>
    <t>brentuximab</t>
  </si>
  <si>
    <t>https://www.ncbi.nlm.nih.gov/pmc/articles/PMC5061540/</t>
  </si>
  <si>
    <t>Daratumumab</t>
  </si>
  <si>
    <t>Obinutuzumab</t>
  </si>
  <si>
    <t>Dinutuximab</t>
  </si>
  <si>
    <t>Polatuzumab</t>
  </si>
  <si>
    <t>Concizumab</t>
  </si>
  <si>
    <t>Gevokizumab</t>
  </si>
  <si>
    <t>Lebrikizumab</t>
  </si>
  <si>
    <t>Clivatuzumab</t>
  </si>
  <si>
    <t>Obexelimab</t>
  </si>
  <si>
    <t>Talacotuzumab</t>
  </si>
  <si>
    <t>Vatelizumab</t>
  </si>
  <si>
    <t>Erenumab</t>
  </si>
  <si>
    <t>https://www.ncbi.nlm.nih.gov/pmc/articles/PMC6900095/</t>
  </si>
  <si>
    <t>Tezepelumab</t>
  </si>
  <si>
    <t>https://accp1.onlinelibrary.wiley.com/doi/full/10.1002/cpdd.775</t>
  </si>
  <si>
    <t>Tralokinumab</t>
  </si>
  <si>
    <t>https://www.sciencedirect.com/science/article/pii/S0091674918308509</t>
  </si>
  <si>
    <t>Mark:
https://www.sciencedirect.com/science/article/pii/S0091674918308509</t>
  </si>
  <si>
    <t>Berlimatoxumab</t>
  </si>
  <si>
    <t>https://www.ema.europa.eu/en/documents/assessment-report/zinplava-epar-public-assessment-report_en.pdf</t>
  </si>
  <si>
    <t>Mark:
https://www.ema.europa.eu/en/documents/assessment-report/zinplava-epar-public-assessment-report_en.pdf</t>
  </si>
  <si>
    <t>Coltuximab</t>
  </si>
  <si>
    <t>https://www.ncbi.nlm.nih.gov/pmc/articles/PMC5557033/</t>
  </si>
  <si>
    <t>Mark:
https://www.ncbi.nlm.nih.gov/pmc/articles/PMC5557033/</t>
  </si>
  <si>
    <t>Ficlatuzumab</t>
  </si>
  <si>
    <t>https://www.ncbi.nlm.nih.gov/pubmed/24901237
https://accp1.onlinelibrary.wiley.com/doi/full/10.1002/cpdd.427</t>
  </si>
  <si>
    <t>Mark:
https://www.ncbi.nlm.nih.gov/pubmed/24901237
https://accp1.onlinelibrary.wiley.com/doi/full/10.1002/cpdd.427</t>
  </si>
  <si>
    <t>Ocaratuzumab</t>
  </si>
  <si>
    <t>https://n.neurology.org/content/86/16_Supplement/P2.087</t>
  </si>
  <si>
    <t>Mark:
https://n.neurology.org/content/86/16_Supplement/P2.087</t>
  </si>
  <si>
    <t>Ozanezumab</t>
  </si>
  <si>
    <t>https://www.ncbi.nlm.nih.gov/pmc/articles/PMC4026380/#pone.0097803.s001</t>
  </si>
  <si>
    <t>Mark:
https://www.ncbi.nlm.nih.gov/pmc/articles/PMC4026380/#pone.0097803.s001</t>
  </si>
  <si>
    <t>Temelimab</t>
  </si>
  <si>
    <t>https://www.ncbi.nlm.nih.gov/pubmed/25427053</t>
  </si>
  <si>
    <t>Mark:
https://www.ncbi.nlm.nih.gov/pubmed/25427053</t>
  </si>
  <si>
    <t>Veltuzumab</t>
  </si>
  <si>
    <t>https://onlinelibrary.wiley.com/doi/full/10.1111/bjh.12448</t>
  </si>
  <si>
    <t>Mark:
https://onlinelibrary.wiley.com/doi/full/10.1111/bjh.12448</t>
  </si>
  <si>
    <t>Navicixizumab</t>
  </si>
  <si>
    <t>https://link.springer.com/article/10.1007%2Fs10637-018-0665-y</t>
  </si>
  <si>
    <t>Mark:
https://link.springer.com/article/10.1007%2Fs10637-018-0665-y</t>
  </si>
  <si>
    <t>Palivizumab</t>
  </si>
  <si>
    <t>https://www.ema.europa.eu/en/documents/product-information/synagis-epar-product-information_en.pdf
https://www.drugsincontext.com/safety-pharmacokinetics-extended-use-palivizumab-saudi-arabian-infants-children/</t>
  </si>
  <si>
    <t xml:space="preserve">Mark:
https://www.ema.europa.eu/en/documents/product-information/synagis-epar-product-information_en.pdf
https://www.drugsincontext.com/safety-pharmacokinetics-extended-use-palivizumab-saudi-arabian-infants-children/
</t>
  </si>
  <si>
    <t>Reslizumab</t>
  </si>
  <si>
    <t>https://www.sciencedirect.com/science/article/pii/S2213219817307079</t>
  </si>
  <si>
    <t>Mark:
https://www.sciencedirect.com/science/article/pii/S2213219817307079</t>
  </si>
  <si>
    <t>Naptumomab</t>
  </si>
  <si>
    <t>https://www.ncbi.nlm.nih.gov/pmc/articles/PMC2360042/
https://www.ncbi.nlm.nih.gov/pmc/articles/PMC2734423/</t>
  </si>
  <si>
    <t>Mark:
https://www.ncbi.nlm.nih.gov/pmc/articles/PMC2360042/
https://www.ncbi.nlm.nih.gov/pmc/articles/PMC2734423/</t>
  </si>
  <si>
    <t>Xentuzumab</t>
  </si>
  <si>
    <t>https://www.nature.com/articles/s41416-020-0774-1</t>
  </si>
  <si>
    <t>Mark:
https://www.nature.com/articles/s41416-020-0774-1</t>
  </si>
  <si>
    <t>Andecaliximab</t>
  </si>
  <si>
    <t>https://www.ncbi.nlm.nih.gov/pmc/articles/PMC6113706/</t>
  </si>
  <si>
    <t>Mark:
https://www.ncbi.nlm.nih.gov/pmc/articles/PMC6113706/</t>
  </si>
  <si>
    <t>Ibalizumab</t>
  </si>
  <si>
    <t>https://aac.asm.org/content/53/2/450</t>
  </si>
  <si>
    <t>Mark:
https://aac.asm.org/content/53/2/450</t>
  </si>
  <si>
    <t>Ublituximab</t>
  </si>
  <si>
    <t>https://www.tgtherapeutics.com/EHA2013PosterP111.pdf</t>
  </si>
  <si>
    <t>Mark:
https://www.tgtherapeutics.com/EHA2013PosterP111.pdf</t>
  </si>
  <si>
    <t>Zolbetuximab</t>
  </si>
  <si>
    <t>https://www.ejcancer.com/article/S0959-8049(18)30847-5/fulltext#sec2.3.3</t>
  </si>
  <si>
    <t>Mark:
https://www.ejcancer.com/article/S0959-8049(18)30847-5/fulltext#sec2.3.3</t>
  </si>
  <si>
    <t>Fontolizumab</t>
  </si>
  <si>
    <t>https://www.ncbi.nlm.nih.gov/pmc/articles/PMC1856291/</t>
  </si>
  <si>
    <t>Mark:
https://www.ncbi.nlm.nih.gov/pmc/articles/PMC1856291/</t>
  </si>
  <si>
    <t>Futuximab</t>
  </si>
  <si>
    <t>https://www.ncbi.nlm.nih.gov/pmc/articles/PMC6172077/</t>
  </si>
  <si>
    <t>Mark:
https://www.ncbi.nlm.nih.gov/pmc/articles/PMC6172077/</t>
  </si>
  <si>
    <t>Labetuzumab</t>
  </si>
  <si>
    <t>https://ascopubs.org/doi/full/10.1200/JCO.2017.73.9011?url_ver=Z39.88-2003&amp;rfr_id=ori:rid:crossref.org&amp;rfr_dat=cr_pub%3dpubmed</t>
  </si>
  <si>
    <t>Mark:
https://ascopubs.org/doi/full/10.1200/JCO.2017.73.9011?url_ver=Z39.88-2003&amp;rfr_id=ori:rid:crossref.org&amp;rfr_dat=cr_pub%3dpubmed</t>
  </si>
  <si>
    <t>Modotuximab</t>
  </si>
  <si>
    <t>Tomuzotuximab</t>
  </si>
  <si>
    <t>https://esmoopen.bmj.com/content/3/2/e000303</t>
  </si>
  <si>
    <t>Mark:
https://esmoopen.bmj.com/content/3/2/e000303</t>
  </si>
  <si>
    <t>Tigatuzumab</t>
  </si>
  <si>
    <t>https://www.ncbi.nlm.nih.gov/pmc/articles/PMC2883819/</t>
  </si>
  <si>
    <t>Mark:
https://www.ncbi.nlm.nih.gov/pmc/articles/PMC2883819/</t>
  </si>
  <si>
    <t>Gremubamab</t>
  </si>
  <si>
    <t>https://www.clinicalmicrobiologyandinfection.com/article/S1198-743X(18)30576-7/fulltext</t>
  </si>
  <si>
    <t>Mark:
https://www.clinicalmicrobiologyandinfection.com/article/S1198-743X(18)30576-7/fulltext</t>
  </si>
  <si>
    <t>Inclacumab</t>
  </si>
  <si>
    <t>https://www.ncbi.nlm.nih.gov/pmc/articles/PMC4461388/</t>
  </si>
  <si>
    <t>Mark:
https://www.ncbi.nlm.nih.gov/pmc/articles/PMC4461388/</t>
  </si>
  <si>
    <t>Ponezumab</t>
  </si>
  <si>
    <t>https://www.ncbi.nlm.nih.gov/pmc/articles/PMC5651443/</t>
  </si>
  <si>
    <t>Mark:
https://www.ncbi.nlm.nih.gov/pmc/articles/PMC5651443/</t>
  </si>
  <si>
    <t>Setrusumab</t>
  </si>
  <si>
    <t>https://www.ncbi.nlm.nih.gov/pmc/articles/PMC5451251/</t>
  </si>
  <si>
    <t>Mark:
https://www.ncbi.nlm.nih.gov/pmc/articles/PMC5451251/</t>
  </si>
  <si>
    <t>Tremelimumab</t>
  </si>
  <si>
    <t>https://translational-medicine.biomedcentral.com/articles/10.1186/1479-5876-10-236</t>
  </si>
  <si>
    <t>Mark:
https://translational-medicine.biomedcentral.com/articles/10.1186/1479-5876-10-236</t>
  </si>
  <si>
    <t>Rovalpituzumab</t>
  </si>
  <si>
    <t>https://www.ncbi.nlm.nih.gov/pmc/articles/PMC6277321/</t>
  </si>
  <si>
    <t>Mark:
https://www.ncbi.nlm.nih.gov/pmc/articles/PMC6277321/</t>
  </si>
  <si>
    <t>Fulranumab</t>
  </si>
  <si>
    <t>https://journals.lww.com/clinicalpain/FullText/2017/02000/Fulranumab_in_Patients_With_Pain_Associated_With.2.aspx</t>
  </si>
  <si>
    <t>Mark:
https://journals.lww.com/clinicalpain/FullText/2017/02000/Fulranumab_in_Patients_With_Pain_Associated_With.2.aspx</t>
  </si>
  <si>
    <t>Guselkumab</t>
  </si>
  <si>
    <t>https://www.accessdata.fda.gov/drugsatfda_docs/label/2017/761061s000lbl.pdf</t>
  </si>
  <si>
    <t>Mark:
https://www.accessdata.fda.gov/drugsatfda_docs/label/2017/761061s000lbl.pdf</t>
  </si>
  <si>
    <t>Galcanezumab</t>
  </si>
  <si>
    <t>https://n.neurology.org/content/92/15_Supplement/P1.10-017</t>
  </si>
  <si>
    <t>Mark:
https://n.neurology.org/content/92/15_Supplement/P1.10-017</t>
  </si>
  <si>
    <t>Inotuzumab</t>
  </si>
  <si>
    <t>https://link.springer.com/article/10.1186/s41120-018-0021-5</t>
  </si>
  <si>
    <t>Mark:
https://link.springer.com/article/10.1186/s41120-018-0021-5</t>
  </si>
  <si>
    <t>Netakimab</t>
  </si>
  <si>
    <t>https://www.researchgate.net/publication/339210970_Primary_efficacy_of_netakimab_a_novel_interleukin-17_inhibitor_in_the_treatment_of_active_ankylosing_spondylitis_in_adults</t>
  </si>
  <si>
    <t>Mark:
https://www.researchgate.net/publication/339210970_Primary_efficacy_of_netakimab_a_novel_interleukin-17_inhibitor_in_the_treatment_of_active_ankylosing_spondylitis_in_adults</t>
  </si>
  <si>
    <t>Ocrelizumab</t>
  </si>
  <si>
    <t>https://www.accessdata.fda.gov/drugsatfda_docs/label/2017/761053lbl.pdf</t>
  </si>
  <si>
    <t>Mark:
https://www.accessdata.fda.gov/drugsatfda_docs/label/2017/761053lbl.pdf</t>
  </si>
  <si>
    <t>Risankizumab</t>
  </si>
  <si>
    <t>https://www.accessdata.fda.gov/drugsatfda_docs/label/2019/761105s000lbl.pdf</t>
  </si>
  <si>
    <t>Mark:
https://www.accessdata.fda.gov/drugsatfda_docs/label/2019/761105s000lbl.pdf</t>
  </si>
  <si>
    <t>Romosozumab</t>
  </si>
  <si>
    <t>https://www.accessdata.fda.gov/drugsatfda_docs/label/2019/761062s000lbl.pdf</t>
  </si>
  <si>
    <t>Mark:
https://www.accessdata.fda.gov/drugsatfda_docs/label/2019/761062s000lbl.pdf</t>
  </si>
  <si>
    <t>Sarilumab</t>
  </si>
  <si>
    <t>https://www.accessdata.fda.gov/drugsatfda_docs/label/2017/761037s000lbl.pdf</t>
  </si>
  <si>
    <t>Mark:
https://www.accessdata.fda.gov/drugsatfda_docs/label/2017/761037s000lbl.pdf</t>
  </si>
  <si>
    <t>Tildrakizumab</t>
  </si>
  <si>
    <t>https://www.accessdata.fda.gov/drugsatfda_docs/label/2018/761067s000lbl.pdf</t>
  </si>
  <si>
    <t>Mark:
https://www.accessdata.fda.gov/drugsatfda_docs/label/2018/761067s000lbl.pdf</t>
  </si>
  <si>
    <t>Toripalimab</t>
  </si>
  <si>
    <t>https://ard.bmj.com/content/76/6/1078</t>
  </si>
  <si>
    <t>Mark:
https://ard.bmj.com/content/76/6/1078</t>
  </si>
  <si>
    <t>Ravulizumab</t>
  </si>
  <si>
    <t>https://www.accessdata.fda.gov/drugsatfda_docs/label/2018/761108s000lbl.pdf</t>
  </si>
  <si>
    <t>Mark:
https://www.accessdata.fda.gov/drugsatfda_docs/label/2018/761108s000lbl.pdf</t>
  </si>
  <si>
    <t>Racotumomab</t>
  </si>
  <si>
    <t>https://onlinelibrary.wiley.com/doi/abs/10.1002/pbc.25631</t>
  </si>
  <si>
    <t>Mark:
https://onlinelibrary.wiley.com/doi/abs/10.1002/pbc.25631</t>
  </si>
  <si>
    <t>Zolimomab</t>
  </si>
  <si>
    <t>https://watermark.silverchair.com/1173.pdf?token=AQECAHi208BE49Ooan9kkhW_Ercy7Dm3ZL_9Cf3qfKAc485ysgAAA2MwggNfBgkqhkiG9w0BBwagggNQMIIDTAIBADCCA0UGCSqGSIb3DQEHATAeBglghkgBZQMEAS4wEQQMhC4iloU0r_SBrdCxAgEQgIIDFnEfbX3WkQ3lAKMJ7kvs2VyxfqP1zBk80FtyvtIqhW-OQWffRHjei3sk4bBReRE5QEVAbi5BCqsPo-hM1nYPV-Ft0FdBy0fMDVdeE4HclMpusuF1qKi8PB3YCuUTNfe0ZExv_542L9japH2LGRzKLd94N2QOCwbUqvvhGnHA6C_m8HpBrvZDLoAQeQX815zgRB62AWUs9QK7JRzV2_M5n6K6DSnXSyqKNi-lnCPyzYcw5oEYwKEDiPJXQXvBcRtoPVCSV-X8jz4ZX1ofYYvU_U9sELHRHlNNKhgP83nsNg36eJqJCpzm73Gv_E_Qtdc4_2Is29Uug0QkKafkGbus1qhz1jNcaFyKksw7_YLNIVko_E1GqGyHKiu5XcYz0eKiWdyGsumJZs-eIWBLe4wycxnsjNmaBgv08sYT90Z6dFxERrvHzlNF_DcdofHVR_2iOzzrAuqkURvdA7zegW5zKs3i0pb4tbPjVVNg2V6HYYI7Gj7YkXxs_rHErjyRcvCZamu2qXB95KDdRLaFaNnZ-dAKT6ECn6a_QZtuMVpyXlnuSiPA3WL0FmE90lljhywvK5EfT8H2Sms--9jqQQ98068rUqfVSj9adYG4DNFInH1GZuZXGpklKU8B6-lhA92_I8ljfJDYZZ_4ZpF-pyWrHPjBV7jcFcFsZ-RlrMqeSPskgTOzVo3_Tzqs46y4RZ_dAJniDq-g7u4O2dq19OldNZi_gQhCKzYd4bn0UVVAK2A4yCQod4Wev-sHq8m37JVRKOYTJ5swSL8IIPisyrk4dG69flbvpPugsxvoh_uVX4kXZT6X657hI2GVmO3bkx2EJ0TCaQMODbHa2HyTyHZbzKKNjqSmm3d3JhilN2AiWwofgNz2W8hCDvfLJtVDSLJ8U8G-aIx_BsGMg643Mg-lY20r9mQbXj7ZamCKxXJMRTEpUDTPl2PhO0qoi5Rm2HtHmrHZiel3bF5AOGanjhaTcpsVlWvlfGwEZj6YVMX8maQN45SW3y9SsP5ijYAc_UxXbvlzKPsNTvt2xoHwyH7xkob0jKHCFvM</t>
  </si>
  <si>
    <t>Mark:
https://watermark.silverchair.com/1173.pdf?token=AQECAHi208BE49Ooan9kkhW_Ercy7Dm3ZL_9Cf3qfKAc485ysgAAA2MwggNfBgkqhkiG9w0BBwagggNQMIIDTAIBADCCA0UGCSqGSIb3DQEHATAeBglghkgBZQMEAS4wEQQMhC4iloU0r_SBrdCxAgEQgIIDFnEfbX3WkQ3lAKMJ7kvs2VyxfqP1zBk80FtyvtIqhW-OQWffRHjei3sk4bBReRE5QEVAbi5BCqsPo-hM1nYPV-Ft0FdBy0fMDVdeE4HclMpusuF1qKi8PB3YCuUTNfe0ZExv_542L9japH2LGRzKLd94N2QOCwbUqvvhGnHA6C_m8HpBrvZDLoAQeQX815zgRB62AWUs9QK7JRzV2_M5n6K6DSnXSyqKNi-lnCPyzYcw5oEYwKEDiPJXQXvBcRtoPVCSV-X8jz4ZX1ofYYvU_U9sELHRHlNNKhgP83nsNg36eJqJCpzm73Gv_E_Qtdc4_2Is29Uug0QkKafkGbus1qhz1jNcaFyKksw7_YLNIVko_E1GqGyHKiu5XcYz0eKiWdyGsumJZs-eIWBLe4wycxnsjNmaBgv08sYT90Z6dFxERrvHzlNF_DcdofHVR_2iOzzrAuqkURvdA7zegW5zKs3i0pb4tbPjVVNg2V6HYYI7Gj7YkXxs_rHErjyRcvCZamu2qXB95KDdRLaFaNnZ-dAKT6ECn6a_QZtuMVpyXlnuSiPA3WL0FmE90lljhywvK5EfT8H2Sms--9jqQQ98068rUqfVSj9adYG4DNFInH1GZuZXGpklKU8B6-lhA92_I8ljfJDYZZ_4ZpF-pyWrHPjBV7jcFcFsZ-RlrMqeSPskgTOzVo3_Tzqs46y4RZ_dAJniDq-g7u4O2dq19OldNZi_gQhCKzYd4bn0UVVAK2A4yCQod4Wev-sHq8m37JVRKOYTJ5swSL8IIPisyrk4dG69flbvpPugsxvoh_uVX4kXZT6X657hI2GVmO3bkx2EJ0TCaQMODbHa2HyTyHZbzKKNjqSmm3d3JhilN2AiWwofgNz2W8hCDvfLJtVDSLJ8U8G-aIx_BsGMg643Mg-lY20r9mQbXj7ZamCKxXJMRTEpUDTPl2PhO0qoi5Rm2HtHmrHZiel3bF5AOGanjhaTcpsVlWvlfGwEZj6YVMX8maQN45SW3y9SsP5ijYAc_UxXbvlzKPsNTvt2xoHwyH7xkob0jKHCFvM</t>
  </si>
  <si>
    <t>Aducanumab</t>
  </si>
  <si>
    <t>https://www.ncbi.nlm.nih.gov/pmc/articles/PMC5651340/</t>
  </si>
  <si>
    <t>Mark:
https://www.ncbi.nlm.nih.gov/pmc/articles/PMC5651340/</t>
  </si>
  <si>
    <t>Anifrolumab</t>
  </si>
  <si>
    <t>https://ard.bmj.com/content/76/Suppl_2/870.2</t>
  </si>
  <si>
    <t>Mark:
https://ard.bmj.com/content/76/Suppl_2/870.2</t>
  </si>
  <si>
    <t>Bococizumab</t>
  </si>
  <si>
    <t>https://www.ncbi.nlm.nih.gov/pubmed/31529318</t>
  </si>
  <si>
    <t>Mark:
https://www.ncbi.nlm.nih.gov/pubmed/31529318</t>
  </si>
  <si>
    <t>Bimekizumab</t>
  </si>
  <si>
    <t>https://www.ncbi.nlm.nih.gov/pmc/articles/PMC5401985/</t>
  </si>
  <si>
    <t>Mark:
https://www.ncbi.nlm.nih.gov/pmc/articles/PMC5401985/</t>
  </si>
  <si>
    <t>Birtamimab</t>
  </si>
  <si>
    <t>https://www.ncbi.nlm.nih.gov/pmc/articles/PMC5470113/</t>
  </si>
  <si>
    <t>Mark:
https://www.ncbi.nlm.nih.gov/pmc/articles/PMC5470113/</t>
  </si>
  <si>
    <t>Brazikumab</t>
  </si>
  <si>
    <t>https://www.gastrojournal.org/article/S0016-5085(17)35401-X/fulltext?referrer=https%3A%2F%2Fwww.ncbi.nlm.nih.gov%2F</t>
  </si>
  <si>
    <t>Mark:
https://www.gastrojournal.org/article/S0016-5085(17)35401-X/fulltext?referrer=https%3A%2F%2Fwww.ncbi.nlm.nih.gov%2F</t>
  </si>
  <si>
    <t>Clazakizumab</t>
  </si>
  <si>
    <t>https://onlinelibrary.wiley.com/doi/full/10.1002/art.39700</t>
  </si>
  <si>
    <t>Mark:
https://onlinelibrary.wiley.com/doi/full/10.1002/art.39700</t>
  </si>
  <si>
    <t>Crenezumab</t>
  </si>
  <si>
    <t>https://www.ncbi.nlm.nih.gov/pmc/articles/PMC5962917/</t>
  </si>
  <si>
    <t>Mark:
https://www.ncbi.nlm.nih.gov/pmc/articles/PMC5962917/</t>
  </si>
  <si>
    <t>Depatuxizumab</t>
  </si>
  <si>
    <t>https://www.ncbi.nlm.nih.gov/pmc/articles/PMC6303422/</t>
  </si>
  <si>
    <t>Mark:
https://www.ncbi.nlm.nih.gov/pmc/articles/PMC6303422/</t>
  </si>
  <si>
    <t>Etrolizumab</t>
  </si>
  <si>
    <t>https://www.gastrojournal.org/article/S0016-5085(13)01659-4/fulltext</t>
  </si>
  <si>
    <t>Mark:
https://www.gastrojournal.org/article/S0016-5085(13)01659-4/fulltext</t>
  </si>
  <si>
    <t>Ganitumab</t>
  </si>
  <si>
    <t>https://www.ncbi.nlm.nih.gov/pmc/articles/PMC4029434/</t>
  </si>
  <si>
    <t>Mark:
https://www.ncbi.nlm.nih.gov/pmc/articles/PMC4029434/</t>
  </si>
  <si>
    <t>Glembatumumab</t>
  </si>
  <si>
    <t>https://www.ncbi.nlm.nih.gov/pmc/articles/PMC4879709/
https://acsjournals.onlinelibrary.wiley.com/doi/full/10.1002/cncr.31892</t>
  </si>
  <si>
    <t>Mark:
https://www.ncbi.nlm.nih.gov/pmc/articles/PMC4879709/
https://acsjournals.onlinelibrary.wiley.com/doi/full/10.1002/cncr.31892</t>
  </si>
  <si>
    <t>Ligelizumab</t>
  </si>
  <si>
    <t>https://www.ncbi.nlm.nih.gov/pmc/articles/PMC4278557/</t>
  </si>
  <si>
    <t>Mark:
https://www.ncbi.nlm.nih.gov/pmc/articles/PMC4278557/</t>
  </si>
  <si>
    <t>Motavizumab</t>
  </si>
  <si>
    <t>https://www.nature.com/articles/pr2011155</t>
  </si>
  <si>
    <t>Mark:
https://www.nature.com/articles/pr2011155</t>
  </si>
  <si>
    <t>Nirsevimab</t>
  </si>
  <si>
    <t>https://www.ncbi.nlm.nih.gov/pmc/articles/PMC6133204/</t>
  </si>
  <si>
    <t>Mark:
https://www.ncbi.nlm.nih.gov/pmc/articles/PMC6133204/</t>
  </si>
  <si>
    <t>Olokizumab</t>
  </si>
  <si>
    <t>https://www.researchgate.net/publication/260914567_Efficacy_and_safety_of_olokizumab_in_patients_with_rheumatoid_arthritis_with_an_inadequate_response_to_TNF_inhibitor_therapy_Outcomes_of_a_randomised_Phase_IIb_study</t>
  </si>
  <si>
    <t>Mark:
https://www.researchgate.net/publication/260914567_Efficacy_and_safety_of_olokizumab_in_patients_with_rheumatoid_arthritis_with_an_inadequate_response_to_TNF_inhibitor_therapy_Outcomes_of_a_randomised_Phase_IIb_study</t>
  </si>
  <si>
    <t>Onartuzumab</t>
  </si>
  <si>
    <t>https://clincancerres.aacrjournals.org/content/20/6/1666.long</t>
  </si>
  <si>
    <t>Mark:
https://clincancerres.aacrjournals.org/content/20/6/1666.long</t>
  </si>
  <si>
    <t>Pamrevlumab</t>
  </si>
  <si>
    <t>https://www.sciencedirect.com/science/article/pii/S2213260019302620</t>
  </si>
  <si>
    <t>Mark:
https://www.sciencedirect.com/science/article/pii/S2213260019302620</t>
  </si>
  <si>
    <t>Roledumab</t>
  </si>
  <si>
    <t>https://onlinelibrary.wiley.com/doi/full/10.1111/j.1423-0410.2012.01603.x</t>
  </si>
  <si>
    <t>Mark:
https://onlinelibrary.wiley.com/doi/full/10.1111/j.1423-0410.2012.01603.x</t>
  </si>
  <si>
    <t>Sirukumab</t>
  </si>
  <si>
    <t>https://www.fda.gov/media/106879/download</t>
  </si>
  <si>
    <t>Mark:
https://www.fda.gov/media/106879/download</t>
  </si>
  <si>
    <t>Solanezumab</t>
  </si>
  <si>
    <t>https://www.sciencedirect.com/science/article/pii/S1552526015021482?via%3Dihub</t>
  </si>
  <si>
    <t>Mark:
https://www.sciencedirect.com/science/article/pii/S1552526015021482?via%3Dihub</t>
  </si>
  <si>
    <t>Suptavumab</t>
  </si>
  <si>
    <t>https://academic.oup.com/ofid/article/2/suppl_1/912/2635143</t>
  </si>
  <si>
    <t>Mark:
https://academic.oup.com/ofid/article/2/suppl_1/912/2635143</t>
  </si>
  <si>
    <t>Sutimlimab</t>
  </si>
  <si>
    <t>https://www.ncbi.nlm.nih.gov/pmc/articles/PMC6175298/</t>
  </si>
  <si>
    <t>Mark:
https://www.ncbi.nlm.nih.gov/pmc/articles/PMC6175298/</t>
  </si>
  <si>
    <t>Tabalumab</t>
  </si>
  <si>
    <t>https://www.ncbi.nlm.nih.gov/pmc/articles/PMC4623366/</t>
  </si>
  <si>
    <t>Mark:
https://www.ncbi.nlm.nih.gov/pmc/articles/PMC4623366/</t>
  </si>
  <si>
    <t>Tafasitamab</t>
  </si>
  <si>
    <t>https://www.ncbi.nlm.nih.gov/pmc/articles/PMC5961010/</t>
  </si>
  <si>
    <t>Mark:
https://www.ncbi.nlm.nih.gov/pmc/articles/PMC5961010/</t>
  </si>
  <si>
    <t>Ticilimumab</t>
  </si>
  <si>
    <t>https://www.ncbi.nlm.nih.gov/pmc/articles/PMC5500167/</t>
  </si>
  <si>
    <t>Mark:
https://www.ncbi.nlm.nih.gov/pmc/articles/PMC5500167/</t>
  </si>
  <si>
    <t>Abrilumab</t>
  </si>
  <si>
    <t>https://www.gastrojournal.org/article/S0016-5085(18)35283-1/fulltext?referrer=https%3A%2F%2Fwww.ncbi.nlm.nih.gov%2F</t>
  </si>
  <si>
    <t>Mark:
https://www.gastrojournal.org/article/S0016-5085(18)35283-1/fulltext?referrer=https%3A%2F%2Fwww.ncbi.nlm.nih.gov%2F</t>
  </si>
  <si>
    <t>Amatuximab</t>
  </si>
  <si>
    <t>https://www.ncbi.nlm.nih.gov/pmc/articles/PMC3057907/</t>
  </si>
  <si>
    <t>Mark:
https://www.ncbi.nlm.nih.gov/pmc/articles/PMC3057907/</t>
  </si>
  <si>
    <t>Bleselumab</t>
  </si>
  <si>
    <t>https://www.ncbi.nlm.nih.gov/pmc/articles/PMC6972670/#ajt15560-sup-0005</t>
  </si>
  <si>
    <t>Mark:
https://www.ncbi.nlm.nih.gov/pmc/articles/PMC6972670/#ajt15560-sup-0005</t>
  </si>
  <si>
    <t>Cendakimab</t>
  </si>
  <si>
    <t>https://www.gastrojournal.org/article/S0016-5085(18)35208-9/fulltext?referrer=https%3A%2F%2Fwww.ncbi.nlm.nih.gov%2F</t>
  </si>
  <si>
    <t>Mark:
https://www.gastrojournal.org/article/S0016-5085(18)35208-9/fulltext?referrer=https%3A%2F%2Fwww.ncbi.nlm.nih.gov%2F</t>
  </si>
  <si>
    <t>Cinpanemab</t>
  </si>
  <si>
    <t>https://www.ncbi.nlm.nih.gov/pmc/articles/PMC6771554/</t>
  </si>
  <si>
    <t>Mark:
https://www.ncbi.nlm.nih.gov/pmc/articles/PMC6771554/</t>
  </si>
  <si>
    <t>Conatumumab</t>
  </si>
  <si>
    <t>https://link.springer.com/article/10.1007/s00280-010-1544-1</t>
  </si>
  <si>
    <t>Mark:
https://link.springer.com/article/10.1007/s00280-010-1544-1</t>
  </si>
  <si>
    <t>Dacetuzumab</t>
  </si>
  <si>
    <t>https://jhoonline.biomedcentral.com/articles/10.1186/1756-8722-7-44</t>
  </si>
  <si>
    <t>Mark:
https://jhoonline.biomedcentral.com/articles/10.1186/1756-8722-7-44</t>
  </si>
  <si>
    <t>Dalotuzumab</t>
  </si>
  <si>
    <t>https://www.ncbi.nlm.nih.gov/pmc/articles/PMC3753462/</t>
  </si>
  <si>
    <t>Mark:
https://www.ncbi.nlm.nih.gov/pmc/articles/PMC3753462/</t>
  </si>
  <si>
    <t>Dapirolizumab</t>
  </si>
  <si>
    <t>https://journals.sagepub.com/doi/full/10.1177/0961203315574558</t>
  </si>
  <si>
    <t>Mark:
https://journals.sagepub.com/doi/full/10.1177/0961203315574558</t>
  </si>
  <si>
    <t>Disitamab</t>
  </si>
  <si>
    <t>https://www.sciencedirect.com/science/article/pii/S0378427419304217?via%3Dihub</t>
  </si>
  <si>
    <t>Mark:
https://www.sciencedirect.com/science/article/pii/S0378427419304217?via%3Dihub</t>
  </si>
  <si>
    <t>Dusigitumab</t>
  </si>
  <si>
    <t>https://www.ncbi.nlm.nih.gov/pmc/articles/PMC4377301/</t>
  </si>
  <si>
    <t>Mark:
https://www.ncbi.nlm.nih.gov/pmc/articles/PMC4377301/</t>
  </si>
  <si>
    <t>Eldelumab</t>
  </si>
  <si>
    <t>https://www.ncbi.nlm.nih.gov/pmc/articles/PMC4946756/</t>
  </si>
  <si>
    <t>Mark:
https://www.ncbi.nlm.nih.gov/pmc/articles/PMC4946756/</t>
  </si>
  <si>
    <t>Emibetuzumab</t>
  </si>
  <si>
    <t>https://clincancerres.aacrjournals.org/content/23/8/1910</t>
  </si>
  <si>
    <t>Mark:
https://clincancerres.aacrjournals.org/content/23/8/1910</t>
  </si>
  <si>
    <t>Enokizumab</t>
  </si>
  <si>
    <t>https://respiratory-research.biomedcentral.com/articles/10.1186/1465-9921-14-93</t>
  </si>
  <si>
    <t>Mark:
https://respiratory-research.biomedcentral.com/articles/10.1186/1465-9921-14-93</t>
  </si>
  <si>
    <t>Fletikumab</t>
  </si>
  <si>
    <t>https://link.springer.com/article/10.1007/s12325-015-0191-7</t>
  </si>
  <si>
    <t>Mark:
https://link.springer.com/article/10.1007/s12325-015-0191-7</t>
  </si>
  <si>
    <t>Frovocimab</t>
  </si>
  <si>
    <t>https://www.ncbi.nlm.nih.gov/pmc/articles/PMC4852062/</t>
  </si>
  <si>
    <t>Mark:
https://www.ncbi.nlm.nih.gov/pmc/articles/PMC4852062/</t>
  </si>
  <si>
    <t>Galiximab</t>
  </si>
  <si>
    <t>https://www.annalsofoncology.org/article/S0923-7534(19)41214-3/fulltext</t>
  </si>
  <si>
    <t>Mark:
https://www.annalsofoncology.org/article/S0923-7534(19)41214-3/fulltext</t>
  </si>
  <si>
    <t>Gancotamab</t>
  </si>
  <si>
    <t>https://www.ncbi.nlm.nih.gov/pmc/articles/PMC6219487/</t>
  </si>
  <si>
    <t>Mark:
https://www.ncbi.nlm.nih.gov/pmc/articles/PMC6219487/</t>
  </si>
  <si>
    <t>Gatipotuzumab</t>
  </si>
  <si>
    <t>https://www.sciencedirect.com/science/article/pii/S0959804916321256</t>
  </si>
  <si>
    <t>Mark:
https://www.sciencedirect.com/science/article/pii/S0959804916321256</t>
  </si>
  <si>
    <t>Gedivumab</t>
  </si>
  <si>
    <t>https://www.ncbi.nlm.nih.gov/pmc/articles/PMC5655070/</t>
  </si>
  <si>
    <t>Mark:
https://www.ncbi.nlm.nih.gov/pmc/articles/PMC5655070/</t>
  </si>
  <si>
    <t>Gosuranemab</t>
  </si>
  <si>
    <t>https://www.ncbi.nlm.nih.gov/pmc/articles/PMC6298197/</t>
  </si>
  <si>
    <t>Mark:
https://www.ncbi.nlm.nih.gov/pmc/articles/PMC6298197/</t>
  </si>
  <si>
    <t>Icrucumab</t>
  </si>
  <si>
    <t>https://link.springer.com/article/10.1007/s10637-013-9998-8</t>
  </si>
  <si>
    <t>Mark:
https://link.springer.com/article/10.1007/s10637-013-9998-8</t>
  </si>
  <si>
    <t>Imalumab</t>
  </si>
  <si>
    <t>https://bpspubs.onlinelibrary.wiley.com/doi/full/10.1111/bcp.14289</t>
  </si>
  <si>
    <t>Mark:
https://bpspubs.onlinelibrary.wiley.com/doi/full/10.1111/bcp.14289</t>
  </si>
  <si>
    <t>Indusatumab</t>
  </si>
  <si>
    <t>https://clincancerres.aacrjournals.org/content/22/20/5049</t>
  </si>
  <si>
    <t>Mark:
https://clincancerres.aacrjournals.org/content/22/20/5049</t>
  </si>
  <si>
    <t>Etaracizumab</t>
  </si>
  <si>
    <t>https://link.springer.com/article/10.1007%2Fs10637-007-9077-0</t>
  </si>
  <si>
    <t>Mark:
https://link.springer.com/article/10.1007%2Fs10637-007-9077-0</t>
  </si>
  <si>
    <t>Iscalimab</t>
  </si>
  <si>
    <t>https://onlinelibrary.wiley.com/doi/full/10.1111/ajt.15661</t>
  </si>
  <si>
    <t>Mark:
https://onlinelibrary.wiley.com/doi/full/10.1111/ajt.15661</t>
  </si>
  <si>
    <t>Levilimab</t>
  </si>
  <si>
    <t>https://adisinsight.springer.com/drugs/800049269</t>
  </si>
  <si>
    <t>Mark:
https://adisinsight.springer.com/drugs/800049269</t>
  </si>
  <si>
    <t>Lifastuzumab</t>
  </si>
  <si>
    <t>https://clincancerres.aacrjournals.org/content/early/2019/09/20/1078-0432.CCR-18-3965.full-text.pdf</t>
  </si>
  <si>
    <t>Mark:
https://clincancerres.aacrjournals.org/content/early/2019/09/20/1078-0432.CCR-18-3965.full-text.pdf</t>
  </si>
  <si>
    <t>Lintuzumab</t>
  </si>
  <si>
    <t>https://ascopubs.org/doi/full/10.1200/JCO.2005.09.133?url_ver=Z39.88-2003&amp;rfr_id=ori:rid:crossref.org&amp;rfr_dat=cr_pub%20%200pubmed</t>
  </si>
  <si>
    <t>Mark:
https://ascopubs.org/doi/full/10.1200/JCO.2005.09.133?url_ver=Z39.88-2003&amp;rfr_id=ori:rid:crossref.org&amp;rfr_dat=cr_pub%20%200pubmed</t>
  </si>
  <si>
    <t>Loncastuximab</t>
  </si>
  <si>
    <t>https://www.ncbi.nlm.nih.gov/pmc/articles/PMC7013258/</t>
  </si>
  <si>
    <t>Mark:
https://www.ncbi.nlm.nih.gov/pmc/articles/PMC7013258/</t>
  </si>
  <si>
    <t>Lorvotuzumab</t>
  </si>
  <si>
    <t>https://ashpublications.org/blood/article/120/21/728/87502/Phase-I-Study-of-Lorvotuzumab-Mertansine-LM</t>
  </si>
  <si>
    <t>Mark:
https://ashpublications.org/blood/article/120/21/728/87502/Phase-I-Study-of-Lorvotuzumab-Mertansine-LM</t>
  </si>
  <si>
    <t>Lutikizumab</t>
  </si>
  <si>
    <t>https://ard.bmj.com/content/annrheumdis/78/3/413.full.pdf
https://onlinelibrary.wiley.com/doi/full/10.1002/art.40840</t>
  </si>
  <si>
    <t>Mark:
https://ard.bmj.com/content/annrheumdis/78/3/413.full.pdf
https://onlinelibrary.wiley.com/doi/full/10.1002/art.40840</t>
  </si>
  <si>
    <t>Mavrilimumab</t>
  </si>
  <si>
    <t>https://www.ncbi.nlm.nih.gov/pmc/articles/PMC5767745/</t>
  </si>
  <si>
    <t>Mark:
https://www.ncbi.nlm.nih.gov/pmc/articles/PMC5767745/</t>
  </si>
  <si>
    <t>Namilumab</t>
  </si>
  <si>
    <t>https://arthritis-research.biomedcentral.com/articles/10.1186/s13075-019-1879-x</t>
  </si>
  <si>
    <t>Mark:
https://arthritis-research.biomedcentral.com/articles/10.1186/s13075-019-1879-x</t>
  </si>
  <si>
    <t>Ontuxizumab</t>
  </si>
  <si>
    <t>https://link.springer.com/article/10.1007%2Fs10637-017-0530-4
https://www.ncbi.nlm.nih.gov/pmc/articles/PMC6736902/</t>
  </si>
  <si>
    <t>Mark:
https://link.springer.com/article/10.1007%2Fs10637-017-0530-4
https://www.ncbi.nlm.nih.gov/pmc/articles/PMC6736902/</t>
  </si>
  <si>
    <t>Opicinumab</t>
  </si>
  <si>
    <t>https://www.ncbi.nlm.nih.gov/pmc/articles/PMC4202679/</t>
  </si>
  <si>
    <t>Mark:
https://www.ncbi.nlm.nih.gov/pmc/articles/PMC4202679/</t>
  </si>
  <si>
    <t>Otlertuzumab</t>
  </si>
  <si>
    <t>https://www.ncbi.nlm.nih.gov/pmc/articles/PMC3938145/</t>
  </si>
  <si>
    <t>Mark:
https://www.ncbi.nlm.nih.gov/pmc/articles/PMC3938145/</t>
  </si>
  <si>
    <t>Parsatuzumab</t>
  </si>
  <si>
    <t>https://www.ncbi.nlm.nih.gov/pmc/articles/PMC5388369/</t>
  </si>
  <si>
    <t>Mark:
https://www.ncbi.nlm.nih.gov/pmc/articles/PMC5388369/</t>
  </si>
  <si>
    <t>Pateclizumab</t>
  </si>
  <si>
    <t>https://www.ncbi.nlm.nih.gov/pmc/articles/PMC4243296/</t>
  </si>
  <si>
    <t>Mark:
https://www.ncbi.nlm.nih.gov/pmc/articles/PMC4243296/</t>
  </si>
  <si>
    <t>Pinatuzumab</t>
  </si>
  <si>
    <t>https://www.ncbi.nlm.nih.gov/pmc/articles/PMC6035878/</t>
  </si>
  <si>
    <t>Mark:
https://www.ncbi.nlm.nih.gov/pmc/articles/PMC6035878/</t>
  </si>
  <si>
    <t>Prasinezumab</t>
  </si>
  <si>
    <t>https://www.ncbi.nlm.nih.gov/pmc/articles/PMC5324684/</t>
  </si>
  <si>
    <t>Mark:
https://www.ncbi.nlm.nih.gov/pmc/articles/PMC5324684/</t>
  </si>
  <si>
    <t>Prezalumab</t>
  </si>
  <si>
    <t>https://www.ncbi.nlm.nih.gov/pmc/articles/PMC6032945/</t>
  </si>
  <si>
    <t>Mark:
https://www.ncbi.nlm.nih.gov/pmc/articles/PMC6032945/</t>
  </si>
  <si>
    <t>Refanezumab</t>
  </si>
  <si>
    <t>https://www.ncbi.nlm.nih.gov/pmc/articles/PMC5325241/</t>
  </si>
  <si>
    <t>Mark:
https://www.ncbi.nlm.nih.gov/pmc/articles/PMC5325241/</t>
  </si>
  <si>
    <t>Robatumumab</t>
  </si>
  <si>
    <t>https://www.ncbi.nlm.nih.gov/pmc/articles/PMC4303167/</t>
  </si>
  <si>
    <t>Mark:
https://www.ncbi.nlm.nih.gov/pmc/articles/PMC4303167/</t>
  </si>
  <si>
    <t>Sifalimumab</t>
  </si>
  <si>
    <t>https://www.ncbi.nlm.nih.gov/pmc/articles/PMC5099191/</t>
  </si>
  <si>
    <t>Mark:
https://www.ncbi.nlm.nih.gov/pmc/articles/PMC5099191/</t>
  </si>
  <si>
    <t>Suvratoxumab</t>
  </si>
  <si>
    <t>https://aac.asm.org/content/61/1/e01020-16</t>
  </si>
  <si>
    <t>Mark:
https://aac.asm.org/content/61/1/e01020-16</t>
  </si>
  <si>
    <t>Tarextumab</t>
  </si>
  <si>
    <t>https://www.ncbi.nlm.nih.gov/pmc/articles/PMC6647865/</t>
  </si>
  <si>
    <t>Mark:
https://www.ncbi.nlm.nih.gov/pmc/articles/PMC6647865/</t>
  </si>
  <si>
    <t>Tovetumab</t>
  </si>
  <si>
    <t>https://www.ncbi.nlm.nih.gov/pmc/articles/PMC4209236/</t>
  </si>
  <si>
    <t>Mark:
https://www.ncbi.nlm.nih.gov/pmc/articles/PMC4209236/</t>
  </si>
  <si>
    <t>Mogamulizumab</t>
  </si>
  <si>
    <t>https://jitc.biomedcentral.com/articles/10.1186/s40425-019-0815-6</t>
  </si>
  <si>
    <t>Mark:
https://jitc.biomedcentral.com/articles/10.1186/s40425-019-0815-6</t>
  </si>
  <si>
    <t>Varlilumab</t>
  </si>
  <si>
    <t>https://ascopubs.org/doi/full/10.1200/JCO.2016.70.1508?url_ver=Z39.88-2003&amp;rfr_id=ori:rid:crossref.org&amp;rfr_dat=cr_pub%20%200pubmed</t>
  </si>
  <si>
    <t>Mark:
https://ascopubs.org/doi/full/10.1200/JCO.2016.70.1508?url_ver=Z39.88-2003&amp;rfr_id=ori:rid:crossref.org&amp;rfr_dat=cr_pub%20%200pubmed</t>
  </si>
  <si>
    <t>Utomilumab</t>
  </si>
  <si>
    <t>https://jitc.biomedcentral.com/articles/10.1186/s40425-019-0815-6
https://clincancerres.aacrjournals.org/content/24/8/1816.long</t>
  </si>
  <si>
    <t>Mark:
https://jitc.biomedcentral.com/articles/10.1186/s40425-019-0815-6
https://clincancerres.aacrjournals.org/content/24/8/1816.long</t>
  </si>
  <si>
    <t>Domagrozumab</t>
  </si>
  <si>
    <t>https://accp1.onlinelibrary.wiley.com/doi/full/10.1002/cpdd.386</t>
  </si>
  <si>
    <t>Mark:
https://accp1.onlinelibrary.wiley.com/doi/full/10.1002/cpdd.386</t>
  </si>
  <si>
    <t>Gantenerumab</t>
  </si>
  <si>
    <t>https://www.researchgate.net/publication/264433230_Efficacy_and_safety_studies_of_gantenerumab_in_patients_with_Alzheimer's_disease</t>
  </si>
  <si>
    <t>Mark:
https://www.researchgate.net/publication/264433230_Efficacy_and_safety_studies_of_gantenerumab_in_patients_with_Alzheimer's_disease</t>
  </si>
  <si>
    <t>Lanadelumab</t>
  </si>
  <si>
    <t>https://www.accessdata.fda.gov/drugsatfda_docs/label/2018/761090s000lbl.pdf</t>
  </si>
  <si>
    <t>Mark:
https://www.accessdata.fda.gov/drugsatfda_docs/label/2018/761090s000lbl.pdf</t>
  </si>
  <si>
    <t>Itolizumab</t>
  </si>
  <si>
    <t>https://www.ncbi.nlm.nih.gov/pmc/articles/PMC4407739/#__sec11title</t>
  </si>
  <si>
    <t>Mark:
https://www.ncbi.nlm.nih.gov/pmc/articles/PMC4407739/#__sec11title</t>
  </si>
  <si>
    <t>Fremanezumab</t>
  </si>
  <si>
    <t>https://www.accessdata.fda.gov/drugsatfda_docs/label/2018/761089s000lbl.pdf</t>
  </si>
  <si>
    <t>Mark:
https://www.accessdata.fda.gov/drugsatfda_docs/label/2018/761089s000lbl.pdf</t>
  </si>
  <si>
    <t>Evolocumab</t>
  </si>
  <si>
    <t>https://www.accessdata.fda.gov/drugsatfda_docs/label/2017/125522s014lbl.pdf</t>
  </si>
  <si>
    <t>Mark:
https://www.accessdata.fda.gov/drugsatfda_docs/label/2017/125522s014lbl.pdf</t>
  </si>
  <si>
    <t>Enfortumab</t>
  </si>
  <si>
    <t>https://www.accessdata.fda.gov/drugsatfda_docs/label/2019/761137s000lbl.pdf</t>
  </si>
  <si>
    <t>Mark:
https://www.accessdata.fda.gov/drugsatfda_docs/label/2019/761137s000lbl.pdf</t>
  </si>
  <si>
    <t>Emicizumab</t>
  </si>
  <si>
    <t>https://www.accessdata.fda.gov/drugsatfda_docs/label/2018/761083s002s004lbl.pdf</t>
  </si>
  <si>
    <t>Mark:
https://www.accessdata.fda.gov/drugsatfda_docs/label/2018/761083s002s004lbl.pdf</t>
  </si>
  <si>
    <t>Emapalumab</t>
  </si>
  <si>
    <t>https://www.accessdata.fda.gov/drugsatfda_docs/label/2018/761107lbl.pdf</t>
  </si>
  <si>
    <t>Mark:
https://www.accessdata.fda.gov/drugsatfda_docs/label/2018/761107lbl.pdf</t>
  </si>
  <si>
    <t>Efalizumab</t>
  </si>
  <si>
    <t>https://www.fda.gov/media/75713/download</t>
  </si>
  <si>
    <t>Mark:
https://www.fda.gov/media/75713/download</t>
  </si>
  <si>
    <t>Dupilumab</t>
  </si>
  <si>
    <t>https://www.accessdata.fda.gov/drugsatfda_docs/label/2019/761055s014lbl.pdf</t>
  </si>
  <si>
    <t>Mark:
https://www.accessdata.fda.gov/drugsatfda_docs/label/2019/761055s014lbl.pdf</t>
  </si>
  <si>
    <t>Crizanlizumab</t>
  </si>
  <si>
    <t>https://www.accessdata.fda.gov/drugsatfda_docs/label/2019/761128s000lbl.pdf</t>
  </si>
  <si>
    <t xml:space="preserve">Mark:
https://www.accessdata.fda.gov/drugsatfda_docs/label/2019/761128s000lbl.pdf
</t>
  </si>
  <si>
    <t>Cemiplimab</t>
  </si>
  <si>
    <t>https://www.accessdata.fda.gov/drugsatfda_docs/label/2018/761097s000lbl.pdf</t>
  </si>
  <si>
    <t>Mark:
https://www.accessdata.fda.gov/drugsatfda_docs/label/2018/761097s000lbl.pdf</t>
  </si>
  <si>
    <t>Burosumab</t>
  </si>
  <si>
    <t>https://www.ncbi.nlm.nih.gov/pmc/articles/PMC6223702/
https://www.accessdata.fda.gov/drugsatfda_docs/label/2018/761068s000lbl.pdf</t>
  </si>
  <si>
    <t>Mark:
https://www.ncbi.nlm.nih.gov/pmc/articles/PMC6223702/
https://www.accessdata.fda.gov/drugsatfda_docs/label/2018/761068s000lbl.pdf</t>
  </si>
  <si>
    <t>Brodalumab</t>
  </si>
  <si>
    <t>https://www.accessdata.fda.gov/drugsatfda_docs/label/2017/761032lbl.pdf</t>
  </si>
  <si>
    <t>Mark:
https://www.accessdata.fda.gov/drugsatfda_docs/label/2017/761032lbl.pdf</t>
  </si>
  <si>
    <t>Bezlotoxumab</t>
  </si>
  <si>
    <t>https://www.accessdata.fda.gov/drugsatfda_docs/label/2016/761046s000lbl.pdf</t>
  </si>
  <si>
    <t>Mark:
https://www.accessdata.fda.gov/drugsatfda_docs/label/2016/761046s000lbl.pdf</t>
  </si>
  <si>
    <t>Benralizumab</t>
  </si>
  <si>
    <t>https://www.accessdata.fda.gov/drugsatfda_docs/label/2017/761070s000lbl.pdf</t>
  </si>
  <si>
    <t>Mark:
https://www.accessdata.fda.gov/drugsatfda_docs/label/2017/761070s000lbl.pdf</t>
  </si>
  <si>
    <t>Belimumab</t>
  </si>
  <si>
    <t>https://www.accessdata.fda.gov/drugsatfda_docs/label/2017/761043lbl.pdf</t>
  </si>
  <si>
    <t>Mark:
https://www.accessdata.fda.gov/drugsatfda_docs/label/2017/761043lbl.pdf</t>
  </si>
  <si>
    <t>Alirocumab</t>
  </si>
  <si>
    <t>https://www.accessdata.fda.gov/drugsatfda_docs/label/2019/125559s019s020lbl.pdf</t>
  </si>
  <si>
    <t>Mark:
https://www.accessdata.fda.gov/drugsatfda_docs/label/2019/125559s019s020lbl.pdf</t>
  </si>
  <si>
    <t>Afutuzumab</t>
  </si>
  <si>
    <t>https://www.accessdata.fda.gov/drugsatfda_docs/label/2017/125486s017s018lbl.pdf</t>
  </si>
  <si>
    <t>Mark:
https://www.accessdata.fda.gov/drugsatfda_docs/label/2017/125486s017s018lbl.pdf</t>
  </si>
  <si>
    <t>Obiltoxaximab</t>
  </si>
  <si>
    <t>https://www.accessdata.fda.gov/drugsatfda_docs/label/2016/125509lbl.pdf</t>
  </si>
  <si>
    <t>Mark:
https://www.accessdata.fda.gov/drugsatfda_docs/label/2016/125509lbl.pdf</t>
  </si>
  <si>
    <t>Mepolizumab</t>
  </si>
  <si>
    <t>https://www.accessdata.fda.gov/drugsatfda_docs/label/2017/125526s004lbl.pdf</t>
  </si>
  <si>
    <t>Mark:
https://www.accessdata.fda.gov/drugsatfda_docs/label/2017/125526s004lbl.pdf</t>
  </si>
  <si>
    <t>Actoxumab</t>
  </si>
  <si>
    <t>MK-3415 no ADA present
https://www.tga.gov.au/sites/default/files/auspar-bezlotoxumab-180924-cer.pdf</t>
  </si>
  <si>
    <t>Mark:
MK-3415 no ADA present
https://www.tga.gov.au/sites/default/files/auspar-bezlotoxumab-180924-cer.pdf</t>
  </si>
  <si>
    <t>Tosatoxumab</t>
  </si>
  <si>
    <t>https://www.sec.gov/Archives/edgar/data/1614067/000104746918005409/a2236377zs-1a.htm 
AR301 - ADA in 1 patient</t>
  </si>
  <si>
    <t>Mark:
https://www.sec.gov/Archives/edgar/data/1614067/000104746918005409/a2236377zs-1a.htm 
AR301 - ADA in 1 patient</t>
  </si>
  <si>
    <t>Derlotuximab</t>
  </si>
  <si>
    <t>https://pubmed.ncbi.nlm.nih.gov/16918301/</t>
  </si>
  <si>
    <t>Mark:
https://pubmed.ncbi.nlm.nih.gov/16918301/</t>
  </si>
  <si>
    <t>Edrecolomab</t>
  </si>
  <si>
    <t>https://pubmed.ncbi.nlm.nih.gov/7909866/</t>
  </si>
  <si>
    <t>Mark:
https://pubmed.ncbi.nlm.nih.gov/7909866/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</si>
</sst>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Arial"/>
    </font>
    <font>
      <u/>
      <sz val="11"/>
      <color theme="1"/>
      <name val="Arial"/>
    </font>
    <font>
      <u/>
      <sz val="11"/>
      <color theme="10"/>
      <name val="Arial"/>
    </font>
    <font>
      <u/>
      <sz val="11"/>
      <color theme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tted">
        <color rgb="FFBFBFBF"/>
      </bottom>
      <diagonal/>
    </border>
    <border>
      <left/>
      <right/>
      <top style="dotted">
        <color rgb="FFBFBFBF"/>
      </top>
      <bottom style="dotted">
        <color rgb="FFBFBFBF"/>
      </bottom>
      <diagonal/>
    </border>
    <border>
      <left/>
      <right/>
      <top style="dotted">
        <color rgb="FFBFBFBF"/>
      </top>
      <bottom style="thin">
        <color theme="1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/>
    </xf>
    <xf numFmtId="0" fontId="0" fillId="0" borderId="2" xfId="0" applyFont="1" applyBorder="1" applyAlignment="1">
      <alignment vertical="top"/>
    </xf>
    <xf numFmtId="164" fontId="0" fillId="0" borderId="2" xfId="0" applyNumberFormat="1" applyFont="1" applyBorder="1" applyAlignment="1">
      <alignment horizontal="center" vertical="top"/>
    </xf>
    <xf numFmtId="0" fontId="3" fillId="0" borderId="2" xfId="0" applyFont="1" applyBorder="1"/>
    <xf numFmtId="0" fontId="0" fillId="0" borderId="0" xfId="0" applyFont="1"/>
    <xf numFmtId="164" fontId="0" fillId="0" borderId="0" xfId="0" applyNumberFormat="1" applyFont="1"/>
    <xf numFmtId="0" fontId="4" fillId="0" borderId="0" xfId="0" applyFont="1"/>
    <xf numFmtId="0" fontId="0" fillId="0" borderId="3" xfId="0" applyFont="1" applyBorder="1" applyAlignment="1">
      <alignment vertical="top"/>
    </xf>
    <xf numFmtId="164" fontId="0" fillId="0" borderId="3" xfId="0" applyNumberFormat="1" applyFont="1" applyBorder="1" applyAlignment="1">
      <alignment horizontal="center" vertical="top"/>
    </xf>
    <xf numFmtId="0" fontId="5" fillId="0" borderId="3" xfId="0" applyFont="1" applyBorder="1"/>
    <xf numFmtId="0" fontId="6" fillId="0" borderId="3" xfId="0" applyFont="1" applyBorder="1"/>
    <xf numFmtId="0" fontId="7" fillId="0" borderId="0" xfId="0" applyFont="1"/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8" fillId="0" borderId="3" xfId="0" applyFont="1" applyBorder="1" applyAlignment="1">
      <alignment wrapText="1"/>
    </xf>
    <xf numFmtId="164" fontId="0" fillId="0" borderId="0" xfId="0" applyNumberFormat="1" applyFont="1" applyAlignment="1">
      <alignment horizontal="right"/>
    </xf>
    <xf numFmtId="0" fontId="0" fillId="0" borderId="4" xfId="0" applyFont="1" applyBorder="1" applyAlignment="1">
      <alignment vertical="top"/>
    </xf>
    <xf numFmtId="164" fontId="0" fillId="0" borderId="4" xfId="0" applyNumberFormat="1" applyFont="1" applyBorder="1" applyAlignment="1">
      <alignment horizontal="center" vertical="top"/>
    </xf>
    <xf numFmtId="0" fontId="9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library.wiley.com/doi/full/10.1111/ajt.15661" TargetMode="External"/><Relationship Id="rId21" Type="http://schemas.openxmlformats.org/officeDocument/2006/relationships/hyperlink" Target="https://www.ncbi.nlm.nih.gov/pmc/articles/PMC5061540/" TargetMode="External"/><Relationship Id="rId42" Type="http://schemas.openxmlformats.org/officeDocument/2006/relationships/hyperlink" Target="https://www.ejcancer.com/article/S0959-8049(18)30847-5/fulltext" TargetMode="External"/><Relationship Id="rId63" Type="http://schemas.openxmlformats.org/officeDocument/2006/relationships/hyperlink" Target="https://www.accessdata.fda.gov/drugsatfda_docs/label/2018/761067s000lbl.pdf" TargetMode="External"/><Relationship Id="rId84" Type="http://schemas.openxmlformats.org/officeDocument/2006/relationships/hyperlink" Target="https://onlinelibrary.wiley.com/doi/full/10.1111/j.1423-0410.2012.01603.x" TargetMode="External"/><Relationship Id="rId138" Type="http://schemas.openxmlformats.org/officeDocument/2006/relationships/hyperlink" Target="https://jitc.biomedcentral.com/articles/10.1186/s40425-019-0815-6" TargetMode="External"/><Relationship Id="rId159" Type="http://schemas.openxmlformats.org/officeDocument/2006/relationships/hyperlink" Target="https://www.accessdata.fda.gov/drugsatfda_docs/label/2016/125509lbl.pdf" TargetMode="External"/><Relationship Id="rId107" Type="http://schemas.openxmlformats.org/officeDocument/2006/relationships/hyperlink" Target="https://www.ncbi.nlm.nih.gov/pmc/articles/PMC4852062/" TargetMode="External"/><Relationship Id="rId11" Type="http://schemas.openxmlformats.org/officeDocument/2006/relationships/hyperlink" Target="https://www.ncbi.nlm.nih.gov/pmc/articles/PMC3062386/" TargetMode="External"/><Relationship Id="rId32" Type="http://schemas.openxmlformats.org/officeDocument/2006/relationships/hyperlink" Target="https://n.neurology.org/content/86/16_Supplement/P2.087" TargetMode="External"/><Relationship Id="rId53" Type="http://schemas.openxmlformats.org/officeDocument/2006/relationships/hyperlink" Target="https://www.ncbi.nlm.nih.gov/pmc/articles/PMC6277321/" TargetMode="External"/><Relationship Id="rId74" Type="http://schemas.openxmlformats.org/officeDocument/2006/relationships/hyperlink" Target="https://www.ncbi.nlm.nih.gov/pmc/articles/PMC5962917/" TargetMode="External"/><Relationship Id="rId128" Type="http://schemas.openxmlformats.org/officeDocument/2006/relationships/hyperlink" Target="https://www.ncbi.nlm.nih.gov/pmc/articles/PMC4243296/" TargetMode="External"/><Relationship Id="rId149" Type="http://schemas.openxmlformats.org/officeDocument/2006/relationships/hyperlink" Target="https://www.fda.gov/media/75713/download" TargetMode="External"/><Relationship Id="rId5" Type="http://schemas.openxmlformats.org/officeDocument/2006/relationships/hyperlink" Target="https://www.sciencedirect.com/science/article/pii/S1046202305000113" TargetMode="External"/><Relationship Id="rId95" Type="http://schemas.openxmlformats.org/officeDocument/2006/relationships/hyperlink" Target="https://www.gastrojournal.org/article/S0016-5085(18)35208-9/fulltext?referrer=https%3A%2F%2Fwww.ncbi.nlm.nih.gov%2F" TargetMode="External"/><Relationship Id="rId160" Type="http://schemas.openxmlformats.org/officeDocument/2006/relationships/hyperlink" Target="https://www.accessdata.fda.gov/drugsatfda_docs/label/2017/125526s004lbl.pdf" TargetMode="External"/><Relationship Id="rId22" Type="http://schemas.openxmlformats.org/officeDocument/2006/relationships/hyperlink" Target="https://www.ncbi.nlm.nih.gov/pmc/articles/PMC5061540/" TargetMode="External"/><Relationship Id="rId43" Type="http://schemas.openxmlformats.org/officeDocument/2006/relationships/hyperlink" Target="https://www.ncbi.nlm.nih.gov/pmc/articles/PMC1856291/" TargetMode="External"/><Relationship Id="rId64" Type="http://schemas.openxmlformats.org/officeDocument/2006/relationships/hyperlink" Target="https://ard.bmj.com/content/76/6/1078" TargetMode="External"/><Relationship Id="rId118" Type="http://schemas.openxmlformats.org/officeDocument/2006/relationships/hyperlink" Target="https://adisinsight.springer.com/drugs/800049269" TargetMode="External"/><Relationship Id="rId139" Type="http://schemas.openxmlformats.org/officeDocument/2006/relationships/hyperlink" Target="https://ascopubs.org/doi/full/10.1200/JCO.2016.70.1508?url_ver=Z39.88-2003&amp;rfr_id=ori:rid:crossref.org&amp;rfr_dat=cr_pub%20%200pubmed" TargetMode="External"/><Relationship Id="rId85" Type="http://schemas.openxmlformats.org/officeDocument/2006/relationships/hyperlink" Target="https://www.fda.gov/media/106879/download" TargetMode="External"/><Relationship Id="rId150" Type="http://schemas.openxmlformats.org/officeDocument/2006/relationships/hyperlink" Target="https://www.accessdata.fda.gov/drugsatfda_docs/label/2019/761055s014lbl.pdf" TargetMode="External"/><Relationship Id="rId12" Type="http://schemas.openxmlformats.org/officeDocument/2006/relationships/hyperlink" Target="https://jitc.biomedcentral.com/articles/10.1186/s40425-019-0586-0/tables/2" TargetMode="External"/><Relationship Id="rId17" Type="http://schemas.openxmlformats.org/officeDocument/2006/relationships/hyperlink" Target="https://www.ncbi.nlm.nih.gov/pmc/articles/PMC5061540/" TargetMode="External"/><Relationship Id="rId33" Type="http://schemas.openxmlformats.org/officeDocument/2006/relationships/hyperlink" Target="https://www.ncbi.nlm.nih.gov/pmc/articles/PMC4026380/" TargetMode="External"/><Relationship Id="rId38" Type="http://schemas.openxmlformats.org/officeDocument/2006/relationships/hyperlink" Target="https://www.nature.com/articles/s41416-020-0774-1" TargetMode="External"/><Relationship Id="rId59" Type="http://schemas.openxmlformats.org/officeDocument/2006/relationships/hyperlink" Target="https://www.accessdata.fda.gov/drugsatfda_docs/label/2017/761053lbl.pdf" TargetMode="External"/><Relationship Id="rId103" Type="http://schemas.openxmlformats.org/officeDocument/2006/relationships/hyperlink" Target="https://www.ncbi.nlm.nih.gov/pmc/articles/PMC4946756/" TargetMode="External"/><Relationship Id="rId108" Type="http://schemas.openxmlformats.org/officeDocument/2006/relationships/hyperlink" Target="https://www.annalsofoncology.org/article/S0923-7534(19)41214-3/fulltext" TargetMode="External"/><Relationship Id="rId124" Type="http://schemas.openxmlformats.org/officeDocument/2006/relationships/hyperlink" Target="https://arthritis-research.biomedcentral.com/articles/10.1186/s13075-019-1879-x" TargetMode="External"/><Relationship Id="rId129" Type="http://schemas.openxmlformats.org/officeDocument/2006/relationships/hyperlink" Target="https://www.ncbi.nlm.nih.gov/pmc/articles/PMC6035878/" TargetMode="External"/><Relationship Id="rId54" Type="http://schemas.openxmlformats.org/officeDocument/2006/relationships/hyperlink" Target="https://journals.lww.com/clinicalpain/FullText/2017/02000/Fulranumab_in_Patients_With_Pain_Associated_With.2.aspx" TargetMode="External"/><Relationship Id="rId70" Type="http://schemas.openxmlformats.org/officeDocument/2006/relationships/hyperlink" Target="https://www.ncbi.nlm.nih.gov/pmc/articles/PMC5401985/" TargetMode="External"/><Relationship Id="rId75" Type="http://schemas.openxmlformats.org/officeDocument/2006/relationships/hyperlink" Target="https://www.ncbi.nlm.nih.gov/pmc/articles/PMC6303422/" TargetMode="External"/><Relationship Id="rId91" Type="http://schemas.openxmlformats.org/officeDocument/2006/relationships/hyperlink" Target="https://www.ncbi.nlm.nih.gov/pmc/articles/PMC5500167/" TargetMode="External"/><Relationship Id="rId96" Type="http://schemas.openxmlformats.org/officeDocument/2006/relationships/hyperlink" Target="https://www.ncbi.nlm.nih.gov/pmc/articles/PMC6771554/" TargetMode="External"/><Relationship Id="rId140" Type="http://schemas.openxmlformats.org/officeDocument/2006/relationships/hyperlink" Target="https://accp1.onlinelibrary.wiley.com/doi/full/10.1002/cpdd.386" TargetMode="External"/><Relationship Id="rId145" Type="http://schemas.openxmlformats.org/officeDocument/2006/relationships/hyperlink" Target="https://www.accessdata.fda.gov/drugsatfda_docs/label/2017/125522s014lbl.pdf" TargetMode="External"/><Relationship Id="rId161" Type="http://schemas.openxmlformats.org/officeDocument/2006/relationships/hyperlink" Target="https://pubmed.ncbi.nlm.nih.gov/16918301/" TargetMode="External"/><Relationship Id="rId1" Type="http://schemas.openxmlformats.org/officeDocument/2006/relationships/hyperlink" Target="https://www.nature.com/articles/s41598-018-32986-y" TargetMode="External"/><Relationship Id="rId6" Type="http://schemas.openxmlformats.org/officeDocument/2006/relationships/hyperlink" Target="http://www.accessdata.fda.gov/drugsatfda_docs/label/2013/103772s5359lbl.pdf" TargetMode="External"/><Relationship Id="rId23" Type="http://schemas.openxmlformats.org/officeDocument/2006/relationships/hyperlink" Target="https://www.ncbi.nlm.nih.gov/pmc/articles/PMC5061540/" TargetMode="External"/><Relationship Id="rId28" Type="http://schemas.openxmlformats.org/officeDocument/2006/relationships/hyperlink" Target="https://accp1.onlinelibrary.wiley.com/doi/full/10.1002/cpdd.775" TargetMode="External"/><Relationship Id="rId49" Type="http://schemas.openxmlformats.org/officeDocument/2006/relationships/hyperlink" Target="https://www.clinicalmicrobiologyandinfection.com/article/S1198-743X(18)30576-7/fulltext" TargetMode="External"/><Relationship Id="rId114" Type="http://schemas.openxmlformats.org/officeDocument/2006/relationships/hyperlink" Target="https://bpspubs.onlinelibrary.wiley.com/doi/full/10.1111/bcp.14289" TargetMode="External"/><Relationship Id="rId119" Type="http://schemas.openxmlformats.org/officeDocument/2006/relationships/hyperlink" Target="https://clincancerres.aacrjournals.org/content/early/2019/09/20/1078-0432.CCR-18-3965.full-text.pdf" TargetMode="External"/><Relationship Id="rId44" Type="http://schemas.openxmlformats.org/officeDocument/2006/relationships/hyperlink" Target="https://www.ncbi.nlm.nih.gov/pmc/articles/PMC6172077/" TargetMode="External"/><Relationship Id="rId60" Type="http://schemas.openxmlformats.org/officeDocument/2006/relationships/hyperlink" Target="https://www.accessdata.fda.gov/drugsatfda_docs/label/2019/761105s000lbl.pdf" TargetMode="External"/><Relationship Id="rId65" Type="http://schemas.openxmlformats.org/officeDocument/2006/relationships/hyperlink" Target="https://www.accessdata.fda.gov/drugsatfda_docs/label/2018/761108s000lbl.pdf" TargetMode="External"/><Relationship Id="rId81" Type="http://schemas.openxmlformats.org/officeDocument/2006/relationships/hyperlink" Target="https://www.researchgate.net/publication/260914567_Efficacy_and_safety_of_olokizumab_in_patients_with_rheumatoid_arthritis_with_an_inadequate_response_to_TNF_inhibitor_therapy_Outcomes_of_a_randomised_Phase_IIb_study" TargetMode="External"/><Relationship Id="rId86" Type="http://schemas.openxmlformats.org/officeDocument/2006/relationships/hyperlink" Target="https://www.sciencedirect.com/science/article/pii/S1552526015021482?via%3Dihub" TargetMode="External"/><Relationship Id="rId130" Type="http://schemas.openxmlformats.org/officeDocument/2006/relationships/hyperlink" Target="https://www.ncbi.nlm.nih.gov/pmc/articles/PMC5324684/" TargetMode="External"/><Relationship Id="rId135" Type="http://schemas.openxmlformats.org/officeDocument/2006/relationships/hyperlink" Target="https://aac.asm.org/content/61/1/e01020-16" TargetMode="External"/><Relationship Id="rId151" Type="http://schemas.openxmlformats.org/officeDocument/2006/relationships/hyperlink" Target="https://www.accessdata.fda.gov/drugsatfda_docs/label/2019/761128s000lbl.pdf" TargetMode="External"/><Relationship Id="rId156" Type="http://schemas.openxmlformats.org/officeDocument/2006/relationships/hyperlink" Target="https://www.accessdata.fda.gov/drugsatfda_docs/label/2017/761043lbl.pdf" TargetMode="External"/><Relationship Id="rId13" Type="http://schemas.openxmlformats.org/officeDocument/2006/relationships/hyperlink" Target="https://www.ncbi.nlm.nih.gov/pmc/articles/PMC2881252/" TargetMode="External"/><Relationship Id="rId18" Type="http://schemas.openxmlformats.org/officeDocument/2006/relationships/hyperlink" Target="https://www.ncbi.nlm.nih.gov/pmc/articles/PMC5061540/" TargetMode="External"/><Relationship Id="rId39" Type="http://schemas.openxmlformats.org/officeDocument/2006/relationships/hyperlink" Target="https://www.ncbi.nlm.nih.gov/pmc/articles/PMC6113706/" TargetMode="External"/><Relationship Id="rId109" Type="http://schemas.openxmlformats.org/officeDocument/2006/relationships/hyperlink" Target="https://www.ncbi.nlm.nih.gov/pmc/articles/PMC6219487/" TargetMode="External"/><Relationship Id="rId34" Type="http://schemas.openxmlformats.org/officeDocument/2006/relationships/hyperlink" Target="https://www.ncbi.nlm.nih.gov/pubmed/25427053" TargetMode="External"/><Relationship Id="rId50" Type="http://schemas.openxmlformats.org/officeDocument/2006/relationships/hyperlink" Target="https://www.ncbi.nlm.nih.gov/pmc/articles/PMC4461388/" TargetMode="External"/><Relationship Id="rId55" Type="http://schemas.openxmlformats.org/officeDocument/2006/relationships/hyperlink" Target="https://www.accessdata.fda.gov/drugsatfda_docs/label/2017/761061s000lbl.pdf" TargetMode="External"/><Relationship Id="rId76" Type="http://schemas.openxmlformats.org/officeDocument/2006/relationships/hyperlink" Target="https://www.gastrojournal.org/article/S0016-5085(13)01659-4/fulltext" TargetMode="External"/><Relationship Id="rId97" Type="http://schemas.openxmlformats.org/officeDocument/2006/relationships/hyperlink" Target="https://link.springer.com/article/10.1007/s00280-010-1544-1" TargetMode="External"/><Relationship Id="rId104" Type="http://schemas.openxmlformats.org/officeDocument/2006/relationships/hyperlink" Target="https://clincancerres.aacrjournals.org/content/23/8/1910" TargetMode="External"/><Relationship Id="rId120" Type="http://schemas.openxmlformats.org/officeDocument/2006/relationships/hyperlink" Target="https://ascopubs.org/doi/full/10.1200/JCO.2005.09.133?url_ver=Z39.88-2003&amp;rfr_id=ori:rid:crossref.org&amp;rfr_dat=cr_pub%20%200pubmed" TargetMode="External"/><Relationship Id="rId125" Type="http://schemas.openxmlformats.org/officeDocument/2006/relationships/hyperlink" Target="https://www.ncbi.nlm.nih.gov/pmc/articles/PMC4202679/" TargetMode="External"/><Relationship Id="rId141" Type="http://schemas.openxmlformats.org/officeDocument/2006/relationships/hyperlink" Target="https://www.researchgate.net/publication/264433230_Efficacy_and_safety_studies_of_gantenerumab_in_patients_with_Alzheimer's_disease" TargetMode="External"/><Relationship Id="rId146" Type="http://schemas.openxmlformats.org/officeDocument/2006/relationships/hyperlink" Target="https://www.accessdata.fda.gov/drugsatfda_docs/label/2019/761137s000lbl.pdf" TargetMode="External"/><Relationship Id="rId7" Type="http://schemas.openxmlformats.org/officeDocument/2006/relationships/hyperlink" Target="https://www.ncbi.nlm.nih.gov/pmc/articles/PMC3062386/" TargetMode="External"/><Relationship Id="rId71" Type="http://schemas.openxmlformats.org/officeDocument/2006/relationships/hyperlink" Target="https://www.ncbi.nlm.nih.gov/pmc/articles/PMC5470113/" TargetMode="External"/><Relationship Id="rId92" Type="http://schemas.openxmlformats.org/officeDocument/2006/relationships/hyperlink" Target="https://www.gastrojournal.org/article/S0016-5085(18)35283-1/fulltext?referrer=https%3A%2F%2Fwww.ncbi.nlm.nih.gov%2F" TargetMode="External"/><Relationship Id="rId162" Type="http://schemas.openxmlformats.org/officeDocument/2006/relationships/hyperlink" Target="https://pubmed.ncbi.nlm.nih.gov/7909866/" TargetMode="External"/><Relationship Id="rId2" Type="http://schemas.openxmlformats.org/officeDocument/2006/relationships/hyperlink" Target="https://www.ncbi.nlm.nih.gov/pmc/articles/PMC6323103/" TargetMode="External"/><Relationship Id="rId29" Type="http://schemas.openxmlformats.org/officeDocument/2006/relationships/hyperlink" Target="https://www.sciencedirect.com/science/article/pii/S0091674918308509" TargetMode="External"/><Relationship Id="rId24" Type="http://schemas.openxmlformats.org/officeDocument/2006/relationships/hyperlink" Target="https://www.ncbi.nlm.nih.gov/pmc/articles/PMC5061540/" TargetMode="External"/><Relationship Id="rId40" Type="http://schemas.openxmlformats.org/officeDocument/2006/relationships/hyperlink" Target="https://aac.asm.org/content/53/2/450" TargetMode="External"/><Relationship Id="rId45" Type="http://schemas.openxmlformats.org/officeDocument/2006/relationships/hyperlink" Target="https://ascopubs.org/doi/full/10.1200/JCO.2017.73.9011?url_ver=Z39.88-2003&amp;rfr_id=ori:rid:crossref.org&amp;rfr_dat=cr_pub%3dpubmed" TargetMode="External"/><Relationship Id="rId66" Type="http://schemas.openxmlformats.org/officeDocument/2006/relationships/hyperlink" Target="https://onlinelibrary.wiley.com/doi/abs/10.1002/pbc.25631" TargetMode="External"/><Relationship Id="rId87" Type="http://schemas.openxmlformats.org/officeDocument/2006/relationships/hyperlink" Target="https://academic.oup.com/ofid/article/2/suppl_1/912/2635143" TargetMode="External"/><Relationship Id="rId110" Type="http://schemas.openxmlformats.org/officeDocument/2006/relationships/hyperlink" Target="https://www.sciencedirect.com/science/article/pii/S0959804916321256" TargetMode="External"/><Relationship Id="rId115" Type="http://schemas.openxmlformats.org/officeDocument/2006/relationships/hyperlink" Target="https://clincancerres.aacrjournals.org/content/22/20/5049" TargetMode="External"/><Relationship Id="rId131" Type="http://schemas.openxmlformats.org/officeDocument/2006/relationships/hyperlink" Target="https://www.ncbi.nlm.nih.gov/pmc/articles/PMC6032945/" TargetMode="External"/><Relationship Id="rId136" Type="http://schemas.openxmlformats.org/officeDocument/2006/relationships/hyperlink" Target="https://www.ncbi.nlm.nih.gov/pmc/articles/PMC6647865/" TargetMode="External"/><Relationship Id="rId157" Type="http://schemas.openxmlformats.org/officeDocument/2006/relationships/hyperlink" Target="https://www.accessdata.fda.gov/drugsatfda_docs/label/2019/125559s019s020lbl.pdf" TargetMode="External"/><Relationship Id="rId61" Type="http://schemas.openxmlformats.org/officeDocument/2006/relationships/hyperlink" Target="https://www.accessdata.fda.gov/drugsatfda_docs/label/2019/761062s000lbl.pdf" TargetMode="External"/><Relationship Id="rId82" Type="http://schemas.openxmlformats.org/officeDocument/2006/relationships/hyperlink" Target="https://clincancerres.aacrjournals.org/content/20/6/1666.long" TargetMode="External"/><Relationship Id="rId152" Type="http://schemas.openxmlformats.org/officeDocument/2006/relationships/hyperlink" Target="https://www.accessdata.fda.gov/drugsatfda_docs/label/2018/761097s000lbl.pdf" TargetMode="External"/><Relationship Id="rId19" Type="http://schemas.openxmlformats.org/officeDocument/2006/relationships/hyperlink" Target="https://www.ncbi.nlm.nih.gov/pmc/articles/PMC5061540/" TargetMode="External"/><Relationship Id="rId14" Type="http://schemas.openxmlformats.org/officeDocument/2006/relationships/hyperlink" Target="https://www.ncbi.nlm.nih.gov/pmc/articles/PMC2881252/" TargetMode="External"/><Relationship Id="rId30" Type="http://schemas.openxmlformats.org/officeDocument/2006/relationships/hyperlink" Target="https://www.ema.europa.eu/en/documents/assessment-report/zinplava-epar-public-assessment-report_en.pdf" TargetMode="External"/><Relationship Id="rId35" Type="http://schemas.openxmlformats.org/officeDocument/2006/relationships/hyperlink" Target="https://onlinelibrary.wiley.com/doi/full/10.1111/bjh.12448" TargetMode="External"/><Relationship Id="rId56" Type="http://schemas.openxmlformats.org/officeDocument/2006/relationships/hyperlink" Target="https://n.neurology.org/content/92/15_Supplement/P1.10-017" TargetMode="External"/><Relationship Id="rId77" Type="http://schemas.openxmlformats.org/officeDocument/2006/relationships/hyperlink" Target="https://www.ncbi.nlm.nih.gov/pmc/articles/PMC4029434/" TargetMode="External"/><Relationship Id="rId100" Type="http://schemas.openxmlformats.org/officeDocument/2006/relationships/hyperlink" Target="https://journals.sagepub.com/doi/full/10.1177/0961203315574558" TargetMode="External"/><Relationship Id="rId105" Type="http://schemas.openxmlformats.org/officeDocument/2006/relationships/hyperlink" Target="https://respiratory-research.biomedcentral.com/articles/10.1186/1465-9921-14-93" TargetMode="External"/><Relationship Id="rId126" Type="http://schemas.openxmlformats.org/officeDocument/2006/relationships/hyperlink" Target="https://www.ncbi.nlm.nih.gov/pmc/articles/PMC3938145/" TargetMode="External"/><Relationship Id="rId147" Type="http://schemas.openxmlformats.org/officeDocument/2006/relationships/hyperlink" Target="https://www.accessdata.fda.gov/drugsatfda_docs/label/2018/761083s002s004lbl.pdf" TargetMode="External"/><Relationship Id="rId8" Type="http://schemas.openxmlformats.org/officeDocument/2006/relationships/hyperlink" Target="https://www.ncbi.nlm.nih.gov/pmc/articles/PMC3062386/" TargetMode="External"/><Relationship Id="rId51" Type="http://schemas.openxmlformats.org/officeDocument/2006/relationships/hyperlink" Target="https://www.ncbi.nlm.nih.gov/pmc/articles/PMC5651443/" TargetMode="External"/><Relationship Id="rId72" Type="http://schemas.openxmlformats.org/officeDocument/2006/relationships/hyperlink" Target="https://www.gastrojournal.org/article/S0016-5085(17)35401-X/fulltext?referrer=https%3A%2F%2Fwww.ncbi.nlm.nih.gov%2F" TargetMode="External"/><Relationship Id="rId93" Type="http://schemas.openxmlformats.org/officeDocument/2006/relationships/hyperlink" Target="https://www.ncbi.nlm.nih.gov/pmc/articles/PMC3057907/" TargetMode="External"/><Relationship Id="rId98" Type="http://schemas.openxmlformats.org/officeDocument/2006/relationships/hyperlink" Target="https://jhoonline.biomedcentral.com/articles/10.1186/1756-8722-7-44" TargetMode="External"/><Relationship Id="rId121" Type="http://schemas.openxmlformats.org/officeDocument/2006/relationships/hyperlink" Target="https://www.ncbi.nlm.nih.gov/pmc/articles/PMC7013258/" TargetMode="External"/><Relationship Id="rId142" Type="http://schemas.openxmlformats.org/officeDocument/2006/relationships/hyperlink" Target="https://www.accessdata.fda.gov/drugsatfda_docs/label/2018/761090s000lbl.pdf" TargetMode="External"/><Relationship Id="rId3" Type="http://schemas.openxmlformats.org/officeDocument/2006/relationships/hyperlink" Target="https://www.ncbi.nlm.nih.gov/pmc/articles/PMC3221001/" TargetMode="External"/><Relationship Id="rId25" Type="http://schemas.openxmlformats.org/officeDocument/2006/relationships/hyperlink" Target="https://www.ncbi.nlm.nih.gov/pmc/articles/PMC5061540/" TargetMode="External"/><Relationship Id="rId46" Type="http://schemas.openxmlformats.org/officeDocument/2006/relationships/hyperlink" Target="https://www.ncbi.nlm.nih.gov/pmc/articles/PMC6172077/" TargetMode="External"/><Relationship Id="rId67" Type="http://schemas.openxmlformats.org/officeDocument/2006/relationships/hyperlink" Target="https://www.ncbi.nlm.nih.gov/pmc/articles/PMC5651340/" TargetMode="External"/><Relationship Id="rId116" Type="http://schemas.openxmlformats.org/officeDocument/2006/relationships/hyperlink" Target="https://link.springer.com/article/10.1007%2Fs10637-007-9077-0" TargetMode="External"/><Relationship Id="rId137" Type="http://schemas.openxmlformats.org/officeDocument/2006/relationships/hyperlink" Target="https://www.ncbi.nlm.nih.gov/pmc/articles/PMC4209236/" TargetMode="External"/><Relationship Id="rId158" Type="http://schemas.openxmlformats.org/officeDocument/2006/relationships/hyperlink" Target="https://www.accessdata.fda.gov/drugsatfda_docs/label/2017/125486s017s018lbl.pdf" TargetMode="External"/><Relationship Id="rId20" Type="http://schemas.openxmlformats.org/officeDocument/2006/relationships/hyperlink" Target="https://www.ncbi.nlm.nih.gov/pmc/articles/PMC5061540/" TargetMode="External"/><Relationship Id="rId41" Type="http://schemas.openxmlformats.org/officeDocument/2006/relationships/hyperlink" Target="https://www.tgtherapeutics.com/EHA2013PosterP111.pdf" TargetMode="External"/><Relationship Id="rId62" Type="http://schemas.openxmlformats.org/officeDocument/2006/relationships/hyperlink" Target="https://www.accessdata.fda.gov/drugsatfda_docs/label/2017/761037s000lbl.pdf" TargetMode="External"/><Relationship Id="rId83" Type="http://schemas.openxmlformats.org/officeDocument/2006/relationships/hyperlink" Target="https://www.sciencedirect.com/science/article/pii/S2213260019302620" TargetMode="External"/><Relationship Id="rId88" Type="http://schemas.openxmlformats.org/officeDocument/2006/relationships/hyperlink" Target="https://www.ncbi.nlm.nih.gov/pmc/articles/PMC6175298/" TargetMode="External"/><Relationship Id="rId111" Type="http://schemas.openxmlformats.org/officeDocument/2006/relationships/hyperlink" Target="https://www.ncbi.nlm.nih.gov/pmc/articles/PMC5655070/" TargetMode="External"/><Relationship Id="rId132" Type="http://schemas.openxmlformats.org/officeDocument/2006/relationships/hyperlink" Target="https://www.ncbi.nlm.nih.gov/pmc/articles/PMC5325241/" TargetMode="External"/><Relationship Id="rId153" Type="http://schemas.openxmlformats.org/officeDocument/2006/relationships/hyperlink" Target="https://www.accessdata.fda.gov/drugsatfda_docs/label/2017/761032lbl.pdf" TargetMode="External"/><Relationship Id="rId15" Type="http://schemas.openxmlformats.org/officeDocument/2006/relationships/hyperlink" Target="https://www.ncbi.nlm.nih.gov/pmc/articles/PMC5061540/" TargetMode="External"/><Relationship Id="rId36" Type="http://schemas.openxmlformats.org/officeDocument/2006/relationships/hyperlink" Target="https://link.springer.com/article/10.1007%2Fs10637-018-0665-y" TargetMode="External"/><Relationship Id="rId57" Type="http://schemas.openxmlformats.org/officeDocument/2006/relationships/hyperlink" Target="https://link.springer.com/article/10.1186/s41120-018-0021-5" TargetMode="External"/><Relationship Id="rId106" Type="http://schemas.openxmlformats.org/officeDocument/2006/relationships/hyperlink" Target="https://link.springer.com/article/10.1007/s12325-015-0191-7" TargetMode="External"/><Relationship Id="rId127" Type="http://schemas.openxmlformats.org/officeDocument/2006/relationships/hyperlink" Target="https://www.ncbi.nlm.nih.gov/pmc/articles/PMC5388369/" TargetMode="External"/><Relationship Id="rId10" Type="http://schemas.openxmlformats.org/officeDocument/2006/relationships/hyperlink" Target="https://www.ncbi.nlm.nih.gov/pmc/articles/PMC3062386/" TargetMode="External"/><Relationship Id="rId31" Type="http://schemas.openxmlformats.org/officeDocument/2006/relationships/hyperlink" Target="https://www.ncbi.nlm.nih.gov/pmc/articles/PMC5557033/" TargetMode="External"/><Relationship Id="rId52" Type="http://schemas.openxmlformats.org/officeDocument/2006/relationships/hyperlink" Target="https://translational-medicine.biomedcentral.com/articles/10.1186/1479-5876-10-236" TargetMode="External"/><Relationship Id="rId73" Type="http://schemas.openxmlformats.org/officeDocument/2006/relationships/hyperlink" Target="https://onlinelibrary.wiley.com/doi/full/10.1002/art.39700" TargetMode="External"/><Relationship Id="rId78" Type="http://schemas.openxmlformats.org/officeDocument/2006/relationships/hyperlink" Target="https://www.ncbi.nlm.nih.gov/pmc/articles/PMC4278557/" TargetMode="External"/><Relationship Id="rId94" Type="http://schemas.openxmlformats.org/officeDocument/2006/relationships/hyperlink" Target="https://www.ncbi.nlm.nih.gov/pmc/articles/PMC6972670/" TargetMode="External"/><Relationship Id="rId99" Type="http://schemas.openxmlformats.org/officeDocument/2006/relationships/hyperlink" Target="https://www.ncbi.nlm.nih.gov/pmc/articles/PMC3753462/" TargetMode="External"/><Relationship Id="rId101" Type="http://schemas.openxmlformats.org/officeDocument/2006/relationships/hyperlink" Target="https://www.sciencedirect.com/science/article/pii/S0378427419304217?via%3Dihub" TargetMode="External"/><Relationship Id="rId122" Type="http://schemas.openxmlformats.org/officeDocument/2006/relationships/hyperlink" Target="https://ashpublications.org/blood/article/120/21/728/87502/Phase-I-Study-of-Lorvotuzumab-Mertansine-LM" TargetMode="External"/><Relationship Id="rId143" Type="http://schemas.openxmlformats.org/officeDocument/2006/relationships/hyperlink" Target="https://www.ncbi.nlm.nih.gov/pmc/articles/PMC4407739/" TargetMode="External"/><Relationship Id="rId148" Type="http://schemas.openxmlformats.org/officeDocument/2006/relationships/hyperlink" Target="https://www.accessdata.fda.gov/drugsatfda_docs/label/2018/761107lbl.pdf" TargetMode="External"/><Relationship Id="rId4" Type="http://schemas.openxmlformats.org/officeDocument/2006/relationships/hyperlink" Target="https://www.ema.europa.eu/en/documents/withdrawal-report/withdrawal-assessment-report-begedina_en.pdf" TargetMode="External"/><Relationship Id="rId9" Type="http://schemas.openxmlformats.org/officeDocument/2006/relationships/hyperlink" Target="https://www.ncbi.nlm.nih.gov/pmc/articles/PMC3062386/" TargetMode="External"/><Relationship Id="rId26" Type="http://schemas.openxmlformats.org/officeDocument/2006/relationships/hyperlink" Target="https://www.ncbi.nlm.nih.gov/pmc/articles/PMC5061540/" TargetMode="External"/><Relationship Id="rId47" Type="http://schemas.openxmlformats.org/officeDocument/2006/relationships/hyperlink" Target="https://esmoopen.bmj.com/content/3/2/e000303" TargetMode="External"/><Relationship Id="rId68" Type="http://schemas.openxmlformats.org/officeDocument/2006/relationships/hyperlink" Target="https://ard.bmj.com/content/76/Suppl_2/870.2" TargetMode="External"/><Relationship Id="rId89" Type="http://schemas.openxmlformats.org/officeDocument/2006/relationships/hyperlink" Target="https://www.ncbi.nlm.nih.gov/pmc/articles/PMC4623366/" TargetMode="External"/><Relationship Id="rId112" Type="http://schemas.openxmlformats.org/officeDocument/2006/relationships/hyperlink" Target="https://www.ncbi.nlm.nih.gov/pmc/articles/PMC6298197/" TargetMode="External"/><Relationship Id="rId133" Type="http://schemas.openxmlformats.org/officeDocument/2006/relationships/hyperlink" Target="https://www.ncbi.nlm.nih.gov/pmc/articles/PMC4303167/" TargetMode="External"/><Relationship Id="rId154" Type="http://schemas.openxmlformats.org/officeDocument/2006/relationships/hyperlink" Target="https://www.accessdata.fda.gov/drugsatfda_docs/label/2016/761046s000lbl.pdf" TargetMode="External"/><Relationship Id="rId16" Type="http://schemas.openxmlformats.org/officeDocument/2006/relationships/hyperlink" Target="https://www.ncbi.nlm.nih.gov/pmc/articles/PMC5061540/" TargetMode="External"/><Relationship Id="rId37" Type="http://schemas.openxmlformats.org/officeDocument/2006/relationships/hyperlink" Target="https://www.sciencedirect.com/science/article/pii/S2213219817307079" TargetMode="External"/><Relationship Id="rId58" Type="http://schemas.openxmlformats.org/officeDocument/2006/relationships/hyperlink" Target="https://www.researchgate.net/publication/339210970_Primary_efficacy_of_netakimab_a_novel_interleukin-17_inhibitor_in_the_treatment_of_active_ankylosing_spondylitis_in_adults" TargetMode="External"/><Relationship Id="rId79" Type="http://schemas.openxmlformats.org/officeDocument/2006/relationships/hyperlink" Target="https://www.nature.com/articles/pr2011155" TargetMode="External"/><Relationship Id="rId102" Type="http://schemas.openxmlformats.org/officeDocument/2006/relationships/hyperlink" Target="https://www.ncbi.nlm.nih.gov/pmc/articles/PMC4377301/" TargetMode="External"/><Relationship Id="rId123" Type="http://schemas.openxmlformats.org/officeDocument/2006/relationships/hyperlink" Target="https://www.ncbi.nlm.nih.gov/pmc/articles/PMC5767745/" TargetMode="External"/><Relationship Id="rId144" Type="http://schemas.openxmlformats.org/officeDocument/2006/relationships/hyperlink" Target="https://www.accessdata.fda.gov/drugsatfda_docs/label/2018/761089s000lbl.pdf" TargetMode="External"/><Relationship Id="rId90" Type="http://schemas.openxmlformats.org/officeDocument/2006/relationships/hyperlink" Target="https://www.ncbi.nlm.nih.gov/pmc/articles/PMC5961010/" TargetMode="External"/><Relationship Id="rId27" Type="http://schemas.openxmlformats.org/officeDocument/2006/relationships/hyperlink" Target="https://www.ncbi.nlm.nih.gov/pmc/articles/PMC6900095/" TargetMode="External"/><Relationship Id="rId48" Type="http://schemas.openxmlformats.org/officeDocument/2006/relationships/hyperlink" Target="https://www.ncbi.nlm.nih.gov/pmc/articles/PMC2883819/" TargetMode="External"/><Relationship Id="rId69" Type="http://schemas.openxmlformats.org/officeDocument/2006/relationships/hyperlink" Target="https://www.ncbi.nlm.nih.gov/pubmed/31529318" TargetMode="External"/><Relationship Id="rId113" Type="http://schemas.openxmlformats.org/officeDocument/2006/relationships/hyperlink" Target="https://link.springer.com/article/10.1007/s10637-013-9998-8" TargetMode="External"/><Relationship Id="rId134" Type="http://schemas.openxmlformats.org/officeDocument/2006/relationships/hyperlink" Target="https://www.ncbi.nlm.nih.gov/pmc/articles/PMC5099191/" TargetMode="External"/><Relationship Id="rId80" Type="http://schemas.openxmlformats.org/officeDocument/2006/relationships/hyperlink" Target="https://www.ncbi.nlm.nih.gov/pmc/articles/PMC6133204/" TargetMode="External"/><Relationship Id="rId155" Type="http://schemas.openxmlformats.org/officeDocument/2006/relationships/hyperlink" Target="https://www.accessdata.fda.gov/drugsatfda_docs/label/2017/761070s000lb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showGridLines="0" tabSelected="1" workbookViewId="0"/>
  </sheetViews>
  <sheetFormatPr baseColWidth="10" defaultColWidth="12.6640625" defaultRowHeight="15" customHeight="1" x14ac:dyDescent="0.15"/>
  <cols>
    <col min="1" max="1" width="18.6640625" customWidth="1"/>
    <col min="2" max="2" width="12.83203125" customWidth="1"/>
    <col min="3" max="3" width="223.83203125" customWidth="1"/>
    <col min="4" max="4" width="9.5" customWidth="1"/>
    <col min="5" max="5" width="13.1640625" customWidth="1"/>
    <col min="6" max="17" width="9.5" customWidth="1"/>
    <col min="18" max="26" width="9.33203125" customWidth="1"/>
  </cols>
  <sheetData>
    <row r="1" spans="1:26" x14ac:dyDescent="0.2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5" t="s">
        <v>1</v>
      </c>
      <c r="B3" s="6" t="s">
        <v>2</v>
      </c>
      <c r="C3" s="7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8" t="s">
        <v>4</v>
      </c>
      <c r="B4" s="9">
        <v>100</v>
      </c>
      <c r="C4" s="10" t="s">
        <v>5</v>
      </c>
      <c r="D4" s="3"/>
      <c r="E4" s="11"/>
      <c r="F4" s="12"/>
      <c r="G4" s="1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14" t="s">
        <v>6</v>
      </c>
      <c r="B5" s="15">
        <v>100</v>
      </c>
      <c r="C5" s="16" t="s">
        <v>5</v>
      </c>
      <c r="D5" s="3"/>
      <c r="E5" s="11"/>
      <c r="F5" s="12"/>
      <c r="G5" s="1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14" t="s">
        <v>7</v>
      </c>
      <c r="B6" s="15">
        <v>0.5</v>
      </c>
      <c r="C6" s="16" t="s">
        <v>5</v>
      </c>
      <c r="D6" s="3"/>
      <c r="E6" s="11"/>
      <c r="F6" s="12"/>
      <c r="G6" s="1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14" t="s">
        <v>8</v>
      </c>
      <c r="B7" s="15">
        <v>1.4</v>
      </c>
      <c r="C7" s="16" t="s">
        <v>5</v>
      </c>
      <c r="D7" s="3"/>
      <c r="E7" s="11"/>
      <c r="F7" s="12"/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14" t="s">
        <v>9</v>
      </c>
      <c r="B8" s="15">
        <v>1.9</v>
      </c>
      <c r="C8" s="16" t="s">
        <v>5</v>
      </c>
      <c r="D8" s="3"/>
      <c r="E8" s="11"/>
      <c r="F8" s="12"/>
      <c r="G8" s="1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14" t="s">
        <v>10</v>
      </c>
      <c r="B9" s="15">
        <v>56</v>
      </c>
      <c r="C9" s="16" t="s">
        <v>5</v>
      </c>
      <c r="D9" s="3"/>
      <c r="E9" s="11"/>
      <c r="F9" s="12"/>
      <c r="G9" s="1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14" t="s">
        <v>11</v>
      </c>
      <c r="B10" s="15">
        <v>55</v>
      </c>
      <c r="C10" s="16" t="s">
        <v>5</v>
      </c>
      <c r="D10" s="3"/>
      <c r="E10" s="11"/>
      <c r="F10" s="12"/>
      <c r="G10" s="1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14" t="s">
        <v>12</v>
      </c>
      <c r="B11" s="15">
        <v>45.5</v>
      </c>
      <c r="C11" s="16" t="s">
        <v>5</v>
      </c>
      <c r="D11" s="3"/>
      <c r="E11" s="11"/>
      <c r="F11" s="12"/>
      <c r="G11" s="1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14" t="s">
        <v>13</v>
      </c>
      <c r="B12" s="15">
        <v>35.5</v>
      </c>
      <c r="C12" s="16" t="s">
        <v>5</v>
      </c>
      <c r="D12" s="3"/>
      <c r="E12" s="11"/>
      <c r="F12" s="12"/>
      <c r="G12" s="1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14" t="s">
        <v>14</v>
      </c>
      <c r="B13" s="15">
        <v>1.5</v>
      </c>
      <c r="C13" s="16" t="s">
        <v>5</v>
      </c>
      <c r="D13" s="3"/>
      <c r="E13" s="11"/>
      <c r="F13" s="12"/>
      <c r="G13" s="1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14" t="s">
        <v>15</v>
      </c>
      <c r="B14" s="15">
        <v>58</v>
      </c>
      <c r="C14" s="16" t="s">
        <v>5</v>
      </c>
      <c r="D14" s="3"/>
      <c r="E14" s="11"/>
      <c r="F14" s="12"/>
      <c r="G14" s="1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14" t="s">
        <v>16</v>
      </c>
      <c r="B15" s="15">
        <v>5</v>
      </c>
      <c r="C15" s="16" t="s">
        <v>5</v>
      </c>
      <c r="D15" s="3"/>
      <c r="E15" s="11"/>
      <c r="F15" s="12"/>
      <c r="G15" s="1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14" t="s">
        <v>17</v>
      </c>
      <c r="B16" s="15">
        <v>11</v>
      </c>
      <c r="C16" s="16" t="s">
        <v>5</v>
      </c>
      <c r="D16" s="3"/>
      <c r="E16" s="11"/>
      <c r="F16" s="12"/>
      <c r="G16" s="1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14" t="s">
        <v>18</v>
      </c>
      <c r="B17" s="15">
        <v>0.2</v>
      </c>
      <c r="C17" s="16" t="s">
        <v>5</v>
      </c>
      <c r="D17" s="3"/>
      <c r="E17" s="11"/>
      <c r="F17" s="12"/>
      <c r="G17" s="1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14" t="s">
        <v>19</v>
      </c>
      <c r="B18" s="15">
        <v>5.1000000000000005</v>
      </c>
      <c r="C18" s="16" t="s">
        <v>5</v>
      </c>
      <c r="D18" s="3"/>
      <c r="E18" s="11"/>
      <c r="F18" s="12"/>
      <c r="G18" s="1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14" t="s">
        <v>20</v>
      </c>
      <c r="B19" s="15">
        <v>28.85</v>
      </c>
      <c r="C19" s="16" t="s">
        <v>5</v>
      </c>
      <c r="D19" s="3"/>
      <c r="E19" s="11"/>
      <c r="F19" s="12"/>
      <c r="G19" s="1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14" t="s">
        <v>21</v>
      </c>
      <c r="B20" s="15">
        <v>0.315</v>
      </c>
      <c r="C20" s="16" t="s">
        <v>5</v>
      </c>
      <c r="D20" s="3"/>
      <c r="E20" s="11"/>
      <c r="F20" s="12"/>
      <c r="G20" s="1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14" t="s">
        <v>22</v>
      </c>
      <c r="B21" s="15">
        <v>8</v>
      </c>
      <c r="C21" s="16" t="s">
        <v>5</v>
      </c>
      <c r="D21" s="3"/>
      <c r="E21" s="11"/>
      <c r="F21" s="12"/>
      <c r="G21" s="1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14" t="s">
        <v>23</v>
      </c>
      <c r="B22" s="15">
        <v>19</v>
      </c>
      <c r="C22" s="16" t="s">
        <v>5</v>
      </c>
      <c r="D22" s="3"/>
      <c r="E22" s="11"/>
      <c r="F22" s="12"/>
      <c r="G22" s="1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14" t="s">
        <v>24</v>
      </c>
      <c r="B23" s="15">
        <v>18.5</v>
      </c>
      <c r="C23" s="16" t="s">
        <v>5</v>
      </c>
      <c r="D23" s="3"/>
      <c r="E23" s="11"/>
      <c r="F23" s="12"/>
      <c r="G23" s="1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14" t="s">
        <v>25</v>
      </c>
      <c r="B24" s="15">
        <f>AVERAGE(4,13.4166666666667)</f>
        <v>8.7083333333333499</v>
      </c>
      <c r="C24" s="16" t="s">
        <v>5</v>
      </c>
      <c r="D24" s="3"/>
      <c r="E24" s="11"/>
      <c r="F24" s="12"/>
      <c r="G24" s="1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14" t="s">
        <v>26</v>
      </c>
      <c r="B25" s="15">
        <v>0</v>
      </c>
      <c r="C25" s="16" t="s">
        <v>5</v>
      </c>
      <c r="D25" s="3"/>
      <c r="E25" s="11"/>
      <c r="F25" s="12"/>
      <c r="G25" s="1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14" t="s">
        <v>27</v>
      </c>
      <c r="B26" s="15">
        <v>4</v>
      </c>
      <c r="C26" s="16" t="s">
        <v>5</v>
      </c>
      <c r="D26" s="3"/>
      <c r="E26" s="11"/>
      <c r="F26" s="12"/>
      <c r="G26" s="1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14" t="s">
        <v>28</v>
      </c>
      <c r="B27" s="15">
        <v>8.5</v>
      </c>
      <c r="C27" s="16" t="s">
        <v>5</v>
      </c>
      <c r="D27" s="3"/>
      <c r="E27" s="11"/>
      <c r="F27" s="12"/>
      <c r="G27" s="1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14" t="s">
        <v>29</v>
      </c>
      <c r="B28" s="15">
        <v>10</v>
      </c>
      <c r="C28" s="16" t="s">
        <v>5</v>
      </c>
      <c r="D28" s="3"/>
      <c r="E28" s="11"/>
      <c r="F28" s="12"/>
      <c r="G28" s="1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14" t="s">
        <v>30</v>
      </c>
      <c r="B29" s="15">
        <v>0</v>
      </c>
      <c r="C29" s="16" t="s">
        <v>5</v>
      </c>
      <c r="D29" s="3"/>
      <c r="E29" s="11"/>
      <c r="F29" s="12"/>
      <c r="G29" s="1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14" t="s">
        <v>31</v>
      </c>
      <c r="B30" s="15">
        <v>40</v>
      </c>
      <c r="C30" s="16" t="s">
        <v>5</v>
      </c>
      <c r="D30" s="3"/>
      <c r="E30" s="11"/>
      <c r="F30" s="12"/>
      <c r="G30" s="1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14" t="s">
        <v>32</v>
      </c>
      <c r="B31" s="15">
        <v>1.7</v>
      </c>
      <c r="C31" s="16" t="s">
        <v>5</v>
      </c>
      <c r="D31" s="3"/>
      <c r="E31" s="11"/>
      <c r="F31" s="12"/>
      <c r="G31" s="1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14" t="s">
        <v>33</v>
      </c>
      <c r="B32" s="15">
        <v>2.8</v>
      </c>
      <c r="C32" s="16" t="s">
        <v>5</v>
      </c>
      <c r="D32" s="3"/>
      <c r="E32" s="11"/>
      <c r="F32" s="12"/>
      <c r="G32" s="1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14" t="s">
        <v>34</v>
      </c>
      <c r="B33" s="15">
        <v>0</v>
      </c>
      <c r="C33" s="16" t="s">
        <v>5</v>
      </c>
      <c r="D33" s="3"/>
      <c r="E33" s="11"/>
      <c r="F33" s="12"/>
      <c r="G33" s="1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14" t="s">
        <v>35</v>
      </c>
      <c r="B34" s="15">
        <v>3.5</v>
      </c>
      <c r="C34" s="16" t="s">
        <v>5</v>
      </c>
      <c r="D34" s="3"/>
      <c r="E34" s="11"/>
      <c r="F34" s="12"/>
      <c r="G34" s="1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14" t="s">
        <v>36</v>
      </c>
      <c r="B35" s="15">
        <v>8.1</v>
      </c>
      <c r="C35" s="16" t="s">
        <v>5</v>
      </c>
      <c r="D35" s="3"/>
      <c r="E35" s="11"/>
      <c r="F35" s="12"/>
      <c r="G35" s="1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14" t="s">
        <v>37</v>
      </c>
      <c r="B36" s="15">
        <v>9.5</v>
      </c>
      <c r="C36" s="16" t="s">
        <v>5</v>
      </c>
      <c r="D36" s="3"/>
      <c r="E36" s="11"/>
      <c r="F36" s="12"/>
      <c r="G36" s="1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14" t="s">
        <v>38</v>
      </c>
      <c r="B37" s="15">
        <v>14</v>
      </c>
      <c r="C37" s="16" t="s">
        <v>5</v>
      </c>
      <c r="D37" s="3"/>
      <c r="E37" s="11"/>
      <c r="F37" s="12"/>
      <c r="G37" s="1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14" t="s">
        <v>39</v>
      </c>
      <c r="B38" s="15">
        <v>1</v>
      </c>
      <c r="C38" s="16" t="s">
        <v>5</v>
      </c>
      <c r="D38" s="3"/>
      <c r="E38" s="11"/>
      <c r="F38" s="12"/>
      <c r="G38" s="1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14" t="s">
        <v>40</v>
      </c>
      <c r="B39" s="15">
        <v>3.3</v>
      </c>
      <c r="C39" s="16" t="s">
        <v>5</v>
      </c>
      <c r="D39" s="3"/>
      <c r="E39" s="11"/>
      <c r="F39" s="12"/>
      <c r="G39" s="1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14" t="s">
        <v>41</v>
      </c>
      <c r="B40" s="15">
        <v>2</v>
      </c>
      <c r="C40" s="16" t="s">
        <v>5</v>
      </c>
      <c r="D40" s="3"/>
      <c r="E40" s="11"/>
      <c r="F40" s="12"/>
      <c r="G40" s="1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14" t="s">
        <v>42</v>
      </c>
      <c r="B41" s="15">
        <v>4.0999999999999996</v>
      </c>
      <c r="C41" s="16" t="s">
        <v>5</v>
      </c>
      <c r="D41" s="3"/>
      <c r="E41" s="11"/>
      <c r="F41" s="12"/>
      <c r="G41" s="1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14" t="s">
        <v>43</v>
      </c>
      <c r="B42" s="15">
        <v>7.7</v>
      </c>
      <c r="C42" s="16" t="s">
        <v>5</v>
      </c>
      <c r="D42" s="3"/>
      <c r="E42" s="11"/>
      <c r="F42" s="12"/>
      <c r="G42" s="1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14" t="s">
        <v>44</v>
      </c>
      <c r="B43" s="15">
        <v>0</v>
      </c>
      <c r="C43" s="16" t="s">
        <v>5</v>
      </c>
      <c r="D43" s="3"/>
      <c r="E43" s="11"/>
      <c r="F43" s="12"/>
      <c r="G43" s="1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14" t="s">
        <v>45</v>
      </c>
      <c r="B44" s="15">
        <v>3.5</v>
      </c>
      <c r="C44" s="16" t="s">
        <v>5</v>
      </c>
      <c r="D44" s="3"/>
      <c r="E44" s="11"/>
      <c r="F44" s="12"/>
      <c r="G44" s="1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14" t="s">
        <v>46</v>
      </c>
      <c r="B45" s="15">
        <v>4.0999999999999996</v>
      </c>
      <c r="C45" s="16" t="s">
        <v>5</v>
      </c>
      <c r="D45" s="3"/>
      <c r="E45" s="11"/>
      <c r="F45" s="12"/>
      <c r="G45" s="1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14" t="s">
        <v>47</v>
      </c>
      <c r="B46" s="15">
        <v>1</v>
      </c>
      <c r="C46" s="16" t="s">
        <v>5</v>
      </c>
      <c r="D46" s="3"/>
      <c r="E46" s="11"/>
      <c r="F46" s="12"/>
      <c r="G46" s="1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14" t="s">
        <v>48</v>
      </c>
      <c r="B47" s="15">
        <v>0</v>
      </c>
      <c r="C47" s="16" t="s">
        <v>5</v>
      </c>
      <c r="D47" s="3"/>
      <c r="E47" s="11"/>
      <c r="F47" s="12"/>
      <c r="G47" s="1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14" t="s">
        <v>49</v>
      </c>
      <c r="B48" s="15">
        <v>59</v>
      </c>
      <c r="C48" s="17" t="s">
        <v>50</v>
      </c>
      <c r="D48" s="3"/>
      <c r="E48" s="11"/>
      <c r="F48" s="12"/>
      <c r="G48" s="1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14" t="s">
        <v>51</v>
      </c>
      <c r="B49" s="15">
        <v>68.099999999999994</v>
      </c>
      <c r="C49" s="17" t="s">
        <v>52</v>
      </c>
      <c r="D49" s="3"/>
      <c r="E49" s="11"/>
      <c r="F49" s="12"/>
      <c r="G49" s="1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14" t="s">
        <v>53</v>
      </c>
      <c r="B50" s="15">
        <v>28</v>
      </c>
      <c r="C50" s="17" t="s">
        <v>54</v>
      </c>
      <c r="D50" s="3"/>
      <c r="E50" s="11"/>
      <c r="F50" s="12"/>
      <c r="G50" s="1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14" t="s">
        <v>55</v>
      </c>
      <c r="B51" s="15">
        <v>25</v>
      </c>
      <c r="C51" s="17" t="s">
        <v>56</v>
      </c>
      <c r="D51" s="3"/>
      <c r="E51" s="11"/>
      <c r="F51" s="12"/>
      <c r="G51" s="1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14" t="s">
        <v>57</v>
      </c>
      <c r="B52" s="15">
        <v>30.5</v>
      </c>
      <c r="C52" s="17" t="s">
        <v>58</v>
      </c>
      <c r="D52" s="3"/>
      <c r="E52" s="11"/>
      <c r="F52" s="12"/>
      <c r="G52" s="1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14" t="s">
        <v>59</v>
      </c>
      <c r="B53" s="15">
        <v>2</v>
      </c>
      <c r="C53" s="17" t="s">
        <v>60</v>
      </c>
      <c r="D53" s="3"/>
      <c r="E53" s="11"/>
      <c r="F53" s="12"/>
      <c r="G53" s="1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14" t="s">
        <v>61</v>
      </c>
      <c r="B54" s="15">
        <v>9</v>
      </c>
      <c r="C54" s="17" t="s">
        <v>60</v>
      </c>
      <c r="D54" s="3"/>
      <c r="E54" s="11"/>
      <c r="F54" s="12"/>
      <c r="G54" s="1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14" t="s">
        <v>62</v>
      </c>
      <c r="B55" s="15">
        <v>4</v>
      </c>
      <c r="C55" s="17" t="s">
        <v>60</v>
      </c>
      <c r="D55" s="3"/>
      <c r="E55" s="11"/>
      <c r="F55" s="12"/>
      <c r="G55" s="1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14" t="s">
        <v>63</v>
      </c>
      <c r="B56" s="15">
        <v>4</v>
      </c>
      <c r="C56" s="17" t="s">
        <v>60</v>
      </c>
      <c r="D56" s="3"/>
      <c r="E56" s="11"/>
      <c r="F56" s="12"/>
      <c r="G56" s="1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14" t="s">
        <v>64</v>
      </c>
      <c r="B57" s="15">
        <v>2</v>
      </c>
      <c r="C57" s="17" t="s">
        <v>60</v>
      </c>
      <c r="D57" s="3"/>
      <c r="E57" s="11"/>
      <c r="F57" s="12"/>
      <c r="G57" s="1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14" t="s">
        <v>65</v>
      </c>
      <c r="B58" s="15">
        <v>5</v>
      </c>
      <c r="C58" s="17" t="s">
        <v>66</v>
      </c>
      <c r="D58" s="3"/>
      <c r="E58" s="11"/>
      <c r="F58" s="12"/>
      <c r="G58" s="1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14" t="s">
        <v>67</v>
      </c>
      <c r="B59" s="15">
        <v>0</v>
      </c>
      <c r="C59" s="17" t="s">
        <v>68</v>
      </c>
      <c r="D59" s="3"/>
      <c r="E59" s="11"/>
      <c r="F59" s="12"/>
      <c r="G59" s="1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14" t="s">
        <v>69</v>
      </c>
      <c r="B60" s="15">
        <v>2.8</v>
      </c>
      <c r="C60" s="17" t="s">
        <v>68</v>
      </c>
      <c r="D60" s="3"/>
      <c r="E60" s="11"/>
      <c r="F60" s="12"/>
      <c r="G60" s="1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14" t="s">
        <v>70</v>
      </c>
      <c r="B61" s="15">
        <v>35</v>
      </c>
      <c r="C61" s="17" t="s">
        <v>71</v>
      </c>
      <c r="D61" s="3"/>
      <c r="E61" s="11"/>
      <c r="F61" s="12"/>
      <c r="G61" s="1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14" t="s">
        <v>72</v>
      </c>
      <c r="B62" s="15">
        <v>0</v>
      </c>
      <c r="C62" s="17" t="s">
        <v>71</v>
      </c>
      <c r="D62" s="3"/>
      <c r="E62" s="11"/>
      <c r="F62" s="12"/>
      <c r="G62" s="1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14" t="s">
        <v>73</v>
      </c>
      <c r="B63" s="15">
        <v>6</v>
      </c>
      <c r="C63" s="17" t="s">
        <v>71</v>
      </c>
      <c r="D63" s="3"/>
      <c r="E63" s="11"/>
      <c r="F63" s="12"/>
      <c r="G63" s="1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14" t="s">
        <v>74</v>
      </c>
      <c r="B64" s="15">
        <v>17</v>
      </c>
      <c r="C64" s="17" t="s">
        <v>71</v>
      </c>
      <c r="D64" s="3"/>
      <c r="E64" s="11"/>
      <c r="F64" s="12"/>
      <c r="G64" s="1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14" t="s">
        <v>75</v>
      </c>
      <c r="B65" s="15">
        <v>2.6</v>
      </c>
      <c r="C65" s="17" t="s">
        <v>71</v>
      </c>
      <c r="D65" s="3"/>
      <c r="E65" s="11"/>
      <c r="F65" s="12"/>
      <c r="G65" s="1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14" t="s">
        <v>76</v>
      </c>
      <c r="B66" s="15">
        <v>17</v>
      </c>
      <c r="C66" s="17" t="s">
        <v>71</v>
      </c>
      <c r="D66" s="3"/>
      <c r="E66" s="11"/>
      <c r="F66" s="12"/>
      <c r="G66" s="1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14" t="s">
        <v>77</v>
      </c>
      <c r="B67" s="15">
        <v>37</v>
      </c>
      <c r="C67" s="17" t="s">
        <v>71</v>
      </c>
      <c r="D67" s="3"/>
      <c r="E67" s="11"/>
      <c r="F67" s="12"/>
      <c r="G67" s="1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14" t="s">
        <v>78</v>
      </c>
      <c r="B68" s="15">
        <v>30</v>
      </c>
      <c r="C68" s="17" t="s">
        <v>71</v>
      </c>
      <c r="D68" s="3"/>
      <c r="E68" s="11"/>
      <c r="F68" s="12"/>
      <c r="G68" s="1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14" t="s">
        <v>79</v>
      </c>
      <c r="B69" s="15">
        <v>10</v>
      </c>
      <c r="C69" s="17" t="s">
        <v>71</v>
      </c>
      <c r="D69" s="3"/>
      <c r="E69" s="11"/>
      <c r="F69" s="12"/>
      <c r="G69" s="1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14" t="s">
        <v>80</v>
      </c>
      <c r="B70" s="15">
        <v>17.5</v>
      </c>
      <c r="C70" s="17" t="s">
        <v>71</v>
      </c>
      <c r="D70" s="3"/>
      <c r="E70" s="11"/>
      <c r="F70" s="12"/>
      <c r="G70" s="1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14" t="s">
        <v>81</v>
      </c>
      <c r="B71" s="15">
        <v>17.5</v>
      </c>
      <c r="C71" s="17" t="s">
        <v>71</v>
      </c>
      <c r="D71" s="3"/>
      <c r="E71" s="11"/>
      <c r="F71" s="12"/>
      <c r="G71" s="1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14" t="s">
        <v>82</v>
      </c>
      <c r="B72" s="15">
        <v>2.5499999999999998</v>
      </c>
      <c r="C72" s="17" t="s">
        <v>71</v>
      </c>
      <c r="D72" s="3"/>
      <c r="E72" s="11"/>
      <c r="F72" s="12"/>
      <c r="G72" s="1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14" t="s">
        <v>83</v>
      </c>
      <c r="B73" s="15">
        <v>2.4</v>
      </c>
      <c r="C73" s="17" t="s">
        <v>84</v>
      </c>
      <c r="D73" s="3"/>
      <c r="E73" s="11"/>
      <c r="F73" s="1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14" t="s">
        <v>85</v>
      </c>
      <c r="B74" s="15">
        <v>2.1327014218009479</v>
      </c>
      <c r="C74" s="17" t="s">
        <v>86</v>
      </c>
      <c r="D74" s="3"/>
      <c r="E74" s="11"/>
      <c r="F74" s="1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14" t="s">
        <v>87</v>
      </c>
      <c r="B75" s="15">
        <v>0.49019607843137253</v>
      </c>
      <c r="C75" s="17" t="s">
        <v>88</v>
      </c>
      <c r="D75" s="3"/>
      <c r="E75" s="11"/>
      <c r="F75" s="12"/>
      <c r="G75" s="3"/>
      <c r="H75" s="3" t="s">
        <v>89</v>
      </c>
      <c r="I75" s="3"/>
      <c r="J75" s="3"/>
      <c r="K75" s="3"/>
      <c r="L75" s="3"/>
      <c r="M75" s="3"/>
      <c r="N75" s="3"/>
      <c r="O75" s="3"/>
      <c r="P75" s="3"/>
      <c r="Q75" s="18" t="str">
        <f t="shared" ref="Q75:Q220" si="0">MID(H75, 7, 2000)</f>
        <v>https://www.sciencedirect.com/science/article/pii/S0091674918308509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14" t="s">
        <v>90</v>
      </c>
      <c r="B76" s="15">
        <v>0</v>
      </c>
      <c r="C76" s="17" t="s">
        <v>91</v>
      </c>
      <c r="D76" s="3"/>
      <c r="E76" s="11"/>
      <c r="F76" s="12"/>
      <c r="G76" s="3"/>
      <c r="H76" s="3" t="s">
        <v>92</v>
      </c>
      <c r="I76" s="3"/>
      <c r="J76" s="3"/>
      <c r="K76" s="3"/>
      <c r="L76" s="3"/>
      <c r="M76" s="3"/>
      <c r="N76" s="3"/>
      <c r="O76" s="3"/>
      <c r="P76" s="3"/>
      <c r="Q76" s="18" t="str">
        <f t="shared" si="0"/>
        <v>https://www.ema.europa.eu/en/documents/assessment-report/zinplava-epar-public-assessment-report_en.pdf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14" t="s">
        <v>93</v>
      </c>
      <c r="B77" s="15">
        <v>33</v>
      </c>
      <c r="C77" s="17" t="s">
        <v>94</v>
      </c>
      <c r="D77" s="3"/>
      <c r="E77" s="11"/>
      <c r="F77" s="12"/>
      <c r="G77" s="3"/>
      <c r="H77" s="3" t="s">
        <v>95</v>
      </c>
      <c r="I77" s="3"/>
      <c r="J77" s="3"/>
      <c r="K77" s="3"/>
      <c r="L77" s="3"/>
      <c r="M77" s="3"/>
      <c r="N77" s="3"/>
      <c r="O77" s="3"/>
      <c r="P77" s="3"/>
      <c r="Q77" s="18" t="str">
        <f t="shared" si="0"/>
        <v>https://www.ncbi.nlm.nih.gov/pmc/articles/PMC5557033/</v>
      </c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14" t="s">
        <v>96</v>
      </c>
      <c r="B78" s="15">
        <v>0</v>
      </c>
      <c r="C78" s="19" t="s">
        <v>97</v>
      </c>
      <c r="D78" s="3"/>
      <c r="E78" s="11"/>
      <c r="F78" s="12"/>
      <c r="G78" s="3"/>
      <c r="H78" s="3" t="s">
        <v>98</v>
      </c>
      <c r="I78" s="3"/>
      <c r="J78" s="3"/>
      <c r="K78" s="3"/>
      <c r="L78" s="3"/>
      <c r="M78" s="3"/>
      <c r="N78" s="3"/>
      <c r="O78" s="3"/>
      <c r="P78" s="3"/>
      <c r="Q78" s="3" t="str">
        <f t="shared" si="0"/>
        <v>https://www.ncbi.nlm.nih.gov/pubmed/24901237
https://accp1.onlinelibrary.wiley.com/doi/full/10.1002/cpdd.427</v>
      </c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14" t="s">
        <v>99</v>
      </c>
      <c r="B79" s="15">
        <v>1</v>
      </c>
      <c r="C79" s="17" t="s">
        <v>100</v>
      </c>
      <c r="D79" s="3"/>
      <c r="E79" s="11"/>
      <c r="F79" s="12"/>
      <c r="G79" s="3"/>
      <c r="H79" s="3" t="s">
        <v>101</v>
      </c>
      <c r="I79" s="3"/>
      <c r="J79" s="3"/>
      <c r="K79" s="3"/>
      <c r="L79" s="3"/>
      <c r="M79" s="3"/>
      <c r="N79" s="3"/>
      <c r="O79" s="3"/>
      <c r="P79" s="3"/>
      <c r="Q79" s="18" t="str">
        <f t="shared" si="0"/>
        <v>https://n.neurology.org/content/86/16_Supplement/P2.087</v>
      </c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14" t="s">
        <v>102</v>
      </c>
      <c r="B80" s="15">
        <v>2.5</v>
      </c>
      <c r="C80" s="17" t="s">
        <v>103</v>
      </c>
      <c r="D80" s="3"/>
      <c r="E80" s="11"/>
      <c r="F80" s="12"/>
      <c r="G80" s="3"/>
      <c r="H80" s="3" t="s">
        <v>104</v>
      </c>
      <c r="I80" s="3"/>
      <c r="J80" s="3"/>
      <c r="K80" s="3"/>
      <c r="L80" s="3"/>
      <c r="M80" s="3"/>
      <c r="N80" s="3"/>
      <c r="O80" s="3"/>
      <c r="P80" s="3"/>
      <c r="Q80" s="18" t="str">
        <f t="shared" si="0"/>
        <v>https://www.ncbi.nlm.nih.gov/pmc/articles/PMC4026380/#pone.0097803.s001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14" t="s">
        <v>105</v>
      </c>
      <c r="B81" s="15">
        <v>0</v>
      </c>
      <c r="C81" s="17" t="s">
        <v>106</v>
      </c>
      <c r="D81" s="3"/>
      <c r="E81" s="11"/>
      <c r="F81" s="12"/>
      <c r="G81" s="3"/>
      <c r="H81" s="3" t="s">
        <v>107</v>
      </c>
      <c r="I81" s="3"/>
      <c r="J81" s="3"/>
      <c r="K81" s="3"/>
      <c r="L81" s="3"/>
      <c r="M81" s="3"/>
      <c r="N81" s="3"/>
      <c r="O81" s="3"/>
      <c r="P81" s="3"/>
      <c r="Q81" s="18" t="str">
        <f t="shared" si="0"/>
        <v>https://www.ncbi.nlm.nih.gov/pubmed/25427053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14" t="s">
        <v>108</v>
      </c>
      <c r="B82" s="15">
        <v>19.5</v>
      </c>
      <c r="C82" s="17" t="s">
        <v>109</v>
      </c>
      <c r="D82" s="3"/>
      <c r="E82" s="11"/>
      <c r="F82" s="12"/>
      <c r="G82" s="3"/>
      <c r="H82" s="3" t="s">
        <v>110</v>
      </c>
      <c r="I82" s="3"/>
      <c r="J82" s="3"/>
      <c r="K82" s="3"/>
      <c r="L82" s="3"/>
      <c r="M82" s="3"/>
      <c r="N82" s="3"/>
      <c r="O82" s="3"/>
      <c r="P82" s="3"/>
      <c r="Q82" s="18" t="str">
        <f t="shared" si="0"/>
        <v>https://onlinelibrary.wiley.com/doi/full/10.1111/bjh.12448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14" t="s">
        <v>111</v>
      </c>
      <c r="B83" s="15">
        <v>29</v>
      </c>
      <c r="C83" s="17" t="s">
        <v>112</v>
      </c>
      <c r="D83" s="3"/>
      <c r="E83" s="11"/>
      <c r="F83" s="12"/>
      <c r="G83" s="3"/>
      <c r="H83" s="3" t="s">
        <v>113</v>
      </c>
      <c r="I83" s="3"/>
      <c r="J83" s="3"/>
      <c r="K83" s="3"/>
      <c r="L83" s="3"/>
      <c r="M83" s="3"/>
      <c r="N83" s="3"/>
      <c r="O83" s="3"/>
      <c r="P83" s="3"/>
      <c r="Q83" s="18" t="str">
        <f t="shared" si="0"/>
        <v>https://link.springer.com/article/10.1007%2Fs10637-018-0665-y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14" t="s">
        <v>114</v>
      </c>
      <c r="B84" s="15">
        <v>1.1000000000000001</v>
      </c>
      <c r="C84" s="19" t="s">
        <v>115</v>
      </c>
      <c r="D84" s="3"/>
      <c r="E84" s="11"/>
      <c r="F84" s="12"/>
      <c r="G84" s="3"/>
      <c r="H84" s="3" t="s">
        <v>116</v>
      </c>
      <c r="I84" s="3"/>
      <c r="J84" s="3"/>
      <c r="K84" s="3"/>
      <c r="L84" s="3"/>
      <c r="M84" s="3"/>
      <c r="N84" s="3"/>
      <c r="O84" s="3"/>
      <c r="P84" s="3"/>
      <c r="Q84" s="3" t="str">
        <f t="shared" si="0"/>
        <v xml:space="preserve">https://www.ema.europa.eu/en/documents/product-information/synagis-epar-product-information_en.pdf
https://www.drugsincontext.com/safety-pharmacokinetics-extended-use-palivizumab-saudi-arabian-infants-children/
</v>
      </c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14" t="s">
        <v>117</v>
      </c>
      <c r="B85" s="15">
        <v>5</v>
      </c>
      <c r="C85" s="17" t="s">
        <v>118</v>
      </c>
      <c r="D85" s="3"/>
      <c r="E85" s="11"/>
      <c r="F85" s="12"/>
      <c r="G85" s="3"/>
      <c r="H85" s="3" t="s">
        <v>119</v>
      </c>
      <c r="I85" s="3"/>
      <c r="J85" s="3"/>
      <c r="K85" s="3"/>
      <c r="L85" s="3"/>
      <c r="M85" s="3"/>
      <c r="N85" s="3"/>
      <c r="O85" s="3"/>
      <c r="P85" s="3"/>
      <c r="Q85" s="18" t="str">
        <f t="shared" si="0"/>
        <v>https://www.sciencedirect.com/science/article/pii/S2213219817307079</v>
      </c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14" t="s">
        <v>120</v>
      </c>
      <c r="B86" s="15">
        <v>72.5</v>
      </c>
      <c r="C86" s="19" t="s">
        <v>121</v>
      </c>
      <c r="D86" s="3"/>
      <c r="E86" s="11"/>
      <c r="F86" s="12"/>
      <c r="G86" s="3"/>
      <c r="H86" s="3" t="s">
        <v>122</v>
      </c>
      <c r="I86" s="3"/>
      <c r="J86" s="3"/>
      <c r="K86" s="3"/>
      <c r="L86" s="3"/>
      <c r="M86" s="3"/>
      <c r="N86" s="3"/>
      <c r="O86" s="3"/>
      <c r="P86" s="3"/>
      <c r="Q86" s="3" t="str">
        <f t="shared" si="0"/>
        <v>https://www.ncbi.nlm.nih.gov/pmc/articles/PMC2360042/
https://www.ncbi.nlm.nih.gov/pmc/articles/PMC2734423/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14" t="s">
        <v>123</v>
      </c>
      <c r="B87" s="15">
        <v>2.2999999999999998</v>
      </c>
      <c r="C87" s="17" t="s">
        <v>124</v>
      </c>
      <c r="D87" s="3"/>
      <c r="E87" s="11"/>
      <c r="F87" s="12"/>
      <c r="G87" s="3"/>
      <c r="H87" s="3" t="s">
        <v>125</v>
      </c>
      <c r="I87" s="3"/>
      <c r="J87" s="3"/>
      <c r="K87" s="3"/>
      <c r="L87" s="3"/>
      <c r="M87" s="3"/>
      <c r="N87" s="3"/>
      <c r="O87" s="3"/>
      <c r="P87" s="3"/>
      <c r="Q87" s="18" t="str">
        <f t="shared" si="0"/>
        <v>https://www.nature.com/articles/s41416-020-0774-1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14" t="s">
        <v>126</v>
      </c>
      <c r="B88" s="15">
        <f>(13+9)/104*100</f>
        <v>21.153846153846153</v>
      </c>
      <c r="C88" s="17" t="s">
        <v>127</v>
      </c>
      <c r="D88" s="3"/>
      <c r="E88" s="11"/>
      <c r="F88" s="12"/>
      <c r="G88" s="3"/>
      <c r="H88" s="3" t="s">
        <v>128</v>
      </c>
      <c r="I88" s="3"/>
      <c r="J88" s="3"/>
      <c r="K88" s="3"/>
      <c r="L88" s="3"/>
      <c r="M88" s="3"/>
      <c r="N88" s="3"/>
      <c r="O88" s="3"/>
      <c r="P88" s="3"/>
      <c r="Q88" s="18" t="str">
        <f t="shared" si="0"/>
        <v>https://www.ncbi.nlm.nih.gov/pmc/articles/PMC6113706/</v>
      </c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14" t="s">
        <v>129</v>
      </c>
      <c r="B89" s="15">
        <f>3/20*100</f>
        <v>15</v>
      </c>
      <c r="C89" s="17" t="s">
        <v>130</v>
      </c>
      <c r="D89" s="3"/>
      <c r="E89" s="11"/>
      <c r="F89" s="12"/>
      <c r="G89" s="3"/>
      <c r="H89" s="3" t="s">
        <v>131</v>
      </c>
      <c r="I89" s="3"/>
      <c r="J89" s="3"/>
      <c r="K89" s="3"/>
      <c r="L89" s="3"/>
      <c r="M89" s="3"/>
      <c r="N89" s="3"/>
      <c r="O89" s="3"/>
      <c r="P89" s="3"/>
      <c r="Q89" s="18" t="str">
        <f t="shared" si="0"/>
        <v>https://aac.asm.org/content/53/2/450</v>
      </c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14" t="s">
        <v>132</v>
      </c>
      <c r="B90" s="15">
        <v>0</v>
      </c>
      <c r="C90" s="17" t="s">
        <v>133</v>
      </c>
      <c r="D90" s="3"/>
      <c r="E90" s="11"/>
      <c r="F90" s="12"/>
      <c r="G90" s="3"/>
      <c r="H90" s="3" t="s">
        <v>134</v>
      </c>
      <c r="I90" s="3"/>
      <c r="J90" s="3"/>
      <c r="K90" s="3"/>
      <c r="L90" s="3"/>
      <c r="M90" s="3"/>
      <c r="N90" s="3"/>
      <c r="O90" s="3"/>
      <c r="P90" s="3"/>
      <c r="Q90" s="18" t="str">
        <f t="shared" si="0"/>
        <v>https://www.tgtherapeutics.com/EHA2013PosterP111.pdf</v>
      </c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14" t="s">
        <v>135</v>
      </c>
      <c r="B91" s="15">
        <v>0</v>
      </c>
      <c r="C91" s="17" t="s">
        <v>136</v>
      </c>
      <c r="D91" s="3"/>
      <c r="E91" s="11"/>
      <c r="F91" s="12"/>
      <c r="G91" s="3"/>
      <c r="H91" s="3" t="s">
        <v>137</v>
      </c>
      <c r="I91" s="3"/>
      <c r="J91" s="3"/>
      <c r="K91" s="3"/>
      <c r="L91" s="3"/>
      <c r="M91" s="3"/>
      <c r="N91" s="3"/>
      <c r="O91" s="3"/>
      <c r="P91" s="3"/>
      <c r="Q91" s="18" t="str">
        <f t="shared" si="0"/>
        <v>https://www.ejcancer.com/article/S0959-8049(18)30847-5/fulltext#sec2.3.3</v>
      </c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14" t="s">
        <v>138</v>
      </c>
      <c r="B92" s="15">
        <f>7/90*100</f>
        <v>7.7777777777777777</v>
      </c>
      <c r="C92" s="17" t="s">
        <v>139</v>
      </c>
      <c r="D92" s="3"/>
      <c r="E92" s="11"/>
      <c r="F92" s="12"/>
      <c r="G92" s="3"/>
      <c r="H92" s="3" t="s">
        <v>140</v>
      </c>
      <c r="I92" s="3"/>
      <c r="J92" s="3"/>
      <c r="K92" s="3"/>
      <c r="L92" s="3"/>
      <c r="M92" s="3"/>
      <c r="N92" s="3"/>
      <c r="O92" s="3"/>
      <c r="P92" s="3"/>
      <c r="Q92" s="18" t="str">
        <f t="shared" si="0"/>
        <v>https://www.ncbi.nlm.nih.gov/pmc/articles/PMC1856291/</v>
      </c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14" t="s">
        <v>141</v>
      </c>
      <c r="B93" s="15">
        <v>0</v>
      </c>
      <c r="C93" s="17" t="s">
        <v>142</v>
      </c>
      <c r="D93" s="3"/>
      <c r="E93" s="11"/>
      <c r="F93" s="12"/>
      <c r="G93" s="3"/>
      <c r="H93" s="3" t="s">
        <v>143</v>
      </c>
      <c r="I93" s="3"/>
      <c r="J93" s="3"/>
      <c r="K93" s="3"/>
      <c r="L93" s="3"/>
      <c r="M93" s="3"/>
      <c r="N93" s="3"/>
      <c r="O93" s="3"/>
      <c r="P93" s="3"/>
      <c r="Q93" s="18" t="str">
        <f t="shared" si="0"/>
        <v>https://www.ncbi.nlm.nih.gov/pmc/articles/PMC6172077/</v>
      </c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14" t="s">
        <v>144</v>
      </c>
      <c r="B94" s="15">
        <v>0</v>
      </c>
      <c r="C94" s="17" t="s">
        <v>145</v>
      </c>
      <c r="D94" s="3"/>
      <c r="E94" s="11"/>
      <c r="F94" s="12"/>
      <c r="G94" s="3"/>
      <c r="H94" s="3" t="s">
        <v>146</v>
      </c>
      <c r="I94" s="3"/>
      <c r="J94" s="3"/>
      <c r="K94" s="3"/>
      <c r="L94" s="3"/>
      <c r="M94" s="3"/>
      <c r="N94" s="3"/>
      <c r="O94" s="3"/>
      <c r="P94" s="3"/>
      <c r="Q94" s="18" t="str">
        <f t="shared" si="0"/>
        <v>https://ascopubs.org/doi/full/10.1200/JCO.2017.73.9011?url_ver=Z39.88-2003&amp;rfr_id=ori:rid:crossref.org&amp;rfr_dat=cr_pub%3dpubmed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14" t="s">
        <v>147</v>
      </c>
      <c r="B95" s="15">
        <v>0</v>
      </c>
      <c r="C95" s="17" t="s">
        <v>142</v>
      </c>
      <c r="D95" s="3"/>
      <c r="E95" s="11"/>
      <c r="F95" s="12"/>
      <c r="G95" s="3"/>
      <c r="H95" s="3" t="s">
        <v>143</v>
      </c>
      <c r="I95" s="3"/>
      <c r="J95" s="3"/>
      <c r="K95" s="3"/>
      <c r="L95" s="3"/>
      <c r="M95" s="3"/>
      <c r="N95" s="3"/>
      <c r="O95" s="3"/>
      <c r="P95" s="3"/>
      <c r="Q95" s="18" t="str">
        <f t="shared" si="0"/>
        <v>https://www.ncbi.nlm.nih.gov/pmc/articles/PMC6172077/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14" t="s">
        <v>148</v>
      </c>
      <c r="B96" s="15">
        <f>3/24*100</f>
        <v>12.5</v>
      </c>
      <c r="C96" s="17" t="s">
        <v>149</v>
      </c>
      <c r="D96" s="3"/>
      <c r="E96" s="11"/>
      <c r="F96" s="12"/>
      <c r="G96" s="3"/>
      <c r="H96" s="3" t="s">
        <v>150</v>
      </c>
      <c r="I96" s="3"/>
      <c r="J96" s="3"/>
      <c r="K96" s="3"/>
      <c r="L96" s="3"/>
      <c r="M96" s="3"/>
      <c r="N96" s="3"/>
      <c r="O96" s="3"/>
      <c r="P96" s="3"/>
      <c r="Q96" s="18" t="str">
        <f t="shared" si="0"/>
        <v>https://esmoopen.bmj.com/content/3/2/e000303</v>
      </c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14" t="s">
        <v>151</v>
      </c>
      <c r="B97" s="15">
        <v>0</v>
      </c>
      <c r="C97" s="17" t="s">
        <v>152</v>
      </c>
      <c r="D97" s="3"/>
      <c r="E97" s="11"/>
      <c r="F97" s="12"/>
      <c r="G97" s="3"/>
      <c r="H97" s="3" t="s">
        <v>153</v>
      </c>
      <c r="I97" s="3"/>
      <c r="J97" s="3"/>
      <c r="K97" s="3"/>
      <c r="L97" s="3"/>
      <c r="M97" s="3"/>
      <c r="N97" s="3"/>
      <c r="O97" s="3"/>
      <c r="P97" s="3"/>
      <c r="Q97" s="18" t="str">
        <f t="shared" si="0"/>
        <v>https://www.ncbi.nlm.nih.gov/pmc/articles/PMC2883819/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14" t="s">
        <v>154</v>
      </c>
      <c r="B98" s="15">
        <f>1/40*100</f>
        <v>2.5</v>
      </c>
      <c r="C98" s="17" t="s">
        <v>155</v>
      </c>
      <c r="D98" s="3"/>
      <c r="E98" s="11"/>
      <c r="F98" s="12"/>
      <c r="G98" s="3"/>
      <c r="H98" s="3" t="s">
        <v>156</v>
      </c>
      <c r="I98" s="3"/>
      <c r="J98" s="3"/>
      <c r="K98" s="3"/>
      <c r="L98" s="3"/>
      <c r="M98" s="3"/>
      <c r="N98" s="3"/>
      <c r="O98" s="3"/>
      <c r="P98" s="3"/>
      <c r="Q98" s="18" t="str">
        <f t="shared" si="0"/>
        <v>https://www.clinicalmicrobiologyandinfection.com/article/S1198-743X(18)30576-7/fulltext</v>
      </c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14" t="s">
        <v>157</v>
      </c>
      <c r="B99" s="15">
        <f>2/56*100</f>
        <v>3.5714285714285712</v>
      </c>
      <c r="C99" s="17" t="s">
        <v>158</v>
      </c>
      <c r="D99" s="3"/>
      <c r="E99" s="11"/>
      <c r="F99" s="12"/>
      <c r="G99" s="3"/>
      <c r="H99" s="3" t="s">
        <v>159</v>
      </c>
      <c r="I99" s="3"/>
      <c r="J99" s="3"/>
      <c r="K99" s="3"/>
      <c r="L99" s="3"/>
      <c r="M99" s="3"/>
      <c r="N99" s="3"/>
      <c r="O99" s="3"/>
      <c r="P99" s="3"/>
      <c r="Q99" s="18" t="str">
        <f t="shared" si="0"/>
        <v>https://www.ncbi.nlm.nih.gov/pmc/articles/PMC4461388/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14" t="s">
        <v>160</v>
      </c>
      <c r="B100" s="15">
        <v>0</v>
      </c>
      <c r="C100" s="17" t="s">
        <v>161</v>
      </c>
      <c r="D100" s="3"/>
      <c r="E100" s="11"/>
      <c r="F100" s="12"/>
      <c r="G100" s="3"/>
      <c r="H100" s="3" t="s">
        <v>162</v>
      </c>
      <c r="I100" s="3"/>
      <c r="J100" s="3"/>
      <c r="K100" s="3"/>
      <c r="L100" s="3"/>
      <c r="M100" s="3"/>
      <c r="N100" s="3"/>
      <c r="O100" s="3"/>
      <c r="P100" s="3"/>
      <c r="Q100" s="18" t="str">
        <f t="shared" si="0"/>
        <v>https://www.ncbi.nlm.nih.gov/pmc/articles/PMC5651443/</v>
      </c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14" t="s">
        <v>163</v>
      </c>
      <c r="B101" s="15">
        <v>0</v>
      </c>
      <c r="C101" s="20" t="s">
        <v>164</v>
      </c>
      <c r="D101" s="3"/>
      <c r="E101" s="11"/>
      <c r="F101" s="12"/>
      <c r="G101" s="3"/>
      <c r="H101" s="3" t="s">
        <v>165</v>
      </c>
      <c r="I101" s="3"/>
      <c r="J101" s="3"/>
      <c r="K101" s="3"/>
      <c r="L101" s="3"/>
      <c r="M101" s="3"/>
      <c r="N101" s="3"/>
      <c r="O101" s="3"/>
      <c r="P101" s="3"/>
      <c r="Q101" s="18" t="str">
        <f t="shared" si="0"/>
        <v>https://www.ncbi.nlm.nih.gov/pmc/articles/PMC5451251/</v>
      </c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14" t="s">
        <v>166</v>
      </c>
      <c r="B102" s="15">
        <v>0</v>
      </c>
      <c r="C102" s="17" t="s">
        <v>167</v>
      </c>
      <c r="D102" s="3"/>
      <c r="E102" s="11"/>
      <c r="F102" s="12"/>
      <c r="G102" s="3"/>
      <c r="H102" s="3" t="s">
        <v>168</v>
      </c>
      <c r="I102" s="3"/>
      <c r="J102" s="3"/>
      <c r="K102" s="3"/>
      <c r="L102" s="3"/>
      <c r="M102" s="3"/>
      <c r="N102" s="3"/>
      <c r="O102" s="3"/>
      <c r="P102" s="3"/>
      <c r="Q102" s="18" t="str">
        <f t="shared" si="0"/>
        <v>https://translational-medicine.biomedcentral.com/articles/10.1186/1479-5876-10-236</v>
      </c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14" t="s">
        <v>169</v>
      </c>
      <c r="B103" s="15">
        <v>0</v>
      </c>
      <c r="C103" s="17" t="s">
        <v>170</v>
      </c>
      <c r="D103" s="3"/>
      <c r="E103" s="11"/>
      <c r="F103" s="12"/>
      <c r="G103" s="3"/>
      <c r="H103" s="3" t="s">
        <v>171</v>
      </c>
      <c r="I103" s="3"/>
      <c r="J103" s="3"/>
      <c r="K103" s="3"/>
      <c r="L103" s="3"/>
      <c r="M103" s="3"/>
      <c r="N103" s="3"/>
      <c r="O103" s="3"/>
      <c r="P103" s="3"/>
      <c r="Q103" s="18" t="str">
        <f t="shared" si="0"/>
        <v>https://www.ncbi.nlm.nih.gov/pmc/articles/PMC6277321/</v>
      </c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14" t="s">
        <v>172</v>
      </c>
      <c r="B104" s="15">
        <v>2.9</v>
      </c>
      <c r="C104" s="17" t="s">
        <v>173</v>
      </c>
      <c r="D104" s="3"/>
      <c r="E104" s="11"/>
      <c r="F104" s="12"/>
      <c r="G104" s="3"/>
      <c r="H104" s="3" t="s">
        <v>174</v>
      </c>
      <c r="I104" s="3"/>
      <c r="J104" s="3"/>
      <c r="K104" s="3"/>
      <c r="L104" s="3"/>
      <c r="M104" s="3"/>
      <c r="N104" s="3"/>
      <c r="O104" s="3"/>
      <c r="P104" s="3"/>
      <c r="Q104" s="18" t="str">
        <f t="shared" si="0"/>
        <v>https://journals.lww.com/clinicalpain/FullText/2017/02000/Fulranumab_in_Patients_With_Pain_Associated_With.2.aspx</v>
      </c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14" t="s">
        <v>175</v>
      </c>
      <c r="B105" s="15">
        <v>6</v>
      </c>
      <c r="C105" s="17" t="s">
        <v>176</v>
      </c>
      <c r="D105" s="3"/>
      <c r="E105" s="11"/>
      <c r="F105" s="12"/>
      <c r="G105" s="3"/>
      <c r="H105" s="3" t="s">
        <v>177</v>
      </c>
      <c r="I105" s="3"/>
      <c r="J105" s="3"/>
      <c r="K105" s="3"/>
      <c r="L105" s="3"/>
      <c r="M105" s="3"/>
      <c r="N105" s="3"/>
      <c r="O105" s="3"/>
      <c r="P105" s="3"/>
      <c r="Q105" s="18" t="str">
        <f t="shared" si="0"/>
        <v>https://www.accessdata.fda.gov/drugsatfda_docs/label/2017/761061s000lbl.pdf</v>
      </c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14" t="s">
        <v>178</v>
      </c>
      <c r="B106" s="15">
        <f>(6.2+11.2)/2</f>
        <v>8.6999999999999993</v>
      </c>
      <c r="C106" s="17" t="s">
        <v>179</v>
      </c>
      <c r="D106" s="3"/>
      <c r="E106" s="11"/>
      <c r="F106" s="12"/>
      <c r="G106" s="3"/>
      <c r="H106" s="3" t="s">
        <v>180</v>
      </c>
      <c r="I106" s="3"/>
      <c r="J106" s="3"/>
      <c r="K106" s="3"/>
      <c r="L106" s="3"/>
      <c r="M106" s="3"/>
      <c r="N106" s="3"/>
      <c r="O106" s="3"/>
      <c r="P106" s="3"/>
      <c r="Q106" s="18" t="str">
        <f t="shared" si="0"/>
        <v>https://n.neurology.org/content/92/15_Supplement/P1.10-017</v>
      </c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14" t="s">
        <v>181</v>
      </c>
      <c r="B107" s="15">
        <f>AVERAGE(4,0)</f>
        <v>2</v>
      </c>
      <c r="C107" s="17" t="s">
        <v>182</v>
      </c>
      <c r="D107" s="3"/>
      <c r="E107" s="11"/>
      <c r="F107" s="12"/>
      <c r="G107" s="3"/>
      <c r="H107" s="3" t="s">
        <v>183</v>
      </c>
      <c r="I107" s="3"/>
      <c r="J107" s="3"/>
      <c r="K107" s="3"/>
      <c r="L107" s="3"/>
      <c r="M107" s="3"/>
      <c r="N107" s="3"/>
      <c r="O107" s="3"/>
      <c r="P107" s="3"/>
      <c r="Q107" s="18" t="str">
        <f t="shared" si="0"/>
        <v>https://link.springer.com/article/10.1186/s41120-018-0021-5</v>
      </c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14" t="s">
        <v>184</v>
      </c>
      <c r="B108" s="15">
        <v>0</v>
      </c>
      <c r="C108" s="17" t="s">
        <v>185</v>
      </c>
      <c r="D108" s="3"/>
      <c r="E108" s="11"/>
      <c r="F108" s="12"/>
      <c r="G108" s="3"/>
      <c r="H108" s="3" t="s">
        <v>186</v>
      </c>
      <c r="I108" s="3"/>
      <c r="J108" s="3"/>
      <c r="K108" s="3"/>
      <c r="L108" s="3"/>
      <c r="M108" s="3"/>
      <c r="N108" s="3"/>
      <c r="O108" s="3"/>
      <c r="P108" s="3"/>
      <c r="Q108" s="18" t="str">
        <f t="shared" si="0"/>
        <v>https://www.researchgate.net/publication/339210970_Primary_efficacy_of_netakimab_a_novel_interleukin-17_inhibitor_in_the_treatment_of_active_ankylosing_spondylitis_in_adults</v>
      </c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14" t="s">
        <v>187</v>
      </c>
      <c r="B109" s="15">
        <v>1</v>
      </c>
      <c r="C109" s="17" t="s">
        <v>188</v>
      </c>
      <c r="D109" s="3"/>
      <c r="E109" s="11"/>
      <c r="F109" s="12"/>
      <c r="G109" s="3"/>
      <c r="H109" s="3" t="s">
        <v>189</v>
      </c>
      <c r="I109" s="3"/>
      <c r="J109" s="3"/>
      <c r="K109" s="3"/>
      <c r="L109" s="3"/>
      <c r="M109" s="3"/>
      <c r="N109" s="3"/>
      <c r="O109" s="3"/>
      <c r="P109" s="3"/>
      <c r="Q109" s="18" t="str">
        <f t="shared" si="0"/>
        <v>https://www.accessdata.fda.gov/drugsatfda_docs/label/2017/761053lbl.pdf</v>
      </c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14" t="s">
        <v>190</v>
      </c>
      <c r="B110" s="15">
        <v>24</v>
      </c>
      <c r="C110" s="17" t="s">
        <v>191</v>
      </c>
      <c r="D110" s="3"/>
      <c r="E110" s="11"/>
      <c r="F110" s="12"/>
      <c r="G110" s="3"/>
      <c r="H110" s="3" t="s">
        <v>192</v>
      </c>
      <c r="I110" s="3"/>
      <c r="J110" s="3"/>
      <c r="K110" s="3"/>
      <c r="L110" s="3"/>
      <c r="M110" s="3"/>
      <c r="N110" s="3"/>
      <c r="O110" s="3"/>
      <c r="P110" s="3"/>
      <c r="Q110" s="18" t="str">
        <f t="shared" si="0"/>
        <v>https://www.accessdata.fda.gov/drugsatfda_docs/label/2019/761105s000lbl.pdf</v>
      </c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14" t="s">
        <v>193</v>
      </c>
      <c r="B111" s="15">
        <v>18.100000000000001</v>
      </c>
      <c r="C111" s="17" t="s">
        <v>194</v>
      </c>
      <c r="D111" s="3"/>
      <c r="E111" s="11"/>
      <c r="F111" s="12"/>
      <c r="G111" s="3"/>
      <c r="H111" s="3" t="s">
        <v>195</v>
      </c>
      <c r="I111" s="3"/>
      <c r="J111" s="3"/>
      <c r="K111" s="3"/>
      <c r="L111" s="3"/>
      <c r="M111" s="3"/>
      <c r="N111" s="3"/>
      <c r="O111" s="3"/>
      <c r="P111" s="3"/>
      <c r="Q111" s="18" t="str">
        <f t="shared" si="0"/>
        <v>https://www.accessdata.fda.gov/drugsatfda_docs/label/2019/761062s000lbl.pdf</v>
      </c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14" t="s">
        <v>196</v>
      </c>
      <c r="B112" s="15">
        <f>AVERAGE(5.7,1.9)</f>
        <v>3.8</v>
      </c>
      <c r="C112" s="17" t="s">
        <v>197</v>
      </c>
      <c r="D112" s="3"/>
      <c r="E112" s="11"/>
      <c r="F112" s="12"/>
      <c r="G112" s="3"/>
      <c r="H112" s="3" t="s">
        <v>198</v>
      </c>
      <c r="I112" s="3"/>
      <c r="J112" s="3"/>
      <c r="K112" s="3"/>
      <c r="L112" s="3"/>
      <c r="M112" s="3"/>
      <c r="N112" s="3"/>
      <c r="O112" s="3"/>
      <c r="P112" s="3"/>
      <c r="Q112" s="18" t="str">
        <f t="shared" si="0"/>
        <v>https://www.accessdata.fda.gov/drugsatfda_docs/label/2017/761037s000lbl.pdf</v>
      </c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14" t="s">
        <v>199</v>
      </c>
      <c r="B113" s="15">
        <v>6.5</v>
      </c>
      <c r="C113" s="17" t="s">
        <v>200</v>
      </c>
      <c r="D113" s="3"/>
      <c r="E113" s="11"/>
      <c r="F113" s="12"/>
      <c r="G113" s="3"/>
      <c r="H113" s="3" t="s">
        <v>201</v>
      </c>
      <c r="I113" s="3"/>
      <c r="J113" s="3"/>
      <c r="K113" s="3"/>
      <c r="L113" s="3"/>
      <c r="M113" s="3"/>
      <c r="N113" s="3"/>
      <c r="O113" s="3"/>
      <c r="P113" s="3"/>
      <c r="Q113" s="18" t="str">
        <f t="shared" si="0"/>
        <v>https://www.accessdata.fda.gov/drugsatfda_docs/label/2018/761067s000lbl.pdf</v>
      </c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14" t="s">
        <v>202</v>
      </c>
      <c r="B114" s="15">
        <v>1</v>
      </c>
      <c r="C114" s="17" t="s">
        <v>203</v>
      </c>
      <c r="D114" s="3"/>
      <c r="E114" s="11"/>
      <c r="F114" s="12"/>
      <c r="G114" s="3"/>
      <c r="H114" s="3" t="s">
        <v>204</v>
      </c>
      <c r="I114" s="3"/>
      <c r="J114" s="3"/>
      <c r="K114" s="3"/>
      <c r="L114" s="3"/>
      <c r="M114" s="3"/>
      <c r="N114" s="3"/>
      <c r="O114" s="3"/>
      <c r="P114" s="3"/>
      <c r="Q114" s="18" t="str">
        <f t="shared" si="0"/>
        <v>https://ard.bmj.com/content/76/6/1078</v>
      </c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14" t="s">
        <v>205</v>
      </c>
      <c r="B115" s="15">
        <v>0.2</v>
      </c>
      <c r="C115" s="17" t="s">
        <v>206</v>
      </c>
      <c r="D115" s="3"/>
      <c r="E115" s="11"/>
      <c r="F115" s="12"/>
      <c r="G115" s="3"/>
      <c r="H115" s="3" t="s">
        <v>207</v>
      </c>
      <c r="I115" s="3"/>
      <c r="J115" s="3"/>
      <c r="K115" s="3"/>
      <c r="L115" s="3"/>
      <c r="M115" s="3"/>
      <c r="N115" s="3"/>
      <c r="O115" s="3"/>
      <c r="P115" s="3"/>
      <c r="Q115" s="18" t="str">
        <f t="shared" si="0"/>
        <v>https://www.accessdata.fda.gov/drugsatfda_docs/label/2018/761108s000lbl.pdf</v>
      </c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14" t="s">
        <v>208</v>
      </c>
      <c r="B116" s="15">
        <v>85</v>
      </c>
      <c r="C116" s="17" t="s">
        <v>209</v>
      </c>
      <c r="D116" s="3"/>
      <c r="E116" s="11"/>
      <c r="F116" s="12"/>
      <c r="G116" s="3"/>
      <c r="H116" s="3" t="s">
        <v>210</v>
      </c>
      <c r="I116" s="3"/>
      <c r="J116" s="3"/>
      <c r="K116" s="3"/>
      <c r="L116" s="3"/>
      <c r="M116" s="3"/>
      <c r="N116" s="3"/>
      <c r="O116" s="3"/>
      <c r="P116" s="3"/>
      <c r="Q116" s="18" t="str">
        <f t="shared" si="0"/>
        <v>https://onlinelibrary.wiley.com/doi/abs/10.1002/pbc.25631</v>
      </c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14" t="s">
        <v>211</v>
      </c>
      <c r="B117" s="15">
        <f>12/14*100</f>
        <v>85.714285714285708</v>
      </c>
      <c r="C117" s="20" t="s">
        <v>212</v>
      </c>
      <c r="D117" s="3"/>
      <c r="E117" s="11"/>
      <c r="F117" s="12"/>
      <c r="G117" s="3"/>
      <c r="H117" s="3" t="s">
        <v>213</v>
      </c>
      <c r="I117" s="3"/>
      <c r="J117" s="3"/>
      <c r="K117" s="3"/>
      <c r="L117" s="3"/>
      <c r="M117" s="3"/>
      <c r="N117" s="3"/>
      <c r="O117" s="3"/>
      <c r="P117" s="3"/>
      <c r="Q117" s="3" t="str">
        <f t="shared" si="0"/>
        <v>https://watermark.silverchair.com/1173.pdf?token=AQECAHi208BE49Ooan9kkhW_Ercy7Dm3ZL_9Cf3qfKAc485ysgAAA2MwggNfBgkqhkiG9w0BBwagggNQMIIDTAIBADCCA0UGCSqGSIb3DQEHATAeBglghkgBZQMEAS4wEQQMhC4iloU0r_SBrdCxAgEQgIIDFnEfbX3WkQ3lAKMJ7kvs2VyxfqP1zBk80FtyvtIqhW-OQWffRHjei3sk4bBReRE5QEVAbi5BCqsPo-hM1nYPV-Ft0FdBy0fMDVdeE4HclMpusuF1qKi8PB3YCuUTNfe0ZExv_542L9japH2LGRzKLd94N2QOCwbUqvvhGnHA6C_m8HpBrvZDLoAQeQX815zgRB62AWUs9QK7JRzV2_M5n6K6DSnXSyqKNi-lnCPyzYcw5oEYwKEDiPJXQXvBcRtoPVCSV-X8jz4ZX1ofYYvU_U9sELHRHlNNKhgP83nsNg36eJqJCpzm73Gv_E_Qtdc4_2Is29Uug0QkKafkGbus1qhz1jNcaFyKksw7_YLNIVko_E1GqGyHKiu5XcYz0eKiWdyGsumJZs-eIWBLe4wycxnsjNmaBgv08sYT90Z6dFxERrvHzlNF_DcdofHVR_2iOzzrAuqkURvdA7zegW5zKs3i0pb4tbPjVVNg2V6HYYI7Gj7YkXxs_rHErjyRcvCZamu2qXB95KDdRLaFaNnZ-dAKT6ECn6a_QZtuMVpyXlnuSiPA3WL0FmE90lljhywvK5EfT8H2Sms--9jqQQ98068rUqfVSj9adYG4DNFInH1GZuZXGpklKU8B6-lhA92_I8ljfJDYZZ_4ZpF-pyWrHPjBV7jcFcFsZ-RlrMqeSPskgTOzVo3_Tzqs46y4RZ_dAJniDq-g7u4O2dq19OldNZi_gQhCKzYd4bn0UVVAK2A4yCQod4Wev-sHq8m37JVRKOYTJ5swSL8IIPisyrk4dG69flbvpPugsxvoh_uVX4kXZT6X657hI2GVmO3bkx2EJ0TCaQMODbHa2HyTyHZbzKKNjqSmm3d3JhilN2AiWwofgNz2W8hCDvfLJtVDSLJ8U8G-aIx_BsGMg643Mg-lY20r9mQbXj7ZamCKxXJMRTEpUDTPl2PhO0qoi5Rm2HtHmrHZiel3bF5AOGanjhaTcpsVlWvlfGwEZj6YVMX8maQN45SW3y9SsP5ijYAc_UxXbvlzKPsNTvt2xoHwyH7xkob0jKHCFvM</v>
      </c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14" t="s">
        <v>214</v>
      </c>
      <c r="B118" s="15">
        <v>5</v>
      </c>
      <c r="C118" s="17" t="s">
        <v>215</v>
      </c>
      <c r="D118" s="3"/>
      <c r="E118" s="11"/>
      <c r="F118" s="12"/>
      <c r="G118" s="3"/>
      <c r="H118" s="3" t="s">
        <v>216</v>
      </c>
      <c r="I118" s="3"/>
      <c r="J118" s="3"/>
      <c r="K118" s="3"/>
      <c r="L118" s="3"/>
      <c r="M118" s="3"/>
      <c r="N118" s="3"/>
      <c r="O118" s="3"/>
      <c r="P118" s="3"/>
      <c r="Q118" s="18" t="str">
        <f t="shared" si="0"/>
        <v>https://www.ncbi.nlm.nih.gov/pmc/articles/PMC5651340/</v>
      </c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14" t="s">
        <v>217</v>
      </c>
      <c r="B119" s="15">
        <f>1/30*100</f>
        <v>3.3333333333333335</v>
      </c>
      <c r="C119" s="17" t="s">
        <v>218</v>
      </c>
      <c r="D119" s="3"/>
      <c r="E119" s="11"/>
      <c r="F119" s="12"/>
      <c r="G119" s="3"/>
      <c r="H119" s="3" t="s">
        <v>219</v>
      </c>
      <c r="I119" s="3"/>
      <c r="J119" s="3"/>
      <c r="K119" s="3"/>
      <c r="L119" s="3"/>
      <c r="M119" s="3"/>
      <c r="N119" s="3"/>
      <c r="O119" s="3"/>
      <c r="P119" s="3"/>
      <c r="Q119" s="18" t="str">
        <f t="shared" si="0"/>
        <v>https://ard.bmj.com/content/76/Suppl_2/870.2</v>
      </c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14" t="s">
        <v>220</v>
      </c>
      <c r="B120" s="15">
        <f>AVERAGE(7,44)</f>
        <v>25.5</v>
      </c>
      <c r="C120" s="17" t="s">
        <v>221</v>
      </c>
      <c r="D120" s="3"/>
      <c r="E120" s="11"/>
      <c r="F120" s="12"/>
      <c r="G120" s="3"/>
      <c r="H120" s="3" t="s">
        <v>222</v>
      </c>
      <c r="I120" s="3"/>
      <c r="J120" s="3"/>
      <c r="K120" s="3"/>
      <c r="L120" s="3"/>
      <c r="M120" s="3"/>
      <c r="N120" s="3"/>
      <c r="O120" s="3"/>
      <c r="P120" s="3"/>
      <c r="Q120" s="18" t="str">
        <f t="shared" si="0"/>
        <v>https://www.ncbi.nlm.nih.gov/pubmed/31529318</v>
      </c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14" t="s">
        <v>223</v>
      </c>
      <c r="B121" s="15">
        <f>5/39*100</f>
        <v>12.820512820512819</v>
      </c>
      <c r="C121" s="17" t="s">
        <v>224</v>
      </c>
      <c r="D121" s="3"/>
      <c r="E121" s="11"/>
      <c r="F121" s="12"/>
      <c r="G121" s="3"/>
      <c r="H121" s="3" t="s">
        <v>225</v>
      </c>
      <c r="I121" s="3"/>
      <c r="J121" s="3"/>
      <c r="K121" s="3"/>
      <c r="L121" s="3"/>
      <c r="M121" s="3"/>
      <c r="N121" s="3"/>
      <c r="O121" s="3"/>
      <c r="P121" s="3"/>
      <c r="Q121" s="18" t="str">
        <f t="shared" si="0"/>
        <v>https://www.ncbi.nlm.nih.gov/pmc/articles/PMC5401985/</v>
      </c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14" t="s">
        <v>226</v>
      </c>
      <c r="B122" s="15">
        <v>0</v>
      </c>
      <c r="C122" s="17" t="s">
        <v>227</v>
      </c>
      <c r="D122" s="3"/>
      <c r="E122" s="11"/>
      <c r="F122" s="12"/>
      <c r="G122" s="3"/>
      <c r="H122" s="3" t="s">
        <v>228</v>
      </c>
      <c r="I122" s="3"/>
      <c r="J122" s="3"/>
      <c r="K122" s="3"/>
      <c r="L122" s="3"/>
      <c r="M122" s="3"/>
      <c r="N122" s="3"/>
      <c r="O122" s="3"/>
      <c r="P122" s="3"/>
      <c r="Q122" s="18" t="str">
        <f t="shared" si="0"/>
        <v>https://www.ncbi.nlm.nih.gov/pmc/articles/PMC5470113/</v>
      </c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14" t="s">
        <v>229</v>
      </c>
      <c r="B123" s="15">
        <f>3/119*100</f>
        <v>2.5210084033613445</v>
      </c>
      <c r="C123" s="17" t="s">
        <v>230</v>
      </c>
      <c r="D123" s="3"/>
      <c r="E123" s="11"/>
      <c r="F123" s="12"/>
      <c r="G123" s="3"/>
      <c r="H123" s="3" t="s">
        <v>231</v>
      </c>
      <c r="I123" s="3"/>
      <c r="J123" s="3"/>
      <c r="K123" s="3"/>
      <c r="L123" s="3"/>
      <c r="M123" s="3"/>
      <c r="N123" s="3"/>
      <c r="O123" s="3"/>
      <c r="P123" s="3"/>
      <c r="Q123" s="18" t="str">
        <f t="shared" si="0"/>
        <v>https://www.gastrojournal.org/article/S0016-5085(17)35401-X/fulltext?referrer=https%3A%2F%2Fwww.ncbi.nlm.nih.gov%2F</v>
      </c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14" t="s">
        <v>232</v>
      </c>
      <c r="B124" s="15">
        <f>3/165*100</f>
        <v>1.8181818181818181</v>
      </c>
      <c r="C124" s="17" t="s">
        <v>233</v>
      </c>
      <c r="D124" s="3"/>
      <c r="E124" s="11"/>
      <c r="F124" s="12"/>
      <c r="G124" s="3"/>
      <c r="H124" s="3" t="s">
        <v>234</v>
      </c>
      <c r="I124" s="3"/>
      <c r="J124" s="3"/>
      <c r="K124" s="3"/>
      <c r="L124" s="3"/>
      <c r="M124" s="3"/>
      <c r="N124" s="3"/>
      <c r="O124" s="3"/>
      <c r="P124" s="3"/>
      <c r="Q124" s="18" t="str">
        <f t="shared" si="0"/>
        <v>https://onlinelibrary.wiley.com/doi/full/10.1002/art.39700</v>
      </c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14" t="s">
        <v>235</v>
      </c>
      <c r="B125" s="15">
        <v>0</v>
      </c>
      <c r="C125" s="17" t="s">
        <v>236</v>
      </c>
      <c r="D125" s="3"/>
      <c r="E125" s="11"/>
      <c r="F125" s="12"/>
      <c r="G125" s="3"/>
      <c r="H125" s="3" t="s">
        <v>237</v>
      </c>
      <c r="I125" s="3"/>
      <c r="J125" s="3"/>
      <c r="K125" s="3"/>
      <c r="L125" s="3"/>
      <c r="M125" s="3"/>
      <c r="N125" s="3"/>
      <c r="O125" s="3"/>
      <c r="P125" s="3"/>
      <c r="Q125" s="18" t="str">
        <f t="shared" si="0"/>
        <v>https://www.ncbi.nlm.nih.gov/pmc/articles/PMC5962917/</v>
      </c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14" t="s">
        <v>238</v>
      </c>
      <c r="B126" s="15">
        <f>3/60*100</f>
        <v>5</v>
      </c>
      <c r="C126" s="17" t="s">
        <v>239</v>
      </c>
      <c r="D126" s="3"/>
      <c r="E126" s="11"/>
      <c r="F126" s="12"/>
      <c r="G126" s="3"/>
      <c r="H126" s="3" t="s">
        <v>240</v>
      </c>
      <c r="I126" s="3"/>
      <c r="J126" s="3"/>
      <c r="K126" s="3"/>
      <c r="L126" s="3"/>
      <c r="M126" s="3"/>
      <c r="N126" s="3"/>
      <c r="O126" s="3"/>
      <c r="P126" s="3"/>
      <c r="Q126" s="18" t="str">
        <f t="shared" si="0"/>
        <v>https://www.ncbi.nlm.nih.gov/pmc/articles/PMC6303422/</v>
      </c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14" t="s">
        <v>241</v>
      </c>
      <c r="B127" s="15">
        <v>5</v>
      </c>
      <c r="C127" s="17" t="s">
        <v>242</v>
      </c>
      <c r="D127" s="3"/>
      <c r="E127" s="11"/>
      <c r="F127" s="12"/>
      <c r="G127" s="3"/>
      <c r="H127" s="3" t="s">
        <v>243</v>
      </c>
      <c r="I127" s="3"/>
      <c r="J127" s="3"/>
      <c r="K127" s="3"/>
      <c r="L127" s="3"/>
      <c r="M127" s="3"/>
      <c r="N127" s="3"/>
      <c r="O127" s="3"/>
      <c r="P127" s="3"/>
      <c r="Q127" s="18" t="str">
        <f t="shared" si="0"/>
        <v>https://www.gastrojournal.org/article/S0016-5085(13)01659-4/fulltext</v>
      </c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14" t="s">
        <v>244</v>
      </c>
      <c r="B128" s="15">
        <f>3/58*100</f>
        <v>5.1724137931034484</v>
      </c>
      <c r="C128" s="17" t="s">
        <v>245</v>
      </c>
      <c r="D128" s="3"/>
      <c r="E128" s="11"/>
      <c r="F128" s="12"/>
      <c r="G128" s="3"/>
      <c r="H128" s="3" t="s">
        <v>246</v>
      </c>
      <c r="I128" s="3"/>
      <c r="J128" s="3"/>
      <c r="K128" s="3"/>
      <c r="L128" s="3"/>
      <c r="M128" s="3"/>
      <c r="N128" s="3"/>
      <c r="O128" s="3"/>
      <c r="P128" s="3"/>
      <c r="Q128" s="18" t="str">
        <f t="shared" si="0"/>
        <v>https://www.ncbi.nlm.nih.gov/pmc/articles/PMC4029434/</v>
      </c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14" t="s">
        <v>247</v>
      </c>
      <c r="B129" s="15">
        <f>AVERAGE(1/94*100,6.5)</f>
        <v>3.7819148936170213</v>
      </c>
      <c r="C129" s="19" t="s">
        <v>248</v>
      </c>
      <c r="D129" s="3"/>
      <c r="E129" s="11"/>
      <c r="F129" s="12"/>
      <c r="G129" s="3"/>
      <c r="H129" s="3" t="s">
        <v>249</v>
      </c>
      <c r="I129" s="3"/>
      <c r="J129" s="3"/>
      <c r="K129" s="3"/>
      <c r="L129" s="3"/>
      <c r="M129" s="3"/>
      <c r="N129" s="3"/>
      <c r="O129" s="3"/>
      <c r="P129" s="3"/>
      <c r="Q129" s="3" t="str">
        <f t="shared" si="0"/>
        <v>https://www.ncbi.nlm.nih.gov/pmc/articles/PMC4879709/
https://acsjournals.onlinelibrary.wiley.com/doi/full/10.1002/cncr.31892</v>
      </c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14" t="s">
        <v>250</v>
      </c>
      <c r="B130" s="15">
        <f>6/95*100</f>
        <v>6.3157894736842106</v>
      </c>
      <c r="C130" s="17" t="s">
        <v>251</v>
      </c>
      <c r="D130" s="3"/>
      <c r="E130" s="11"/>
      <c r="F130" s="12"/>
      <c r="G130" s="3"/>
      <c r="H130" s="3" t="s">
        <v>252</v>
      </c>
      <c r="I130" s="3"/>
      <c r="J130" s="3"/>
      <c r="K130" s="3"/>
      <c r="L130" s="3"/>
      <c r="M130" s="3"/>
      <c r="N130" s="3"/>
      <c r="O130" s="3"/>
      <c r="P130" s="3"/>
      <c r="Q130" s="18" t="str">
        <f t="shared" si="0"/>
        <v>https://www.ncbi.nlm.nih.gov/pmc/articles/PMC4278557/</v>
      </c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14" t="s">
        <v>253</v>
      </c>
      <c r="B131" s="15">
        <v>1.5</v>
      </c>
      <c r="C131" s="17" t="s">
        <v>254</v>
      </c>
      <c r="D131" s="3"/>
      <c r="E131" s="11"/>
      <c r="F131" s="12"/>
      <c r="G131" s="3"/>
      <c r="H131" s="3" t="s">
        <v>255</v>
      </c>
      <c r="I131" s="3"/>
      <c r="J131" s="3"/>
      <c r="K131" s="3"/>
      <c r="L131" s="3"/>
      <c r="M131" s="3"/>
      <c r="N131" s="3"/>
      <c r="O131" s="3"/>
      <c r="P131" s="3"/>
      <c r="Q131" s="18" t="str">
        <f t="shared" si="0"/>
        <v>https://www.nature.com/articles/pr2011155</v>
      </c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14" t="s">
        <v>256</v>
      </c>
      <c r="B132" s="15">
        <v>28</v>
      </c>
      <c r="C132" s="17" t="s">
        <v>257</v>
      </c>
      <c r="D132" s="3"/>
      <c r="E132" s="11"/>
      <c r="F132" s="12"/>
      <c r="G132" s="3"/>
      <c r="H132" s="3" t="s">
        <v>258</v>
      </c>
      <c r="I132" s="3"/>
      <c r="J132" s="3"/>
      <c r="K132" s="3"/>
      <c r="L132" s="3"/>
      <c r="M132" s="3"/>
      <c r="N132" s="3"/>
      <c r="O132" s="3"/>
      <c r="P132" s="3"/>
      <c r="Q132" s="18" t="str">
        <f t="shared" si="0"/>
        <v>https://www.ncbi.nlm.nih.gov/pmc/articles/PMC6133204/</v>
      </c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14" t="s">
        <v>259</v>
      </c>
      <c r="B133" s="15">
        <v>9.8000000000000007</v>
      </c>
      <c r="C133" s="17" t="s">
        <v>260</v>
      </c>
      <c r="D133" s="3"/>
      <c r="E133" s="11"/>
      <c r="F133" s="12"/>
      <c r="G133" s="3"/>
      <c r="H133" s="3" t="s">
        <v>261</v>
      </c>
      <c r="I133" s="3"/>
      <c r="J133" s="3"/>
      <c r="K133" s="3"/>
      <c r="L133" s="3"/>
      <c r="M133" s="3"/>
      <c r="N133" s="3"/>
      <c r="O133" s="3"/>
      <c r="P133" s="3"/>
      <c r="Q133" s="18" t="str">
        <f t="shared" si="0"/>
        <v>https://www.researchgate.net/publication/260914567_Efficacy_and_safety_of_olokizumab_in_patients_with_rheumatoid_arthritis_with_an_inadequate_response_to_TNF_inhibitor_therapy_Outcomes_of_a_randomised_Phase_IIb_study</v>
      </c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14" t="s">
        <v>262</v>
      </c>
      <c r="B134" s="15">
        <f>5/42*100</f>
        <v>11.904761904761903</v>
      </c>
      <c r="C134" s="17" t="s">
        <v>263</v>
      </c>
      <c r="D134" s="3"/>
      <c r="E134" s="11"/>
      <c r="F134" s="12"/>
      <c r="G134" s="3"/>
      <c r="H134" s="3" t="s">
        <v>264</v>
      </c>
      <c r="I134" s="3"/>
      <c r="J134" s="3"/>
      <c r="K134" s="3"/>
      <c r="L134" s="3"/>
      <c r="M134" s="3"/>
      <c r="N134" s="3"/>
      <c r="O134" s="3"/>
      <c r="P134" s="3"/>
      <c r="Q134" s="18" t="str">
        <f t="shared" si="0"/>
        <v>https://clincancerres.aacrjournals.org/content/20/6/1666.long</v>
      </c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14" t="s">
        <v>265</v>
      </c>
      <c r="B135" s="15">
        <v>0</v>
      </c>
      <c r="C135" s="17" t="s">
        <v>266</v>
      </c>
      <c r="D135" s="3"/>
      <c r="E135" s="11"/>
      <c r="F135" s="12"/>
      <c r="G135" s="3"/>
      <c r="H135" s="3" t="s">
        <v>267</v>
      </c>
      <c r="I135" s="3"/>
      <c r="J135" s="3"/>
      <c r="K135" s="3"/>
      <c r="L135" s="3"/>
      <c r="M135" s="3"/>
      <c r="N135" s="3"/>
      <c r="O135" s="3"/>
      <c r="P135" s="3"/>
      <c r="Q135" s="18" t="str">
        <f t="shared" si="0"/>
        <v>https://www.sciencedirect.com/science/article/pii/S2213260019302620</v>
      </c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14" t="s">
        <v>268</v>
      </c>
      <c r="B136" s="15">
        <v>0</v>
      </c>
      <c r="C136" s="17" t="s">
        <v>269</v>
      </c>
      <c r="D136" s="3"/>
      <c r="E136" s="11"/>
      <c r="F136" s="12"/>
      <c r="G136" s="3"/>
      <c r="H136" s="3" t="s">
        <v>270</v>
      </c>
      <c r="I136" s="3"/>
      <c r="J136" s="3"/>
      <c r="K136" s="3"/>
      <c r="L136" s="3"/>
      <c r="M136" s="3"/>
      <c r="N136" s="3"/>
      <c r="O136" s="3"/>
      <c r="P136" s="3"/>
      <c r="Q136" s="18" t="str">
        <f t="shared" si="0"/>
        <v>https://onlinelibrary.wiley.com/doi/full/10.1111/j.1423-0410.2012.01603.x</v>
      </c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14" t="s">
        <v>271</v>
      </c>
      <c r="B137" s="15">
        <f>AVERAGE(2.6,3.2)</f>
        <v>2.9000000000000004</v>
      </c>
      <c r="C137" s="17" t="s">
        <v>272</v>
      </c>
      <c r="D137" s="3"/>
      <c r="E137" s="11"/>
      <c r="F137" s="12"/>
      <c r="G137" s="3"/>
      <c r="H137" s="3" t="s">
        <v>273</v>
      </c>
      <c r="I137" s="3"/>
      <c r="J137" s="3"/>
      <c r="K137" s="3"/>
      <c r="L137" s="3"/>
      <c r="M137" s="3"/>
      <c r="N137" s="3"/>
      <c r="O137" s="3"/>
      <c r="P137" s="3"/>
      <c r="Q137" s="18" t="str">
        <f t="shared" si="0"/>
        <v>https://www.fda.gov/media/106879/download</v>
      </c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14" t="s">
        <v>274</v>
      </c>
      <c r="B138" s="15">
        <f>AVERAGE(2,5)</f>
        <v>3.5</v>
      </c>
      <c r="C138" s="17" t="s">
        <v>275</v>
      </c>
      <c r="D138" s="3"/>
      <c r="E138" s="11"/>
      <c r="F138" s="12"/>
      <c r="G138" s="3"/>
      <c r="H138" s="3" t="s">
        <v>276</v>
      </c>
      <c r="I138" s="3"/>
      <c r="J138" s="3"/>
      <c r="K138" s="3"/>
      <c r="L138" s="3"/>
      <c r="M138" s="3"/>
      <c r="N138" s="3"/>
      <c r="O138" s="3"/>
      <c r="P138" s="3"/>
      <c r="Q138" s="18" t="str">
        <f t="shared" si="0"/>
        <v>https://www.sciencedirect.com/science/article/pii/S1552526015021482?via%3Dihub</v>
      </c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14" t="s">
        <v>277</v>
      </c>
      <c r="B139" s="15">
        <v>5</v>
      </c>
      <c r="C139" s="17" t="s">
        <v>278</v>
      </c>
      <c r="D139" s="3"/>
      <c r="E139" s="11"/>
      <c r="F139" s="12"/>
      <c r="G139" s="3"/>
      <c r="H139" s="3" t="s">
        <v>279</v>
      </c>
      <c r="I139" s="3"/>
      <c r="J139" s="3"/>
      <c r="K139" s="3"/>
      <c r="L139" s="3"/>
      <c r="M139" s="3"/>
      <c r="N139" s="3"/>
      <c r="O139" s="3"/>
      <c r="P139" s="3"/>
      <c r="Q139" s="18" t="str">
        <f t="shared" si="0"/>
        <v>https://academic.oup.com/ofid/article/2/suppl_1/912/2635143</v>
      </c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14" t="s">
        <v>280</v>
      </c>
      <c r="B140" s="15">
        <v>8</v>
      </c>
      <c r="C140" s="17" t="s">
        <v>281</v>
      </c>
      <c r="D140" s="3"/>
      <c r="E140" s="11"/>
      <c r="F140" s="12"/>
      <c r="G140" s="3"/>
      <c r="H140" s="3" t="s">
        <v>282</v>
      </c>
      <c r="I140" s="3"/>
      <c r="J140" s="3"/>
      <c r="K140" s="3"/>
      <c r="L140" s="3"/>
      <c r="M140" s="3"/>
      <c r="N140" s="3"/>
      <c r="O140" s="3"/>
      <c r="P140" s="3"/>
      <c r="Q140" s="18" t="str">
        <f t="shared" si="0"/>
        <v>https://www.ncbi.nlm.nih.gov/pmc/articles/PMC6175298/</v>
      </c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14" t="s">
        <v>283</v>
      </c>
      <c r="B141" s="15">
        <f>AVERAGE(3.9,4.8)</f>
        <v>4.3499999999999996</v>
      </c>
      <c r="C141" s="17" t="s">
        <v>284</v>
      </c>
      <c r="D141" s="3"/>
      <c r="E141" s="11"/>
      <c r="F141" s="12"/>
      <c r="G141" s="3"/>
      <c r="H141" s="3" t="s">
        <v>285</v>
      </c>
      <c r="I141" s="3"/>
      <c r="J141" s="3"/>
      <c r="K141" s="3"/>
      <c r="L141" s="3"/>
      <c r="M141" s="3"/>
      <c r="N141" s="3"/>
      <c r="O141" s="3"/>
      <c r="P141" s="3"/>
      <c r="Q141" s="18" t="str">
        <f t="shared" si="0"/>
        <v>https://www.ncbi.nlm.nih.gov/pmc/articles/PMC4623366/</v>
      </c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14" t="s">
        <v>286</v>
      </c>
      <c r="B142" s="15">
        <v>1</v>
      </c>
      <c r="C142" s="17" t="s">
        <v>287</v>
      </c>
      <c r="D142" s="3"/>
      <c r="E142" s="11"/>
      <c r="F142" s="12"/>
      <c r="G142" s="3"/>
      <c r="H142" s="3" t="s">
        <v>288</v>
      </c>
      <c r="I142" s="3"/>
      <c r="J142" s="3"/>
      <c r="K142" s="3"/>
      <c r="L142" s="3"/>
      <c r="M142" s="3"/>
      <c r="N142" s="3"/>
      <c r="O142" s="3"/>
      <c r="P142" s="3"/>
      <c r="Q142" s="18" t="str">
        <f t="shared" si="0"/>
        <v>https://www.ncbi.nlm.nih.gov/pmc/articles/PMC5961010/</v>
      </c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14" t="s">
        <v>289</v>
      </c>
      <c r="B143" s="15">
        <v>2</v>
      </c>
      <c r="C143" s="17" t="s">
        <v>290</v>
      </c>
      <c r="D143" s="3"/>
      <c r="E143" s="11"/>
      <c r="F143" s="12"/>
      <c r="G143" s="3"/>
      <c r="H143" s="3" t="s">
        <v>291</v>
      </c>
      <c r="I143" s="3"/>
      <c r="J143" s="3"/>
      <c r="K143" s="3"/>
      <c r="L143" s="3"/>
      <c r="M143" s="3"/>
      <c r="N143" s="3"/>
      <c r="O143" s="3"/>
      <c r="P143" s="3"/>
      <c r="Q143" s="18" t="str">
        <f t="shared" si="0"/>
        <v>https://www.ncbi.nlm.nih.gov/pmc/articles/PMC5500167/</v>
      </c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14" t="s">
        <v>292</v>
      </c>
      <c r="B144" s="15">
        <f>1/234*100</f>
        <v>0.42735042735042739</v>
      </c>
      <c r="C144" s="17" t="s">
        <v>293</v>
      </c>
      <c r="D144" s="3"/>
      <c r="E144" s="11"/>
      <c r="F144" s="12"/>
      <c r="G144" s="3"/>
      <c r="H144" s="3" t="s">
        <v>294</v>
      </c>
      <c r="I144" s="3"/>
      <c r="J144" s="3"/>
      <c r="K144" s="3"/>
      <c r="L144" s="3"/>
      <c r="M144" s="3"/>
      <c r="N144" s="3"/>
      <c r="O144" s="3"/>
      <c r="P144" s="3"/>
      <c r="Q144" s="18" t="str">
        <f t="shared" si="0"/>
        <v>https://www.gastrojournal.org/article/S0016-5085(18)35283-1/fulltext?referrer=https%3A%2F%2Fwww.ncbi.nlm.nih.gov%2F</v>
      </c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14" t="s">
        <v>295</v>
      </c>
      <c r="B145" s="15">
        <f>7/24*100</f>
        <v>29.166666666666668</v>
      </c>
      <c r="C145" s="17" t="s">
        <v>296</v>
      </c>
      <c r="D145" s="3"/>
      <c r="E145" s="11"/>
      <c r="F145" s="12"/>
      <c r="G145" s="3"/>
      <c r="H145" s="3" t="s">
        <v>297</v>
      </c>
      <c r="I145" s="3"/>
      <c r="J145" s="3"/>
      <c r="K145" s="3"/>
      <c r="L145" s="3"/>
      <c r="M145" s="3"/>
      <c r="N145" s="3"/>
      <c r="O145" s="3"/>
      <c r="P145" s="3"/>
      <c r="Q145" s="18" t="str">
        <f t="shared" si="0"/>
        <v>https://www.ncbi.nlm.nih.gov/pmc/articles/PMC3057907/</v>
      </c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14" t="s">
        <v>298</v>
      </c>
      <c r="B146" s="15">
        <f>1/45*100</f>
        <v>2.2222222222222223</v>
      </c>
      <c r="C146" s="17" t="s">
        <v>299</v>
      </c>
      <c r="D146" s="3"/>
      <c r="E146" s="11"/>
      <c r="F146" s="12"/>
      <c r="G146" s="3"/>
      <c r="H146" s="3" t="s">
        <v>300</v>
      </c>
      <c r="I146" s="3"/>
      <c r="J146" s="3"/>
      <c r="K146" s="3"/>
      <c r="L146" s="3"/>
      <c r="M146" s="3"/>
      <c r="N146" s="3"/>
      <c r="O146" s="3"/>
      <c r="P146" s="3"/>
      <c r="Q146" s="18" t="str">
        <f t="shared" si="0"/>
        <v>https://www.ncbi.nlm.nih.gov/pmc/articles/PMC6972670/#ajt15560-sup-0005</v>
      </c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14" t="s">
        <v>301</v>
      </c>
      <c r="B147" s="15">
        <f>2/66*100</f>
        <v>3.0303030303030303</v>
      </c>
      <c r="C147" s="17" t="s">
        <v>302</v>
      </c>
      <c r="D147" s="3"/>
      <c r="E147" s="11"/>
      <c r="F147" s="12"/>
      <c r="G147" s="3"/>
      <c r="H147" s="3" t="s">
        <v>303</v>
      </c>
      <c r="I147" s="3"/>
      <c r="J147" s="3"/>
      <c r="K147" s="3"/>
      <c r="L147" s="3"/>
      <c r="M147" s="3"/>
      <c r="N147" s="3"/>
      <c r="O147" s="3"/>
      <c r="P147" s="3"/>
      <c r="Q147" s="18" t="str">
        <f t="shared" si="0"/>
        <v>https://www.gastrojournal.org/article/S0016-5085(18)35208-9/fulltext?referrer=https%3A%2F%2Fwww.ncbi.nlm.nih.gov%2F</v>
      </c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14" t="s">
        <v>304</v>
      </c>
      <c r="B148" s="15">
        <v>0</v>
      </c>
      <c r="C148" s="17" t="s">
        <v>305</v>
      </c>
      <c r="D148" s="3"/>
      <c r="E148" s="11"/>
      <c r="F148" s="12"/>
      <c r="G148" s="3"/>
      <c r="H148" s="3" t="s">
        <v>306</v>
      </c>
      <c r="I148" s="3"/>
      <c r="J148" s="3"/>
      <c r="K148" s="3"/>
      <c r="L148" s="3"/>
      <c r="M148" s="3"/>
      <c r="N148" s="3"/>
      <c r="O148" s="3"/>
      <c r="P148" s="3"/>
      <c r="Q148" s="18" t="str">
        <f t="shared" si="0"/>
        <v>https://www.ncbi.nlm.nih.gov/pmc/articles/PMC6771554/</v>
      </c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14" t="s">
        <v>307</v>
      </c>
      <c r="B149" s="15">
        <v>0</v>
      </c>
      <c r="C149" s="17" t="s">
        <v>308</v>
      </c>
      <c r="D149" s="3"/>
      <c r="E149" s="11"/>
      <c r="F149" s="12"/>
      <c r="G149" s="3"/>
      <c r="H149" s="3" t="s">
        <v>309</v>
      </c>
      <c r="I149" s="3"/>
      <c r="J149" s="3"/>
      <c r="K149" s="3"/>
      <c r="L149" s="3"/>
      <c r="M149" s="3"/>
      <c r="N149" s="3"/>
      <c r="O149" s="3"/>
      <c r="P149" s="3"/>
      <c r="Q149" s="18" t="str">
        <f t="shared" si="0"/>
        <v>https://link.springer.com/article/10.1007/s00280-010-1544-1</v>
      </c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14" t="s">
        <v>310</v>
      </c>
      <c r="B150" s="15">
        <v>0</v>
      </c>
      <c r="C150" s="17" t="s">
        <v>311</v>
      </c>
      <c r="D150" s="3"/>
      <c r="E150" s="11"/>
      <c r="F150" s="12"/>
      <c r="G150" s="3"/>
      <c r="H150" s="3" t="s">
        <v>312</v>
      </c>
      <c r="I150" s="3"/>
      <c r="J150" s="3"/>
      <c r="K150" s="3"/>
      <c r="L150" s="3"/>
      <c r="M150" s="3"/>
      <c r="N150" s="3"/>
      <c r="O150" s="3"/>
      <c r="P150" s="3"/>
      <c r="Q150" s="18" t="str">
        <f t="shared" si="0"/>
        <v>https://jhoonline.biomedcentral.com/articles/10.1186/1756-8722-7-44</v>
      </c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14" t="s">
        <v>313</v>
      </c>
      <c r="B151" s="15">
        <v>0</v>
      </c>
      <c r="C151" s="17" t="s">
        <v>314</v>
      </c>
      <c r="D151" s="3"/>
      <c r="E151" s="11"/>
      <c r="F151" s="12"/>
      <c r="G151" s="3"/>
      <c r="H151" s="3" t="s">
        <v>315</v>
      </c>
      <c r="I151" s="3"/>
      <c r="J151" s="3"/>
      <c r="K151" s="3"/>
      <c r="L151" s="3"/>
      <c r="M151" s="3"/>
      <c r="N151" s="3"/>
      <c r="O151" s="3"/>
      <c r="P151" s="3"/>
      <c r="Q151" s="18" t="str">
        <f t="shared" si="0"/>
        <v>https://www.ncbi.nlm.nih.gov/pmc/articles/PMC3753462/</v>
      </c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14" t="s">
        <v>316</v>
      </c>
      <c r="B152" s="15">
        <f>4/45*100</f>
        <v>8.8888888888888893</v>
      </c>
      <c r="C152" s="17" t="s">
        <v>317</v>
      </c>
      <c r="D152" s="3"/>
      <c r="E152" s="11"/>
      <c r="F152" s="12"/>
      <c r="G152" s="3"/>
      <c r="H152" s="3" t="s">
        <v>318</v>
      </c>
      <c r="I152" s="3"/>
      <c r="J152" s="3"/>
      <c r="K152" s="3"/>
      <c r="L152" s="3"/>
      <c r="M152" s="3"/>
      <c r="N152" s="3"/>
      <c r="O152" s="3"/>
      <c r="P152" s="3"/>
      <c r="Q152" s="18" t="str">
        <f t="shared" si="0"/>
        <v>https://journals.sagepub.com/doi/full/10.1177/0961203315574558</v>
      </c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14" t="s">
        <v>319</v>
      </c>
      <c r="B153" s="15">
        <f>(6+8+3)/(13+6+10)*100</f>
        <v>58.620689655172406</v>
      </c>
      <c r="C153" s="17" t="s">
        <v>320</v>
      </c>
      <c r="D153" s="3"/>
      <c r="E153" s="11"/>
      <c r="F153" s="12"/>
      <c r="G153" s="3"/>
      <c r="H153" s="3" t="s">
        <v>321</v>
      </c>
      <c r="I153" s="3"/>
      <c r="J153" s="3"/>
      <c r="K153" s="3"/>
      <c r="L153" s="3"/>
      <c r="M153" s="3"/>
      <c r="N153" s="3"/>
      <c r="O153" s="3"/>
      <c r="P153" s="3"/>
      <c r="Q153" s="18" t="str">
        <f t="shared" si="0"/>
        <v>https://www.sciencedirect.com/science/article/pii/S0378427419304217?via%3Dihub</v>
      </c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14" t="s">
        <v>322</v>
      </c>
      <c r="B154" s="15">
        <v>0</v>
      </c>
      <c r="C154" s="17" t="s">
        <v>323</v>
      </c>
      <c r="D154" s="3"/>
      <c r="E154" s="11"/>
      <c r="F154" s="12"/>
      <c r="G154" s="3"/>
      <c r="H154" s="3" t="s">
        <v>324</v>
      </c>
      <c r="I154" s="3"/>
      <c r="J154" s="3"/>
      <c r="K154" s="3"/>
      <c r="L154" s="3"/>
      <c r="M154" s="3"/>
      <c r="N154" s="3"/>
      <c r="O154" s="3"/>
      <c r="P154" s="3"/>
      <c r="Q154" s="18" t="str">
        <f t="shared" si="0"/>
        <v>https://www.ncbi.nlm.nih.gov/pmc/articles/PMC4377301/</v>
      </c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14" t="s">
        <v>325</v>
      </c>
      <c r="B155" s="15">
        <v>0</v>
      </c>
      <c r="C155" s="17" t="s">
        <v>326</v>
      </c>
      <c r="D155" s="3"/>
      <c r="E155" s="11"/>
      <c r="F155" s="12"/>
      <c r="G155" s="3"/>
      <c r="H155" s="3" t="s">
        <v>327</v>
      </c>
      <c r="I155" s="3"/>
      <c r="J155" s="3"/>
      <c r="K155" s="3"/>
      <c r="L155" s="3"/>
      <c r="M155" s="3"/>
      <c r="N155" s="3"/>
      <c r="O155" s="3"/>
      <c r="P155" s="3"/>
      <c r="Q155" s="18" t="str">
        <f t="shared" si="0"/>
        <v>https://www.ncbi.nlm.nih.gov/pmc/articles/PMC4946756/</v>
      </c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14" t="s">
        <v>328</v>
      </c>
      <c r="B156" s="15">
        <v>0</v>
      </c>
      <c r="C156" s="17" t="s">
        <v>329</v>
      </c>
      <c r="D156" s="3"/>
      <c r="E156" s="11"/>
      <c r="F156" s="12"/>
      <c r="G156" s="3"/>
      <c r="H156" s="3" t="s">
        <v>330</v>
      </c>
      <c r="I156" s="3"/>
      <c r="J156" s="3"/>
      <c r="K156" s="3"/>
      <c r="L156" s="3"/>
      <c r="M156" s="3"/>
      <c r="N156" s="3"/>
      <c r="O156" s="3"/>
      <c r="P156" s="3"/>
      <c r="Q156" s="18" t="str">
        <f t="shared" si="0"/>
        <v>https://clincancerres.aacrjournals.org/content/23/8/1910</v>
      </c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14" t="s">
        <v>331</v>
      </c>
      <c r="B157" s="15">
        <v>9</v>
      </c>
      <c r="C157" s="17" t="s">
        <v>332</v>
      </c>
      <c r="D157" s="3"/>
      <c r="E157" s="11"/>
      <c r="F157" s="12"/>
      <c r="G157" s="3"/>
      <c r="H157" s="3" t="s">
        <v>333</v>
      </c>
      <c r="I157" s="3"/>
      <c r="J157" s="3"/>
      <c r="K157" s="3"/>
      <c r="L157" s="3"/>
      <c r="M157" s="3"/>
      <c r="N157" s="3"/>
      <c r="O157" s="3"/>
      <c r="P157" s="3"/>
      <c r="Q157" s="18" t="str">
        <f t="shared" si="0"/>
        <v>https://respiratory-research.biomedcentral.com/articles/10.1186/1465-9921-14-93</v>
      </c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14" t="s">
        <v>334</v>
      </c>
      <c r="B158" s="15">
        <f>2/116*100</f>
        <v>1.7241379310344827</v>
      </c>
      <c r="C158" s="17" t="s">
        <v>335</v>
      </c>
      <c r="D158" s="3"/>
      <c r="E158" s="11"/>
      <c r="F158" s="12"/>
      <c r="G158" s="3"/>
      <c r="H158" s="3" t="s">
        <v>336</v>
      </c>
      <c r="I158" s="3"/>
      <c r="J158" s="3"/>
      <c r="K158" s="3"/>
      <c r="L158" s="3"/>
      <c r="M158" s="3"/>
      <c r="N158" s="3"/>
      <c r="O158" s="3"/>
      <c r="P158" s="3"/>
      <c r="Q158" s="18" t="str">
        <f t="shared" si="0"/>
        <v>https://link.springer.com/article/10.1007/s12325-015-0191-7</v>
      </c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14" t="s">
        <v>337</v>
      </c>
      <c r="B159" s="15">
        <v>6.5</v>
      </c>
      <c r="C159" s="17" t="s">
        <v>338</v>
      </c>
      <c r="D159" s="3"/>
      <c r="E159" s="11"/>
      <c r="F159" s="12"/>
      <c r="G159" s="3"/>
      <c r="H159" s="3" t="s">
        <v>339</v>
      </c>
      <c r="I159" s="3"/>
      <c r="J159" s="3"/>
      <c r="K159" s="3"/>
      <c r="L159" s="3"/>
      <c r="M159" s="3"/>
      <c r="N159" s="3"/>
      <c r="O159" s="3"/>
      <c r="P159" s="3"/>
      <c r="Q159" s="18" t="str">
        <f t="shared" si="0"/>
        <v>https://www.ncbi.nlm.nih.gov/pmc/articles/PMC4852062/</v>
      </c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14" t="s">
        <v>340</v>
      </c>
      <c r="B160" s="15">
        <v>0</v>
      </c>
      <c r="C160" s="17" t="s">
        <v>341</v>
      </c>
      <c r="D160" s="3"/>
      <c r="E160" s="11"/>
      <c r="F160" s="12"/>
      <c r="G160" s="3"/>
      <c r="H160" s="3" t="s">
        <v>342</v>
      </c>
      <c r="I160" s="3"/>
      <c r="J160" s="3"/>
      <c r="K160" s="3"/>
      <c r="L160" s="3"/>
      <c r="M160" s="3"/>
      <c r="N160" s="3"/>
      <c r="O160" s="3"/>
      <c r="P160" s="3"/>
      <c r="Q160" s="18" t="str">
        <f t="shared" si="0"/>
        <v>https://www.annalsofoncology.org/article/S0923-7534(19)41214-3/fulltext</v>
      </c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14" t="s">
        <v>343</v>
      </c>
      <c r="B161" s="15">
        <f>2/69*100</f>
        <v>2.8985507246376812</v>
      </c>
      <c r="C161" s="17" t="s">
        <v>344</v>
      </c>
      <c r="D161" s="3"/>
      <c r="E161" s="11"/>
      <c r="F161" s="12"/>
      <c r="G161" s="3"/>
      <c r="H161" s="3" t="s">
        <v>345</v>
      </c>
      <c r="I161" s="3"/>
      <c r="J161" s="3"/>
      <c r="K161" s="3"/>
      <c r="L161" s="3"/>
      <c r="M161" s="3"/>
      <c r="N161" s="3"/>
      <c r="O161" s="3"/>
      <c r="P161" s="3"/>
      <c r="Q161" s="18" t="str">
        <f t="shared" si="0"/>
        <v>https://www.ncbi.nlm.nih.gov/pmc/articles/PMC6219487/</v>
      </c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14" t="s">
        <v>346</v>
      </c>
      <c r="B162" s="15">
        <f>7/74*100</f>
        <v>9.4594594594594597</v>
      </c>
      <c r="C162" s="17" t="s">
        <v>347</v>
      </c>
      <c r="D162" s="3"/>
      <c r="E162" s="11"/>
      <c r="F162" s="12"/>
      <c r="G162" s="3"/>
      <c r="H162" s="3" t="s">
        <v>348</v>
      </c>
      <c r="I162" s="3"/>
      <c r="J162" s="3"/>
      <c r="K162" s="3"/>
      <c r="L162" s="3"/>
      <c r="M162" s="3"/>
      <c r="N162" s="3"/>
      <c r="O162" s="3"/>
      <c r="P162" s="3"/>
      <c r="Q162" s="18" t="str">
        <f t="shared" si="0"/>
        <v>https://www.sciencedirect.com/science/article/pii/S0959804916321256</v>
      </c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14" t="s">
        <v>349</v>
      </c>
      <c r="B163" s="15">
        <v>1</v>
      </c>
      <c r="C163" s="17" t="s">
        <v>350</v>
      </c>
      <c r="D163" s="3"/>
      <c r="E163" s="11"/>
      <c r="F163" s="12"/>
      <c r="G163" s="3"/>
      <c r="H163" s="3" t="s">
        <v>351</v>
      </c>
      <c r="I163" s="3"/>
      <c r="J163" s="3"/>
      <c r="K163" s="3"/>
      <c r="L163" s="3"/>
      <c r="M163" s="3"/>
      <c r="N163" s="3"/>
      <c r="O163" s="3"/>
      <c r="P163" s="3"/>
      <c r="Q163" s="18" t="str">
        <f t="shared" si="0"/>
        <v>https://www.ncbi.nlm.nih.gov/pmc/articles/PMC5655070/</v>
      </c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14" t="s">
        <v>352</v>
      </c>
      <c r="B164" s="15">
        <f>4/65*100</f>
        <v>6.1538461538461542</v>
      </c>
      <c r="C164" s="17" t="s">
        <v>353</v>
      </c>
      <c r="D164" s="3"/>
      <c r="E164" s="11"/>
      <c r="F164" s="12"/>
      <c r="G164" s="3"/>
      <c r="H164" s="3" t="s">
        <v>354</v>
      </c>
      <c r="I164" s="3"/>
      <c r="J164" s="3"/>
      <c r="K164" s="3"/>
      <c r="L164" s="3"/>
      <c r="M164" s="3"/>
      <c r="N164" s="3"/>
      <c r="O164" s="3"/>
      <c r="P164" s="3"/>
      <c r="Q164" s="18" t="str">
        <f t="shared" si="0"/>
        <v>https://www.ncbi.nlm.nih.gov/pmc/articles/PMC6298197/</v>
      </c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14" t="s">
        <v>355</v>
      </c>
      <c r="B165" s="15">
        <v>0</v>
      </c>
      <c r="C165" s="17" t="s">
        <v>356</v>
      </c>
      <c r="D165" s="3"/>
      <c r="E165" s="11"/>
      <c r="F165" s="12"/>
      <c r="G165" s="3"/>
      <c r="H165" s="3" t="s">
        <v>357</v>
      </c>
      <c r="I165" s="3"/>
      <c r="J165" s="3"/>
      <c r="K165" s="3"/>
      <c r="L165" s="3"/>
      <c r="M165" s="3"/>
      <c r="N165" s="3"/>
      <c r="O165" s="3"/>
      <c r="P165" s="3"/>
      <c r="Q165" s="18" t="str">
        <f t="shared" si="0"/>
        <v>https://link.springer.com/article/10.1007/s10637-013-9998-8</v>
      </c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14" t="s">
        <v>358</v>
      </c>
      <c r="B166" s="15">
        <f>2/27*100</f>
        <v>7.4074074074074066</v>
      </c>
      <c r="C166" s="17" t="s">
        <v>359</v>
      </c>
      <c r="D166" s="3"/>
      <c r="E166" s="11"/>
      <c r="F166" s="12"/>
      <c r="G166" s="3"/>
      <c r="H166" s="3" t="s">
        <v>360</v>
      </c>
      <c r="I166" s="3"/>
      <c r="J166" s="3"/>
      <c r="K166" s="3"/>
      <c r="L166" s="3"/>
      <c r="M166" s="3"/>
      <c r="N166" s="3"/>
      <c r="O166" s="3"/>
      <c r="P166" s="3"/>
      <c r="Q166" s="18" t="str">
        <f t="shared" si="0"/>
        <v>https://bpspubs.onlinelibrary.wiley.com/doi/full/10.1111/bcp.14289</v>
      </c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14" t="s">
        <v>361</v>
      </c>
      <c r="B167" s="15">
        <v>0</v>
      </c>
      <c r="C167" s="17" t="s">
        <v>362</v>
      </c>
      <c r="D167" s="3"/>
      <c r="E167" s="11"/>
      <c r="F167" s="12"/>
      <c r="G167" s="3"/>
      <c r="H167" s="3" t="s">
        <v>363</v>
      </c>
      <c r="I167" s="3"/>
      <c r="J167" s="3"/>
      <c r="K167" s="3"/>
      <c r="L167" s="3"/>
      <c r="M167" s="3"/>
      <c r="N167" s="3"/>
      <c r="O167" s="3"/>
      <c r="P167" s="3"/>
      <c r="Q167" s="18" t="str">
        <f t="shared" si="0"/>
        <v>https://clincancerres.aacrjournals.org/content/22/20/5049</v>
      </c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14" t="s">
        <v>364</v>
      </c>
      <c r="B168" s="15">
        <v>0</v>
      </c>
      <c r="C168" s="17" t="s">
        <v>365</v>
      </c>
      <c r="D168" s="3"/>
      <c r="E168" s="11"/>
      <c r="F168" s="12"/>
      <c r="G168" s="3"/>
      <c r="H168" s="3" t="s">
        <v>366</v>
      </c>
      <c r="I168" s="3"/>
      <c r="J168" s="3"/>
      <c r="K168" s="3"/>
      <c r="L168" s="3"/>
      <c r="M168" s="3"/>
      <c r="N168" s="3"/>
      <c r="O168" s="3"/>
      <c r="P168" s="3"/>
      <c r="Q168" s="18" t="str">
        <f t="shared" si="0"/>
        <v>https://link.springer.com/article/10.1007%2Fs10637-007-9077-0</v>
      </c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14" t="s">
        <v>367</v>
      </c>
      <c r="B169" s="15">
        <f>1/56*100</f>
        <v>1.7857142857142856</v>
      </c>
      <c r="C169" s="17" t="s">
        <v>368</v>
      </c>
      <c r="D169" s="3"/>
      <c r="E169" s="11"/>
      <c r="F169" s="12"/>
      <c r="G169" s="3"/>
      <c r="H169" s="3" t="s">
        <v>369</v>
      </c>
      <c r="I169" s="3"/>
      <c r="J169" s="3"/>
      <c r="K169" s="3"/>
      <c r="L169" s="3"/>
      <c r="M169" s="3"/>
      <c r="N169" s="3"/>
      <c r="O169" s="3"/>
      <c r="P169" s="3"/>
      <c r="Q169" s="18" t="str">
        <f t="shared" si="0"/>
        <v>https://onlinelibrary.wiley.com/doi/full/10.1111/ajt.15661</v>
      </c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14" t="s">
        <v>370</v>
      </c>
      <c r="B170" s="15">
        <f>0/19</f>
        <v>0</v>
      </c>
      <c r="C170" s="17" t="s">
        <v>371</v>
      </c>
      <c r="D170" s="3"/>
      <c r="E170" s="11"/>
      <c r="F170" s="12"/>
      <c r="G170" s="3"/>
      <c r="H170" s="3" t="s">
        <v>372</v>
      </c>
      <c r="I170" s="3"/>
      <c r="J170" s="3"/>
      <c r="K170" s="3"/>
      <c r="L170" s="3"/>
      <c r="M170" s="3"/>
      <c r="N170" s="3"/>
      <c r="O170" s="3"/>
      <c r="P170" s="3"/>
      <c r="Q170" s="18" t="str">
        <f t="shared" si="0"/>
        <v>https://adisinsight.springer.com/drugs/800049269</v>
      </c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14" t="s">
        <v>373</v>
      </c>
      <c r="B171" s="15">
        <v>18</v>
      </c>
      <c r="C171" s="17" t="s">
        <v>374</v>
      </c>
      <c r="D171" s="3"/>
      <c r="E171" s="11"/>
      <c r="F171" s="12"/>
      <c r="G171" s="3"/>
      <c r="H171" s="3" t="s">
        <v>375</v>
      </c>
      <c r="I171" s="3"/>
      <c r="J171" s="3"/>
      <c r="K171" s="3"/>
      <c r="L171" s="3"/>
      <c r="M171" s="3"/>
      <c r="N171" s="3"/>
      <c r="O171" s="3"/>
      <c r="P171" s="3"/>
      <c r="Q171" s="18" t="str">
        <f t="shared" si="0"/>
        <v>https://clincancerres.aacrjournals.org/content/early/2019/09/20/1078-0432.CCR-18-3965.full-text.pdf</v>
      </c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14" t="s">
        <v>376</v>
      </c>
      <c r="B172" s="15">
        <v>0</v>
      </c>
      <c r="C172" s="17" t="s">
        <v>377</v>
      </c>
      <c r="D172" s="3"/>
      <c r="E172" s="11"/>
      <c r="F172" s="12"/>
      <c r="G172" s="3"/>
      <c r="H172" s="3" t="s">
        <v>378</v>
      </c>
      <c r="I172" s="3"/>
      <c r="J172" s="3"/>
      <c r="K172" s="3"/>
      <c r="L172" s="3"/>
      <c r="M172" s="3"/>
      <c r="N172" s="3"/>
      <c r="O172" s="3"/>
      <c r="P172" s="3"/>
      <c r="Q172" s="18" t="str">
        <f t="shared" si="0"/>
        <v>https://ascopubs.org/doi/full/10.1200/JCO.2005.09.133?url_ver=Z39.88-2003&amp;rfr_id=ori:rid:crossref.org&amp;rfr_dat=cr_pub%20%200pubmed</v>
      </c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14" t="s">
        <v>379</v>
      </c>
      <c r="B173" s="15">
        <v>0</v>
      </c>
      <c r="C173" s="17" t="s">
        <v>380</v>
      </c>
      <c r="D173" s="3"/>
      <c r="E173" s="11"/>
      <c r="F173" s="12"/>
      <c r="G173" s="3"/>
      <c r="H173" s="3" t="s">
        <v>381</v>
      </c>
      <c r="I173" s="3"/>
      <c r="J173" s="3"/>
      <c r="K173" s="3"/>
      <c r="L173" s="3"/>
      <c r="M173" s="3"/>
      <c r="N173" s="3"/>
      <c r="O173" s="3"/>
      <c r="P173" s="3"/>
      <c r="Q173" s="18" t="str">
        <f t="shared" si="0"/>
        <v>https://www.ncbi.nlm.nih.gov/pmc/articles/PMC7013258/</v>
      </c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14" t="s">
        <v>382</v>
      </c>
      <c r="B174" s="15">
        <v>0</v>
      </c>
      <c r="C174" s="17" t="s">
        <v>383</v>
      </c>
      <c r="D174" s="3"/>
      <c r="E174" s="11"/>
      <c r="F174" s="12"/>
      <c r="G174" s="3"/>
      <c r="H174" s="3" t="s">
        <v>384</v>
      </c>
      <c r="I174" s="3"/>
      <c r="J174" s="3"/>
      <c r="K174" s="3"/>
      <c r="L174" s="3"/>
      <c r="M174" s="3"/>
      <c r="N174" s="3"/>
      <c r="O174" s="3"/>
      <c r="P174" s="3"/>
      <c r="Q174" s="18" t="str">
        <f t="shared" si="0"/>
        <v>https://ashpublications.org/blood/article/120/21/728/87502/Phase-I-Study-of-Lorvotuzumab-Mertansine-LM</v>
      </c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14" t="s">
        <v>385</v>
      </c>
      <c r="B175" s="15">
        <f>AVERAGE(0,SUM(41,27,20)/SUM(88,89,85))*100</f>
        <v>16.793893129770993</v>
      </c>
      <c r="C175" s="19" t="s">
        <v>386</v>
      </c>
      <c r="D175" s="3"/>
      <c r="E175" s="11"/>
      <c r="F175" s="12"/>
      <c r="G175" s="3"/>
      <c r="H175" s="3" t="s">
        <v>387</v>
      </c>
      <c r="I175" s="3"/>
      <c r="J175" s="3"/>
      <c r="K175" s="3"/>
      <c r="L175" s="3"/>
      <c r="M175" s="3"/>
      <c r="N175" s="3"/>
      <c r="O175" s="3"/>
      <c r="P175" s="3"/>
      <c r="Q175" s="3" t="str">
        <f t="shared" si="0"/>
        <v>https://ard.bmj.com/content/annrheumdis/78/3/413.full.pdf
https://onlinelibrary.wiley.com/doi/full/10.1002/art.40840</v>
      </c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14" t="s">
        <v>388</v>
      </c>
      <c r="B176" s="15">
        <v>3.1</v>
      </c>
      <c r="C176" s="17" t="s">
        <v>389</v>
      </c>
      <c r="D176" s="3"/>
      <c r="E176" s="11"/>
      <c r="F176" s="12"/>
      <c r="G176" s="3"/>
      <c r="H176" s="3" t="s">
        <v>390</v>
      </c>
      <c r="I176" s="3"/>
      <c r="J176" s="3"/>
      <c r="K176" s="3"/>
      <c r="L176" s="3"/>
      <c r="M176" s="3"/>
      <c r="N176" s="3"/>
      <c r="O176" s="3"/>
      <c r="P176" s="3"/>
      <c r="Q176" s="18" t="str">
        <f t="shared" si="0"/>
        <v>https://www.ncbi.nlm.nih.gov/pmc/articles/PMC5767745/</v>
      </c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14" t="s">
        <v>391</v>
      </c>
      <c r="B177" s="15">
        <f>1/106*100</f>
        <v>0.94339622641509435</v>
      </c>
      <c r="C177" s="17" t="s">
        <v>392</v>
      </c>
      <c r="D177" s="3"/>
      <c r="E177" s="11"/>
      <c r="F177" s="12"/>
      <c r="G177" s="3"/>
      <c r="H177" s="3" t="s">
        <v>393</v>
      </c>
      <c r="I177" s="3"/>
      <c r="J177" s="3"/>
      <c r="K177" s="3"/>
      <c r="L177" s="3"/>
      <c r="M177" s="3"/>
      <c r="N177" s="3"/>
      <c r="O177" s="3"/>
      <c r="P177" s="3"/>
      <c r="Q177" s="18" t="str">
        <f t="shared" si="0"/>
        <v>https://arthritis-research.biomedcentral.com/articles/10.1186/s13075-019-1879-x</v>
      </c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14" t="s">
        <v>394</v>
      </c>
      <c r="B178" s="15">
        <f>AVERAGE(6.8,(1/45*100))</f>
        <v>4.5111111111111111</v>
      </c>
      <c r="C178" s="19" t="s">
        <v>395</v>
      </c>
      <c r="D178" s="3"/>
      <c r="E178" s="11"/>
      <c r="F178" s="12"/>
      <c r="G178" s="3"/>
      <c r="H178" s="3" t="s">
        <v>396</v>
      </c>
      <c r="I178" s="3"/>
      <c r="J178" s="3"/>
      <c r="K178" s="3"/>
      <c r="L178" s="3"/>
      <c r="M178" s="3"/>
      <c r="N178" s="3"/>
      <c r="O178" s="3"/>
      <c r="P178" s="3"/>
      <c r="Q178" s="3" t="str">
        <f t="shared" si="0"/>
        <v>https://link.springer.com/article/10.1007%2Fs10637-017-0530-4
https://www.ncbi.nlm.nih.gov/pmc/articles/PMC6736902/</v>
      </c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14" t="s">
        <v>397</v>
      </c>
      <c r="B179" s="15">
        <f>2/56*100</f>
        <v>3.5714285714285712</v>
      </c>
      <c r="C179" s="17" t="s">
        <v>398</v>
      </c>
      <c r="D179" s="3"/>
      <c r="E179" s="11"/>
      <c r="F179" s="12"/>
      <c r="G179" s="3"/>
      <c r="H179" s="3" t="s">
        <v>399</v>
      </c>
      <c r="I179" s="3"/>
      <c r="J179" s="3"/>
      <c r="K179" s="3"/>
      <c r="L179" s="3"/>
      <c r="M179" s="3"/>
      <c r="N179" s="3"/>
      <c r="O179" s="3"/>
      <c r="P179" s="3"/>
      <c r="Q179" s="18" t="str">
        <f t="shared" si="0"/>
        <v>https://www.ncbi.nlm.nih.gov/pmc/articles/PMC4202679/</v>
      </c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14" t="s">
        <v>400</v>
      </c>
      <c r="B180" s="15">
        <v>5</v>
      </c>
      <c r="C180" s="17" t="s">
        <v>401</v>
      </c>
      <c r="D180" s="3"/>
      <c r="E180" s="11"/>
      <c r="F180" s="12"/>
      <c r="G180" s="3"/>
      <c r="H180" s="3" t="s">
        <v>402</v>
      </c>
      <c r="I180" s="3"/>
      <c r="J180" s="3"/>
      <c r="K180" s="3"/>
      <c r="L180" s="3"/>
      <c r="M180" s="3"/>
      <c r="N180" s="3"/>
      <c r="O180" s="3"/>
      <c r="P180" s="3"/>
      <c r="Q180" s="18" t="str">
        <f t="shared" si="0"/>
        <v>https://www.ncbi.nlm.nih.gov/pmc/articles/PMC3938145/</v>
      </c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14" t="s">
        <v>403</v>
      </c>
      <c r="B181" s="15">
        <v>4.7</v>
      </c>
      <c r="C181" s="17" t="s">
        <v>404</v>
      </c>
      <c r="D181" s="3"/>
      <c r="E181" s="11"/>
      <c r="F181" s="12"/>
      <c r="G181" s="3"/>
      <c r="H181" s="3" t="s">
        <v>405</v>
      </c>
      <c r="I181" s="3"/>
      <c r="J181" s="3"/>
      <c r="K181" s="3"/>
      <c r="L181" s="3"/>
      <c r="M181" s="3"/>
      <c r="N181" s="3"/>
      <c r="O181" s="3"/>
      <c r="P181" s="3"/>
      <c r="Q181" s="18" t="str">
        <f t="shared" si="0"/>
        <v>https://www.ncbi.nlm.nih.gov/pmc/articles/PMC5388369/</v>
      </c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14" t="s">
        <v>406</v>
      </c>
      <c r="B182" s="15">
        <f>4/85*100</f>
        <v>4.7058823529411766</v>
      </c>
      <c r="C182" s="17" t="s">
        <v>407</v>
      </c>
      <c r="D182" s="3"/>
      <c r="E182" s="11"/>
      <c r="F182" s="12"/>
      <c r="G182" s="3"/>
      <c r="H182" s="3" t="s">
        <v>408</v>
      </c>
      <c r="I182" s="3"/>
      <c r="J182" s="3"/>
      <c r="K182" s="3"/>
      <c r="L182" s="3"/>
      <c r="M182" s="3"/>
      <c r="N182" s="3"/>
      <c r="O182" s="3"/>
      <c r="P182" s="3"/>
      <c r="Q182" s="18" t="str">
        <f t="shared" si="0"/>
        <v>https://www.ncbi.nlm.nih.gov/pmc/articles/PMC4243296/</v>
      </c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14" t="s">
        <v>409</v>
      </c>
      <c r="B183" s="15">
        <v>1.4</v>
      </c>
      <c r="C183" s="17" t="s">
        <v>410</v>
      </c>
      <c r="D183" s="3"/>
      <c r="E183" s="11"/>
      <c r="F183" s="12"/>
      <c r="G183" s="3"/>
      <c r="H183" s="3" t="s">
        <v>411</v>
      </c>
      <c r="I183" s="3"/>
      <c r="J183" s="3"/>
      <c r="K183" s="3"/>
      <c r="L183" s="3"/>
      <c r="M183" s="3"/>
      <c r="N183" s="3"/>
      <c r="O183" s="3"/>
      <c r="P183" s="3"/>
      <c r="Q183" s="18" t="str">
        <f t="shared" si="0"/>
        <v>https://www.ncbi.nlm.nih.gov/pmc/articles/PMC6035878/</v>
      </c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14" t="s">
        <v>412</v>
      </c>
      <c r="B184" s="15">
        <v>0</v>
      </c>
      <c r="C184" s="17" t="s">
        <v>413</v>
      </c>
      <c r="D184" s="3"/>
      <c r="E184" s="11"/>
      <c r="F184" s="12"/>
      <c r="G184" s="3"/>
      <c r="H184" s="3" t="s">
        <v>414</v>
      </c>
      <c r="I184" s="3"/>
      <c r="J184" s="3"/>
      <c r="K184" s="3"/>
      <c r="L184" s="3"/>
      <c r="M184" s="3"/>
      <c r="N184" s="3"/>
      <c r="O184" s="3"/>
      <c r="P184" s="3"/>
      <c r="Q184" s="18" t="str">
        <f t="shared" si="0"/>
        <v>https://www.ncbi.nlm.nih.gov/pmc/articles/PMC5324684/</v>
      </c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14" t="s">
        <v>415</v>
      </c>
      <c r="B185" s="15">
        <v>0</v>
      </c>
      <c r="C185" s="17" t="s">
        <v>416</v>
      </c>
      <c r="D185" s="3"/>
      <c r="E185" s="11"/>
      <c r="F185" s="12"/>
      <c r="G185" s="3"/>
      <c r="H185" s="3" t="s">
        <v>417</v>
      </c>
      <c r="I185" s="3"/>
      <c r="J185" s="3"/>
      <c r="K185" s="3"/>
      <c r="L185" s="3"/>
      <c r="M185" s="3"/>
      <c r="N185" s="3"/>
      <c r="O185" s="3"/>
      <c r="P185" s="3"/>
      <c r="Q185" s="18" t="str">
        <f t="shared" si="0"/>
        <v>https://www.ncbi.nlm.nih.gov/pmc/articles/PMC6032945/</v>
      </c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14" t="s">
        <v>418</v>
      </c>
      <c r="B186" s="15">
        <f>6/64*100</f>
        <v>9.375</v>
      </c>
      <c r="C186" s="17" t="s">
        <v>419</v>
      </c>
      <c r="D186" s="3"/>
      <c r="E186" s="11"/>
      <c r="F186" s="12"/>
      <c r="G186" s="3"/>
      <c r="H186" s="3" t="s">
        <v>420</v>
      </c>
      <c r="I186" s="3"/>
      <c r="J186" s="3"/>
      <c r="K186" s="3"/>
      <c r="L186" s="3"/>
      <c r="M186" s="3"/>
      <c r="N186" s="3"/>
      <c r="O186" s="3"/>
      <c r="P186" s="3"/>
      <c r="Q186" s="18" t="str">
        <f t="shared" si="0"/>
        <v>https://www.ncbi.nlm.nih.gov/pmc/articles/PMC5325241/</v>
      </c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14" t="s">
        <v>421</v>
      </c>
      <c r="B187" s="15">
        <v>0</v>
      </c>
      <c r="C187" s="17" t="s">
        <v>422</v>
      </c>
      <c r="D187" s="3"/>
      <c r="E187" s="11"/>
      <c r="F187" s="12"/>
      <c r="G187" s="3"/>
      <c r="H187" s="3" t="s">
        <v>423</v>
      </c>
      <c r="I187" s="3"/>
      <c r="J187" s="3"/>
      <c r="K187" s="3"/>
      <c r="L187" s="3"/>
      <c r="M187" s="3"/>
      <c r="N187" s="3"/>
      <c r="O187" s="3"/>
      <c r="P187" s="3"/>
      <c r="Q187" s="18" t="str">
        <f t="shared" si="0"/>
        <v>https://www.ncbi.nlm.nih.gov/pmc/articles/PMC4303167/</v>
      </c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14" t="s">
        <v>424</v>
      </c>
      <c r="B188" s="15">
        <v>0</v>
      </c>
      <c r="C188" s="17" t="s">
        <v>425</v>
      </c>
      <c r="D188" s="3"/>
      <c r="E188" s="11"/>
      <c r="F188" s="12"/>
      <c r="G188" s="3"/>
      <c r="H188" s="3" t="s">
        <v>426</v>
      </c>
      <c r="I188" s="3"/>
      <c r="J188" s="3"/>
      <c r="K188" s="3"/>
      <c r="L188" s="3"/>
      <c r="M188" s="3"/>
      <c r="N188" s="3"/>
      <c r="O188" s="3"/>
      <c r="P188" s="3"/>
      <c r="Q188" s="18" t="str">
        <f t="shared" si="0"/>
        <v>https://www.ncbi.nlm.nih.gov/pmc/articles/PMC5099191/</v>
      </c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14" t="s">
        <v>427</v>
      </c>
      <c r="B189" s="15">
        <f>1/33*100</f>
        <v>3.0303030303030303</v>
      </c>
      <c r="C189" s="17" t="s">
        <v>428</v>
      </c>
      <c r="D189" s="3"/>
      <c r="E189" s="11"/>
      <c r="F189" s="12"/>
      <c r="G189" s="3"/>
      <c r="H189" s="3" t="s">
        <v>429</v>
      </c>
      <c r="I189" s="3"/>
      <c r="J189" s="3"/>
      <c r="K189" s="3"/>
      <c r="L189" s="3"/>
      <c r="M189" s="3"/>
      <c r="N189" s="3"/>
      <c r="O189" s="3"/>
      <c r="P189" s="3"/>
      <c r="Q189" s="18" t="str">
        <f t="shared" si="0"/>
        <v>https://aac.asm.org/content/61/1/e01020-16</v>
      </c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14" t="s">
        <v>430</v>
      </c>
      <c r="B190" s="15">
        <v>26</v>
      </c>
      <c r="C190" s="17" t="s">
        <v>431</v>
      </c>
      <c r="D190" s="3"/>
      <c r="E190" s="11"/>
      <c r="F190" s="12"/>
      <c r="G190" s="3"/>
      <c r="H190" s="3" t="s">
        <v>432</v>
      </c>
      <c r="I190" s="3"/>
      <c r="J190" s="3"/>
      <c r="K190" s="3"/>
      <c r="L190" s="3"/>
      <c r="M190" s="3"/>
      <c r="N190" s="3"/>
      <c r="O190" s="3"/>
      <c r="P190" s="3"/>
      <c r="Q190" s="18" t="str">
        <f t="shared" si="0"/>
        <v>https://www.ncbi.nlm.nih.gov/pmc/articles/PMC6647865/</v>
      </c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14" t="s">
        <v>433</v>
      </c>
      <c r="B191" s="15">
        <f>1/35*100</f>
        <v>2.8571428571428572</v>
      </c>
      <c r="C191" s="17" t="s">
        <v>434</v>
      </c>
      <c r="D191" s="3"/>
      <c r="E191" s="11"/>
      <c r="F191" s="12"/>
      <c r="G191" s="3"/>
      <c r="H191" s="3" t="s">
        <v>435</v>
      </c>
      <c r="I191" s="3"/>
      <c r="J191" s="3"/>
      <c r="K191" s="3"/>
      <c r="L191" s="3"/>
      <c r="M191" s="3"/>
      <c r="N191" s="3"/>
      <c r="O191" s="3"/>
      <c r="P191" s="3"/>
      <c r="Q191" s="18" t="str">
        <f t="shared" si="0"/>
        <v>https://www.ncbi.nlm.nih.gov/pmc/articles/PMC4209236/</v>
      </c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14" t="s">
        <v>436</v>
      </c>
      <c r="B192" s="15">
        <v>4.2</v>
      </c>
      <c r="C192" s="17" t="s">
        <v>437</v>
      </c>
      <c r="D192" s="3"/>
      <c r="E192" s="11"/>
      <c r="F192" s="12"/>
      <c r="G192" s="3"/>
      <c r="H192" s="3" t="s">
        <v>438</v>
      </c>
      <c r="I192" s="3"/>
      <c r="J192" s="3"/>
      <c r="K192" s="3"/>
      <c r="L192" s="3"/>
      <c r="M192" s="3"/>
      <c r="N192" s="3"/>
      <c r="O192" s="3"/>
      <c r="P192" s="3"/>
      <c r="Q192" s="18" t="str">
        <f t="shared" si="0"/>
        <v>https://jitc.biomedcentral.com/articles/10.1186/s40425-019-0815-6</v>
      </c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14" t="s">
        <v>439</v>
      </c>
      <c r="B193" s="15">
        <v>0</v>
      </c>
      <c r="C193" s="17" t="s">
        <v>440</v>
      </c>
      <c r="D193" s="3"/>
      <c r="E193" s="11"/>
      <c r="F193" s="12"/>
      <c r="G193" s="3"/>
      <c r="H193" s="3" t="s">
        <v>441</v>
      </c>
      <c r="I193" s="3"/>
      <c r="J193" s="3"/>
      <c r="K193" s="3"/>
      <c r="L193" s="3"/>
      <c r="M193" s="3"/>
      <c r="N193" s="3"/>
      <c r="O193" s="3"/>
      <c r="P193" s="3"/>
      <c r="Q193" s="18" t="str">
        <f t="shared" si="0"/>
        <v>https://ascopubs.org/doi/full/10.1200/JCO.2016.70.1508?url_ver=Z39.88-2003&amp;rfr_id=ori:rid:crossref.org&amp;rfr_dat=cr_pub%20%200pubmed</v>
      </c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14" t="s">
        <v>442</v>
      </c>
      <c r="B194" s="15">
        <f>AVERAGE(54.2,27.27)</f>
        <v>40.734999999999999</v>
      </c>
      <c r="C194" s="19" t="s">
        <v>443</v>
      </c>
      <c r="D194" s="3"/>
      <c r="E194" s="11"/>
      <c r="F194" s="12"/>
      <c r="G194" s="3"/>
      <c r="H194" s="3" t="s">
        <v>444</v>
      </c>
      <c r="I194" s="3"/>
      <c r="J194" s="3"/>
      <c r="K194" s="3"/>
      <c r="L194" s="3"/>
      <c r="M194" s="3"/>
      <c r="N194" s="3"/>
      <c r="O194" s="3"/>
      <c r="P194" s="3"/>
      <c r="Q194" s="3" t="str">
        <f t="shared" si="0"/>
        <v>https://jitc.biomedcentral.com/articles/10.1186/s40425-019-0815-6
https://clincancerres.aacrjournals.org/content/24/8/1816.long</v>
      </c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14" t="s">
        <v>445</v>
      </c>
      <c r="B195" s="15">
        <f>5/53*100</f>
        <v>9.433962264150944</v>
      </c>
      <c r="C195" s="17" t="s">
        <v>446</v>
      </c>
      <c r="D195" s="3"/>
      <c r="E195" s="11"/>
      <c r="F195" s="12"/>
      <c r="G195" s="3"/>
      <c r="H195" s="3" t="s">
        <v>447</v>
      </c>
      <c r="I195" s="3"/>
      <c r="J195" s="3"/>
      <c r="K195" s="3"/>
      <c r="L195" s="3"/>
      <c r="M195" s="3"/>
      <c r="N195" s="3"/>
      <c r="O195" s="3"/>
      <c r="P195" s="3"/>
      <c r="Q195" s="18" t="str">
        <f t="shared" si="0"/>
        <v>https://accp1.onlinelibrary.wiley.com/doi/full/10.1002/cpdd.386</v>
      </c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14" t="s">
        <v>448</v>
      </c>
      <c r="B196" s="15">
        <v>0</v>
      </c>
      <c r="C196" s="17" t="s">
        <v>449</v>
      </c>
      <c r="D196" s="3"/>
      <c r="E196" s="11"/>
      <c r="F196" s="12"/>
      <c r="G196" s="3"/>
      <c r="H196" s="3" t="s">
        <v>450</v>
      </c>
      <c r="I196" s="3"/>
      <c r="J196" s="3"/>
      <c r="K196" s="3"/>
      <c r="L196" s="3"/>
      <c r="M196" s="3"/>
      <c r="N196" s="3"/>
      <c r="O196" s="3"/>
      <c r="P196" s="3"/>
      <c r="Q196" s="18" t="str">
        <f t="shared" si="0"/>
        <v>https://www.researchgate.net/publication/264433230_Efficacy_and_safety_studies_of_gantenerumab_in_patients_with_Alzheimer's_disease</v>
      </c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14" t="s">
        <v>451</v>
      </c>
      <c r="B197" s="15">
        <v>7</v>
      </c>
      <c r="C197" s="17" t="s">
        <v>452</v>
      </c>
      <c r="D197" s="3"/>
      <c r="E197" s="11"/>
      <c r="F197" s="12"/>
      <c r="G197" s="3"/>
      <c r="H197" s="3" t="s">
        <v>453</v>
      </c>
      <c r="I197" s="3"/>
      <c r="J197" s="3"/>
      <c r="K197" s="3"/>
      <c r="L197" s="3"/>
      <c r="M197" s="3"/>
      <c r="N197" s="3"/>
      <c r="O197" s="3"/>
      <c r="P197" s="3"/>
      <c r="Q197" s="18" t="str">
        <f t="shared" si="0"/>
        <v>https://www.accessdata.fda.gov/drugsatfda_docs/label/2018/761090s000lbl.pdf</v>
      </c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14" t="s">
        <v>454</v>
      </c>
      <c r="B198" s="15">
        <v>15.75</v>
      </c>
      <c r="C198" s="17" t="s">
        <v>455</v>
      </c>
      <c r="D198" s="3"/>
      <c r="E198" s="11"/>
      <c r="F198" s="12"/>
      <c r="G198" s="3"/>
      <c r="H198" s="3" t="s">
        <v>456</v>
      </c>
      <c r="I198" s="3"/>
      <c r="J198" s="3"/>
      <c r="K198" s="3"/>
      <c r="L198" s="3"/>
      <c r="M198" s="3"/>
      <c r="N198" s="3"/>
      <c r="O198" s="3"/>
      <c r="P198" s="3"/>
      <c r="Q198" s="18" t="str">
        <f t="shared" si="0"/>
        <v>https://www.ncbi.nlm.nih.gov/pmc/articles/PMC4407739/#__sec11title</v>
      </c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14" t="s">
        <v>457</v>
      </c>
      <c r="B199" s="15">
        <v>1.6</v>
      </c>
      <c r="C199" s="17" t="s">
        <v>458</v>
      </c>
      <c r="D199" s="3"/>
      <c r="E199" s="11"/>
      <c r="F199" s="12"/>
      <c r="G199" s="3"/>
      <c r="H199" s="3" t="s">
        <v>459</v>
      </c>
      <c r="I199" s="3"/>
      <c r="J199" s="3"/>
      <c r="K199" s="3"/>
      <c r="L199" s="3"/>
      <c r="M199" s="3"/>
      <c r="N199" s="3"/>
      <c r="O199" s="3"/>
      <c r="P199" s="3"/>
      <c r="Q199" s="18" t="str">
        <f t="shared" si="0"/>
        <v>https://www.accessdata.fda.gov/drugsatfda_docs/label/2018/761089s000lbl.pdf</v>
      </c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14" t="s">
        <v>460</v>
      </c>
      <c r="B200" s="15">
        <v>0.3</v>
      </c>
      <c r="C200" s="17" t="s">
        <v>461</v>
      </c>
      <c r="D200" s="3"/>
      <c r="E200" s="11"/>
      <c r="F200" s="12"/>
      <c r="G200" s="3"/>
      <c r="H200" s="3" t="s">
        <v>462</v>
      </c>
      <c r="I200" s="3"/>
      <c r="J200" s="3"/>
      <c r="K200" s="3"/>
      <c r="L200" s="3"/>
      <c r="M200" s="3"/>
      <c r="N200" s="3"/>
      <c r="O200" s="3"/>
      <c r="P200" s="3"/>
      <c r="Q200" s="18" t="str">
        <f t="shared" si="0"/>
        <v>https://www.accessdata.fda.gov/drugsatfda_docs/label/2017/125522s014lbl.pdf</v>
      </c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14" t="s">
        <v>463</v>
      </c>
      <c r="B201" s="15">
        <v>1</v>
      </c>
      <c r="C201" s="17" t="s">
        <v>464</v>
      </c>
      <c r="D201" s="3"/>
      <c r="E201" s="11"/>
      <c r="F201" s="12"/>
      <c r="G201" s="3"/>
      <c r="H201" s="3" t="s">
        <v>465</v>
      </c>
      <c r="I201" s="3"/>
      <c r="J201" s="3"/>
      <c r="K201" s="3"/>
      <c r="L201" s="3"/>
      <c r="M201" s="3"/>
      <c r="N201" s="3"/>
      <c r="O201" s="3"/>
      <c r="P201" s="3"/>
      <c r="Q201" s="18" t="str">
        <f t="shared" si="0"/>
        <v>https://www.accessdata.fda.gov/drugsatfda_docs/label/2019/761137s000lbl.pdf</v>
      </c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14" t="s">
        <v>466</v>
      </c>
      <c r="B202" s="15">
        <v>3.5</v>
      </c>
      <c r="C202" s="17" t="s">
        <v>467</v>
      </c>
      <c r="D202" s="3"/>
      <c r="E202" s="11"/>
      <c r="F202" s="12"/>
      <c r="G202" s="3"/>
      <c r="H202" s="3" t="s">
        <v>468</v>
      </c>
      <c r="I202" s="3"/>
      <c r="J202" s="3"/>
      <c r="K202" s="3"/>
      <c r="L202" s="3"/>
      <c r="M202" s="3"/>
      <c r="N202" s="3"/>
      <c r="O202" s="3"/>
      <c r="P202" s="3"/>
      <c r="Q202" s="18" t="str">
        <f t="shared" si="0"/>
        <v>https://www.accessdata.fda.gov/drugsatfda_docs/label/2018/761083s002s004lbl.pdf</v>
      </c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14" t="s">
        <v>469</v>
      </c>
      <c r="B203" s="15">
        <f>AVERAGE(3,4)</f>
        <v>3.5</v>
      </c>
      <c r="C203" s="17" t="s">
        <v>470</v>
      </c>
      <c r="D203" s="3"/>
      <c r="E203" s="11"/>
      <c r="F203" s="12"/>
      <c r="G203" s="3"/>
      <c r="H203" s="3" t="s">
        <v>471</v>
      </c>
      <c r="I203" s="3"/>
      <c r="J203" s="3"/>
      <c r="K203" s="3"/>
      <c r="L203" s="3"/>
      <c r="M203" s="3"/>
      <c r="N203" s="3"/>
      <c r="O203" s="3"/>
      <c r="P203" s="3"/>
      <c r="Q203" s="18" t="str">
        <f t="shared" si="0"/>
        <v>https://www.accessdata.fda.gov/drugsatfda_docs/label/2018/761107lbl.pdf</v>
      </c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14" t="s">
        <v>472</v>
      </c>
      <c r="B204" s="15">
        <v>6.3</v>
      </c>
      <c r="C204" s="17" t="s">
        <v>473</v>
      </c>
      <c r="D204" s="3"/>
      <c r="E204" s="11"/>
      <c r="F204" s="12"/>
      <c r="G204" s="3"/>
      <c r="H204" s="3" t="s">
        <v>474</v>
      </c>
      <c r="I204" s="3"/>
      <c r="J204" s="3"/>
      <c r="K204" s="3"/>
      <c r="L204" s="3"/>
      <c r="M204" s="3"/>
      <c r="N204" s="3"/>
      <c r="O204" s="3"/>
      <c r="P204" s="3"/>
      <c r="Q204" s="18" t="str">
        <f t="shared" si="0"/>
        <v>https://www.fda.gov/media/75713/download</v>
      </c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14" t="s">
        <v>475</v>
      </c>
      <c r="B205" s="15">
        <v>4</v>
      </c>
      <c r="C205" s="17" t="s">
        <v>476</v>
      </c>
      <c r="D205" s="3"/>
      <c r="E205" s="11"/>
      <c r="F205" s="12"/>
      <c r="G205" s="3"/>
      <c r="H205" s="3" t="s">
        <v>477</v>
      </c>
      <c r="I205" s="3"/>
      <c r="J205" s="3"/>
      <c r="K205" s="3"/>
      <c r="L205" s="3"/>
      <c r="M205" s="3"/>
      <c r="N205" s="3"/>
      <c r="O205" s="3"/>
      <c r="P205" s="3"/>
      <c r="Q205" s="18" t="str">
        <f t="shared" si="0"/>
        <v>https://www.accessdata.fda.gov/drugsatfda_docs/label/2019/761055s014lbl.pdf</v>
      </c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14" t="s">
        <v>478</v>
      </c>
      <c r="B206" s="15">
        <f>1/(45+61)*100</f>
        <v>0.94339622641509435</v>
      </c>
      <c r="C206" s="21" t="s">
        <v>479</v>
      </c>
      <c r="D206" s="3"/>
      <c r="E206" s="11"/>
      <c r="F206" s="12"/>
      <c r="G206" s="3"/>
      <c r="H206" s="3" t="s">
        <v>480</v>
      </c>
      <c r="I206" s="3"/>
      <c r="J206" s="3"/>
      <c r="K206" s="3"/>
      <c r="L206" s="3"/>
      <c r="M206" s="3"/>
      <c r="N206" s="3"/>
      <c r="O206" s="3"/>
      <c r="P206" s="3"/>
      <c r="Q206" s="18" t="str">
        <f t="shared" si="0"/>
        <v xml:space="preserve">https://www.accessdata.fda.gov/drugsatfda_docs/label/2019/761128s000lbl.pdf
</v>
      </c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14" t="s">
        <v>481</v>
      </c>
      <c r="B207" s="15">
        <v>1.3</v>
      </c>
      <c r="C207" s="17" t="s">
        <v>482</v>
      </c>
      <c r="D207" s="3"/>
      <c r="E207" s="11"/>
      <c r="F207" s="12"/>
      <c r="G207" s="3"/>
      <c r="H207" s="3" t="s">
        <v>483</v>
      </c>
      <c r="I207" s="3"/>
      <c r="J207" s="3"/>
      <c r="K207" s="3"/>
      <c r="L207" s="3"/>
      <c r="M207" s="3"/>
      <c r="N207" s="3"/>
      <c r="O207" s="3"/>
      <c r="P207" s="3"/>
      <c r="Q207" s="18" t="str">
        <f t="shared" si="0"/>
        <v>https://www.accessdata.fda.gov/drugsatfda_docs/label/2018/761097s000lbl.pdf</v>
      </c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14" t="s">
        <v>484</v>
      </c>
      <c r="B208" s="15">
        <f>AVERAGE(0,10)</f>
        <v>5</v>
      </c>
      <c r="C208" s="19" t="s">
        <v>485</v>
      </c>
      <c r="D208" s="3"/>
      <c r="E208" s="11"/>
      <c r="F208" s="12"/>
      <c r="G208" s="3"/>
      <c r="H208" s="3" t="s">
        <v>486</v>
      </c>
      <c r="I208" s="3"/>
      <c r="J208" s="3"/>
      <c r="K208" s="3"/>
      <c r="L208" s="3"/>
      <c r="M208" s="3"/>
      <c r="N208" s="3"/>
      <c r="O208" s="3"/>
      <c r="P208" s="3"/>
      <c r="Q208" s="3" t="str">
        <f t="shared" si="0"/>
        <v>https://www.ncbi.nlm.nih.gov/pmc/articles/PMC6223702/
https://www.accessdata.fda.gov/drugsatfda_docs/label/2018/761068s000lbl.pdf</v>
      </c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14" t="s">
        <v>487</v>
      </c>
      <c r="B209" s="15">
        <v>3</v>
      </c>
      <c r="C209" s="17" t="s">
        <v>488</v>
      </c>
      <c r="D209" s="3"/>
      <c r="E209" s="11"/>
      <c r="F209" s="12"/>
      <c r="G209" s="3"/>
      <c r="H209" s="3" t="s">
        <v>489</v>
      </c>
      <c r="I209" s="3"/>
      <c r="J209" s="3"/>
      <c r="K209" s="3"/>
      <c r="L209" s="3"/>
      <c r="M209" s="3"/>
      <c r="N209" s="3"/>
      <c r="O209" s="3"/>
      <c r="P209" s="3"/>
      <c r="Q209" s="18" t="str">
        <f t="shared" si="0"/>
        <v>https://www.accessdata.fda.gov/drugsatfda_docs/label/2017/761032lbl.pdf</v>
      </c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14" t="s">
        <v>490</v>
      </c>
      <c r="B210" s="15">
        <v>0</v>
      </c>
      <c r="C210" s="17" t="s">
        <v>491</v>
      </c>
      <c r="D210" s="3"/>
      <c r="E210" s="11"/>
      <c r="F210" s="12"/>
      <c r="G210" s="3"/>
      <c r="H210" s="3" t="s">
        <v>492</v>
      </c>
      <c r="I210" s="3"/>
      <c r="J210" s="3"/>
      <c r="K210" s="3"/>
      <c r="L210" s="3"/>
      <c r="M210" s="3"/>
      <c r="N210" s="3"/>
      <c r="O210" s="3"/>
      <c r="P210" s="3"/>
      <c r="Q210" s="18" t="str">
        <f t="shared" si="0"/>
        <v>https://www.accessdata.fda.gov/drugsatfda_docs/label/2016/761046s000lbl.pdf</v>
      </c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14" t="s">
        <v>493</v>
      </c>
      <c r="B211" s="15">
        <v>13</v>
      </c>
      <c r="C211" s="17" t="s">
        <v>494</v>
      </c>
      <c r="D211" s="3"/>
      <c r="E211" s="11"/>
      <c r="F211" s="12"/>
      <c r="G211" s="3"/>
      <c r="H211" s="3" t="s">
        <v>495</v>
      </c>
      <c r="I211" s="3"/>
      <c r="J211" s="3"/>
      <c r="K211" s="3"/>
      <c r="L211" s="3"/>
      <c r="M211" s="3"/>
      <c r="N211" s="3"/>
      <c r="O211" s="3"/>
      <c r="P211" s="3"/>
      <c r="Q211" s="18" t="str">
        <f t="shared" si="0"/>
        <v>https://www.accessdata.fda.gov/drugsatfda_docs/label/2017/761070s000lbl.pdf</v>
      </c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14" t="s">
        <v>496</v>
      </c>
      <c r="B212" s="15">
        <f>AVERAGE(0,4.8)</f>
        <v>2.4</v>
      </c>
      <c r="C212" s="17" t="s">
        <v>497</v>
      </c>
      <c r="D212" s="3"/>
      <c r="E212" s="11"/>
      <c r="F212" s="12"/>
      <c r="G212" s="3"/>
      <c r="H212" s="3" t="s">
        <v>498</v>
      </c>
      <c r="I212" s="3"/>
      <c r="J212" s="3"/>
      <c r="K212" s="3"/>
      <c r="L212" s="3"/>
      <c r="M212" s="3"/>
      <c r="N212" s="3"/>
      <c r="O212" s="3"/>
      <c r="P212" s="3"/>
      <c r="Q212" s="18" t="str">
        <f t="shared" si="0"/>
        <v>https://www.accessdata.fda.gov/drugsatfda_docs/label/2017/761043lbl.pdf</v>
      </c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14" t="s">
        <v>499</v>
      </c>
      <c r="B213" s="15">
        <f>5.5-1.6</f>
        <v>3.9</v>
      </c>
      <c r="C213" s="17" t="s">
        <v>500</v>
      </c>
      <c r="D213" s="3"/>
      <c r="E213" s="11"/>
      <c r="F213" s="12"/>
      <c r="G213" s="3"/>
      <c r="H213" s="3" t="s">
        <v>501</v>
      </c>
      <c r="I213" s="3"/>
      <c r="J213" s="3"/>
      <c r="K213" s="3"/>
      <c r="L213" s="3"/>
      <c r="M213" s="3"/>
      <c r="N213" s="3"/>
      <c r="O213" s="3"/>
      <c r="P213" s="3"/>
      <c r="Q213" s="18" t="str">
        <f t="shared" si="0"/>
        <v>https://www.accessdata.fda.gov/drugsatfda_docs/label/2019/125559s019s020lbl.pdf</v>
      </c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14" t="s">
        <v>502</v>
      </c>
      <c r="B214" s="15">
        <f>18/271*100</f>
        <v>6.6420664206642073</v>
      </c>
      <c r="C214" s="17" t="s">
        <v>503</v>
      </c>
      <c r="D214" s="3"/>
      <c r="E214" s="11"/>
      <c r="F214" s="12"/>
      <c r="G214" s="3"/>
      <c r="H214" s="3" t="s">
        <v>504</v>
      </c>
      <c r="I214" s="3"/>
      <c r="J214" s="3"/>
      <c r="K214" s="3"/>
      <c r="L214" s="3"/>
      <c r="M214" s="3"/>
      <c r="N214" s="3"/>
      <c r="O214" s="3"/>
      <c r="P214" s="3"/>
      <c r="Q214" s="18" t="str">
        <f t="shared" si="0"/>
        <v>https://www.accessdata.fda.gov/drugsatfda_docs/label/2017/125486s017s018lbl.pdf</v>
      </c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14" t="s">
        <v>505</v>
      </c>
      <c r="B215" s="15">
        <v>2.5</v>
      </c>
      <c r="C215" s="17" t="s">
        <v>506</v>
      </c>
      <c r="D215" s="3"/>
      <c r="E215" s="11"/>
      <c r="F215" s="12"/>
      <c r="G215" s="3"/>
      <c r="H215" s="3" t="s">
        <v>507</v>
      </c>
      <c r="I215" s="3"/>
      <c r="J215" s="3"/>
      <c r="K215" s="3"/>
      <c r="L215" s="3"/>
      <c r="M215" s="3"/>
      <c r="N215" s="3"/>
      <c r="O215" s="3"/>
      <c r="P215" s="3"/>
      <c r="Q215" s="18" t="str">
        <f t="shared" si="0"/>
        <v>https://www.accessdata.fda.gov/drugsatfda_docs/label/2016/125509lbl.pdf</v>
      </c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14" t="s">
        <v>508</v>
      </c>
      <c r="B216" s="15">
        <f>AVERAGE(6,20)</f>
        <v>13</v>
      </c>
      <c r="C216" s="17" t="s">
        <v>509</v>
      </c>
      <c r="D216" s="3"/>
      <c r="E216" s="11"/>
      <c r="F216" s="12"/>
      <c r="G216" s="3"/>
      <c r="H216" s="3" t="s">
        <v>510</v>
      </c>
      <c r="I216" s="3"/>
      <c r="J216" s="3"/>
      <c r="K216" s="3"/>
      <c r="L216" s="3"/>
      <c r="M216" s="3"/>
      <c r="N216" s="3"/>
      <c r="O216" s="3"/>
      <c r="P216" s="3"/>
      <c r="Q216" s="18" t="str">
        <f t="shared" si="0"/>
        <v>https://www.accessdata.fda.gov/drugsatfda_docs/label/2017/125526s004lbl.pdf</v>
      </c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14" t="s">
        <v>511</v>
      </c>
      <c r="B217" s="15">
        <v>0</v>
      </c>
      <c r="C217" s="19" t="s">
        <v>512</v>
      </c>
      <c r="D217" s="3"/>
      <c r="E217" s="11"/>
      <c r="F217" s="22"/>
      <c r="G217" s="3"/>
      <c r="H217" s="3" t="s">
        <v>513</v>
      </c>
      <c r="I217" s="3"/>
      <c r="J217" s="3"/>
      <c r="K217" s="3"/>
      <c r="L217" s="3"/>
      <c r="M217" s="3"/>
      <c r="N217" s="3"/>
      <c r="O217" s="3"/>
      <c r="P217" s="3"/>
      <c r="Q217" s="3" t="str">
        <f t="shared" si="0"/>
        <v>MK-3415 no ADA present
https://www.tga.gov.au/sites/default/files/auspar-bezlotoxumab-180924-cer.pdf</v>
      </c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14" t="s">
        <v>514</v>
      </c>
      <c r="B218" s="15">
        <f>1/(3/0.063)*100</f>
        <v>2.0999999999999996</v>
      </c>
      <c r="C218" s="19" t="s">
        <v>515</v>
      </c>
      <c r="D218" s="3"/>
      <c r="E218" s="11"/>
      <c r="F218" s="22"/>
      <c r="G218" s="3"/>
      <c r="H218" s="3" t="s">
        <v>516</v>
      </c>
      <c r="I218" s="3"/>
      <c r="J218" s="3"/>
      <c r="K218" s="3"/>
      <c r="L218" s="3"/>
      <c r="M218" s="3"/>
      <c r="N218" s="3"/>
      <c r="O218" s="3"/>
      <c r="P218" s="3"/>
      <c r="Q218" s="3" t="str">
        <f t="shared" si="0"/>
        <v>https://www.sec.gov/Archives/edgar/data/1614067/000104746918005409/a2236377zs-1a.htm 
AR301 - ADA in 1 patient</v>
      </c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14" t="s">
        <v>517</v>
      </c>
      <c r="B219" s="15">
        <f>7/21*100</f>
        <v>33.333333333333329</v>
      </c>
      <c r="C219" s="17" t="s">
        <v>518</v>
      </c>
      <c r="D219" s="3"/>
      <c r="E219" s="11"/>
      <c r="F219" s="22"/>
      <c r="G219" s="3"/>
      <c r="H219" s="3" t="s">
        <v>519</v>
      </c>
      <c r="I219" s="3"/>
      <c r="J219" s="3"/>
      <c r="K219" s="3"/>
      <c r="L219" s="3"/>
      <c r="M219" s="3"/>
      <c r="N219" s="3"/>
      <c r="O219" s="3"/>
      <c r="P219" s="3"/>
      <c r="Q219" s="18" t="str">
        <f t="shared" si="0"/>
        <v>https://pubmed.ncbi.nlm.nih.gov/16918301/</v>
      </c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23" t="s">
        <v>520</v>
      </c>
      <c r="B220" s="24">
        <v>80</v>
      </c>
      <c r="C220" s="25" t="s">
        <v>521</v>
      </c>
      <c r="D220" s="3"/>
      <c r="E220" s="11"/>
      <c r="F220" s="12"/>
      <c r="G220" s="3"/>
      <c r="H220" s="3" t="s">
        <v>522</v>
      </c>
      <c r="I220" s="3"/>
      <c r="J220" s="3"/>
      <c r="K220" s="3"/>
      <c r="L220" s="3"/>
      <c r="M220" s="3"/>
      <c r="N220" s="3"/>
      <c r="O220" s="3"/>
      <c r="P220" s="3"/>
      <c r="Q220" s="18" t="str">
        <f t="shared" si="0"/>
        <v>https://pubmed.ncbi.nlm.nih.gov/7909866/</v>
      </c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4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4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4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4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4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4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4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4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4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4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4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4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4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4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4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4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4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4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4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4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4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4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4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4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4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4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4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4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4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4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4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4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4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4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4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4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4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4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4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4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4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4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4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4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4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4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4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4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4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4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4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4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4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4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4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4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4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4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4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4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4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4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4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4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4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4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4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4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4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4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4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4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4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4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4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4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4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4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4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4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4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4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4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4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4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4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4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4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4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4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4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4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4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4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4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4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4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4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4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4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4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4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4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4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4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4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4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4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4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4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4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4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4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4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4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4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4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4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4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4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4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4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4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4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4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4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4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4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4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4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4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4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4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4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4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4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4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4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4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4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4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4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4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4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4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4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4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4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4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4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4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4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4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4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4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4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4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4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4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4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4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4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4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4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4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4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4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4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4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4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4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4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4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4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4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4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4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4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4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4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4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4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4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4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4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4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4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4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4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4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4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4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4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4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4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4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4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4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4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4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4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4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4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4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4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4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4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4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4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4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4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4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4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4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4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4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4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4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4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4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4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4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4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4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4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4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4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4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4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4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4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4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4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4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4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4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4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4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4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4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4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4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4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4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4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4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4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4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4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4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4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4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4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4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4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4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4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4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4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4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4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4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4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4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4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4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4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4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4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4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4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4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4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4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4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4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4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4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4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4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4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4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4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4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4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4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4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4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4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4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4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4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4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4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4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4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4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4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4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4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4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4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4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4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4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4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4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4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4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4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4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4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4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4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4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4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4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4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4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4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4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4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4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4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4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4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4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4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4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4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4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4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4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4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4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4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4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4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4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4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4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4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4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4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4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4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4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4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4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4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4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4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4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4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4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4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4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4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4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4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4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4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4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4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4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4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4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4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4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4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4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4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4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4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4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4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4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4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4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4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4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4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4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4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4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4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4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4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4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4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4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4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4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4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4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4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4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4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4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4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4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4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4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4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4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4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4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4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4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4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4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4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4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4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4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4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4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4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4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4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4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4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4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4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4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4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4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4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4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4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4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4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4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4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4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4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4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4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4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4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4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4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4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4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4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4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4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4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4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4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4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4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4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4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4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4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4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4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4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4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4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4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4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4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4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4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4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4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4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4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4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4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4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4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4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4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4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4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4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4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4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4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4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4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4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4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4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4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4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4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4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4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4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4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4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4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4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4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4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4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4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4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4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4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4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4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4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4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4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4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4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4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4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4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4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4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4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4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4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4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4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4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4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4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4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4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4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4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4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4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4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4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4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4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4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4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4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4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4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4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4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4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4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4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4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4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4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4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4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4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4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4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4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4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4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4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4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4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4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4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4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4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4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4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4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4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4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4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4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4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4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4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4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4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4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4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4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4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4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4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4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4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4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4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4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4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4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4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4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4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4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4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4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4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4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4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4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4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4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4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4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4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4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4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4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4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4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4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4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4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4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4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4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4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4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4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4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4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4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4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4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4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4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4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4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4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4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4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4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4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4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4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4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4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4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4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4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4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4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4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4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4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4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4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4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4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4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4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4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4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4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4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4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4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4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4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4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4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4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4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4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4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4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4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4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4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4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4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4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4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4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4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4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4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4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4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4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4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4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4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4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4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4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4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4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4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4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4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4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4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4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4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4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4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4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4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4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4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4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4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4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4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4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4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4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4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4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4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4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4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4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4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4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4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4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4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4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4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4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4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4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4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4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4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4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4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4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4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4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4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4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4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4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4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4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4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4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4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4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4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4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4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4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4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4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4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4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4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4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4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4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4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4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4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4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4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4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4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4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4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4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4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4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4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4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4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4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4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4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4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4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4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4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4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4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4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4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4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4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hyperlinks>
    <hyperlink ref="C4" r:id="rId1" location="ref-CR1" xr:uid="{00000000-0004-0000-0000-000000000000}"/>
    <hyperlink ref="C48" r:id="rId2" xr:uid="{00000000-0004-0000-0000-000001000000}"/>
    <hyperlink ref="C49" r:id="rId3" xr:uid="{00000000-0004-0000-0000-000002000000}"/>
    <hyperlink ref="C50" r:id="rId4" xr:uid="{00000000-0004-0000-0000-000003000000}"/>
    <hyperlink ref="C51" r:id="rId5" location="fig1" xr:uid="{00000000-0004-0000-0000-000004000000}"/>
    <hyperlink ref="C52" r:id="rId6" xr:uid="{00000000-0004-0000-0000-000005000000}"/>
    <hyperlink ref="C53" r:id="rId7" location="!po=9.61538" xr:uid="{00000000-0004-0000-0000-000006000000}"/>
    <hyperlink ref="C54" r:id="rId8" location="!po=9.61538" xr:uid="{00000000-0004-0000-0000-000007000000}"/>
    <hyperlink ref="C55" r:id="rId9" location="!po=9.61538" xr:uid="{00000000-0004-0000-0000-000008000000}"/>
    <hyperlink ref="C56" r:id="rId10" location="!po=9.61538" xr:uid="{00000000-0004-0000-0000-000009000000}"/>
    <hyperlink ref="C57" r:id="rId11" location="!po=9.61538" xr:uid="{00000000-0004-0000-0000-00000A000000}"/>
    <hyperlink ref="C58" r:id="rId12" xr:uid="{00000000-0004-0000-0000-00000B000000}"/>
    <hyperlink ref="C59" r:id="rId13" location="R77" xr:uid="{00000000-0004-0000-0000-00000C000000}"/>
    <hyperlink ref="C60" r:id="rId14" location="R77" xr:uid="{00000000-0004-0000-0000-00000D000000}"/>
    <hyperlink ref="C61" r:id="rId15" xr:uid="{00000000-0004-0000-0000-00000E000000}"/>
    <hyperlink ref="C62" r:id="rId16" xr:uid="{00000000-0004-0000-0000-000010000000}"/>
    <hyperlink ref="C63" r:id="rId17" xr:uid="{00000000-0004-0000-0000-000011000000}"/>
    <hyperlink ref="C64" r:id="rId18" xr:uid="{00000000-0004-0000-0000-000012000000}"/>
    <hyperlink ref="C65" r:id="rId19" xr:uid="{00000000-0004-0000-0000-000013000000}"/>
    <hyperlink ref="C66" r:id="rId20" xr:uid="{00000000-0004-0000-0000-000014000000}"/>
    <hyperlink ref="C67" r:id="rId21" xr:uid="{00000000-0004-0000-0000-000015000000}"/>
    <hyperlink ref="C68" r:id="rId22" xr:uid="{00000000-0004-0000-0000-000016000000}"/>
    <hyperlink ref="C69" r:id="rId23" xr:uid="{00000000-0004-0000-0000-000017000000}"/>
    <hyperlink ref="C70" r:id="rId24" xr:uid="{00000000-0004-0000-0000-000018000000}"/>
    <hyperlink ref="C71" r:id="rId25" xr:uid="{00000000-0004-0000-0000-000019000000}"/>
    <hyperlink ref="C72" r:id="rId26" xr:uid="{00000000-0004-0000-0000-00001A000000}"/>
    <hyperlink ref="C73" r:id="rId27" xr:uid="{00000000-0004-0000-0000-00001B000000}"/>
    <hyperlink ref="C74" r:id="rId28" xr:uid="{00000000-0004-0000-0000-00001C000000}"/>
    <hyperlink ref="C75" r:id="rId29" xr:uid="{00000000-0004-0000-0000-00001D000000}"/>
    <hyperlink ref="C76" r:id="rId30" xr:uid="{00000000-0004-0000-0000-00001E000000}"/>
    <hyperlink ref="C77" r:id="rId31" xr:uid="{00000000-0004-0000-0000-00001F000000}"/>
    <hyperlink ref="C79" r:id="rId32" xr:uid="{00000000-0004-0000-0000-000020000000}"/>
    <hyperlink ref="C80" r:id="rId33" location="pone.0097803.s001" xr:uid="{00000000-0004-0000-0000-000021000000}"/>
    <hyperlink ref="C81" r:id="rId34" xr:uid="{00000000-0004-0000-0000-000022000000}"/>
    <hyperlink ref="C82" r:id="rId35" xr:uid="{00000000-0004-0000-0000-000023000000}"/>
    <hyperlink ref="C83" r:id="rId36" xr:uid="{00000000-0004-0000-0000-000024000000}"/>
    <hyperlink ref="C85" r:id="rId37" xr:uid="{00000000-0004-0000-0000-000025000000}"/>
    <hyperlink ref="C87" r:id="rId38" xr:uid="{00000000-0004-0000-0000-000026000000}"/>
    <hyperlink ref="C88" r:id="rId39" xr:uid="{00000000-0004-0000-0000-000027000000}"/>
    <hyperlink ref="C89" r:id="rId40" xr:uid="{00000000-0004-0000-0000-000028000000}"/>
    <hyperlink ref="C90" r:id="rId41" xr:uid="{00000000-0004-0000-0000-000029000000}"/>
    <hyperlink ref="C91" r:id="rId42" location="sec2.3.3" xr:uid="{00000000-0004-0000-0000-00002A000000}"/>
    <hyperlink ref="C92" r:id="rId43" xr:uid="{00000000-0004-0000-0000-00002B000000}"/>
    <hyperlink ref="C93" r:id="rId44" xr:uid="{00000000-0004-0000-0000-00002C000000}"/>
    <hyperlink ref="C94" r:id="rId45" xr:uid="{00000000-0004-0000-0000-00002D000000}"/>
    <hyperlink ref="C95" r:id="rId46" xr:uid="{00000000-0004-0000-0000-00002E000000}"/>
    <hyperlink ref="C96" r:id="rId47" xr:uid="{00000000-0004-0000-0000-00002F000000}"/>
    <hyperlink ref="C97" r:id="rId48" xr:uid="{00000000-0004-0000-0000-000030000000}"/>
    <hyperlink ref="C98" r:id="rId49" xr:uid="{00000000-0004-0000-0000-000031000000}"/>
    <hyperlink ref="C99" r:id="rId50" xr:uid="{00000000-0004-0000-0000-000032000000}"/>
    <hyperlink ref="C100" r:id="rId51" xr:uid="{00000000-0004-0000-0000-000033000000}"/>
    <hyperlink ref="C102" r:id="rId52" xr:uid="{00000000-0004-0000-0000-000034000000}"/>
    <hyperlink ref="C103" r:id="rId53" xr:uid="{00000000-0004-0000-0000-000035000000}"/>
    <hyperlink ref="C104" r:id="rId54" xr:uid="{00000000-0004-0000-0000-000036000000}"/>
    <hyperlink ref="C105" r:id="rId55" xr:uid="{00000000-0004-0000-0000-000037000000}"/>
    <hyperlink ref="C106" r:id="rId56" xr:uid="{00000000-0004-0000-0000-000038000000}"/>
    <hyperlink ref="C107" r:id="rId57" xr:uid="{00000000-0004-0000-0000-000039000000}"/>
    <hyperlink ref="C108" r:id="rId58" xr:uid="{00000000-0004-0000-0000-00003A000000}"/>
    <hyperlink ref="C109" r:id="rId59" xr:uid="{00000000-0004-0000-0000-00003B000000}"/>
    <hyperlink ref="C110" r:id="rId60" xr:uid="{00000000-0004-0000-0000-00003C000000}"/>
    <hyperlink ref="C111" r:id="rId61" xr:uid="{00000000-0004-0000-0000-00003D000000}"/>
    <hyperlink ref="C112" r:id="rId62" xr:uid="{00000000-0004-0000-0000-00003E000000}"/>
    <hyperlink ref="C113" r:id="rId63" xr:uid="{00000000-0004-0000-0000-00003F000000}"/>
    <hyperlink ref="C114" r:id="rId64" xr:uid="{00000000-0004-0000-0000-000040000000}"/>
    <hyperlink ref="C115" r:id="rId65" xr:uid="{00000000-0004-0000-0000-000041000000}"/>
    <hyperlink ref="C116" r:id="rId66" xr:uid="{00000000-0004-0000-0000-000042000000}"/>
    <hyperlink ref="C118" r:id="rId67" xr:uid="{00000000-0004-0000-0000-000043000000}"/>
    <hyperlink ref="C119" r:id="rId68" xr:uid="{00000000-0004-0000-0000-000044000000}"/>
    <hyperlink ref="C120" r:id="rId69" xr:uid="{00000000-0004-0000-0000-000045000000}"/>
    <hyperlink ref="C121" r:id="rId70" xr:uid="{00000000-0004-0000-0000-000046000000}"/>
    <hyperlink ref="C122" r:id="rId71" xr:uid="{00000000-0004-0000-0000-000047000000}"/>
    <hyperlink ref="C123" r:id="rId72" xr:uid="{00000000-0004-0000-0000-000048000000}"/>
    <hyperlink ref="C124" r:id="rId73" xr:uid="{00000000-0004-0000-0000-000049000000}"/>
    <hyperlink ref="C125" r:id="rId74" xr:uid="{00000000-0004-0000-0000-00004A000000}"/>
    <hyperlink ref="C126" r:id="rId75" xr:uid="{00000000-0004-0000-0000-00004B000000}"/>
    <hyperlink ref="C127" r:id="rId76" xr:uid="{00000000-0004-0000-0000-00004C000000}"/>
    <hyperlink ref="C128" r:id="rId77" xr:uid="{00000000-0004-0000-0000-00004D000000}"/>
    <hyperlink ref="C130" r:id="rId78" xr:uid="{00000000-0004-0000-0000-00004E000000}"/>
    <hyperlink ref="C131" r:id="rId79" xr:uid="{00000000-0004-0000-0000-00004F000000}"/>
    <hyperlink ref="C132" r:id="rId80" xr:uid="{00000000-0004-0000-0000-000050000000}"/>
    <hyperlink ref="C133" r:id="rId81" xr:uid="{00000000-0004-0000-0000-000051000000}"/>
    <hyperlink ref="C134" r:id="rId82" xr:uid="{00000000-0004-0000-0000-000052000000}"/>
    <hyperlink ref="C135" r:id="rId83" xr:uid="{00000000-0004-0000-0000-000053000000}"/>
    <hyperlink ref="C136" r:id="rId84" xr:uid="{00000000-0004-0000-0000-000054000000}"/>
    <hyperlink ref="C137" r:id="rId85" xr:uid="{00000000-0004-0000-0000-000055000000}"/>
    <hyperlink ref="C138" r:id="rId86" xr:uid="{00000000-0004-0000-0000-000056000000}"/>
    <hyperlink ref="C139" r:id="rId87" xr:uid="{00000000-0004-0000-0000-000057000000}"/>
    <hyperlink ref="C140" r:id="rId88" xr:uid="{00000000-0004-0000-0000-000058000000}"/>
    <hyperlink ref="C141" r:id="rId89" xr:uid="{00000000-0004-0000-0000-000059000000}"/>
    <hyperlink ref="C142" r:id="rId90" xr:uid="{00000000-0004-0000-0000-00005A000000}"/>
    <hyperlink ref="C143" r:id="rId91" xr:uid="{00000000-0004-0000-0000-00005B000000}"/>
    <hyperlink ref="C144" r:id="rId92" xr:uid="{00000000-0004-0000-0000-00005C000000}"/>
    <hyperlink ref="C145" r:id="rId93" xr:uid="{00000000-0004-0000-0000-00005D000000}"/>
    <hyperlink ref="C146" r:id="rId94" location="ajt15560-sup-0005" xr:uid="{00000000-0004-0000-0000-00005E000000}"/>
    <hyperlink ref="C147" r:id="rId95" xr:uid="{00000000-0004-0000-0000-00005F000000}"/>
    <hyperlink ref="C148" r:id="rId96" xr:uid="{00000000-0004-0000-0000-000060000000}"/>
    <hyperlink ref="C149" r:id="rId97" xr:uid="{00000000-0004-0000-0000-000061000000}"/>
    <hyperlink ref="C150" r:id="rId98" xr:uid="{00000000-0004-0000-0000-000062000000}"/>
    <hyperlink ref="C151" r:id="rId99" xr:uid="{00000000-0004-0000-0000-000063000000}"/>
    <hyperlink ref="C152" r:id="rId100" xr:uid="{00000000-0004-0000-0000-000064000000}"/>
    <hyperlink ref="C153" r:id="rId101" xr:uid="{00000000-0004-0000-0000-000065000000}"/>
    <hyperlink ref="C154" r:id="rId102" xr:uid="{00000000-0004-0000-0000-000066000000}"/>
    <hyperlink ref="C155" r:id="rId103" xr:uid="{00000000-0004-0000-0000-000067000000}"/>
    <hyperlink ref="C156" r:id="rId104" xr:uid="{00000000-0004-0000-0000-000068000000}"/>
    <hyperlink ref="C157" r:id="rId105" xr:uid="{00000000-0004-0000-0000-000069000000}"/>
    <hyperlink ref="C158" r:id="rId106" xr:uid="{00000000-0004-0000-0000-00006A000000}"/>
    <hyperlink ref="C159" r:id="rId107" xr:uid="{00000000-0004-0000-0000-00006B000000}"/>
    <hyperlink ref="C160" r:id="rId108" xr:uid="{00000000-0004-0000-0000-00006C000000}"/>
    <hyperlink ref="C161" r:id="rId109" xr:uid="{00000000-0004-0000-0000-00006D000000}"/>
    <hyperlink ref="C162" r:id="rId110" xr:uid="{00000000-0004-0000-0000-00006E000000}"/>
    <hyperlink ref="C163" r:id="rId111" xr:uid="{00000000-0004-0000-0000-00006F000000}"/>
    <hyperlink ref="C164" r:id="rId112" xr:uid="{00000000-0004-0000-0000-000070000000}"/>
    <hyperlink ref="C165" r:id="rId113" xr:uid="{00000000-0004-0000-0000-000071000000}"/>
    <hyperlink ref="C166" r:id="rId114" xr:uid="{00000000-0004-0000-0000-000072000000}"/>
    <hyperlink ref="C167" r:id="rId115" xr:uid="{00000000-0004-0000-0000-000073000000}"/>
    <hyperlink ref="C168" r:id="rId116" xr:uid="{00000000-0004-0000-0000-000074000000}"/>
    <hyperlink ref="C169" r:id="rId117" xr:uid="{00000000-0004-0000-0000-000075000000}"/>
    <hyperlink ref="C170" r:id="rId118" xr:uid="{00000000-0004-0000-0000-000076000000}"/>
    <hyperlink ref="C171" r:id="rId119" xr:uid="{00000000-0004-0000-0000-000077000000}"/>
    <hyperlink ref="C172" r:id="rId120" xr:uid="{00000000-0004-0000-0000-000078000000}"/>
    <hyperlink ref="C173" r:id="rId121" xr:uid="{00000000-0004-0000-0000-000079000000}"/>
    <hyperlink ref="C174" r:id="rId122" xr:uid="{00000000-0004-0000-0000-00007A000000}"/>
    <hyperlink ref="C176" r:id="rId123" xr:uid="{00000000-0004-0000-0000-00007B000000}"/>
    <hyperlink ref="C177" r:id="rId124" xr:uid="{00000000-0004-0000-0000-00007C000000}"/>
    <hyperlink ref="C179" r:id="rId125" xr:uid="{00000000-0004-0000-0000-00007D000000}"/>
    <hyperlink ref="C180" r:id="rId126" xr:uid="{00000000-0004-0000-0000-00007E000000}"/>
    <hyperlink ref="C181" r:id="rId127" xr:uid="{00000000-0004-0000-0000-00007F000000}"/>
    <hyperlink ref="C182" r:id="rId128" xr:uid="{00000000-0004-0000-0000-000080000000}"/>
    <hyperlink ref="C183" r:id="rId129" xr:uid="{00000000-0004-0000-0000-000081000000}"/>
    <hyperlink ref="C184" r:id="rId130" xr:uid="{00000000-0004-0000-0000-000082000000}"/>
    <hyperlink ref="C185" r:id="rId131" xr:uid="{00000000-0004-0000-0000-000083000000}"/>
    <hyperlink ref="C186" r:id="rId132" xr:uid="{00000000-0004-0000-0000-000084000000}"/>
    <hyperlink ref="C187" r:id="rId133" xr:uid="{00000000-0004-0000-0000-000085000000}"/>
    <hyperlink ref="C188" r:id="rId134" xr:uid="{00000000-0004-0000-0000-000086000000}"/>
    <hyperlink ref="C189" r:id="rId135" xr:uid="{00000000-0004-0000-0000-000087000000}"/>
    <hyperlink ref="C190" r:id="rId136" xr:uid="{00000000-0004-0000-0000-000088000000}"/>
    <hyperlink ref="C191" r:id="rId137" xr:uid="{00000000-0004-0000-0000-000089000000}"/>
    <hyperlink ref="C192" r:id="rId138" xr:uid="{00000000-0004-0000-0000-00008A000000}"/>
    <hyperlink ref="C193" r:id="rId139" xr:uid="{00000000-0004-0000-0000-00008B000000}"/>
    <hyperlink ref="C195" r:id="rId140" xr:uid="{00000000-0004-0000-0000-00008C000000}"/>
    <hyperlink ref="C196" r:id="rId141" xr:uid="{00000000-0004-0000-0000-00008D000000}"/>
    <hyperlink ref="C197" r:id="rId142" xr:uid="{00000000-0004-0000-0000-00008E000000}"/>
    <hyperlink ref="C198" r:id="rId143" location="__sec11title" xr:uid="{00000000-0004-0000-0000-00008F000000}"/>
    <hyperlink ref="C199" r:id="rId144" xr:uid="{00000000-0004-0000-0000-000090000000}"/>
    <hyperlink ref="C200" r:id="rId145" xr:uid="{00000000-0004-0000-0000-000091000000}"/>
    <hyperlink ref="C201" r:id="rId146" xr:uid="{00000000-0004-0000-0000-000092000000}"/>
    <hyperlink ref="C202" r:id="rId147" xr:uid="{00000000-0004-0000-0000-000093000000}"/>
    <hyperlink ref="C203" r:id="rId148" xr:uid="{00000000-0004-0000-0000-000094000000}"/>
    <hyperlink ref="C204" r:id="rId149" xr:uid="{00000000-0004-0000-0000-000095000000}"/>
    <hyperlink ref="C205" r:id="rId150" xr:uid="{00000000-0004-0000-0000-000096000000}"/>
    <hyperlink ref="C206" r:id="rId151" xr:uid="{00000000-0004-0000-0000-000097000000}"/>
    <hyperlink ref="C207" r:id="rId152" xr:uid="{00000000-0004-0000-0000-000098000000}"/>
    <hyperlink ref="C209" r:id="rId153" xr:uid="{00000000-0004-0000-0000-000099000000}"/>
    <hyperlink ref="C210" r:id="rId154" xr:uid="{00000000-0004-0000-0000-00009A000000}"/>
    <hyperlink ref="C211" r:id="rId155" xr:uid="{00000000-0004-0000-0000-00009B000000}"/>
    <hyperlink ref="C212" r:id="rId156" xr:uid="{00000000-0004-0000-0000-00009C000000}"/>
    <hyperlink ref="C213" r:id="rId157" xr:uid="{00000000-0004-0000-0000-00009D000000}"/>
    <hyperlink ref="C214" r:id="rId158" xr:uid="{00000000-0004-0000-0000-00009E000000}"/>
    <hyperlink ref="C215" r:id="rId159" xr:uid="{00000000-0004-0000-0000-00009F000000}"/>
    <hyperlink ref="C216" r:id="rId160" xr:uid="{00000000-0004-0000-0000-0000A0000000}"/>
    <hyperlink ref="C219" r:id="rId161" xr:uid="{00000000-0004-0000-0000-0000A1000000}"/>
    <hyperlink ref="C220" r:id="rId162" xr:uid="{00000000-0004-0000-0000-0000A2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Therapeutics - 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created xsi:type="dcterms:W3CDTF">2021-05-21T09:47:31Z</dcterms:created>
  <dcterms:modified xsi:type="dcterms:W3CDTF">2021-05-24T17:08:40Z</dcterms:modified>
</cp:coreProperties>
</file>