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D114" i="1" s="1"/>
  <c r="BA114" i="1"/>
  <c r="BB114" i="1"/>
  <c r="BC114" i="1"/>
  <c r="BE114" i="1"/>
  <c r="W114" i="1"/>
  <c r="X114" i="1"/>
  <c r="Y114" i="1"/>
  <c r="Z114" i="1"/>
  <c r="AA114" i="1"/>
  <c r="AB114" i="1"/>
  <c r="AC114" i="1"/>
  <c r="AD114" i="1"/>
  <c r="AE114" i="1"/>
  <c r="AF114" i="1"/>
  <c r="AG114" i="1"/>
  <c r="AP114" i="1" s="1"/>
  <c r="AH114" i="1"/>
  <c r="AI114" i="1"/>
  <c r="AQ114" i="1" s="1"/>
  <c r="AJ114" i="1"/>
  <c r="AK114" i="1"/>
  <c r="AL114" i="1"/>
  <c r="AM114" i="1"/>
  <c r="AN114" i="1"/>
  <c r="AO114" i="1"/>
  <c r="BF114" i="1"/>
  <c r="BI109" i="1" l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M109" i="1" s="1"/>
  <c r="AB109" i="1"/>
  <c r="AC109" i="1"/>
  <c r="AN109" i="1" s="1"/>
  <c r="AD109" i="1"/>
  <c r="AE109" i="1"/>
  <c r="AF109" i="1"/>
  <c r="AG109" i="1"/>
  <c r="AP109" i="1" s="1"/>
  <c r="AH109" i="1"/>
  <c r="AI109" i="1"/>
  <c r="AQ109" i="1" s="1"/>
  <c r="AJ109" i="1"/>
  <c r="AK109" i="1"/>
  <c r="AO109" i="1" l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Q164" i="1" s="1"/>
  <c r="AM164" i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Q173" i="1"/>
  <c r="AK174" i="1"/>
  <c r="AL174" i="1"/>
  <c r="AM174" i="1"/>
  <c r="AN174" i="1"/>
  <c r="AO174" i="1"/>
  <c r="AP174" i="1"/>
  <c r="AQ174" i="1"/>
  <c r="AO175" i="1"/>
  <c r="AK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0" i="1"/>
  <c r="AL180" i="1"/>
  <c r="AM180" i="1"/>
  <c r="AN180" i="1"/>
  <c r="AO180" i="1"/>
  <c r="AP180" i="1"/>
  <c r="AQ180" i="1"/>
  <c r="AK182" i="1"/>
  <c r="AQ182" i="1"/>
  <c r="AK183" i="1"/>
  <c r="AL183" i="1"/>
  <c r="AM183" i="1"/>
  <c r="AN183" i="1"/>
  <c r="AO183" i="1"/>
  <c r="AP183" i="1"/>
  <c r="AQ183" i="1"/>
  <c r="AK184" i="1"/>
  <c r="AK185" i="1"/>
  <c r="AL185" i="1"/>
  <c r="AM185" i="1"/>
  <c r="AN185" i="1"/>
  <c r="AO185" i="1"/>
  <c r="AP185" i="1"/>
  <c r="AQ185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L197" i="1"/>
  <c r="AM197" i="1"/>
  <c r="AN197" i="1"/>
  <c r="AO197" i="1"/>
  <c r="AP197" i="1"/>
  <c r="AQ197" i="1"/>
  <c r="AK198" i="1"/>
  <c r="AN198" i="1"/>
  <c r="AO198" i="1"/>
  <c r="AP198" i="1"/>
  <c r="AQ198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9" i="1"/>
  <c r="BI64" i="1"/>
  <c r="BI188" i="1"/>
  <c r="BI67" i="1"/>
  <c r="BI146" i="1"/>
  <c r="BI124" i="1"/>
  <c r="BI175" i="1"/>
  <c r="AX189" i="1"/>
  <c r="AY189" i="1"/>
  <c r="AZ189" i="1"/>
  <c r="BA189" i="1"/>
  <c r="BB189" i="1"/>
  <c r="BC189" i="1"/>
  <c r="BE189" i="1"/>
  <c r="BF189" i="1"/>
  <c r="AX64" i="1"/>
  <c r="AY64" i="1"/>
  <c r="AZ64" i="1"/>
  <c r="BA64" i="1"/>
  <c r="BB64" i="1"/>
  <c r="BC64" i="1"/>
  <c r="BE64" i="1"/>
  <c r="BF64" i="1"/>
  <c r="AX188" i="1"/>
  <c r="AY188" i="1"/>
  <c r="AZ188" i="1"/>
  <c r="BA188" i="1"/>
  <c r="BB188" i="1"/>
  <c r="BC188" i="1"/>
  <c r="BE188" i="1"/>
  <c r="BF188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5" i="1"/>
  <c r="AY175" i="1"/>
  <c r="AZ175" i="1"/>
  <c r="BA175" i="1"/>
  <c r="BB175" i="1"/>
  <c r="BC175" i="1"/>
  <c r="BE175" i="1"/>
  <c r="BF175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B197" i="1"/>
  <c r="AC197" i="1"/>
  <c r="AD197" i="1"/>
  <c r="AG197" i="1"/>
  <c r="AH197" i="1"/>
  <c r="AI197" i="1"/>
  <c r="AJ197" i="1"/>
  <c r="W198" i="1"/>
  <c r="X198" i="1"/>
  <c r="Y198" i="1"/>
  <c r="Z198" i="1"/>
  <c r="AA198" i="1"/>
  <c r="AM198" i="1" s="1"/>
  <c r="AB198" i="1"/>
  <c r="AC198" i="1"/>
  <c r="AD198" i="1"/>
  <c r="AG198" i="1"/>
  <c r="AH198" i="1"/>
  <c r="AI198" i="1"/>
  <c r="AJ19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5" i="1"/>
  <c r="AK175" i="1" s="1"/>
  <c r="X175" i="1"/>
  <c r="Y175" i="1"/>
  <c r="Z175" i="1"/>
  <c r="AA175" i="1"/>
  <c r="AM175" i="1" s="1"/>
  <c r="AB175" i="1"/>
  <c r="AC175" i="1"/>
  <c r="AD175" i="1"/>
  <c r="AG175" i="1"/>
  <c r="AP175" i="1" s="1"/>
  <c r="AH175" i="1"/>
  <c r="AI175" i="1"/>
  <c r="AJ175" i="1"/>
  <c r="AL175" i="1" l="1"/>
  <c r="AN175" i="1"/>
  <c r="AQ175" i="1"/>
  <c r="AL198" i="1"/>
  <c r="BD175" i="1"/>
  <c r="BD124" i="1"/>
  <c r="BD146" i="1"/>
  <c r="BD67" i="1"/>
  <c r="BD188" i="1"/>
  <c r="BD64" i="1"/>
  <c r="BD189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4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90" i="1"/>
  <c r="BF191" i="1"/>
  <c r="BF192" i="1"/>
  <c r="BF193" i="1"/>
  <c r="BF194" i="1"/>
  <c r="BF195" i="1"/>
  <c r="BF196" i="1"/>
  <c r="BF197" i="1"/>
  <c r="BF198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4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90" i="1"/>
  <c r="BI191" i="1"/>
  <c r="BI192" i="1"/>
  <c r="BI193" i="1"/>
  <c r="BI194" i="1"/>
  <c r="BI195" i="1"/>
  <c r="BI196" i="1"/>
  <c r="BI197" i="1"/>
  <c r="BI19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AX198" i="1"/>
  <c r="AY198" i="1"/>
  <c r="AZ198" i="1"/>
  <c r="BA198" i="1"/>
  <c r="BB198" i="1"/>
  <c r="BC198" i="1"/>
  <c r="BE19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P78" i="1" s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AK115" i="1" s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Q115" i="1" s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O117" i="1" s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M126" i="1" s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AL127" i="1" s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P129" i="1" s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O130" i="1" s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O137" i="1" s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N138" i="1" s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M139" i="1" s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AK148" i="1" s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P149" i="1" s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M152" i="1" s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N157" i="1" s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AK160" i="1" s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Q160" i="1" s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P161" i="1" s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O162" i="1" s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AK170" i="1" s="1"/>
  <c r="X170" i="1"/>
  <c r="Y170" i="1"/>
  <c r="Z170" i="1"/>
  <c r="AA170" i="1"/>
  <c r="AM170" i="1" s="1"/>
  <c r="AB170" i="1"/>
  <c r="AC170" i="1"/>
  <c r="AN170" i="1" s="1"/>
  <c r="AD170" i="1"/>
  <c r="AE170" i="1"/>
  <c r="AO170" i="1" s="1"/>
  <c r="AF170" i="1"/>
  <c r="AG170" i="1"/>
  <c r="AP170" i="1" s="1"/>
  <c r="AH170" i="1"/>
  <c r="AI170" i="1"/>
  <c r="AQ170" i="1" s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M173" i="1" s="1"/>
  <c r="AB173" i="1"/>
  <c r="AC173" i="1"/>
  <c r="AD173" i="1"/>
  <c r="AE173" i="1"/>
  <c r="AO173" i="1" s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6" i="1"/>
  <c r="X176" i="1"/>
  <c r="Y176" i="1"/>
  <c r="Z176" i="1"/>
  <c r="AA176" i="1"/>
  <c r="AM176" i="1" s="1"/>
  <c r="AB176" i="1"/>
  <c r="AC176" i="1"/>
  <c r="AD176" i="1"/>
  <c r="AE176" i="1"/>
  <c r="AO176" i="1" s="1"/>
  <c r="AF176" i="1"/>
  <c r="AG176" i="1"/>
  <c r="AH176" i="1"/>
  <c r="AI176" i="1"/>
  <c r="AQ176" i="1" s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AL181" i="1" s="1"/>
  <c r="Z181" i="1"/>
  <c r="AA181" i="1"/>
  <c r="AB181" i="1"/>
  <c r="AC181" i="1"/>
  <c r="AN181" i="1" s="1"/>
  <c r="AD181" i="1"/>
  <c r="AE181" i="1"/>
  <c r="AF181" i="1"/>
  <c r="AG181" i="1"/>
  <c r="AP181" i="1" s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6" i="1"/>
  <c r="AK186" i="1" s="1"/>
  <c r="X186" i="1"/>
  <c r="Y186" i="1"/>
  <c r="Z186" i="1"/>
  <c r="AA186" i="1"/>
  <c r="AM186" i="1" s="1"/>
  <c r="AB186" i="1"/>
  <c r="AC186" i="1"/>
  <c r="AD186" i="1"/>
  <c r="AE186" i="1"/>
  <c r="AO186" i="1" s="1"/>
  <c r="AF186" i="1"/>
  <c r="AG186" i="1"/>
  <c r="AH186" i="1"/>
  <c r="AI186" i="1"/>
  <c r="AQ186" i="1" s="1"/>
  <c r="AJ186" i="1"/>
  <c r="W187" i="1"/>
  <c r="AK187" i="1" s="1"/>
  <c r="X187" i="1"/>
  <c r="Y187" i="1"/>
  <c r="AL187" i="1" s="1"/>
  <c r="Z187" i="1"/>
  <c r="AA187" i="1"/>
  <c r="AM187" i="1" s="1"/>
  <c r="AB187" i="1"/>
  <c r="AC187" i="1"/>
  <c r="AD187" i="1"/>
  <c r="AE187" i="1"/>
  <c r="AO187" i="1" s="1"/>
  <c r="AF187" i="1"/>
  <c r="AG187" i="1"/>
  <c r="AP187" i="1" s="1"/>
  <c r="AH187" i="1"/>
  <c r="AI187" i="1"/>
  <c r="AQ187" i="1" s="1"/>
  <c r="AJ187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AN21" i="1" l="1"/>
  <c r="AL21" i="1"/>
  <c r="AQ18" i="1"/>
  <c r="AO18" i="1"/>
  <c r="AM18" i="1"/>
  <c r="AK18" i="1"/>
  <c r="AO16" i="1"/>
  <c r="AM16" i="1"/>
  <c r="AP10" i="1"/>
  <c r="AN10" i="1"/>
  <c r="AN187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4" i="1"/>
  <c r="AL186" i="1"/>
  <c r="AN184" i="1"/>
  <c r="AP182" i="1"/>
  <c r="AL182" i="1"/>
  <c r="AO181" i="1"/>
  <c r="AM181" i="1"/>
  <c r="AP176" i="1"/>
  <c r="AL176" i="1"/>
  <c r="AN173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4" i="1"/>
  <c r="AP186" i="1"/>
  <c r="AN186" i="1"/>
  <c r="AP184" i="1"/>
  <c r="AL184" i="1"/>
  <c r="AN182" i="1"/>
  <c r="AQ181" i="1"/>
  <c r="AK181" i="1"/>
  <c r="AN176" i="1"/>
  <c r="AP173" i="1"/>
  <c r="AL173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9" i="1"/>
  <c r="BD172" i="1"/>
  <c r="BD193" i="1"/>
  <c r="BD177" i="1"/>
  <c r="BD194" i="1"/>
  <c r="BD197" i="1"/>
  <c r="BD191" i="1"/>
  <c r="BD101" i="1"/>
  <c r="BD132" i="1"/>
  <c r="BD126" i="1"/>
  <c r="BD86" i="1"/>
  <c r="BD35" i="1"/>
  <c r="BD11" i="1"/>
  <c r="BD96" i="1"/>
  <c r="BD174" i="1"/>
  <c r="BD25" i="1"/>
  <c r="BD161" i="1"/>
  <c r="BD155" i="1"/>
  <c r="BD149" i="1"/>
  <c r="BD142" i="1"/>
  <c r="BD128" i="1"/>
  <c r="BD118" i="1"/>
  <c r="BD104" i="1"/>
  <c r="BD52" i="1"/>
  <c r="BD38" i="1"/>
  <c r="BD185" i="1"/>
  <c r="BD59" i="1"/>
  <c r="BD32" i="1"/>
  <c r="BD112" i="1"/>
  <c r="BD4" i="1"/>
  <c r="BD29" i="1"/>
  <c r="BD176" i="1"/>
  <c r="BD125" i="1"/>
  <c r="BD107" i="1"/>
  <c r="BD99" i="1"/>
  <c r="BD73" i="1"/>
  <c r="BD55" i="1"/>
  <c r="BD169" i="1"/>
  <c r="BD102" i="1"/>
  <c r="BD17" i="1"/>
  <c r="BD184" i="1"/>
  <c r="BD158" i="1"/>
  <c r="BD133" i="1"/>
  <c r="BD50" i="1"/>
  <c r="BD33" i="1"/>
  <c r="BD190" i="1"/>
  <c r="BD178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3" i="1"/>
  <c r="BD173" i="1" s="1"/>
  <c r="BK180" i="1"/>
  <c r="BD180" i="1" s="1"/>
  <c r="BK181" i="1"/>
  <c r="BD181" i="1" s="1"/>
  <c r="BK182" i="1"/>
  <c r="BD182" i="1" s="1"/>
  <c r="BK183" i="1"/>
  <c r="BD183" i="1" s="1"/>
  <c r="BK186" i="1"/>
  <c r="BD186" i="1" s="1"/>
  <c r="BK187" i="1"/>
  <c r="BD187" i="1" s="1"/>
  <c r="BK192" i="1"/>
  <c r="BD192" i="1" s="1"/>
  <c r="BK195" i="1"/>
  <c r="BD195" i="1" s="1"/>
  <c r="BK196" i="1"/>
  <c r="BD196" i="1" s="1"/>
  <c r="BK198" i="1"/>
  <c r="BD198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<sst xmlns="http://schemas.openxmlformats.org/spreadsheetml/2006/main" count="1907" uniqueCount="810">
  <si>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</si>
  <si>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</si>
  <si>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</si>
  <si>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</si>
  <si>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</si>
  <si>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</si>
  <si>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</si>
  <si>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</si>
  <si>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</si>
  <si>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</si>
  <si>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</si>
  <si>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</si>
  <si>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</si>
  <si>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</si>
  <si>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</si>
  <si>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</si>
  <si>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</si>
  <si>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</si>
  <si>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</si>
  <si>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</si>
  <si>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</si>
  <si>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</si>
  <si>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</si>
  <si>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</si>
  <si>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</si>
  <si>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</si>
  <si>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</si>
  <si>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</si>
  <si>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</si>
  <si>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</si>
  <si>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</si>
  <si>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</si>
  <si>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</si>
  <si>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</si>
  <si>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</si>
  <si>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</si>
  <si>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</si>
  <si>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</si>
  <si>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</si>
  <si>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</si>
  <si>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</si>
  <si>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</si>
  <si>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</si>
  <si>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</si>
  <si>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</si>
  <si>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</si>
  <si>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</si>
  <si>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</si>
  <si>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</si>
  <si>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</si>
  <si>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</si>
  <si>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</si>
  <si>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</si>
  <si>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</si>
  <si>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</si>
  <si>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</si>
  <si>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</si>
  <si>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</si>
  <si>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</si>
  <si>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</si>
  <si>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</si>
  <si>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</si>
  <si>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</si>
  <si>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</si>
  <si>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</si>
  <si>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</si>
  <si>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</si>
  <si>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</si>
  <si>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</si>
  <si>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</si>
  <si>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</si>
  <si>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</si>
  <si>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</si>
  <si>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</si>
  <si>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</si>
  <si>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</si>
  <si>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</si>
  <si>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</si>
  <si>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</si>
  <si>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</si>
  <si>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</si>
  <si>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</si>
  <si>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</si>
  <si>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</si>
  <si>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</si>
  <si>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</si>
  <si>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</si>
  <si>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</si>
  <si>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</si>
  <si>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</si>
  <si>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</si>
  <si>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</si>
  <si>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</si>
  <si>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</si>
  <si>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</si>
  <si>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</si>
  <si>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</si>
  <si>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</si>
  <si>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</si>
  <si>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</si>
  <si>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</si>
  <si>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</si>
  <si>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</si>
  <si>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</si>
  <si>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</si>
  <si>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</si>
  <si>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</si>
  <si>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</si>
  <si>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</si>
  <si>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</si>
  <si>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</si>
  <si>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</si>
  <si>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</si>
  <si>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</si>
  <si>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</si>
  <si>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</si>
  <si>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</si>
  <si>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</si>
  <si>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</si>
  <si>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</si>
  <si>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</si>
  <si>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</si>
  <si>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</si>
  <si>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</si>
  <si>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</si>
  <si>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</si>
  <si>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</si>
  <si>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</si>
  <si>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</si>
  <si>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</si>
  <si>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</si>
  <si>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</si>
  <si>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</si>
  <si>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</si>
  <si>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</si>
  <si>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</si>
  <si>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</si>
  <si>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</si>
  <si>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</si>
  <si>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</si>
  <si>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</si>
  <si>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</si>
  <si>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</si>
  <si>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</si>
  <si>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</si>
  <si>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</si>
  <si>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</si>
  <si>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</si>
  <si>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</si>
  <si>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</si>
  <si>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</si>
  <si>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</si>
  <si>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</si>
  <si>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</si>
  <si>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</si>
  <si>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</si>
  <si>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</si>
  <si>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</si>
  <si>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</si>
  <si>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</si>
  <si>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</si>
  <si>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</si>
  <si>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</si>
  <si>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</si>
  <si>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</si>
  <si>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</si>
  <si>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</si>
  <si>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</si>
  <si>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</si>
  <si>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</si>
  <si>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</si>
  <si>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</si>
  <si>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</si>
  <si>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</si>
  <si>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</si>
  <si>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</si>
  <si>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</si>
  <si>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</si>
  <si>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</si>
  <si>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</si>
  <si>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</si>
  <si>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</si>
  <si>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</si>
  <si>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</si>
  <si>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</si>
  <si>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</si>
  <si>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</si>
  <si>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</si>
  <si>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</si>
  <si>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</si>
  <si>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</si>
  <si>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</si>
  <si>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</si>
  <si>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</si>
  <si>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</si>
  <si>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</si>
  <si>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</si>
  <si>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</si>
  <si>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</si>
  <si>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</si>
  <si>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</si>
  <si>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</si>
  <si>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</si>
  <si>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</si>
  <si>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</si>
  <si>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</si>
  <si>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</si>
  <si>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</si>
  <si>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</si>
  <si>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</si>
  <si>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</si>
  <si>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</si>
  <si>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</si>
  <si>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</si>
  <si>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</si>
  <si>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</si>
  <si>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</si>
  <si>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</si>
  <si>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</si>
  <si>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</si>
  <si>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</si>
  <si>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</si>
  <si>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</si>
  <si>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</si>
  <si>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</si>
  <si>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</si>
  <si>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</si>
  <si>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</si>
  <si>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</si>
  <si>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</si>
  <si>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</si>
  <si>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</si>
  <si>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</si>
  <si>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</si>
  <si>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</si>
  <si>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</si>
  <si>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</si>
  <si>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</si>
  <si>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</si>
  <si>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</si>
  <si>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</si>
  <si>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</si>
  <si>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</si>
  <si>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</si>
  <si>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</si>
  <si>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</si>
  <si>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</si>
  <si>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</si>
  <si>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</si>
  <si>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</si>
  <si>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</si>
  <si>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</si>
  <si>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</si>
  <si>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</si>
  <si>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</si>
  <si>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</si>
  <si>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</si>
  <si>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</si>
  <si>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</si>
  <si>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</si>
  <si>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</si>
  <si>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</si>
  <si>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</si>
  <si>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</si>
  <si>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</si>
  <si>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</si>
  <si>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</si>
  <si>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</si>
  <si>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</si>
  <si>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</si>
  <si>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</si>
  <si>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</si>
  <si>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</si>
  <si>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</si>
  <si>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</si>
  <si>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</si>
  <si>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</si>
  <si>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</si>
  <si>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</si>
  <si>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</si>
  <si>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</si>
  <si>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</si>
  <si>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</si>
  <si>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</si>
  <si>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</si>
  <si>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</si>
  <si>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</si>
  <si>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</si>
  <si>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</si>
  <si>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</si>
  <si>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</si>
  <si>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</si>
  <si>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</si>
  <si>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</si>
  <si>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</si>
  <si>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</si>
  <si>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</si>
  <si>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</si>
  <si>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</si>
  <si>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</si>
  <si>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</si>
  <si>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</si>
  <si>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</si>
  <si>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</si>
  <si>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</si>
  <si>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</si>
  <si>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</si>
  <si>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</si>
  <si>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</si>
  <si>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</si>
  <si>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</si>
  <si>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</si>
  <si>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</si>
  <si>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</si>
  <si>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</si>
  <si>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</si>
  <si>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</si>
  <si>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</si>
  <si>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</si>
  <si>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</si>
  <si>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</si>
  <si>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</si>
  <si>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</si>
  <si>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</si>
  <si>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</si>
  <si>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</si>
  <si>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</si>
  <si>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</si>
  <si>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</si>
  <si>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</si>
  <si>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</si>
  <si>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</si>
  <si>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</si>
  <si>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</si>
  <si>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</si>
  <si>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</si>
  <si>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</si>
  <si>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</si>
  <si>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</si>
  <si>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</si>
  <si>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</si>
  <si>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</si>
  <si>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</si>
  <si>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</si>
  <si>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</si>
  <si>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</si>
  <si>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</si>
  <si>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</si>
  <si>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</si>
  <si>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</si>
  <si>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</si>
  <si>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</si>
  <si>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</si>
  <si>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</si>
  <si>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</si>
  <si>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</si>
  <si>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</si>
  <si>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</si>
  <si>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</si>
  <si>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</si>
  <si>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</si>
  <si>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</si>
  <si>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</si>
  <si>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</si>
  <si>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</si>
  <si>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</si>
  <si>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</si>
  <si>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</si>
  <si>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</si>
  <si>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</si>
  <si>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</si>
  <si>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</si>
  <si>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</si>
  <si>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</si>
  <si>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</si>
  <si>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</si>
  <si>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</si>
  <si>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</si>
  <si>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</si>
  <si>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</si>
  <si>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</si>
  <si>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</si>
  <si>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</si>
  <si>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</si>
  <si>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</si>
  <si>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</si>
  <si>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</si>
  <si>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</si>
  <si>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</si>
  <si>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</si>
  <si>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</si>
  <si>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</si>
  <si>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</si>
  <si>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</si>
  <si>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</si>
  <si>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</si>
  <si>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</si>
  <si>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</si>
  <si>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</si>
  <si>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</si>
  <si>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</si>
  <si>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</si>
  <si>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</si>
  <si>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</si>
  <si>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</si>
  <si>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</si>
  <si>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</si>
  <si>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</si>
  <si>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</si>
  <si>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</si>
  <si>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</si>
  <si>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</si>
  <si>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</si>
  <si>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</si>
  <si>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</si>
  <si>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</si>
  <si>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</si>
  <si>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</si>
  <si>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</si>
  <si>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</si>
  <si>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</si>
  <si>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</si>
  <si>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</si>
  <si>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</si>
  <si>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</si>
  <si>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</si>
  <si>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</si>
  <si>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</si>
  <si>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</si>
  <si>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</si>
  <si>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</si>
  <si>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</si>
  <si>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</si>
  <si>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</si>
  <si>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</si>
  <si>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</si>
  <si>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</si>
  <si>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</si>
  <si>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</si>
  <si>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</si>
  <si>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</si>
  <si>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</si>
  <si>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</si>
  <si>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</si>
  <si>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</si>
  <si>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</si>
  <si>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</si>
  <si>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</si>
  <si>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</si>
  <si>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</si>
  <si>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</si>
  <si>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</si>
  <si>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</si>
  <si>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</si>
  <si>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</si>
  <si>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</si>
  <si>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</si>
  <si>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</si>
  <si>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</si>
  <si>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</si>
  <si>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</si>
  <si>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</si>
  <si>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</si>
  <si>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</si>
  <si>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</si>
  <si>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</si>
  <si>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</si>
  <si>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</si>
  <si>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</si>
  <si>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</si>
  <si>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</si>
  <si>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</si>
  <si>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</si>
  <si>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</si>
  <si>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</si>
  <si>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</si>
  <si>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</si>
  <si>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</si>
  <si>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</si>
  <si>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</si>
  <si>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</si>
  <si>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</si>
  <si>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</si>
  <si>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</si>
  <si>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</si>
  <si>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</si>
  <si>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</si>
  <si>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</si>
  <si>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</si>
  <si>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</si>
  <si>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</si>
  <si>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</si>
  <si>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</si>
  <si>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</si>
  <si>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</si>
  <si>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</si>
  <si>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</si>
  <si>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</si>
  <si>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</si>
  <si>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</si>
  <si>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</si>
  <si>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</si>
  <si>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</si>
  <si>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</si>
  <si>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</si>
  <si>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</si>
  <si>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</si>
  <si>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</si>
  <si>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</si>
  <si>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</si>
  <si>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</si>
  <si>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</si>
  <si>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</si>
  <si>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</si>
  <si>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</si>
  <si>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</si>
  <si>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</si>
  <si>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</si>
  <si>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</si>
  <si>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</si>
  <si>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</si>
  <si>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</si>
  <si>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</si>
  <si>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</si>
  <si>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</si>
  <si>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</si>
  <si>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</si>
  <si>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</si>
  <si>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</si>
  <si>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</si>
  <si>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</si>
  <si>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</si>
  <si>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</si>
  <si>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</si>
  <si>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</si>
  <si>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</si>
  <si>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</si>
  <si>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</si>
  <si>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</si>
  <si>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</si>
  <si>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</si>
  <si>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</si>
  <si>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</si>
  <si>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</si>
  <si>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</si>
  <si>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</si>
  <si>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</si>
  <si>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</si>
  <si>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</si>
  <si>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</si>
  <si>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</si>
  <si>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</si>
  <si>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</si>
  <si>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</si>
  <si>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</si>
  <si>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</si>
  <si>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</si>
  <si>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</si>
  <si>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</si>
  <si>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</si>
  <si>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</si>
  <si>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</si>
  <si>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</si>
  <si>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</si>
  <si>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</si>
  <si>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</si>
  <si>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</si>
  <si>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</si>
  <si>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</si>
  <si>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</si>
  <si>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</si>
  <si>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</si>
  <si>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</si>
  <si>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</si>
  <si>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</si>
  <si>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</si>
  <si>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</si>
  <si>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</si>
  <si>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</si>
  <si>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</si>
  <si>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</si>
  <si>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</si>
  <si>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</si>
  <si>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</si>
  <si>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</si>
  <si>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</si>
  <si>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</si>
  <si>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</si>
  <si>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</si>
  <si>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</si>
  <si>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</si>
  <si>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</si>
  <si>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</si>
  <si>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</si>
  <si>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</si>
  <si>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</si>
  <si>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</si>
  <si>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</si>
  <si>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</si>
  <si>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</si>
  <si>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</si>
  <si>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</si>
  <si>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</si>
  <si>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</si>
  <si>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</si>
  <si>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</si>
  <si>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</si>
  <si>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</si>
  <si>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</si>
  <si>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</si>
  <si>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</si>
  <si>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</si>
  <si>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</si>
  <si>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</si>
  <si>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</si>
  <si>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</si>
  <si>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</si>
  <si>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</si>
  <si>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</si>
  <si>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</si>
  <si>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</si>
  <si>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</si>
  <si>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</si>
  <si>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</si>
  <si>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</si>
  <si>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</si>
  <si>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</si>
  <si>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</si>
  <si>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</si>
  <si>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</si>
  <si>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</si>
  <si>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</si>
  <si>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</si>
  <si>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</si>
  <si>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</si>
  <si>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</si>
  <si>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</si>
  <si>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</si>
  <si>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</si>
  <si>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</si>
  <si>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</si>
  <si>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</si>
  <si>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</si>
  <si>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</si>
  <si>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</si>
  <si>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</si>
  <si>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</si>
  <si>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</si>
  <si>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</si>
  <si>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</si>
  <si>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</si>
  <si>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</si>
  <si>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</si>
  <si>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</si>
  <si>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</si>
  <si>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</si>
  <si>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</si>
  <si>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</si>
  <si>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</si>
  <si>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</si>
  <si>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</si>
  <si>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</si>
  <si>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</si>
  <si>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</si>
  <si>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</si>
  <si>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</si>
  <si>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</si>
  <si>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</si>
  <si>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</si>
  <si>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</si>
  <si>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</si>
  <si>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</si>
  <si>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</si>
  <si>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</si>
  <si>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</si>
  <si>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</si>
  <si>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</si>
  <si>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</si>
  <si>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</si>
  <si>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</si>
  <si>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</si>
  <si>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</si>
  <si>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</si>
  <si>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</si>
  <si>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</si>
  <si>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</si>
  <si>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</si>
  <si>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</si>
  <si>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</si>
  <si>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</si>
  <si>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</si>
  <si>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</si>
  <si>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</si>
  <si>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</si>
  <si>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</si>
  <si>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</si>
  <si>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</si>
  <si>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</si>
  <si>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</si>
  <si>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</si>
  <si>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</si>
  <si>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</si>
  <si>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</si>
  <si>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</si>
  <si>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</si>
  <si>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</si>
  <si>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</si>
  <si>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</si>
  <si>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</si>
  <si>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</si>
  <si>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</si>
  <si>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</si>
  <si>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</si>
  <si>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</si>
  <si>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</si>
  <si>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</si>
  <si>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</si>
  <si>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</si>
  <si>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</si>
  <si>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</si>
  <si>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</si>
  <si>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</si>
  <si>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</si>
  <si>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</si>
  <si>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</si>
  <si>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</si>
  <si>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</si>
  <si>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</si>
  <si>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</si>
  <si>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</si>
  <si>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</si>
  <si>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</si>
  <si>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</si>
  <si>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</si>
  <si>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</si>
  <si>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</si>
  <si>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</si>
  <si>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</si>
  <si>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</si>
  <si>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</si>
  <si>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</si>
  <si>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</si>
  <si>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</si>
  <si>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</si>
  <si>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</si>
  <si>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</si>
  <si>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</si>
  <si>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</si>
  <si>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</si>
  <si>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</si>
  <si>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</si>
  <si>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</si>
  <si>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</si>
  <si>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</si>
  <si>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</si>
  <si>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</si>
  <si>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</si>
  <si>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</si>
  <si>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</si>
  <si>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</si>
  <si>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</si>
  <si>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</si>
  <si>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</si>
  <si>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</si>
  <si>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</si>
  <si>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</si>
  <si>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</si>
  <si>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</si>
  <si>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</si>
  <si>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</si>
  <si>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</si>
  <si>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</si>
  <si>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</si>
  <si>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</si>
  <si>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</si>
  <si>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</si>
  <si>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</si>
  <si>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</si>
  <si>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</si>
  <si>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</si>
  <si>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</si>
  <si>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</si>
  <si>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</si>
  <si>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</si>
  <si>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</si>
  <si>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</si>
  <si>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</si>
  <si>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</si>
  <si>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</si>
  <si>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</si>
  <si>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</si>
  <si>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</si>
  <si>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</si>
  <si>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</si>
  <si>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</si>
  <si>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</si>
  <si>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</si>
  <si>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</si>
  <si>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</si>
  <si>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</si>
  <si>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</si>
  <si>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</si>
  <si>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</si>
  <si>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</si>
  <si>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</si>
  <si>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</si>
  <si>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</si>
  <si>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</si>
  <si>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</si>
  <si>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$4&lt;br&gt;Bloddy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</si>
</sst>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8"/>
  <sheetViews>
    <sheetView tabSelected="1" zoomScale="85" zoomScaleNormal="85" workbookViewId="0">
      <pane xSplit="4" ySplit="1" topLeftCell="AY96" activePane="bottomRight" state="frozen"/>
      <selection pane="topRight" activeCell="E1" sqref="E1"/>
      <selection pane="bottomLeft" activeCell="U86" sqref="U86"/>
      <selection pane="bottomRight" activeCell="BH114" sqref="BH114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2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2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791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655</v>
      </c>
      <c r="C4" t="s">
        <v>423</v>
      </c>
      <c r="E4" t="s">
        <v>428</v>
      </c>
      <c r="G4" t="s">
        <v>676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683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792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792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553</v>
      </c>
      <c r="C11" t="s">
        <v>308</v>
      </c>
      <c r="D11" t="s">
        <v>545</v>
      </c>
      <c r="E11" t="s">
        <v>428</v>
      </c>
      <c r="G11" s="1" t="s">
        <v>554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555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703</v>
      </c>
      <c r="C14" t="s">
        <v>309</v>
      </c>
      <c r="E14" t="s">
        <v>428</v>
      </c>
      <c r="G14" s="1" t="s">
        <v>704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707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708</v>
      </c>
      <c r="AS14" t="s">
        <v>295</v>
      </c>
      <c r="AU14" t="s">
        <v>299</v>
      </c>
      <c r="AV14" s="7" t="s">
        <v>709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564</v>
      </c>
      <c r="C17" t="s">
        <v>308</v>
      </c>
      <c r="G17" s="7" t="s">
        <v>565</v>
      </c>
      <c r="V17" s="14" t="s">
        <v>705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566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2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706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794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796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2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797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2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798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643</v>
      </c>
      <c r="C25" t="s">
        <v>423</v>
      </c>
      <c r="E25" t="s">
        <v>428</v>
      </c>
      <c r="G25" t="s">
        <v>667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684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799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25">
      <c r="B29" t="s">
        <v>632</v>
      </c>
      <c r="C29" t="s">
        <v>309</v>
      </c>
      <c r="E29" t="s">
        <v>428</v>
      </c>
      <c r="G29" t="s">
        <v>656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567</v>
      </c>
      <c r="C32" t="s">
        <v>426</v>
      </c>
      <c r="G32" s="7" t="s">
        <v>568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569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570</v>
      </c>
      <c r="C33" t="s">
        <v>309</v>
      </c>
      <c r="G33" s="7" t="s">
        <v>571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572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790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573</v>
      </c>
      <c r="C35" t="s">
        <v>423</v>
      </c>
      <c r="G35" s="7" t="s">
        <v>574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575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t="s">
        <v>800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699</v>
      </c>
    </row>
    <row r="37" spans="2:64" ht="21" customHeight="1" x14ac:dyDescent="0.2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800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576</v>
      </c>
      <c r="C38" t="s">
        <v>424</v>
      </c>
      <c r="G38" s="7" t="s">
        <v>577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578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712</v>
      </c>
      <c r="C40" t="s">
        <v>713</v>
      </c>
      <c r="E40" t="s">
        <v>428</v>
      </c>
      <c r="G40" s="1" t="s">
        <v>714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716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715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780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778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772</v>
      </c>
      <c r="C46" t="s">
        <v>423</v>
      </c>
      <c r="E46" t="s">
        <v>428</v>
      </c>
      <c r="G46" s="1" t="s">
        <v>773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774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2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25">
      <c r="B49" t="s">
        <v>525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645</v>
      </c>
      <c r="C50" t="s">
        <v>423</v>
      </c>
      <c r="E50" t="s">
        <v>54</v>
      </c>
      <c r="G50" t="s">
        <v>669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686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642</v>
      </c>
      <c r="C51" t="s">
        <v>423</v>
      </c>
      <c r="E51" t="s">
        <v>428</v>
      </c>
      <c r="G51" t="s">
        <v>666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687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640</v>
      </c>
      <c r="C52" t="s">
        <v>309</v>
      </c>
      <c r="E52" t="s">
        <v>428</v>
      </c>
      <c r="G52" t="s">
        <v>664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680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688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633</v>
      </c>
      <c r="C55" t="s">
        <v>424</v>
      </c>
      <c r="E55" t="s">
        <v>428</v>
      </c>
      <c r="G55" t="s">
        <v>657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787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689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759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774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654</v>
      </c>
      <c r="C59" t="s">
        <v>423</v>
      </c>
      <c r="E59" t="s">
        <v>54</v>
      </c>
      <c r="G59" t="s">
        <v>675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690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2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760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728</v>
      </c>
      <c r="C64" t="s">
        <v>423</v>
      </c>
      <c r="E64" t="s">
        <v>54</v>
      </c>
      <c r="G64" s="7" t="s">
        <v>736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737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711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730</v>
      </c>
      <c r="C67" t="s">
        <v>309</v>
      </c>
      <c r="E67" t="s">
        <v>428</v>
      </c>
      <c r="G67" s="7" t="s">
        <v>740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741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721</v>
      </c>
      <c r="W69">
        <f t="shared" si="89"/>
        <v>8</v>
      </c>
      <c r="X69">
        <f t="shared" si="90"/>
        <v>24</v>
      </c>
      <c r="Y69">
        <f t="shared" si="91"/>
        <v>8</v>
      </c>
      <c r="Z69">
        <f t="shared" si="92"/>
        <v>24</v>
      </c>
      <c r="AA69" t="str">
        <f t="shared" si="93"/>
        <v/>
      </c>
      <c r="AB69" t="str">
        <f t="shared" si="94"/>
        <v/>
      </c>
      <c r="AC69">
        <f t="shared" si="95"/>
        <v>8</v>
      </c>
      <c r="AD69">
        <f t="shared" si="96"/>
        <v>24</v>
      </c>
      <c r="AE69">
        <f t="shared" si="118"/>
        <v>8</v>
      </c>
      <c r="AF69">
        <f t="shared" si="119"/>
        <v>24</v>
      </c>
      <c r="AG69">
        <f t="shared" si="97"/>
        <v>8</v>
      </c>
      <c r="AH69">
        <f t="shared" si="98"/>
        <v>24</v>
      </c>
      <c r="AI69">
        <f t="shared" si="99"/>
        <v>8</v>
      </c>
      <c r="AJ69">
        <f t="shared" si="100"/>
        <v>24</v>
      </c>
      <c r="AK69" t="str">
        <f t="shared" si="111"/>
        <v>8am-12am</v>
      </c>
      <c r="AL69" t="str">
        <f t="shared" si="112"/>
        <v>8am-12am</v>
      </c>
      <c r="AM69" t="str">
        <f t="shared" si="113"/>
        <v/>
      </c>
      <c r="AN69" t="str">
        <f t="shared" si="114"/>
        <v>8am-12am</v>
      </c>
      <c r="AO69" t="str">
        <f t="shared" si="115"/>
        <v>8am-12am</v>
      </c>
      <c r="AP69" t="str">
        <f t="shared" si="116"/>
        <v>8am-12am</v>
      </c>
      <c r="AQ69" t="str">
        <f t="shared" si="11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516</v>
      </c>
      <c r="W70" t="str">
        <f t="shared" si="89"/>
        <v/>
      </c>
      <c r="X70" t="str">
        <f t="shared" si="90"/>
        <v/>
      </c>
      <c r="Y70">
        <f t="shared" si="91"/>
        <v>15</v>
      </c>
      <c r="Z70">
        <f t="shared" si="92"/>
        <v>18</v>
      </c>
      <c r="AA70">
        <f t="shared" si="93"/>
        <v>15</v>
      </c>
      <c r="AB70">
        <f t="shared" si="94"/>
        <v>18</v>
      </c>
      <c r="AC70">
        <f t="shared" si="95"/>
        <v>15</v>
      </c>
      <c r="AD70">
        <f t="shared" si="96"/>
        <v>18</v>
      </c>
      <c r="AE70">
        <f t="shared" si="118"/>
        <v>15</v>
      </c>
      <c r="AF70">
        <f t="shared" si="119"/>
        <v>18</v>
      </c>
      <c r="AG70">
        <f t="shared" si="97"/>
        <v>15</v>
      </c>
      <c r="AH70">
        <f t="shared" si="98"/>
        <v>18</v>
      </c>
      <c r="AI70">
        <f t="shared" si="99"/>
        <v>8</v>
      </c>
      <c r="AJ70">
        <f t="shared" si="100"/>
        <v>24</v>
      </c>
      <c r="AK70" t="str">
        <f t="shared" si="111"/>
        <v/>
      </c>
      <c r="AL70" t="str">
        <f t="shared" si="112"/>
        <v>3pm-6pm</v>
      </c>
      <c r="AM70" t="str">
        <f t="shared" si="113"/>
        <v>3pm-6pm</v>
      </c>
      <c r="AN70" t="str">
        <f t="shared" si="114"/>
        <v>3pm-6pm</v>
      </c>
      <c r="AO70" t="str">
        <f t="shared" si="115"/>
        <v>3pm-6pm</v>
      </c>
      <c r="AP70" t="str">
        <f t="shared" si="116"/>
        <v>3pm-6pm</v>
      </c>
      <c r="AQ70" t="str">
        <f t="shared" si="11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2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579</v>
      </c>
      <c r="C73" t="s">
        <v>423</v>
      </c>
      <c r="E73" t="s">
        <v>428</v>
      </c>
      <c r="G73" s="7" t="s">
        <v>580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722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581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517</v>
      </c>
      <c r="C74" t="s">
        <v>710</v>
      </c>
      <c r="E74" t="s">
        <v>428</v>
      </c>
      <c r="G74" t="s">
        <v>518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717</v>
      </c>
      <c r="C75" t="s">
        <v>713</v>
      </c>
      <c r="E75" t="s">
        <v>428</v>
      </c>
      <c r="G75" t="s">
        <v>720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719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718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785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652</v>
      </c>
      <c r="C77" t="s">
        <v>423</v>
      </c>
      <c r="E77" t="s">
        <v>428</v>
      </c>
      <c r="G77" t="s">
        <v>673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691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789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524</v>
      </c>
    </row>
    <row r="79" spans="2:64" ht="21" customHeight="1" x14ac:dyDescent="0.2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25">
      <c r="B83" t="s">
        <v>769</v>
      </c>
      <c r="C83" t="s">
        <v>423</v>
      </c>
      <c r="E83" t="s">
        <v>428</v>
      </c>
      <c r="G83" s="7" t="s">
        <v>770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771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25">
      <c r="B86" t="s">
        <v>653</v>
      </c>
      <c r="C86" t="s">
        <v>425</v>
      </c>
      <c r="E86" t="s">
        <v>428</v>
      </c>
      <c r="G86" t="s">
        <v>674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582</v>
      </c>
      <c r="C87" t="s">
        <v>426</v>
      </c>
      <c r="G87" s="7" t="s">
        <v>583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585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795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700</v>
      </c>
      <c r="C91" t="s">
        <v>309</v>
      </c>
      <c r="E91" t="s">
        <v>428</v>
      </c>
      <c r="G91" s="7" t="s">
        <v>701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702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763</v>
      </c>
      <c r="C93" t="s">
        <v>426</v>
      </c>
      <c r="E93" t="s">
        <v>54</v>
      </c>
      <c r="G93" s="1" t="s">
        <v>765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764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531</v>
      </c>
      <c r="C95" t="s">
        <v>425</v>
      </c>
      <c r="D95" t="s">
        <v>53</v>
      </c>
      <c r="E95" t="s">
        <v>428</v>
      </c>
      <c r="G95" s="1" t="s">
        <v>532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534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586</v>
      </c>
      <c r="C96" t="s">
        <v>425</v>
      </c>
      <c r="G96" s="7" t="s">
        <v>587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776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588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589</v>
      </c>
      <c r="C99" t="s">
        <v>423</v>
      </c>
      <c r="G99" s="7" t="s">
        <v>590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591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592</v>
      </c>
      <c r="C101" t="s">
        <v>423</v>
      </c>
      <c r="G101" s="7" t="s">
        <v>593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594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595</v>
      </c>
      <c r="C102" t="s">
        <v>426</v>
      </c>
      <c r="G102" s="7" t="s">
        <v>596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649</v>
      </c>
      <c r="C104" t="s">
        <v>308</v>
      </c>
      <c r="E104" t="s">
        <v>428</v>
      </c>
      <c r="G104" t="s">
        <v>672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692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597</v>
      </c>
      <c r="C106" t="s">
        <v>309</v>
      </c>
      <c r="G106" s="7" t="s">
        <v>598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599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544</v>
      </c>
      <c r="C107" t="s">
        <v>309</v>
      </c>
      <c r="D107" t="s">
        <v>545</v>
      </c>
      <c r="E107" t="s">
        <v>54</v>
      </c>
      <c r="G107" s="7" t="s">
        <v>546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548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802</v>
      </c>
      <c r="C109" t="s">
        <v>308</v>
      </c>
      <c r="E109" t="s">
        <v>428</v>
      </c>
      <c r="G109" s="1" t="s">
        <v>803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806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804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25">
      <c r="B112" t="s">
        <v>641</v>
      </c>
      <c r="C112" t="s">
        <v>426</v>
      </c>
      <c r="E112" t="s">
        <v>428</v>
      </c>
      <c r="G112" t="s">
        <v>665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681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693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807</v>
      </c>
      <c r="C114" t="s">
        <v>423</v>
      </c>
      <c r="E114" t="s">
        <v>54</v>
      </c>
      <c r="G114" s="1" t="s">
        <v>808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809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295</v>
      </c>
      <c r="AU114" t="s">
        <v>28</v>
      </c>
      <c r="AV114" s="3" t="s">
        <v>306</v>
      </c>
      <c r="AW114" s="3" t="s">
        <v>306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$4&lt;br&gt;Bloddy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25">
      <c r="B115" t="s">
        <v>166</v>
      </c>
      <c r="C115" t="s">
        <v>308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488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340</v>
      </c>
      <c r="AU115" t="s">
        <v>299</v>
      </c>
      <c r="AV115" s="3" t="s">
        <v>306</v>
      </c>
      <c r="AW115" s="3" t="s">
        <v>307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25">
      <c r="B116" t="s">
        <v>200</v>
      </c>
      <c r="C116" t="s">
        <v>423</v>
      </c>
      <c r="D116" t="s">
        <v>271</v>
      </c>
      <c r="E116" t="s">
        <v>428</v>
      </c>
      <c r="G116" t="s">
        <v>201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350</v>
      </c>
      <c r="AS116" t="s">
        <v>295</v>
      </c>
      <c r="AT116" t="s">
        <v>305</v>
      </c>
      <c r="AU116" t="s">
        <v>28</v>
      </c>
      <c r="AV116" s="3" t="s">
        <v>307</v>
      </c>
      <c r="AW116" s="3" t="s">
        <v>307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25">
      <c r="B117" t="s">
        <v>168</v>
      </c>
      <c r="C117" t="s">
        <v>308</v>
      </c>
      <c r="D117" t="s">
        <v>57</v>
      </c>
      <c r="E117" t="s">
        <v>428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784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341</v>
      </c>
      <c r="AS117" t="s">
        <v>295</v>
      </c>
      <c r="AU117" t="s">
        <v>299</v>
      </c>
      <c r="AV117" s="3" t="s">
        <v>306</v>
      </c>
      <c r="AW117" s="3" t="s">
        <v>306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438</v>
      </c>
    </row>
    <row r="118" spans="2:64" ht="21" customHeight="1" x14ac:dyDescent="0.25">
      <c r="B118" t="s">
        <v>639</v>
      </c>
      <c r="C118" t="s">
        <v>424</v>
      </c>
      <c r="E118" t="s">
        <v>428</v>
      </c>
      <c r="G118" t="s">
        <v>663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694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25">
      <c r="B119" t="s">
        <v>123</v>
      </c>
      <c r="C119" t="s">
        <v>309</v>
      </c>
      <c r="D119" t="s">
        <v>124</v>
      </c>
      <c r="E119" t="s">
        <v>428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248</v>
      </c>
      <c r="AU119" t="s">
        <v>299</v>
      </c>
      <c r="AV119" s="3" t="s">
        <v>307</v>
      </c>
      <c r="AW119" s="3" t="s">
        <v>307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25">
      <c r="B120" t="s">
        <v>637</v>
      </c>
      <c r="C120" t="s">
        <v>309</v>
      </c>
      <c r="E120" t="s">
        <v>54</v>
      </c>
      <c r="G120" t="s">
        <v>661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25">
      <c r="B121" t="s">
        <v>202</v>
      </c>
      <c r="C121" t="s">
        <v>423</v>
      </c>
      <c r="D121" t="s">
        <v>271</v>
      </c>
      <c r="E121" t="s">
        <v>428</v>
      </c>
      <c r="G121" t="s">
        <v>203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261</v>
      </c>
      <c r="AS121" t="s">
        <v>295</v>
      </c>
      <c r="AT121" t="s">
        <v>305</v>
      </c>
      <c r="AU121" t="s">
        <v>28</v>
      </c>
      <c r="AV121" s="3" t="s">
        <v>307</v>
      </c>
      <c r="AW121" s="3" t="s">
        <v>307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25">
      <c r="B122" t="s">
        <v>143</v>
      </c>
      <c r="C122" t="s">
        <v>423</v>
      </c>
      <c r="D122" t="s">
        <v>144</v>
      </c>
      <c r="E122" t="s">
        <v>428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252</v>
      </c>
      <c r="AU122" t="s">
        <v>298</v>
      </c>
      <c r="AV122" s="3" t="s">
        <v>307</v>
      </c>
      <c r="AW122" s="3" t="s">
        <v>307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25">
      <c r="B123" t="s">
        <v>446</v>
      </c>
      <c r="C123" t="s">
        <v>425</v>
      </c>
      <c r="E123" t="s">
        <v>428</v>
      </c>
      <c r="G123" t="s">
        <v>464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465</v>
      </c>
    </row>
    <row r="124" spans="2:64" ht="21" customHeight="1" x14ac:dyDescent="0.25">
      <c r="B124" t="s">
        <v>732</v>
      </c>
      <c r="C124" t="s">
        <v>309</v>
      </c>
      <c r="E124" t="s">
        <v>428</v>
      </c>
      <c r="G124" s="7" t="s">
        <v>744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745</v>
      </c>
      <c r="AU124" t="s">
        <v>299</v>
      </c>
      <c r="AV124" s="3" t="s">
        <v>307</v>
      </c>
      <c r="AW124" s="3" t="s">
        <v>307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25">
      <c r="B125" t="s">
        <v>600</v>
      </c>
      <c r="C125" t="s">
        <v>425</v>
      </c>
      <c r="G125" s="7" t="s">
        <v>601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602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603</v>
      </c>
      <c r="AS125" t="s">
        <v>295</v>
      </c>
      <c r="AU125" t="s">
        <v>299</v>
      </c>
      <c r="AV125" s="3" t="s">
        <v>306</v>
      </c>
      <c r="AW125" s="3" t="s">
        <v>306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25">
      <c r="B126" t="s">
        <v>604</v>
      </c>
      <c r="C126" t="s">
        <v>308</v>
      </c>
      <c r="G126" s="7" t="s">
        <v>605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253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606</v>
      </c>
      <c r="AU126" t="s">
        <v>28</v>
      </c>
      <c r="AV126" s="3" t="s">
        <v>306</v>
      </c>
      <c r="AW126" s="3" t="s">
        <v>306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25">
      <c r="B127" t="s">
        <v>89</v>
      </c>
      <c r="C127" t="s">
        <v>308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243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317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25">
      <c r="B128" t="s">
        <v>559</v>
      </c>
      <c r="C128" t="s">
        <v>423</v>
      </c>
      <c r="D128" t="s">
        <v>560</v>
      </c>
      <c r="E128" t="s">
        <v>428</v>
      </c>
      <c r="G128" s="1" t="s">
        <v>561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562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563</v>
      </c>
      <c r="AU128" t="s">
        <v>298</v>
      </c>
      <c r="AV128" s="3" t="s">
        <v>306</v>
      </c>
      <c r="AW128" s="3" t="s">
        <v>307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25">
      <c r="B129" t="s">
        <v>204</v>
      </c>
      <c r="C129" t="s">
        <v>423</v>
      </c>
      <c r="D129" t="s">
        <v>78</v>
      </c>
      <c r="E129" t="s">
        <v>428</v>
      </c>
      <c r="G129" t="s">
        <v>205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489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351</v>
      </c>
      <c r="AU129" t="s">
        <v>298</v>
      </c>
      <c r="AV129" s="3" t="s">
        <v>306</v>
      </c>
      <c r="AW129" s="3" t="s">
        <v>306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25">
      <c r="B130" t="s">
        <v>206</v>
      </c>
      <c r="C130" t="s">
        <v>423</v>
      </c>
      <c r="D130" t="s">
        <v>271</v>
      </c>
      <c r="E130" t="s">
        <v>428</v>
      </c>
      <c r="G130" t="s">
        <v>207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761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262</v>
      </c>
      <c r="AS130" t="s">
        <v>295</v>
      </c>
      <c r="AU130" t="s">
        <v>298</v>
      </c>
      <c r="AV130" s="3" t="s">
        <v>306</v>
      </c>
      <c r="AW130" s="3" t="s">
        <v>307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25">
      <c r="B131" t="s">
        <v>447</v>
      </c>
      <c r="C131" t="s">
        <v>423</v>
      </c>
      <c r="E131" t="s">
        <v>428</v>
      </c>
      <c r="G131" t="s">
        <v>466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298</v>
      </c>
      <c r="AV131" s="3" t="s">
        <v>306</v>
      </c>
      <c r="AW131" s="3" t="s">
        <v>306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438</v>
      </c>
    </row>
    <row r="132" spans="2:64" ht="21" customHeight="1" x14ac:dyDescent="0.25">
      <c r="B132" t="s">
        <v>638</v>
      </c>
      <c r="C132" t="s">
        <v>308</v>
      </c>
      <c r="E132" t="s">
        <v>54</v>
      </c>
      <c r="G132" t="s">
        <v>662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695</v>
      </c>
      <c r="AU132" t="s">
        <v>28</v>
      </c>
      <c r="AV132" s="3" t="s">
        <v>307</v>
      </c>
      <c r="AW132" s="3" t="s">
        <v>307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25">
      <c r="B133" t="s">
        <v>634</v>
      </c>
      <c r="C133" t="s">
        <v>308</v>
      </c>
      <c r="E133" t="s">
        <v>428</v>
      </c>
      <c r="G133" t="s">
        <v>658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696</v>
      </c>
      <c r="AS133" t="s">
        <v>295</v>
      </c>
      <c r="AU133" t="s">
        <v>28</v>
      </c>
      <c r="AV133" s="3" t="s">
        <v>307</v>
      </c>
      <c r="AW133" s="3" t="s">
        <v>307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25">
      <c r="B134" t="s">
        <v>208</v>
      </c>
      <c r="C134" t="s">
        <v>309</v>
      </c>
      <c r="D134" t="s">
        <v>271</v>
      </c>
      <c r="E134" t="s">
        <v>428</v>
      </c>
      <c r="G134" t="s">
        <v>209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777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8" si="281">IF(H134&gt;0,CONCATENATE(IF(W134&lt;=12,W134,W134-12),IF(OR(W134&lt;12,W134=24),"am","pm"),"-",IF(X134&lt;=12,X134,X134-12),IF(OR(X134&lt;12,X134=24),"am","pm")),"")</f>
        <v/>
      </c>
      <c r="AL134" t="str">
        <f t="shared" ref="AL134:AL198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8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8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8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8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8" si="287">IF(T134&gt;0,CONCATENATE(IF(AI134&lt;=12,AI134,AI134-12),IF(OR(AI134&lt;12,AI134=24),"am","pm"),"-",IF(AJ134&lt;=12,AJ134,AJ134-12),IF(OR(AJ134&lt;12,AJ134=24),"am","pm")),"")</f>
        <v/>
      </c>
      <c r="AR134" s="6" t="s">
        <v>263</v>
      </c>
      <c r="AS134" t="s">
        <v>295</v>
      </c>
      <c r="AT134" t="s">
        <v>305</v>
      </c>
      <c r="AU134" t="s">
        <v>299</v>
      </c>
      <c r="AV134" s="3" t="s">
        <v>307</v>
      </c>
      <c r="AW134" s="3" t="s">
        <v>307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25">
      <c r="B135" t="s">
        <v>723</v>
      </c>
      <c r="C135" t="s">
        <v>309</v>
      </c>
      <c r="E135" t="s">
        <v>428</v>
      </c>
      <c r="G135" t="s">
        <v>724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725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726</v>
      </c>
      <c r="AU135" t="s">
        <v>299</v>
      </c>
      <c r="AV135" s="3" t="s">
        <v>306</v>
      </c>
      <c r="AW135" s="3" t="s">
        <v>306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25">
      <c r="B136" t="s">
        <v>646</v>
      </c>
      <c r="C136" t="s">
        <v>308</v>
      </c>
      <c r="E136" t="s">
        <v>54</v>
      </c>
      <c r="G136" t="s">
        <v>670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697</v>
      </c>
      <c r="AU136" t="s">
        <v>28</v>
      </c>
      <c r="AV136" s="3" t="s">
        <v>307</v>
      </c>
      <c r="AW136" s="3" t="s">
        <v>307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25">
      <c r="B137" t="s">
        <v>170</v>
      </c>
      <c r="C137" t="s">
        <v>423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253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342</v>
      </c>
      <c r="AU137" t="s">
        <v>298</v>
      </c>
      <c r="AV137" s="3" t="s">
        <v>306</v>
      </c>
      <c r="AW137" s="3" t="s">
        <v>306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25">
      <c r="B138" t="s">
        <v>43</v>
      </c>
      <c r="C138" t="s">
        <v>423</v>
      </c>
      <c r="D138" t="s">
        <v>44</v>
      </c>
      <c r="E138" t="s">
        <v>428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236</v>
      </c>
      <c r="AS138" t="s">
        <v>295</v>
      </c>
      <c r="AU138" t="s">
        <v>298</v>
      </c>
      <c r="AV138" s="3" t="s">
        <v>307</v>
      </c>
      <c r="AW138" s="3" t="s">
        <v>307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25">
      <c r="B139" t="s">
        <v>210</v>
      </c>
      <c r="C139" t="s">
        <v>426</v>
      </c>
      <c r="D139" t="s">
        <v>211</v>
      </c>
      <c r="E139" t="s">
        <v>428</v>
      </c>
      <c r="G139" t="s">
        <v>212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519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352</v>
      </c>
      <c r="AS139" t="s">
        <v>295</v>
      </c>
      <c r="AU139" t="s">
        <v>28</v>
      </c>
      <c r="AV139" s="3" t="s">
        <v>306</v>
      </c>
      <c r="AW139" s="3" t="s">
        <v>306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25">
      <c r="B140" t="s">
        <v>59</v>
      </c>
      <c r="C140" t="s">
        <v>423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240</v>
      </c>
      <c r="AU140" t="s">
        <v>298</v>
      </c>
      <c r="AV140" s="3" t="s">
        <v>307</v>
      </c>
      <c r="AW140" s="3" t="s">
        <v>307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25">
      <c r="B141" t="s">
        <v>448</v>
      </c>
      <c r="C141" t="s">
        <v>425</v>
      </c>
      <c r="E141" t="s">
        <v>428</v>
      </c>
      <c r="G141" t="s">
        <v>467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299</v>
      </c>
      <c r="AV141" s="3" t="s">
        <v>306</v>
      </c>
      <c r="AW141" s="3" t="s">
        <v>306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468</v>
      </c>
    </row>
    <row r="142" spans="2:64" ht="21" customHeight="1" x14ac:dyDescent="0.25">
      <c r="B142" t="s">
        <v>647</v>
      </c>
      <c r="C142" t="s">
        <v>309</v>
      </c>
      <c r="E142" t="s">
        <v>54</v>
      </c>
      <c r="G142" t="s">
        <v>668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299</v>
      </c>
      <c r="AV142" s="3" t="s">
        <v>307</v>
      </c>
      <c r="AW142" s="3" t="s">
        <v>307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25">
      <c r="B143" t="s">
        <v>213</v>
      </c>
      <c r="C143" t="s">
        <v>423</v>
      </c>
      <c r="D143" t="s">
        <v>214</v>
      </c>
      <c r="E143" t="s">
        <v>428</v>
      </c>
      <c r="G143" t="s">
        <v>215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353</v>
      </c>
      <c r="AU143" t="s">
        <v>298</v>
      </c>
      <c r="AV143" s="3" t="s">
        <v>307</v>
      </c>
      <c r="AW143" s="3" t="s">
        <v>307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25">
      <c r="B144" t="s">
        <v>475</v>
      </c>
      <c r="C144" t="s">
        <v>425</v>
      </c>
      <c r="E144" t="s">
        <v>54</v>
      </c>
      <c r="G144" t="s">
        <v>470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299</v>
      </c>
      <c r="AV144" s="3" t="s">
        <v>307</v>
      </c>
      <c r="AW144" s="3" t="s">
        <v>307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469</v>
      </c>
    </row>
    <row r="145" spans="2:64" ht="21" customHeight="1" x14ac:dyDescent="0.25">
      <c r="B145" t="s">
        <v>635</v>
      </c>
      <c r="C145" t="s">
        <v>309</v>
      </c>
      <c r="E145" t="s">
        <v>428</v>
      </c>
      <c r="G145" t="s">
        <v>659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788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698</v>
      </c>
      <c r="AU145" t="s">
        <v>299</v>
      </c>
      <c r="AV145" s="3" t="s">
        <v>306</v>
      </c>
      <c r="AW145" s="3" t="s">
        <v>306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25">
      <c r="B146" t="s">
        <v>731</v>
      </c>
      <c r="C146" t="s">
        <v>309</v>
      </c>
      <c r="E146" t="s">
        <v>428</v>
      </c>
      <c r="G146" s="7" t="s">
        <v>742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743</v>
      </c>
      <c r="AS146" t="s">
        <v>295</v>
      </c>
      <c r="AU146" t="s">
        <v>28</v>
      </c>
      <c r="AV146" s="3" t="s">
        <v>306</v>
      </c>
      <c r="AW146" s="3" t="s">
        <v>306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25">
      <c r="B147" t="s">
        <v>394</v>
      </c>
      <c r="C147" t="s">
        <v>423</v>
      </c>
      <c r="D147" t="s">
        <v>395</v>
      </c>
      <c r="E147" t="s">
        <v>54</v>
      </c>
      <c r="G147" t="s">
        <v>397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4" si="289">IF(P147&gt;0,P147/100,"")</f>
        <v/>
      </c>
      <c r="AF147" t="str">
        <f t="shared" ref="AF147:AF174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396</v>
      </c>
      <c r="AU147" t="s">
        <v>28</v>
      </c>
      <c r="AV147" s="3" t="s">
        <v>307</v>
      </c>
      <c r="AW147" s="3" t="s">
        <v>307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25">
      <c r="B148" t="s">
        <v>378</v>
      </c>
      <c r="C148" t="s">
        <v>309</v>
      </c>
      <c r="D148" t="s">
        <v>93</v>
      </c>
      <c r="E148" t="s">
        <v>428</v>
      </c>
      <c r="G148" s="7" t="s">
        <v>390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477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384</v>
      </c>
      <c r="AS148" t="s">
        <v>295</v>
      </c>
      <c r="AU148" t="s">
        <v>299</v>
      </c>
      <c r="AV148" s="3" t="s">
        <v>306</v>
      </c>
      <c r="AW148" s="3" t="s">
        <v>306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25">
      <c r="B149" t="s">
        <v>636</v>
      </c>
      <c r="C149" t="s">
        <v>308</v>
      </c>
      <c r="E149" t="s">
        <v>428</v>
      </c>
      <c r="G149" t="s">
        <v>660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679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306</v>
      </c>
      <c r="AW149" s="3" t="s">
        <v>307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25">
      <c r="B150" t="s">
        <v>216</v>
      </c>
      <c r="C150" t="s">
        <v>423</v>
      </c>
      <c r="D150" t="s">
        <v>271</v>
      </c>
      <c r="E150" t="s">
        <v>428</v>
      </c>
      <c r="G150" t="s">
        <v>217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526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354</v>
      </c>
      <c r="AS150" t="s">
        <v>295</v>
      </c>
      <c r="AT150" t="s">
        <v>305</v>
      </c>
      <c r="AU150" t="s">
        <v>299</v>
      </c>
      <c r="AV150" s="3" t="s">
        <v>306</v>
      </c>
      <c r="AW150" s="3" t="s">
        <v>307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25">
      <c r="B151" t="s">
        <v>285</v>
      </c>
      <c r="C151" t="s">
        <v>423</v>
      </c>
      <c r="D151" t="s">
        <v>221</v>
      </c>
      <c r="E151" t="s">
        <v>35</v>
      </c>
      <c r="G151" s="7" t="s">
        <v>293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286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364</v>
      </c>
      <c r="AU151" t="s">
        <v>298</v>
      </c>
      <c r="AV151" s="3" t="s">
        <v>306</v>
      </c>
      <c r="AW151" s="3" t="s">
        <v>306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25">
      <c r="B152" t="s">
        <v>103</v>
      </c>
      <c r="C152" t="s">
        <v>423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520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321</v>
      </c>
      <c r="AU152" t="s">
        <v>298</v>
      </c>
      <c r="AV152" s="3" t="s">
        <v>306</v>
      </c>
      <c r="AW152" s="3" t="s">
        <v>306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25">
      <c r="B153" t="s">
        <v>137</v>
      </c>
      <c r="C153" t="s">
        <v>423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250</v>
      </c>
      <c r="AU153" t="s">
        <v>298</v>
      </c>
      <c r="AV153" s="3" t="s">
        <v>307</v>
      </c>
      <c r="AW153" s="3" t="s">
        <v>307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439</v>
      </c>
    </row>
    <row r="154" spans="2:64" ht="21" customHeight="1" x14ac:dyDescent="0.25">
      <c r="B154" t="s">
        <v>118</v>
      </c>
      <c r="C154" t="s">
        <v>426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327</v>
      </c>
      <c r="AU154" t="s">
        <v>299</v>
      </c>
      <c r="AV154" s="3" t="s">
        <v>307</v>
      </c>
      <c r="AW154" s="3" t="s">
        <v>307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25">
      <c r="B155" t="s">
        <v>607</v>
      </c>
      <c r="C155" t="s">
        <v>423</v>
      </c>
      <c r="G155" s="7" t="s">
        <v>608</v>
      </c>
      <c r="W155" t="str">
        <f t="shared" ref="W155:W187" si="291">IF(H155&gt;0,H155/100,"")</f>
        <v/>
      </c>
      <c r="X155" t="str">
        <f t="shared" ref="X155:X187" si="292">IF(I155&gt;0,I155/100,"")</f>
        <v/>
      </c>
      <c r="Y155" t="str">
        <f t="shared" ref="Y155:Y187" si="293">IF(J155&gt;0,J155/100,"")</f>
        <v/>
      </c>
      <c r="Z155" t="str">
        <f t="shared" ref="Z155:Z187" si="294">IF(K155&gt;0,K155/100,"")</f>
        <v/>
      </c>
      <c r="AA155" t="str">
        <f t="shared" ref="AA155:AA187" si="295">IF(L155&gt;0,L155/100,"")</f>
        <v/>
      </c>
      <c r="AB155" t="str">
        <f t="shared" ref="AB155:AB187" si="296">IF(M155&gt;0,M155/100,"")</f>
        <v/>
      </c>
      <c r="AC155" t="str">
        <f t="shared" ref="AC155:AC187" si="297">IF(N155&gt;0,N155/100,"")</f>
        <v/>
      </c>
      <c r="AD155" t="str">
        <f t="shared" ref="AD155:AD187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7" si="299">IF(R155&gt;0,R155/100,"")</f>
        <v/>
      </c>
      <c r="AH155" t="str">
        <f t="shared" ref="AH155:AH187" si="300">IF(S155&gt;0,S155/100,"")</f>
        <v/>
      </c>
      <c r="AI155" t="str">
        <f t="shared" ref="AI155:AI187" si="301">IF(T155&gt;0,T155/100,"")</f>
        <v/>
      </c>
      <c r="AJ155" t="str">
        <f t="shared" ref="AJ155:AJ187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609</v>
      </c>
      <c r="AU155" t="s">
        <v>298</v>
      </c>
      <c r="AV155" s="3" t="s">
        <v>307</v>
      </c>
      <c r="AW155" s="3" t="s">
        <v>307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25">
      <c r="B156" t="s">
        <v>40</v>
      </c>
      <c r="C156" t="s">
        <v>423</v>
      </c>
      <c r="D156" t="s">
        <v>41</v>
      </c>
      <c r="E156" t="s">
        <v>428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235</v>
      </c>
      <c r="AS156" t="s">
        <v>295</v>
      </c>
      <c r="AU156" t="s">
        <v>28</v>
      </c>
      <c r="AV156" s="3" t="s">
        <v>307</v>
      </c>
      <c r="AW156" s="3" t="s">
        <v>307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440</v>
      </c>
    </row>
    <row r="157" spans="2:64" ht="21" customHeight="1" x14ac:dyDescent="0.25">
      <c r="B157" t="s">
        <v>37</v>
      </c>
      <c r="C157" t="s">
        <v>308</v>
      </c>
      <c r="D157" t="s">
        <v>38</v>
      </c>
      <c r="E157" t="s">
        <v>428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234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233</v>
      </c>
      <c r="AU157" t="s">
        <v>28</v>
      </c>
      <c r="AV157" s="3" t="s">
        <v>306</v>
      </c>
      <c r="AW157" s="3" t="s">
        <v>306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25">
      <c r="B158" t="s">
        <v>648</v>
      </c>
      <c r="E158" t="s">
        <v>428</v>
      </c>
      <c r="G158" t="s">
        <v>671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299</v>
      </c>
      <c r="AV158" s="3" t="s">
        <v>307</v>
      </c>
      <c r="AW158" s="3" t="s">
        <v>307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25">
      <c r="B159" t="s">
        <v>375</v>
      </c>
      <c r="C159" t="s">
        <v>423</v>
      </c>
      <c r="D159" t="s">
        <v>372</v>
      </c>
      <c r="E159" t="s">
        <v>428</v>
      </c>
      <c r="G159" s="7" t="s">
        <v>368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374</v>
      </c>
      <c r="AU159" t="s">
        <v>298</v>
      </c>
      <c r="AV159" s="3" t="s">
        <v>307</v>
      </c>
      <c r="AW159" s="3" t="s">
        <v>307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25">
      <c r="B160" t="s">
        <v>521</v>
      </c>
      <c r="C160" t="s">
        <v>423</v>
      </c>
      <c r="E160" t="s">
        <v>428</v>
      </c>
      <c r="G160" s="1" t="s">
        <v>523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522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298</v>
      </c>
      <c r="AV160" s="3" t="s">
        <v>306</v>
      </c>
      <c r="AW160" s="3" t="s">
        <v>306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25">
      <c r="B161" t="s">
        <v>650</v>
      </c>
      <c r="C161" t="s">
        <v>424</v>
      </c>
      <c r="E161" t="s">
        <v>54</v>
      </c>
      <c r="G161" t="s">
        <v>678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775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295</v>
      </c>
      <c r="AU161" t="s">
        <v>28</v>
      </c>
      <c r="AV161" s="3" t="s">
        <v>306</v>
      </c>
      <c r="AW161" s="3" t="s">
        <v>307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25">
      <c r="B162" t="s">
        <v>112</v>
      </c>
      <c r="C162" t="s">
        <v>423</v>
      </c>
      <c r="D162" t="s">
        <v>113</v>
      </c>
      <c r="E162" t="s">
        <v>428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325</v>
      </c>
      <c r="AU162" t="s">
        <v>28</v>
      </c>
      <c r="AV162" s="3" t="s">
        <v>307</v>
      </c>
      <c r="AW162" s="3" t="s">
        <v>307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25">
      <c r="B163" t="s">
        <v>527</v>
      </c>
      <c r="C163" t="s">
        <v>423</v>
      </c>
      <c r="D163" t="s">
        <v>381</v>
      </c>
      <c r="E163" t="s">
        <v>428</v>
      </c>
      <c r="G163" s="1" t="s">
        <v>528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530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529</v>
      </c>
      <c r="AS163" t="s">
        <v>295</v>
      </c>
      <c r="AU163" t="s">
        <v>28</v>
      </c>
      <c r="AV163" s="3" t="s">
        <v>306</v>
      </c>
      <c r="AW163" s="3" t="s">
        <v>306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25">
      <c r="B164" s="7" t="s">
        <v>781</v>
      </c>
      <c r="C164" t="s">
        <v>425</v>
      </c>
      <c r="E164" t="s">
        <v>428</v>
      </c>
      <c r="G164" s="7" t="s">
        <v>782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783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299</v>
      </c>
      <c r="AV164" s="3" t="s">
        <v>306</v>
      </c>
      <c r="AW164" s="3" t="s">
        <v>306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25">
      <c r="B165" t="s">
        <v>80</v>
      </c>
      <c r="C165" t="s">
        <v>423</v>
      </c>
      <c r="D165" t="s">
        <v>81</v>
      </c>
      <c r="E165" t="s">
        <v>428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316</v>
      </c>
      <c r="AS165" t="s">
        <v>295</v>
      </c>
      <c r="AU165" t="s">
        <v>298</v>
      </c>
      <c r="AV165" s="3" t="s">
        <v>307</v>
      </c>
      <c r="AW165" s="3" t="s">
        <v>307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6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25">
      <c r="B166" t="s">
        <v>651</v>
      </c>
      <c r="C166" t="s">
        <v>424</v>
      </c>
      <c r="E166" t="s">
        <v>428</v>
      </c>
      <c r="G166" t="s">
        <v>677</v>
      </c>
      <c r="N166">
        <v>1200</v>
      </c>
      <c r="O166">
        <v>1700</v>
      </c>
      <c r="V166" t="s">
        <v>766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767</v>
      </c>
      <c r="AU166" t="s">
        <v>299</v>
      </c>
      <c r="AV166" s="3" t="s">
        <v>306</v>
      </c>
      <c r="AW166" s="3" t="s">
        <v>307</v>
      </c>
      <c r="AX166" s="4" t="str">
        <f t="shared" ref="AX166:AX196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8" si="334">IF(AS166&gt;0,"&lt;img src=@img/outdoor.png@&gt;","")</f>
        <v>&lt;img src=@img/outdoor.png@&gt;</v>
      </c>
      <c r="AZ166" t="str">
        <f t="shared" ref="AZ166:AZ198" si="335">IF(AT166&gt;0,"&lt;img src=@img/pets.png@&gt;","")</f>
        <v/>
      </c>
      <c r="BA166" t="str">
        <f t="shared" ref="BA166:BA198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8" si="337">IF(AV166="true","&lt;img src=@img/drinkicon.png@&gt;","")</f>
        <v>&lt;img src=@img/drinkicon.png@&gt;</v>
      </c>
      <c r="BC166" t="str">
        <f t="shared" ref="BC166:BC198" si="338">IF(AW166="true","&lt;img src=@img/foodicon.png@&gt;","")</f>
        <v/>
      </c>
      <c r="BD166" t="str">
        <f t="shared" ref="BD166:BD196" si="339">CONCATENATE(AY166,AZ166,BA166,BB166,BC166,BK166)</f>
        <v>&lt;img src=@img/outdoor.png@&gt;&lt;img src=@img/easy.png@&gt;&lt;img src=@img/drinkicon.png@&gt;</v>
      </c>
      <c r="BE166" t="str">
        <f t="shared" ref="BE166:BE198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8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25">
      <c r="B167" t="s">
        <v>449</v>
      </c>
      <c r="C167" t="s">
        <v>425</v>
      </c>
      <c r="E167" t="s">
        <v>428</v>
      </c>
      <c r="G167" s="9" t="s">
        <v>471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299</v>
      </c>
      <c r="AV167" s="3" t="s">
        <v>307</v>
      </c>
      <c r="AW167" s="3" t="s">
        <v>307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472</v>
      </c>
    </row>
    <row r="168" spans="2:64" ht="21" customHeight="1" x14ac:dyDescent="0.25">
      <c r="B168" t="s">
        <v>100</v>
      </c>
      <c r="C168" t="s">
        <v>308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320</v>
      </c>
      <c r="AU168" t="s">
        <v>299</v>
      </c>
      <c r="AV168" s="3" t="s">
        <v>307</v>
      </c>
      <c r="AW168" s="3" t="s">
        <v>307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25">
      <c r="B169" t="s">
        <v>610</v>
      </c>
      <c r="C169" t="s">
        <v>426</v>
      </c>
      <c r="G169" s="7" t="s">
        <v>611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299</v>
      </c>
      <c r="AV169" s="3" t="s">
        <v>307</v>
      </c>
      <c r="AW169" s="3" t="s">
        <v>307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25">
      <c r="B170" t="s">
        <v>83</v>
      </c>
      <c r="C170" t="s">
        <v>423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801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242</v>
      </c>
      <c r="AS170" t="s">
        <v>295</v>
      </c>
      <c r="AU170" t="s">
        <v>28</v>
      </c>
      <c r="AV170" s="3" t="s">
        <v>306</v>
      </c>
      <c r="AW170" s="3" t="s">
        <v>306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25">
      <c r="B171" t="s">
        <v>218</v>
      </c>
      <c r="C171" t="s">
        <v>308</v>
      </c>
      <c r="D171" t="s">
        <v>90</v>
      </c>
      <c r="E171" t="s">
        <v>428</v>
      </c>
      <c r="G171" t="s">
        <v>219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490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355</v>
      </c>
      <c r="AU171" t="s">
        <v>28</v>
      </c>
      <c r="AV171" s="3" t="s">
        <v>306</v>
      </c>
      <c r="AW171" s="3" t="s">
        <v>306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25">
      <c r="B172" t="s">
        <v>612</v>
      </c>
      <c r="C172" t="s">
        <v>309</v>
      </c>
      <c r="G172" s="7" t="s">
        <v>613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614</v>
      </c>
      <c r="AU172" t="s">
        <v>299</v>
      </c>
      <c r="AV172" s="3" t="s">
        <v>307</v>
      </c>
      <c r="AW172" s="3" t="s">
        <v>307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25">
      <c r="B173" t="s">
        <v>173</v>
      </c>
      <c r="C173" t="s">
        <v>423</v>
      </c>
      <c r="D173" t="s">
        <v>174</v>
      </c>
      <c r="E173" t="s">
        <v>35</v>
      </c>
      <c r="G173" t="s">
        <v>175</v>
      </c>
      <c r="J173">
        <v>1500</v>
      </c>
      <c r="K173">
        <v>1800</v>
      </c>
      <c r="L173">
        <v>1500</v>
      </c>
      <c r="M173">
        <v>1800</v>
      </c>
      <c r="N173">
        <v>1500</v>
      </c>
      <c r="O173">
        <v>1800</v>
      </c>
      <c r="P173">
        <v>1500</v>
      </c>
      <c r="Q173">
        <v>1800</v>
      </c>
      <c r="R173">
        <v>1500</v>
      </c>
      <c r="S173">
        <v>1800</v>
      </c>
      <c r="V173" t="s">
        <v>491</v>
      </c>
      <c r="W173" t="str">
        <f t="shared" si="291"/>
        <v/>
      </c>
      <c r="X173" t="str">
        <f t="shared" si="292"/>
        <v/>
      </c>
      <c r="Y173">
        <f t="shared" si="293"/>
        <v>15</v>
      </c>
      <c r="Z173">
        <f t="shared" si="294"/>
        <v>18</v>
      </c>
      <c r="AA173">
        <f t="shared" si="295"/>
        <v>15</v>
      </c>
      <c r="AB173">
        <f t="shared" si="296"/>
        <v>18</v>
      </c>
      <c r="AC173">
        <f t="shared" si="297"/>
        <v>15</v>
      </c>
      <c r="AD173">
        <f t="shared" si="298"/>
        <v>18</v>
      </c>
      <c r="AE173">
        <f t="shared" si="289"/>
        <v>15</v>
      </c>
      <c r="AF173">
        <f t="shared" si="290"/>
        <v>18</v>
      </c>
      <c r="AG173">
        <f t="shared" si="299"/>
        <v>15</v>
      </c>
      <c r="AH173">
        <f t="shared" si="300"/>
        <v>18</v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>3pm-6pm</v>
      </c>
      <c r="AM173" t="str">
        <f t="shared" si="283"/>
        <v>3pm-6pm</v>
      </c>
      <c r="AN173" t="str">
        <f t="shared" si="284"/>
        <v>3pm-6pm</v>
      </c>
      <c r="AO173" t="str">
        <f t="shared" si="285"/>
        <v>3pm-6pm</v>
      </c>
      <c r="AP173" t="str">
        <f t="shared" si="286"/>
        <v>3pm-6pm</v>
      </c>
      <c r="AQ173" t="str">
        <f t="shared" si="287"/>
        <v/>
      </c>
      <c r="AR173" s="6" t="s">
        <v>254</v>
      </c>
      <c r="AU173" t="s">
        <v>298</v>
      </c>
      <c r="AV173" s="3" t="s">
        <v>306</v>
      </c>
      <c r="AW173" s="3" t="s">
        <v>306</v>
      </c>
      <c r="AX173" s="4" t="str">
        <f t="shared" si="33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3" t="str">
        <f t="shared" si="334"/>
        <v/>
      </c>
      <c r="AZ173" t="str">
        <f t="shared" si="335"/>
        <v/>
      </c>
      <c r="BA173" t="str">
        <f t="shared" si="336"/>
        <v>&lt;img src=@img/hard.png@&gt;</v>
      </c>
      <c r="BB173" t="str">
        <f t="shared" si="337"/>
        <v>&lt;img src=@img/drinkicon.png@&gt;</v>
      </c>
      <c r="BC173" t="str">
        <f t="shared" si="338"/>
        <v>&lt;img src=@img/foodicon.png@&gt;</v>
      </c>
      <c r="BD173" t="str">
        <f t="shared" si="339"/>
        <v>&lt;img src=@img/hard.png@&gt;&lt;img src=@img/drinkicon.png@&gt;&lt;img src=@img/foodicon.png@&gt;</v>
      </c>
      <c r="BE173" t="str">
        <f t="shared" si="340"/>
        <v>drink food hard high old</v>
      </c>
      <c r="BF173" t="str">
        <f t="shared" si="341"/>
        <v>Old Town</v>
      </c>
      <c r="BG173">
        <v>40.587240999999999</v>
      </c>
      <c r="BH173">
        <v>-105.076707</v>
      </c>
      <c r="BI173" t="str">
        <f t="shared" si="332"/>
        <v>[40.587241,-105.076707],</v>
      </c>
      <c r="BK173" t="str">
        <f>IF(BJ173&gt;0,"&lt;img src=@img/kidicon.png@&gt;","")</f>
        <v/>
      </c>
    </row>
    <row r="174" spans="2:64" ht="21" customHeight="1" x14ac:dyDescent="0.25">
      <c r="B174" t="s">
        <v>556</v>
      </c>
      <c r="C174" t="s">
        <v>423</v>
      </c>
      <c r="D174" t="s">
        <v>545</v>
      </c>
      <c r="E174" t="s">
        <v>428</v>
      </c>
      <c r="G174" t="s">
        <v>557</v>
      </c>
      <c r="W174" t="str">
        <f t="shared" si="291"/>
        <v/>
      </c>
      <c r="X174" t="str">
        <f t="shared" si="292"/>
        <v/>
      </c>
      <c r="Y174" t="str">
        <f t="shared" si="293"/>
        <v/>
      </c>
      <c r="Z174" t="str">
        <f t="shared" si="294"/>
        <v/>
      </c>
      <c r="AA174" t="str">
        <f t="shared" si="295"/>
        <v/>
      </c>
      <c r="AB174" t="str">
        <f t="shared" si="296"/>
        <v/>
      </c>
      <c r="AC174" t="str">
        <f t="shared" si="297"/>
        <v/>
      </c>
      <c r="AD174" t="str">
        <f t="shared" si="298"/>
        <v/>
      </c>
      <c r="AE174" t="str">
        <f t="shared" si="289"/>
        <v/>
      </c>
      <c r="AF174" t="str">
        <f t="shared" si="290"/>
        <v/>
      </c>
      <c r="AG174" t="str">
        <f t="shared" si="299"/>
        <v/>
      </c>
      <c r="AH174" t="str">
        <f t="shared" si="300"/>
        <v/>
      </c>
      <c r="AI174" t="str">
        <f t="shared" si="301"/>
        <v/>
      </c>
      <c r="AJ174" t="str">
        <f t="shared" si="302"/>
        <v/>
      </c>
      <c r="AK174" t="str">
        <f t="shared" si="281"/>
        <v/>
      </c>
      <c r="AL174" t="str">
        <f t="shared" si="282"/>
        <v/>
      </c>
      <c r="AM174" t="str">
        <f t="shared" si="283"/>
        <v/>
      </c>
      <c r="AN174" t="str">
        <f t="shared" si="284"/>
        <v/>
      </c>
      <c r="AO174" t="str">
        <f t="shared" si="285"/>
        <v/>
      </c>
      <c r="AP174" t="str">
        <f t="shared" si="286"/>
        <v/>
      </c>
      <c r="AQ174" t="str">
        <f t="shared" si="287"/>
        <v/>
      </c>
      <c r="AR174" s="2" t="s">
        <v>558</v>
      </c>
      <c r="AS174" t="s">
        <v>295</v>
      </c>
      <c r="AU174" s="3" t="s">
        <v>28</v>
      </c>
      <c r="AV174" s="3" t="s">
        <v>307</v>
      </c>
      <c r="AW174" s="3" t="s">
        <v>307</v>
      </c>
      <c r="AX174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4" t="str">
        <f t="shared" si="334"/>
        <v>&lt;img src=@img/outdoor.png@&gt;</v>
      </c>
      <c r="AZ174" t="str">
        <f t="shared" si="335"/>
        <v/>
      </c>
      <c r="BA174" t="str">
        <f t="shared" si="336"/>
        <v>&lt;img src=@img/medium.png@&gt;</v>
      </c>
      <c r="BB174" t="str">
        <f t="shared" si="337"/>
        <v/>
      </c>
      <c r="BC174" t="str">
        <f t="shared" si="338"/>
        <v/>
      </c>
      <c r="BD174" t="str">
        <f t="shared" si="339"/>
        <v>&lt;img src=@img/outdoor.png@&gt;&lt;img src=@img/medium.png@&gt;</v>
      </c>
      <c r="BE174" t="str">
        <f t="shared" si="340"/>
        <v>outdoor medium med old</v>
      </c>
      <c r="BF174" t="str">
        <f t="shared" si="341"/>
        <v>Old Town</v>
      </c>
      <c r="BG174">
        <v>40.57891</v>
      </c>
      <c r="BH174">
        <v>-105.07843</v>
      </c>
      <c r="BI174" t="str">
        <f t="shared" si="332"/>
        <v>[40.57891,-105.07843],</v>
      </c>
    </row>
    <row r="175" spans="2:64" ht="21" customHeight="1" x14ac:dyDescent="0.25">
      <c r="B175" t="s">
        <v>733</v>
      </c>
      <c r="C175" t="s">
        <v>423</v>
      </c>
      <c r="E175" t="s">
        <v>428</v>
      </c>
      <c r="G175" s="7" t="s">
        <v>746</v>
      </c>
      <c r="H175">
        <v>1600</v>
      </c>
      <c r="I175">
        <v>1800</v>
      </c>
      <c r="J175">
        <v>1600</v>
      </c>
      <c r="K175">
        <v>1800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1600</v>
      </c>
      <c r="U175">
        <v>1800</v>
      </c>
      <c r="V175" t="s">
        <v>786</v>
      </c>
      <c r="W175">
        <f t="shared" si="291"/>
        <v>16</v>
      </c>
      <c r="X175">
        <f t="shared" si="292"/>
        <v>18</v>
      </c>
      <c r="Y175">
        <f t="shared" si="293"/>
        <v>16</v>
      </c>
      <c r="Z175">
        <f t="shared" si="294"/>
        <v>18</v>
      </c>
      <c r="AA175">
        <f t="shared" si="295"/>
        <v>16</v>
      </c>
      <c r="AB175">
        <f t="shared" si="296"/>
        <v>18</v>
      </c>
      <c r="AC175">
        <f t="shared" si="297"/>
        <v>16</v>
      </c>
      <c r="AD175">
        <f t="shared" si="298"/>
        <v>18</v>
      </c>
      <c r="AG175">
        <f t="shared" si="299"/>
        <v>16</v>
      </c>
      <c r="AH175">
        <f t="shared" si="300"/>
        <v>18</v>
      </c>
      <c r="AI175">
        <f t="shared" si="301"/>
        <v>16</v>
      </c>
      <c r="AJ175">
        <f t="shared" si="302"/>
        <v>18</v>
      </c>
      <c r="AK175" t="str">
        <f t="shared" si="281"/>
        <v>4pm-6pm</v>
      </c>
      <c r="AL175" t="str">
        <f t="shared" si="282"/>
        <v>4pm-6pm</v>
      </c>
      <c r="AM175" t="str">
        <f t="shared" si="283"/>
        <v>4pm-6pm</v>
      </c>
      <c r="AN175" t="str">
        <f t="shared" si="284"/>
        <v>4pm-6pm</v>
      </c>
      <c r="AO175" t="str">
        <f t="shared" si="285"/>
        <v>am-am</v>
      </c>
      <c r="AP175" t="str">
        <f t="shared" si="286"/>
        <v>4pm-6pm</v>
      </c>
      <c r="AQ175" t="str">
        <f t="shared" si="287"/>
        <v>4pm-6pm</v>
      </c>
      <c r="AR175" t="s">
        <v>747</v>
      </c>
      <c r="AU175" t="s">
        <v>298</v>
      </c>
      <c r="AV175" s="3" t="s">
        <v>306</v>
      </c>
      <c r="AW175" s="3" t="s">
        <v>306</v>
      </c>
      <c r="AX175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med old</v>
      </c>
      <c r="BF175" t="str">
        <f t="shared" si="341"/>
        <v>Old Town</v>
      </c>
      <c r="BG175">
        <v>40.586450999999997</v>
      </c>
      <c r="BH175">
        <v>-105.078568</v>
      </c>
      <c r="BI175" t="str">
        <f t="shared" si="332"/>
        <v>[40.586451,-105.078568],</v>
      </c>
    </row>
    <row r="176" spans="2:64" ht="21" customHeight="1" x14ac:dyDescent="0.25">
      <c r="B176" t="s">
        <v>682</v>
      </c>
      <c r="C176" t="s">
        <v>423</v>
      </c>
      <c r="D176" t="s">
        <v>540</v>
      </c>
      <c r="E176" t="s">
        <v>35</v>
      </c>
      <c r="G176" s="7" t="s">
        <v>541</v>
      </c>
      <c r="J176">
        <v>1100</v>
      </c>
      <c r="K176">
        <v>1700</v>
      </c>
      <c r="L176">
        <v>1600</v>
      </c>
      <c r="M176">
        <v>1800</v>
      </c>
      <c r="N176">
        <v>1600</v>
      </c>
      <c r="O176">
        <v>1800</v>
      </c>
      <c r="P176">
        <v>1600</v>
      </c>
      <c r="Q176">
        <v>1800</v>
      </c>
      <c r="R176">
        <v>1600</v>
      </c>
      <c r="S176">
        <v>1800</v>
      </c>
      <c r="T176">
        <v>1100</v>
      </c>
      <c r="U176">
        <v>1700</v>
      </c>
      <c r="V176" t="s">
        <v>542</v>
      </c>
      <c r="W176" t="str">
        <f t="shared" si="291"/>
        <v/>
      </c>
      <c r="X176" t="str">
        <f t="shared" si="292"/>
        <v/>
      </c>
      <c r="Y176">
        <f t="shared" si="293"/>
        <v>11</v>
      </c>
      <c r="Z176">
        <f t="shared" si="294"/>
        <v>17</v>
      </c>
      <c r="AA176">
        <f t="shared" si="295"/>
        <v>16</v>
      </c>
      <c r="AB176">
        <f t="shared" si="296"/>
        <v>18</v>
      </c>
      <c r="AC176">
        <f t="shared" si="297"/>
        <v>16</v>
      </c>
      <c r="AD176">
        <f t="shared" si="298"/>
        <v>18</v>
      </c>
      <c r="AE176">
        <f t="shared" ref="AE176:AE187" si="342">IF(P176&gt;0,P176/100,"")</f>
        <v>16</v>
      </c>
      <c r="AF176">
        <f t="shared" ref="AF176:AF187" si="343">IF(Q176&gt;0,Q176/100,"")</f>
        <v>18</v>
      </c>
      <c r="AG176">
        <f t="shared" si="299"/>
        <v>16</v>
      </c>
      <c r="AH176">
        <f t="shared" si="300"/>
        <v>18</v>
      </c>
      <c r="AI176">
        <f t="shared" si="301"/>
        <v>11</v>
      </c>
      <c r="AJ176">
        <f t="shared" si="302"/>
        <v>17</v>
      </c>
      <c r="AK176" t="str">
        <f t="shared" si="281"/>
        <v/>
      </c>
      <c r="AL176" t="str">
        <f t="shared" si="282"/>
        <v>11am-5pm</v>
      </c>
      <c r="AM176" t="str">
        <f t="shared" si="283"/>
        <v>4pm-6pm</v>
      </c>
      <c r="AN176" t="str">
        <f t="shared" si="284"/>
        <v>4pm-6pm</v>
      </c>
      <c r="AO176" t="str">
        <f t="shared" si="285"/>
        <v>4pm-6pm</v>
      </c>
      <c r="AP176" t="str">
        <f t="shared" si="286"/>
        <v>4pm-6pm</v>
      </c>
      <c r="AQ176" t="str">
        <f t="shared" si="287"/>
        <v>11am-5pm</v>
      </c>
      <c r="AR176" s="2" t="s">
        <v>543</v>
      </c>
      <c r="AU176" t="s">
        <v>298</v>
      </c>
      <c r="AV176" s="3" t="s">
        <v>306</v>
      </c>
      <c r="AW176" s="3" t="s">
        <v>306</v>
      </c>
      <c r="AX176" s="4" t="str">
        <f t="shared" si="333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>&lt;img src=@img/drinkicon.png@&gt;</v>
      </c>
      <c r="BC176" t="str">
        <f t="shared" si="338"/>
        <v>&lt;img src=@img/foodicon.png@&gt;</v>
      </c>
      <c r="BD176" t="str">
        <f t="shared" si="339"/>
        <v>&lt;img src=@img/hard.png@&gt;&lt;img src=@img/drinkicon.png@&gt;&lt;img src=@img/foodicon.png@&gt;</v>
      </c>
      <c r="BE176" t="str">
        <f t="shared" si="340"/>
        <v>drink food hard high old</v>
      </c>
      <c r="BF176" t="str">
        <f t="shared" si="341"/>
        <v>Old Town</v>
      </c>
      <c r="BG176">
        <v>40.588149999999999</v>
      </c>
      <c r="BH176">
        <v>-105.07761000000001</v>
      </c>
      <c r="BI176" t="str">
        <f t="shared" si="332"/>
        <v>[40.58815,-105.07761],</v>
      </c>
    </row>
    <row r="177" spans="2:64" ht="21" customHeight="1" x14ac:dyDescent="0.25">
      <c r="B177" t="s">
        <v>615</v>
      </c>
      <c r="C177" t="s">
        <v>423</v>
      </c>
      <c r="G177" s="7" t="s">
        <v>616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617</v>
      </c>
      <c r="AU177" t="s">
        <v>298</v>
      </c>
      <c r="AV177" s="3" t="s">
        <v>307</v>
      </c>
      <c r="AW177" s="3" t="s">
        <v>307</v>
      </c>
      <c r="AX177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 old</v>
      </c>
      <c r="BF177" t="str">
        <f t="shared" si="341"/>
        <v>Old Town</v>
      </c>
      <c r="BG177">
        <v>40.588990000000003</v>
      </c>
      <c r="BH177">
        <v>-105.07637</v>
      </c>
      <c r="BI177" t="str">
        <f t="shared" si="332"/>
        <v>[40.58899,-105.07637],</v>
      </c>
    </row>
    <row r="178" spans="2:64" ht="21" customHeight="1" x14ac:dyDescent="0.25">
      <c r="B178" t="s">
        <v>549</v>
      </c>
      <c r="C178" t="s">
        <v>423</v>
      </c>
      <c r="D178" t="s">
        <v>550</v>
      </c>
      <c r="E178" t="s">
        <v>35</v>
      </c>
      <c r="G178" s="7" t="s">
        <v>551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s="12" t="s">
        <v>552</v>
      </c>
      <c r="AU178" t="s">
        <v>298</v>
      </c>
      <c r="AV178" s="3" t="s">
        <v>307</v>
      </c>
      <c r="AW178" s="3" t="s">
        <v>307</v>
      </c>
      <c r="AX178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8" t="str">
        <f t="shared" si="334"/>
        <v/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src=@img/hard.png@&gt;</v>
      </c>
      <c r="BE178" t="str">
        <f t="shared" si="340"/>
        <v>hard high old</v>
      </c>
      <c r="BF178" t="str">
        <f t="shared" si="341"/>
        <v>Old Town</v>
      </c>
      <c r="BG178">
        <v>40.584870000000002</v>
      </c>
      <c r="BH178">
        <v>-105.0765</v>
      </c>
      <c r="BI178" t="str">
        <f t="shared" si="332"/>
        <v>[40.58487,-105.0765],</v>
      </c>
    </row>
    <row r="179" spans="2:64" ht="21" customHeight="1" x14ac:dyDescent="0.25">
      <c r="B179" t="s">
        <v>618</v>
      </c>
      <c r="C179" t="s">
        <v>423</v>
      </c>
      <c r="G179" s="7" t="s">
        <v>619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R179" t="s">
        <v>618</v>
      </c>
      <c r="AS179" t="s">
        <v>295</v>
      </c>
      <c r="AU179" t="s">
        <v>298</v>
      </c>
      <c r="AV179" s="3" t="s">
        <v>307</v>
      </c>
      <c r="AW179" s="3" t="s">
        <v>307</v>
      </c>
      <c r="AX179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9" t="str">
        <f t="shared" si="334"/>
        <v>&lt;img src=@img/outdoor.png@&gt;</v>
      </c>
      <c r="AZ179" t="str">
        <f t="shared" si="335"/>
        <v/>
      </c>
      <c r="BA179" t="str">
        <f t="shared" si="336"/>
        <v>&lt;img src=@img/hard.png@&gt;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src=@img/outdoor.png@&gt;&lt;img src=@img/hard.png@&gt;</v>
      </c>
      <c r="BE179" t="str">
        <f t="shared" si="340"/>
        <v>outdoor hard  old</v>
      </c>
      <c r="BF179" t="str">
        <f t="shared" si="341"/>
        <v>Old Town</v>
      </c>
      <c r="BG179">
        <v>40.587580000000003</v>
      </c>
      <c r="BH179">
        <v>-105.07635999999999</v>
      </c>
      <c r="BI179" t="str">
        <f t="shared" si="332"/>
        <v>[40.58758,-105.07636],</v>
      </c>
    </row>
    <row r="180" spans="2:64" ht="21" customHeight="1" x14ac:dyDescent="0.25">
      <c r="B180" t="s">
        <v>450</v>
      </c>
      <c r="C180" t="s">
        <v>425</v>
      </c>
      <c r="E180" t="s">
        <v>54</v>
      </c>
      <c r="G180" t="s">
        <v>473</v>
      </c>
      <c r="W180" t="str">
        <f t="shared" si="291"/>
        <v/>
      </c>
      <c r="X180" t="str">
        <f t="shared" si="292"/>
        <v/>
      </c>
      <c r="Y180" t="str">
        <f t="shared" si="293"/>
        <v/>
      </c>
      <c r="Z180" t="str">
        <f t="shared" si="294"/>
        <v/>
      </c>
      <c r="AA180" t="str">
        <f t="shared" si="295"/>
        <v/>
      </c>
      <c r="AB180" t="str">
        <f t="shared" si="296"/>
        <v/>
      </c>
      <c r="AC180" t="str">
        <f t="shared" si="297"/>
        <v/>
      </c>
      <c r="AD180" t="str">
        <f t="shared" si="298"/>
        <v/>
      </c>
      <c r="AE180" t="str">
        <f t="shared" si="342"/>
        <v/>
      </c>
      <c r="AF180" t="str">
        <f t="shared" si="343"/>
        <v/>
      </c>
      <c r="AG180" t="str">
        <f t="shared" si="299"/>
        <v/>
      </c>
      <c r="AH180" t="str">
        <f t="shared" si="300"/>
        <v/>
      </c>
      <c r="AI180" t="str">
        <f t="shared" si="301"/>
        <v/>
      </c>
      <c r="AJ180" t="str">
        <f t="shared" si="302"/>
        <v/>
      </c>
      <c r="AK180" t="str">
        <f t="shared" si="281"/>
        <v/>
      </c>
      <c r="AL180" t="str">
        <f t="shared" si="282"/>
        <v/>
      </c>
      <c r="AM180" t="str">
        <f t="shared" si="283"/>
        <v/>
      </c>
      <c r="AN180" t="str">
        <f t="shared" si="284"/>
        <v/>
      </c>
      <c r="AO180" t="str">
        <f t="shared" si="285"/>
        <v/>
      </c>
      <c r="AP180" t="str">
        <f t="shared" si="286"/>
        <v/>
      </c>
      <c r="AQ180" t="str">
        <f t="shared" si="287"/>
        <v/>
      </c>
      <c r="AU180" t="s">
        <v>299</v>
      </c>
      <c r="AV180" s="3" t="s">
        <v>307</v>
      </c>
      <c r="AW180" s="3" t="s">
        <v>307</v>
      </c>
      <c r="AX180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80" t="str">
        <f t="shared" si="334"/>
        <v/>
      </c>
      <c r="AZ180" t="str">
        <f t="shared" si="335"/>
        <v/>
      </c>
      <c r="BA180" t="str">
        <f t="shared" si="336"/>
        <v>&lt;img src=@img/easy.png@&gt;</v>
      </c>
      <c r="BB180" t="str">
        <f t="shared" si="337"/>
        <v/>
      </c>
      <c r="BC180" t="str">
        <f t="shared" si="338"/>
        <v/>
      </c>
      <c r="BD180" t="str">
        <f t="shared" si="339"/>
        <v>&lt;img src=@img/easy.png@&gt;&lt;img src=@img/kidicon.png@&gt;</v>
      </c>
      <c r="BE180" t="str">
        <f t="shared" si="340"/>
        <v>easy low sfoco kid</v>
      </c>
      <c r="BF180" t="str">
        <f t="shared" si="341"/>
        <v>South Foco</v>
      </c>
      <c r="BG180">
        <v>40.522661999999997</v>
      </c>
      <c r="BH180">
        <v>-105.023278</v>
      </c>
      <c r="BI180" t="str">
        <f t="shared" si="332"/>
        <v>[40.522662,-105.023278],</v>
      </c>
      <c r="BJ180" t="b">
        <v>1</v>
      </c>
      <c r="BK180" t="str">
        <f>IF(BJ180&gt;0,"&lt;img src=@img/kidicon.png@&gt;","")</f>
        <v>&lt;img src=@img/kidicon.png@&gt;</v>
      </c>
      <c r="BL180" t="s">
        <v>474</v>
      </c>
    </row>
    <row r="181" spans="2:64" ht="21" customHeight="1" x14ac:dyDescent="0.25">
      <c r="B181" t="s">
        <v>220</v>
      </c>
      <c r="C181" t="s">
        <v>423</v>
      </c>
      <c r="D181" t="s">
        <v>221</v>
      </c>
      <c r="E181" t="s">
        <v>428</v>
      </c>
      <c r="G181" t="s">
        <v>222</v>
      </c>
      <c r="H181">
        <v>930</v>
      </c>
      <c r="I181">
        <v>2400</v>
      </c>
      <c r="J181">
        <v>1030</v>
      </c>
      <c r="K181">
        <v>1900</v>
      </c>
      <c r="L181">
        <v>1030</v>
      </c>
      <c r="M181">
        <v>1900</v>
      </c>
      <c r="N181">
        <v>1030</v>
      </c>
      <c r="O181">
        <v>1900</v>
      </c>
      <c r="P181">
        <v>1030</v>
      </c>
      <c r="Q181">
        <v>1900</v>
      </c>
      <c r="R181">
        <v>1030</v>
      </c>
      <c r="S181">
        <v>1900</v>
      </c>
      <c r="T181">
        <v>930</v>
      </c>
      <c r="U181">
        <v>1900</v>
      </c>
      <c r="V181" t="s">
        <v>492</v>
      </c>
      <c r="W181">
        <f t="shared" si="291"/>
        <v>9.3000000000000007</v>
      </c>
      <c r="X181">
        <f t="shared" si="292"/>
        <v>24</v>
      </c>
      <c r="Y181">
        <f t="shared" si="293"/>
        <v>10.3</v>
      </c>
      <c r="Z181">
        <f t="shared" si="294"/>
        <v>19</v>
      </c>
      <c r="AA181">
        <f t="shared" si="295"/>
        <v>10.3</v>
      </c>
      <c r="AB181">
        <f t="shared" si="296"/>
        <v>19</v>
      </c>
      <c r="AC181">
        <f t="shared" si="297"/>
        <v>10.3</v>
      </c>
      <c r="AD181">
        <f t="shared" si="298"/>
        <v>19</v>
      </c>
      <c r="AE181">
        <f t="shared" si="342"/>
        <v>10.3</v>
      </c>
      <c r="AF181">
        <f t="shared" si="343"/>
        <v>19</v>
      </c>
      <c r="AG181">
        <f t="shared" si="299"/>
        <v>10.3</v>
      </c>
      <c r="AH181">
        <f t="shared" si="300"/>
        <v>19</v>
      </c>
      <c r="AI181">
        <f t="shared" si="301"/>
        <v>9.3000000000000007</v>
      </c>
      <c r="AJ181">
        <f t="shared" si="302"/>
        <v>19</v>
      </c>
      <c r="AK181" t="str">
        <f t="shared" si="281"/>
        <v>9.3am-12am</v>
      </c>
      <c r="AL181" t="str">
        <f t="shared" si="282"/>
        <v>10.3am-7pm</v>
      </c>
      <c r="AM181" t="str">
        <f t="shared" si="283"/>
        <v>10.3am-7pm</v>
      </c>
      <c r="AN181" t="str">
        <f t="shared" si="284"/>
        <v>10.3am-7pm</v>
      </c>
      <c r="AO181" t="str">
        <f t="shared" si="285"/>
        <v>10.3am-7pm</v>
      </c>
      <c r="AP181" t="str">
        <f t="shared" si="286"/>
        <v>10.3am-7pm</v>
      </c>
      <c r="AQ181" t="str">
        <f t="shared" si="287"/>
        <v>9.3am-7pm</v>
      </c>
      <c r="AR181" s="8" t="s">
        <v>264</v>
      </c>
      <c r="AS181" t="s">
        <v>295</v>
      </c>
      <c r="AU181" t="s">
        <v>298</v>
      </c>
      <c r="AV181" s="3" t="s">
        <v>306</v>
      </c>
      <c r="AW181" s="3" t="s">
        <v>306</v>
      </c>
      <c r="AX181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src=@img/hard.png@&gt;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src=@img/hard.png@&gt;&lt;img src=@img/drinkicon.png@&gt;&lt;img src=@img/foodicon.png@&gt;</v>
      </c>
      <c r="BE181" t="str">
        <f t="shared" si="340"/>
        <v>outdoor drink food hard med old</v>
      </c>
      <c r="BF181" t="str">
        <f t="shared" si="341"/>
        <v>Old Town</v>
      </c>
      <c r="BG181">
        <v>40.584795999999997</v>
      </c>
      <c r="BH181">
        <v>-105.076611</v>
      </c>
      <c r="BI181" t="str">
        <f t="shared" si="332"/>
        <v>[40.584796,-105.076611],</v>
      </c>
      <c r="BK181" t="str">
        <f>IF(BJ181&gt;0,"&lt;img src=@img/kidicon.png@&gt;","")</f>
        <v/>
      </c>
    </row>
    <row r="182" spans="2:64" ht="21" customHeight="1" x14ac:dyDescent="0.25">
      <c r="B182" t="s">
        <v>380</v>
      </c>
      <c r="C182" t="s">
        <v>309</v>
      </c>
      <c r="D182" t="s">
        <v>382</v>
      </c>
      <c r="E182" t="s">
        <v>428</v>
      </c>
      <c r="G182" t="s">
        <v>388</v>
      </c>
      <c r="J182">
        <v>1500</v>
      </c>
      <c r="K182">
        <v>1900</v>
      </c>
      <c r="L182">
        <v>1500</v>
      </c>
      <c r="M182">
        <v>1900</v>
      </c>
      <c r="N182">
        <v>1500</v>
      </c>
      <c r="O182">
        <v>1900</v>
      </c>
      <c r="P182">
        <v>1500</v>
      </c>
      <c r="Q182">
        <v>1900</v>
      </c>
      <c r="R182">
        <v>1500</v>
      </c>
      <c r="S182">
        <v>1900</v>
      </c>
      <c r="V182" t="s">
        <v>493</v>
      </c>
      <c r="W182" t="str">
        <f t="shared" si="291"/>
        <v/>
      </c>
      <c r="X182" t="str">
        <f t="shared" si="292"/>
        <v/>
      </c>
      <c r="Y182">
        <f t="shared" si="293"/>
        <v>15</v>
      </c>
      <c r="Z182">
        <f t="shared" si="294"/>
        <v>19</v>
      </c>
      <c r="AA182">
        <f t="shared" si="295"/>
        <v>15</v>
      </c>
      <c r="AB182">
        <f t="shared" si="296"/>
        <v>19</v>
      </c>
      <c r="AC182">
        <f t="shared" si="297"/>
        <v>15</v>
      </c>
      <c r="AD182">
        <f t="shared" si="298"/>
        <v>19</v>
      </c>
      <c r="AE182">
        <f t="shared" si="342"/>
        <v>15</v>
      </c>
      <c r="AF182">
        <f t="shared" si="343"/>
        <v>19</v>
      </c>
      <c r="AG182">
        <f t="shared" si="299"/>
        <v>15</v>
      </c>
      <c r="AH182">
        <f t="shared" si="300"/>
        <v>19</v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>3pm-7pm</v>
      </c>
      <c r="AM182" t="str">
        <f t="shared" si="283"/>
        <v>3pm-7pm</v>
      </c>
      <c r="AN182" t="str">
        <f t="shared" si="284"/>
        <v>3pm-7pm</v>
      </c>
      <c r="AO182" t="str">
        <f t="shared" si="285"/>
        <v>3pm-7pm</v>
      </c>
      <c r="AP182" t="str">
        <f t="shared" si="286"/>
        <v>3pm-7pm</v>
      </c>
      <c r="AQ182" t="str">
        <f t="shared" si="287"/>
        <v/>
      </c>
      <c r="AR182" t="s">
        <v>387</v>
      </c>
      <c r="AS182" t="s">
        <v>295</v>
      </c>
      <c r="AU182" t="s">
        <v>299</v>
      </c>
      <c r="AV182" s="3" t="s">
        <v>306</v>
      </c>
      <c r="AW182" s="3" t="s">
        <v>306</v>
      </c>
      <c r="AX182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2" t="str">
        <f t="shared" si="334"/>
        <v>&lt;img src=@img/outdoor.png@&gt;</v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>&lt;img src=@img/drinkicon.png@&gt;</v>
      </c>
      <c r="BC182" t="str">
        <f t="shared" si="338"/>
        <v>&lt;img src=@img/foodicon.png@&gt;</v>
      </c>
      <c r="BD182" t="str">
        <f t="shared" si="339"/>
        <v>&lt;img src=@img/outdoor.png@&gt;&lt;img src=@img/easy.png@&gt;&lt;img src=@img/drinkicon.png@&gt;&lt;img src=@img/foodicon.png@&gt;</v>
      </c>
      <c r="BE182" t="str">
        <f t="shared" si="340"/>
        <v>outdoor drink food easy med midtown</v>
      </c>
      <c r="BF182" t="str">
        <f t="shared" si="341"/>
        <v>Midtown</v>
      </c>
      <c r="BG182">
        <v>40.542402000000003</v>
      </c>
      <c r="BH182">
        <v>-105.07652</v>
      </c>
      <c r="BI182" t="str">
        <f t="shared" si="332"/>
        <v>[40.542402,-105.07652],</v>
      </c>
      <c r="BK182" t="str">
        <f>IF(BJ182&gt;0,"&lt;img src=@img/kidicon.png@&gt;","")</f>
        <v/>
      </c>
    </row>
    <row r="183" spans="2:64" ht="21" customHeight="1" x14ac:dyDescent="0.25">
      <c r="B183" t="s">
        <v>223</v>
      </c>
      <c r="C183" t="s">
        <v>309</v>
      </c>
      <c r="D183" t="s">
        <v>53</v>
      </c>
      <c r="E183" t="s">
        <v>428</v>
      </c>
      <c r="G183" t="s">
        <v>224</v>
      </c>
      <c r="W183" t="str">
        <f t="shared" si="291"/>
        <v/>
      </c>
      <c r="X183" t="str">
        <f t="shared" si="292"/>
        <v/>
      </c>
      <c r="Y183" t="str">
        <f t="shared" si="293"/>
        <v/>
      </c>
      <c r="Z183" t="str">
        <f t="shared" si="294"/>
        <v/>
      </c>
      <c r="AA183" t="str">
        <f t="shared" si="295"/>
        <v/>
      </c>
      <c r="AB183" t="str">
        <f t="shared" si="296"/>
        <v/>
      </c>
      <c r="AC183" t="str">
        <f t="shared" si="297"/>
        <v/>
      </c>
      <c r="AD183" t="str">
        <f t="shared" si="298"/>
        <v/>
      </c>
      <c r="AE183" t="str">
        <f t="shared" si="342"/>
        <v/>
      </c>
      <c r="AF183" t="str">
        <f t="shared" si="343"/>
        <v/>
      </c>
      <c r="AG183" t="str">
        <f t="shared" si="299"/>
        <v/>
      </c>
      <c r="AH183" t="str">
        <f t="shared" si="300"/>
        <v/>
      </c>
      <c r="AI183" t="str">
        <f t="shared" si="301"/>
        <v/>
      </c>
      <c r="AJ183" t="str">
        <f t="shared" si="302"/>
        <v/>
      </c>
      <c r="AK183" t="str">
        <f t="shared" si="281"/>
        <v/>
      </c>
      <c r="AL183" t="str">
        <f t="shared" si="282"/>
        <v/>
      </c>
      <c r="AM183" t="str">
        <f t="shared" si="283"/>
        <v/>
      </c>
      <c r="AN183" t="str">
        <f t="shared" si="284"/>
        <v/>
      </c>
      <c r="AO183" t="str">
        <f t="shared" si="285"/>
        <v/>
      </c>
      <c r="AP183" t="str">
        <f t="shared" si="286"/>
        <v/>
      </c>
      <c r="AQ183" t="str">
        <f t="shared" si="287"/>
        <v/>
      </c>
      <c r="AR183" s="2" t="s">
        <v>356</v>
      </c>
      <c r="AU183" t="s">
        <v>299</v>
      </c>
      <c r="AV183" s="3" t="s">
        <v>307</v>
      </c>
      <c r="AW183" s="3" t="s">
        <v>307</v>
      </c>
      <c r="AX183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src=@img/easy.png@&gt;</v>
      </c>
      <c r="BB183" t="str">
        <f t="shared" si="337"/>
        <v/>
      </c>
      <c r="BC183" t="str">
        <f t="shared" si="338"/>
        <v/>
      </c>
      <c r="BD183" t="str">
        <f t="shared" si="339"/>
        <v>&lt;img src=@img/easy.png@&gt;</v>
      </c>
      <c r="BE183" t="str">
        <f t="shared" si="340"/>
        <v>easy med midtown</v>
      </c>
      <c r="BF183" t="str">
        <f t="shared" si="341"/>
        <v>Midtown</v>
      </c>
      <c r="BG183">
        <v>40.551113000000001</v>
      </c>
      <c r="BH183">
        <v>-105.07761600000001</v>
      </c>
      <c r="BI183" t="str">
        <f t="shared" si="332"/>
        <v>[40.551113,-105.077616],</v>
      </c>
      <c r="BK183" t="str">
        <f>IF(BJ183&gt;0,"&lt;img src=@img/kidicon.png@&gt;","")</f>
        <v/>
      </c>
    </row>
    <row r="184" spans="2:64" ht="21" customHeight="1" x14ac:dyDescent="0.25">
      <c r="B184" t="s">
        <v>538</v>
      </c>
      <c r="C184" t="s">
        <v>423</v>
      </c>
      <c r="D184" t="s">
        <v>381</v>
      </c>
      <c r="E184" t="s">
        <v>54</v>
      </c>
      <c r="G184" t="s">
        <v>539</v>
      </c>
      <c r="J184">
        <v>1500</v>
      </c>
      <c r="K184">
        <v>2000</v>
      </c>
      <c r="L184">
        <v>1500</v>
      </c>
      <c r="M184">
        <v>2000</v>
      </c>
      <c r="N184">
        <v>1500</v>
      </c>
      <c r="O184">
        <v>2000</v>
      </c>
      <c r="P184">
        <v>1500</v>
      </c>
      <c r="Q184">
        <v>2000</v>
      </c>
      <c r="R184">
        <v>1500</v>
      </c>
      <c r="S184">
        <v>2000</v>
      </c>
      <c r="T184">
        <v>1500</v>
      </c>
      <c r="U184">
        <v>2000</v>
      </c>
      <c r="W184" t="str">
        <f t="shared" si="291"/>
        <v/>
      </c>
      <c r="X184" t="str">
        <f t="shared" si="292"/>
        <v/>
      </c>
      <c r="Y184">
        <f t="shared" si="293"/>
        <v>15</v>
      </c>
      <c r="Z184">
        <f t="shared" si="294"/>
        <v>20</v>
      </c>
      <c r="AA184">
        <f t="shared" si="295"/>
        <v>15</v>
      </c>
      <c r="AB184">
        <f t="shared" si="296"/>
        <v>20</v>
      </c>
      <c r="AC184">
        <f t="shared" si="297"/>
        <v>15</v>
      </c>
      <c r="AD184">
        <f t="shared" si="298"/>
        <v>20</v>
      </c>
      <c r="AE184">
        <f t="shared" si="342"/>
        <v>15</v>
      </c>
      <c r="AF184">
        <f t="shared" si="343"/>
        <v>20</v>
      </c>
      <c r="AG184">
        <f t="shared" si="299"/>
        <v>15</v>
      </c>
      <c r="AH184">
        <f t="shared" si="300"/>
        <v>20</v>
      </c>
      <c r="AI184">
        <f t="shared" si="301"/>
        <v>15</v>
      </c>
      <c r="AJ184">
        <f t="shared" si="302"/>
        <v>20</v>
      </c>
      <c r="AK184" t="str">
        <f t="shared" si="281"/>
        <v/>
      </c>
      <c r="AL184" t="str">
        <f t="shared" si="282"/>
        <v>3pm-8pm</v>
      </c>
      <c r="AM184" t="str">
        <f t="shared" si="283"/>
        <v>3pm-8pm</v>
      </c>
      <c r="AN184" t="str">
        <f t="shared" si="284"/>
        <v>3pm-8pm</v>
      </c>
      <c r="AO184" t="str">
        <f t="shared" si="285"/>
        <v>3pm-8pm</v>
      </c>
      <c r="AP184" t="str">
        <f t="shared" si="286"/>
        <v>3pm-8pm</v>
      </c>
      <c r="AQ184" t="str">
        <f t="shared" si="287"/>
        <v>3pm-8pm</v>
      </c>
      <c r="AR184" s="2"/>
      <c r="AU184" t="s">
        <v>298</v>
      </c>
      <c r="AV184" s="3" t="s">
        <v>306</v>
      </c>
      <c r="AW184" s="3" t="s">
        <v>307</v>
      </c>
      <c r="AX184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src=@img/hard.png@&gt;</v>
      </c>
      <c r="BB184" t="str">
        <f t="shared" si="337"/>
        <v>&lt;img src=@img/drinkicon.png@&gt;</v>
      </c>
      <c r="BC184" t="str">
        <f t="shared" si="338"/>
        <v/>
      </c>
      <c r="BD184" t="str">
        <f t="shared" si="339"/>
        <v>&lt;img src=@img/hard.png@&gt;&lt;img src=@img/drinkicon.png@&gt;</v>
      </c>
      <c r="BE184" t="str">
        <f t="shared" si="340"/>
        <v>drink hard low old</v>
      </c>
      <c r="BF184" t="str">
        <f t="shared" si="341"/>
        <v>Old Town</v>
      </c>
      <c r="BG184">
        <v>40.587409999999998</v>
      </c>
      <c r="BH184">
        <v>-105.07661</v>
      </c>
      <c r="BI184" t="str">
        <f t="shared" si="332"/>
        <v>[40.58741,-105.07661],</v>
      </c>
    </row>
    <row r="185" spans="2:64" ht="21" customHeight="1" x14ac:dyDescent="0.25">
      <c r="B185" t="s">
        <v>620</v>
      </c>
      <c r="C185" t="s">
        <v>308</v>
      </c>
      <c r="G185" s="7" t="s">
        <v>621</v>
      </c>
      <c r="W185" t="str">
        <f t="shared" si="291"/>
        <v/>
      </c>
      <c r="X185" t="str">
        <f t="shared" si="292"/>
        <v/>
      </c>
      <c r="Y185" t="str">
        <f t="shared" si="293"/>
        <v/>
      </c>
      <c r="Z185" t="str">
        <f t="shared" si="294"/>
        <v/>
      </c>
      <c r="AA185" t="str">
        <f t="shared" si="295"/>
        <v/>
      </c>
      <c r="AB185" t="str">
        <f t="shared" si="296"/>
        <v/>
      </c>
      <c r="AC185" t="str">
        <f t="shared" si="297"/>
        <v/>
      </c>
      <c r="AD185" t="str">
        <f t="shared" si="298"/>
        <v/>
      </c>
      <c r="AE185" t="str">
        <f t="shared" si="342"/>
        <v/>
      </c>
      <c r="AF185" t="str">
        <f t="shared" si="343"/>
        <v/>
      </c>
      <c r="AG185" t="str">
        <f t="shared" si="299"/>
        <v/>
      </c>
      <c r="AH185" t="str">
        <f t="shared" si="300"/>
        <v/>
      </c>
      <c r="AI185" t="str">
        <f t="shared" si="301"/>
        <v/>
      </c>
      <c r="AJ185" t="str">
        <f t="shared" si="302"/>
        <v/>
      </c>
      <c r="AK185" t="str">
        <f t="shared" si="281"/>
        <v/>
      </c>
      <c r="AL185" t="str">
        <f t="shared" si="282"/>
        <v/>
      </c>
      <c r="AM185" t="str">
        <f t="shared" si="283"/>
        <v/>
      </c>
      <c r="AN185" t="str">
        <f t="shared" si="284"/>
        <v/>
      </c>
      <c r="AO185" t="str">
        <f t="shared" si="285"/>
        <v/>
      </c>
      <c r="AP185" t="str">
        <f t="shared" si="286"/>
        <v/>
      </c>
      <c r="AQ185" t="str">
        <f t="shared" si="287"/>
        <v/>
      </c>
      <c r="AU185" t="s">
        <v>28</v>
      </c>
      <c r="AV185" s="3" t="s">
        <v>307</v>
      </c>
      <c r="AW185" s="3" t="s">
        <v>307</v>
      </c>
      <c r="AX185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src=@img/medium.png@&gt;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src=@img/medium.png@&gt;</v>
      </c>
      <c r="BE185" t="str">
        <f t="shared" si="340"/>
        <v>medium  campus</v>
      </c>
      <c r="BF185" t="str">
        <f t="shared" si="341"/>
        <v>Near Campus</v>
      </c>
      <c r="BG185">
        <v>40.578440000000001</v>
      </c>
      <c r="BH185">
        <v>-105.07856</v>
      </c>
      <c r="BI185" t="str">
        <f t="shared" si="332"/>
        <v>[40.57844,-105.07856],</v>
      </c>
    </row>
    <row r="186" spans="2:64" ht="21" customHeight="1" x14ac:dyDescent="0.25">
      <c r="B186" t="s">
        <v>287</v>
      </c>
      <c r="C186" t="s">
        <v>423</v>
      </c>
      <c r="D186" t="s">
        <v>288</v>
      </c>
      <c r="E186" t="s">
        <v>54</v>
      </c>
      <c r="G186" s="7" t="s">
        <v>294</v>
      </c>
      <c r="H186">
        <v>1100</v>
      </c>
      <c r="I186">
        <v>1900</v>
      </c>
      <c r="J186">
        <v>1100</v>
      </c>
      <c r="K186">
        <v>2400</v>
      </c>
      <c r="L186">
        <v>1100</v>
      </c>
      <c r="M186">
        <v>2300</v>
      </c>
      <c r="N186">
        <v>1100</v>
      </c>
      <c r="O186">
        <v>2400</v>
      </c>
      <c r="P186">
        <v>1100</v>
      </c>
      <c r="Q186">
        <v>2400</v>
      </c>
      <c r="R186">
        <v>1100</v>
      </c>
      <c r="S186">
        <v>1900</v>
      </c>
      <c r="T186">
        <v>1100</v>
      </c>
      <c r="U186">
        <v>1900</v>
      </c>
      <c r="V186" t="s">
        <v>494</v>
      </c>
      <c r="W186">
        <f t="shared" si="291"/>
        <v>11</v>
      </c>
      <c r="X186">
        <f t="shared" si="292"/>
        <v>19</v>
      </c>
      <c r="Y186">
        <f t="shared" si="293"/>
        <v>11</v>
      </c>
      <c r="Z186">
        <f t="shared" si="294"/>
        <v>24</v>
      </c>
      <c r="AA186">
        <f t="shared" si="295"/>
        <v>11</v>
      </c>
      <c r="AB186">
        <f t="shared" si="296"/>
        <v>23</v>
      </c>
      <c r="AC186">
        <f t="shared" si="297"/>
        <v>11</v>
      </c>
      <c r="AD186">
        <f t="shared" si="298"/>
        <v>24</v>
      </c>
      <c r="AE186">
        <f t="shared" si="342"/>
        <v>11</v>
      </c>
      <c r="AF186">
        <f t="shared" si="343"/>
        <v>24</v>
      </c>
      <c r="AG186">
        <f t="shared" si="299"/>
        <v>11</v>
      </c>
      <c r="AH186">
        <f t="shared" si="300"/>
        <v>19</v>
      </c>
      <c r="AI186">
        <f t="shared" si="301"/>
        <v>11</v>
      </c>
      <c r="AJ186">
        <f t="shared" si="302"/>
        <v>19</v>
      </c>
      <c r="AK186" t="str">
        <f t="shared" si="281"/>
        <v>11am-7pm</v>
      </c>
      <c r="AL186" t="str">
        <f t="shared" si="282"/>
        <v>11am-12am</v>
      </c>
      <c r="AM186" t="str">
        <f t="shared" si="283"/>
        <v>11am-11pm</v>
      </c>
      <c r="AN186" t="str">
        <f t="shared" si="284"/>
        <v>11am-12am</v>
      </c>
      <c r="AO186" t="str">
        <f t="shared" si="285"/>
        <v>11am-12am</v>
      </c>
      <c r="AP186" t="str">
        <f t="shared" si="286"/>
        <v>11am-7pm</v>
      </c>
      <c r="AQ186" t="str">
        <f t="shared" si="287"/>
        <v>11am-7pm</v>
      </c>
      <c r="AR186" s="11" t="s">
        <v>365</v>
      </c>
      <c r="AU186" t="s">
        <v>298</v>
      </c>
      <c r="AV186" s="3" t="s">
        <v>307</v>
      </c>
      <c r="AW186" s="3" t="s">
        <v>307</v>
      </c>
      <c r="AX186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6" t="str">
        <f t="shared" si="334"/>
        <v/>
      </c>
      <c r="AZ186" t="str">
        <f t="shared" si="335"/>
        <v/>
      </c>
      <c r="BA186" t="str">
        <f t="shared" si="336"/>
        <v>&lt;img src=@img/hard.png@&gt;</v>
      </c>
      <c r="BB186" t="str">
        <f t="shared" si="337"/>
        <v/>
      </c>
      <c r="BC186" t="str">
        <f t="shared" si="338"/>
        <v/>
      </c>
      <c r="BD186" t="str">
        <f t="shared" si="339"/>
        <v>&lt;img src=@img/hard.png@&gt;</v>
      </c>
      <c r="BE186" t="str">
        <f t="shared" si="340"/>
        <v>hard low old</v>
      </c>
      <c r="BF186" t="str">
        <f t="shared" si="341"/>
        <v>Old Town</v>
      </c>
      <c r="BG186">
        <v>40.587395000000001</v>
      </c>
      <c r="BH186">
        <v>-105.078292</v>
      </c>
      <c r="BI186" t="str">
        <f t="shared" si="332"/>
        <v>[40.587395,-105.078292],</v>
      </c>
      <c r="BK186" t="str">
        <f>IF(BJ186&gt;0,"&lt;img src=@img/kidicon.png@&gt;","")</f>
        <v/>
      </c>
    </row>
    <row r="187" spans="2:64" ht="21" customHeight="1" x14ac:dyDescent="0.25">
      <c r="B187" t="s">
        <v>398</v>
      </c>
      <c r="C187" t="s">
        <v>423</v>
      </c>
      <c r="D187" t="s">
        <v>372</v>
      </c>
      <c r="E187" t="s">
        <v>428</v>
      </c>
      <c r="G187" s="7" t="s">
        <v>431</v>
      </c>
      <c r="H187">
        <v>1500</v>
      </c>
      <c r="I187">
        <v>1800</v>
      </c>
      <c r="J187">
        <v>1500</v>
      </c>
      <c r="K187">
        <v>1800</v>
      </c>
      <c r="L187">
        <v>1500</v>
      </c>
      <c r="M187">
        <v>1800</v>
      </c>
      <c r="N187">
        <v>1100</v>
      </c>
      <c r="O187">
        <v>2100</v>
      </c>
      <c r="P187">
        <v>1500</v>
      </c>
      <c r="Q187">
        <v>1800</v>
      </c>
      <c r="R187">
        <v>1500</v>
      </c>
      <c r="S187">
        <v>1800</v>
      </c>
      <c r="T187">
        <v>1500</v>
      </c>
      <c r="U187">
        <v>1800</v>
      </c>
      <c r="V187" t="s">
        <v>805</v>
      </c>
      <c r="W187">
        <f t="shared" si="291"/>
        <v>15</v>
      </c>
      <c r="X187">
        <f t="shared" si="292"/>
        <v>18</v>
      </c>
      <c r="Y187">
        <f t="shared" si="293"/>
        <v>15</v>
      </c>
      <c r="Z187">
        <f t="shared" si="294"/>
        <v>18</v>
      </c>
      <c r="AA187">
        <f t="shared" si="295"/>
        <v>15</v>
      </c>
      <c r="AB187">
        <f t="shared" si="296"/>
        <v>18</v>
      </c>
      <c r="AC187">
        <f t="shared" si="297"/>
        <v>11</v>
      </c>
      <c r="AD187">
        <f t="shared" si="298"/>
        <v>21</v>
      </c>
      <c r="AE187">
        <f t="shared" si="342"/>
        <v>15</v>
      </c>
      <c r="AF187">
        <f t="shared" si="343"/>
        <v>18</v>
      </c>
      <c r="AG187">
        <f t="shared" si="299"/>
        <v>15</v>
      </c>
      <c r="AH187">
        <f t="shared" si="300"/>
        <v>18</v>
      </c>
      <c r="AI187">
        <f t="shared" si="301"/>
        <v>15</v>
      </c>
      <c r="AJ187">
        <f t="shared" si="302"/>
        <v>18</v>
      </c>
      <c r="AK187" t="str">
        <f t="shared" si="281"/>
        <v>3pm-6pm</v>
      </c>
      <c r="AL187" t="str">
        <f t="shared" si="282"/>
        <v>3pm-6pm</v>
      </c>
      <c r="AM187" t="str">
        <f t="shared" si="283"/>
        <v>3pm-6pm</v>
      </c>
      <c r="AN187" t="str">
        <f t="shared" si="284"/>
        <v>11am-9pm</v>
      </c>
      <c r="AO187" t="str">
        <f t="shared" si="285"/>
        <v>3pm-6pm</v>
      </c>
      <c r="AP187" t="str">
        <f t="shared" si="286"/>
        <v>3pm-6pm</v>
      </c>
      <c r="AQ187" t="str">
        <f t="shared" si="287"/>
        <v>3pm-6pm</v>
      </c>
      <c r="AR187" t="s">
        <v>399</v>
      </c>
      <c r="AS187" t="s">
        <v>295</v>
      </c>
      <c r="AU187" t="s">
        <v>28</v>
      </c>
      <c r="AV187" s="3" t="s">
        <v>306</v>
      </c>
      <c r="AW187" s="3" t="s">
        <v>306</v>
      </c>
      <c r="AX187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7" t="str">
        <f t="shared" si="334"/>
        <v>&lt;img src=@img/outdoor.png@&gt;</v>
      </c>
      <c r="AZ187" t="str">
        <f t="shared" si="335"/>
        <v/>
      </c>
      <c r="BA187" t="str">
        <f t="shared" si="336"/>
        <v>&lt;img src=@img/medium.png@&gt;</v>
      </c>
      <c r="BB187" t="str">
        <f t="shared" si="337"/>
        <v>&lt;img src=@img/drinkicon.png@&gt;</v>
      </c>
      <c r="BC187" t="str">
        <f t="shared" si="338"/>
        <v>&lt;img src=@img/foodicon.png@&gt;</v>
      </c>
      <c r="BD187" t="str">
        <f t="shared" si="339"/>
        <v>&lt;img src=@img/outdoor.png@&gt;&lt;img src=@img/medium.png@&gt;&lt;img src=@img/drinkicon.png@&gt;&lt;img src=@img/foodicon.png@&gt;</v>
      </c>
      <c r="BE187" t="str">
        <f t="shared" si="340"/>
        <v>outdoor drink food medium med old</v>
      </c>
      <c r="BF187" t="str">
        <f t="shared" si="341"/>
        <v>Old Town</v>
      </c>
      <c r="BG187">
        <v>40.589368999999998</v>
      </c>
      <c r="BH187">
        <v>-105.07445800000001</v>
      </c>
      <c r="BI187" t="str">
        <f t="shared" si="332"/>
        <v>[40.589369,-105.074458],</v>
      </c>
      <c r="BK187" t="str">
        <f>IF(BJ187&gt;0,"&lt;img src=@img/kidicon.png@&gt;","")</f>
        <v/>
      </c>
    </row>
    <row r="188" spans="2:64" ht="21" customHeight="1" x14ac:dyDescent="0.25">
      <c r="B188" t="s">
        <v>729</v>
      </c>
      <c r="C188" t="s">
        <v>423</v>
      </c>
      <c r="E188" t="s">
        <v>428</v>
      </c>
      <c r="G188" s="7" t="s">
        <v>738</v>
      </c>
      <c r="W188" t="str">
        <f t="shared" ref="W188:W198" si="344">IF(H188&gt;0,H188/100,"")</f>
        <v/>
      </c>
      <c r="X188" t="str">
        <f t="shared" ref="X188:X198" si="345">IF(I188&gt;0,I188/100,"")</f>
        <v/>
      </c>
      <c r="Y188" t="str">
        <f t="shared" ref="Y188:Y198" si="346">IF(J188&gt;0,J188/100,"")</f>
        <v/>
      </c>
      <c r="Z188" t="str">
        <f t="shared" ref="Z188:Z198" si="347">IF(K188&gt;0,K188/100,"")</f>
        <v/>
      </c>
      <c r="AA188" t="str">
        <f t="shared" ref="AA188:AA198" si="348">IF(L188&gt;0,L188/100,"")</f>
        <v/>
      </c>
      <c r="AB188" t="str">
        <f t="shared" ref="AB188:AB198" si="349">IF(M188&gt;0,M188/100,"")</f>
        <v/>
      </c>
      <c r="AC188" t="str">
        <f t="shared" ref="AC188:AC198" si="350">IF(N188&gt;0,N188/100,"")</f>
        <v/>
      </c>
      <c r="AD188" t="str">
        <f t="shared" ref="AD188:AD198" si="351">IF(O188&gt;0,O188/100,"")</f>
        <v/>
      </c>
      <c r="AG188" t="str">
        <f t="shared" ref="AG188:AG198" si="352">IF(R188&gt;0,R188/100,"")</f>
        <v/>
      </c>
      <c r="AH188" t="str">
        <f t="shared" ref="AH188:AH198" si="353">IF(S188&gt;0,S188/100,"")</f>
        <v/>
      </c>
      <c r="AI188" t="str">
        <f t="shared" ref="AI188:AI198" si="354">IF(T188&gt;0,T188/100,"")</f>
        <v/>
      </c>
      <c r="AJ188" t="str">
        <f t="shared" ref="AJ188:AJ198" si="355">IF(U188&gt;0,U188/100,"")</f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739</v>
      </c>
      <c r="AU188" t="s">
        <v>299</v>
      </c>
      <c r="AV188" s="3" t="s">
        <v>307</v>
      </c>
      <c r="AW188" s="3" t="s">
        <v>307</v>
      </c>
      <c r="AX188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8" t="str">
        <f t="shared" si="334"/>
        <v/>
      </c>
      <c r="AZ188" t="str">
        <f t="shared" si="335"/>
        <v/>
      </c>
      <c r="BA188" t="str">
        <f t="shared" si="336"/>
        <v>&lt;img src=@img/easy.png@&gt;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src=@img/easy.png@&gt;</v>
      </c>
      <c r="BE188" t="str">
        <f t="shared" si="340"/>
        <v>easy med old</v>
      </c>
      <c r="BF188" t="str">
        <f t="shared" si="341"/>
        <v>Old Town</v>
      </c>
      <c r="BG188">
        <v>40.523972999999998</v>
      </c>
      <c r="BH188">
        <v>-105.025125</v>
      </c>
      <c r="BI188" t="str">
        <f t="shared" si="332"/>
        <v>[40.523973,-105.025125],</v>
      </c>
    </row>
    <row r="189" spans="2:64" ht="21" customHeight="1" x14ac:dyDescent="0.25">
      <c r="B189" t="s">
        <v>727</v>
      </c>
      <c r="C189" t="s">
        <v>423</v>
      </c>
      <c r="E189" t="s">
        <v>54</v>
      </c>
      <c r="G189" t="s">
        <v>734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t="s">
        <v>735</v>
      </c>
      <c r="AS189" t="s">
        <v>295</v>
      </c>
      <c r="AU189" t="s">
        <v>28</v>
      </c>
      <c r="AV189" s="3" t="s">
        <v>307</v>
      </c>
      <c r="AW189" s="3" t="s">
        <v>307</v>
      </c>
      <c r="AX189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9" t="str">
        <f t="shared" si="334"/>
        <v>&lt;img src=@img/outdoor.png@&gt;</v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src=@img/outdoor.png@&gt;&lt;img src=@img/medium.png@&gt;</v>
      </c>
      <c r="BE189" t="str">
        <f t="shared" si="340"/>
        <v>outdoor medium low old</v>
      </c>
      <c r="BF189" t="str">
        <f t="shared" si="341"/>
        <v>Old Town</v>
      </c>
      <c r="BG189">
        <v>40.589424999999999</v>
      </c>
      <c r="BH189">
        <v>-105.076553</v>
      </c>
      <c r="BI189" t="str">
        <f t="shared" si="332"/>
        <v>[40.589425,-105.076553],</v>
      </c>
    </row>
    <row r="190" spans="2:64" ht="21" customHeight="1" x14ac:dyDescent="0.25">
      <c r="B190" t="s">
        <v>622</v>
      </c>
      <c r="C190" t="s">
        <v>426</v>
      </c>
      <c r="G190" s="7" t="s">
        <v>623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ref="AE190:AF193" si="356">IF(P190&gt;0,P190/100,"")</f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R190" s="12" t="s">
        <v>624</v>
      </c>
      <c r="AU190" t="s">
        <v>28</v>
      </c>
      <c r="AV190" s="3" t="s">
        <v>307</v>
      </c>
      <c r="AW190" s="3" t="s">
        <v>307</v>
      </c>
      <c r="AX190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src=@img/medium.png@&gt;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src=@img/medium.png@&gt;</v>
      </c>
      <c r="BE190" t="str">
        <f t="shared" si="340"/>
        <v>medium  cwest</v>
      </c>
      <c r="BF190" t="str">
        <f t="shared" si="341"/>
        <v>Campus West</v>
      </c>
      <c r="BG190">
        <v>40.574289999999998</v>
      </c>
      <c r="BH190">
        <v>-105.0971</v>
      </c>
      <c r="BI190" t="str">
        <f t="shared" si="332"/>
        <v>[40.57429,-105.0971],</v>
      </c>
    </row>
    <row r="191" spans="2:64" ht="21" customHeight="1" x14ac:dyDescent="0.25">
      <c r="B191" t="s">
        <v>644</v>
      </c>
      <c r="E191" t="s">
        <v>428</v>
      </c>
      <c r="G191" t="s">
        <v>668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U191" t="s">
        <v>299</v>
      </c>
      <c r="AV191" s="3" t="s">
        <v>307</v>
      </c>
      <c r="AW191" s="3" t="s">
        <v>307</v>
      </c>
      <c r="AX191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1" t="str">
        <f t="shared" si="334"/>
        <v/>
      </c>
      <c r="AZ191" t="str">
        <f t="shared" si="335"/>
        <v/>
      </c>
      <c r="BA191" t="str">
        <f t="shared" si="336"/>
        <v>&lt;img src=@img/easy.png@&gt;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src=@img/easy.png@&gt;</v>
      </c>
      <c r="BE191" t="str">
        <f t="shared" si="340"/>
        <v xml:space="preserve">easy med </v>
      </c>
      <c r="BF191" t="str">
        <f t="shared" si="341"/>
        <v/>
      </c>
      <c r="BG191">
        <v>40.552579999999999</v>
      </c>
      <c r="BH191">
        <v>-105.09672999999999</v>
      </c>
      <c r="BI191" t="str">
        <f t="shared" si="332"/>
        <v>[40.55258,-105.09673],</v>
      </c>
    </row>
    <row r="192" spans="2:64" ht="21" customHeight="1" x14ac:dyDescent="0.25">
      <c r="B192" t="s">
        <v>128</v>
      </c>
      <c r="C192" t="s">
        <v>308</v>
      </c>
      <c r="D192" t="s">
        <v>129</v>
      </c>
      <c r="E192" t="s">
        <v>54</v>
      </c>
      <c r="G192" s="1" t="s">
        <v>130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2" t="s">
        <v>329</v>
      </c>
      <c r="AS192" t="s">
        <v>295</v>
      </c>
      <c r="AT192" t="s">
        <v>305</v>
      </c>
      <c r="AU192" t="s">
        <v>28</v>
      </c>
      <c r="AV192" s="3" t="s">
        <v>307</v>
      </c>
      <c r="AW192" s="3" t="s">
        <v>307</v>
      </c>
      <c r="AX192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2" t="str">
        <f t="shared" si="334"/>
        <v>&lt;img src=@img/outdoor.png@&gt;</v>
      </c>
      <c r="AZ192" t="str">
        <f t="shared" si="335"/>
        <v>&lt;img src=@img/pets.png@&gt;</v>
      </c>
      <c r="BA192" t="str">
        <f t="shared" si="336"/>
        <v>&lt;img src=@img/medium.png@&gt;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src=@img/pets.png@&gt;&lt;img src=@img/medium.png@&gt;</v>
      </c>
      <c r="BE192" t="str">
        <f t="shared" si="340"/>
        <v>outdoor pet medium low campus</v>
      </c>
      <c r="BF192" t="str">
        <f t="shared" si="341"/>
        <v>Near Campus</v>
      </c>
      <c r="BG192">
        <v>40.568157999999997</v>
      </c>
      <c r="BH192">
        <v>-105.076488</v>
      </c>
      <c r="BI192" t="str">
        <f t="shared" si="332"/>
        <v>[40.568158,-105.076488],</v>
      </c>
      <c r="BK192" t="str">
        <f>IF(BJ192&gt;0,"&lt;img src=@img/kidicon.png@&gt;","")</f>
        <v/>
      </c>
    </row>
    <row r="193" spans="2:63" ht="21" customHeight="1" x14ac:dyDescent="0.25">
      <c r="B193" t="s">
        <v>535</v>
      </c>
      <c r="C193" t="s">
        <v>309</v>
      </c>
      <c r="D193" t="s">
        <v>372</v>
      </c>
      <c r="E193" t="s">
        <v>428</v>
      </c>
      <c r="G193" s="1" t="s">
        <v>536</v>
      </c>
      <c r="W193" t="str">
        <f t="shared" si="344"/>
        <v/>
      </c>
      <c r="X193" t="str">
        <f t="shared" si="345"/>
        <v/>
      </c>
      <c r="Y193" t="str">
        <f t="shared" si="346"/>
        <v/>
      </c>
      <c r="Z193" t="str">
        <f t="shared" si="347"/>
        <v/>
      </c>
      <c r="AA193" t="str">
        <f t="shared" si="348"/>
        <v/>
      </c>
      <c r="AB193" t="str">
        <f t="shared" si="349"/>
        <v/>
      </c>
      <c r="AC193" t="str">
        <f t="shared" si="350"/>
        <v/>
      </c>
      <c r="AD193" t="str">
        <f t="shared" si="351"/>
        <v/>
      </c>
      <c r="AE193" t="str">
        <f t="shared" si="356"/>
        <v/>
      </c>
      <c r="AF193" t="str">
        <f t="shared" si="356"/>
        <v/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/>
      </c>
      <c r="AM193" t="str">
        <f t="shared" si="283"/>
        <v/>
      </c>
      <c r="AN193" t="str">
        <f t="shared" si="284"/>
        <v/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537</v>
      </c>
      <c r="AS193" t="s">
        <v>295</v>
      </c>
      <c r="AU193" t="s">
        <v>299</v>
      </c>
      <c r="AV193" s="3" t="s">
        <v>307</v>
      </c>
      <c r="AW193" s="3" t="s">
        <v>307</v>
      </c>
      <c r="AX193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3" t="str">
        <f t="shared" si="334"/>
        <v>&lt;img src=@img/outdoor.png@&gt;</v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/>
      </c>
      <c r="BD193" t="str">
        <f t="shared" si="339"/>
        <v>&lt;img src=@img/outdoor.png@&gt;&lt;img src=@img/easy.png@&gt;</v>
      </c>
      <c r="BE193" t="str">
        <f t="shared" si="340"/>
        <v>outdoor easy med midtown</v>
      </c>
      <c r="BF193" t="str">
        <f t="shared" si="341"/>
        <v>Midtown</v>
      </c>
      <c r="BG193">
        <v>40.551969999999997</v>
      </c>
      <c r="BH193">
        <v>-105.03718000000001</v>
      </c>
      <c r="BI193" t="str">
        <f t="shared" si="332"/>
        <v>[40.55197,-105.03718],</v>
      </c>
    </row>
    <row r="194" spans="2:63" ht="21" customHeight="1" x14ac:dyDescent="0.25">
      <c r="B194" t="s">
        <v>625</v>
      </c>
      <c r="C194" t="s">
        <v>309</v>
      </c>
      <c r="G194" s="7" t="s">
        <v>626</v>
      </c>
      <c r="J194">
        <v>1100</v>
      </c>
      <c r="K194">
        <v>2400</v>
      </c>
      <c r="L194">
        <v>1100</v>
      </c>
      <c r="M194">
        <v>2400</v>
      </c>
      <c r="N194">
        <v>1100</v>
      </c>
      <c r="O194">
        <v>2400</v>
      </c>
      <c r="V194" t="s">
        <v>627</v>
      </c>
      <c r="W194" t="str">
        <f t="shared" si="344"/>
        <v/>
      </c>
      <c r="X194" t="str">
        <f t="shared" si="345"/>
        <v/>
      </c>
      <c r="Y194">
        <f t="shared" si="346"/>
        <v>11</v>
      </c>
      <c r="Z194">
        <f t="shared" si="347"/>
        <v>24</v>
      </c>
      <c r="AA194">
        <f t="shared" si="348"/>
        <v>11</v>
      </c>
      <c r="AB194">
        <f t="shared" si="349"/>
        <v>24</v>
      </c>
      <c r="AC194">
        <f t="shared" si="350"/>
        <v>11</v>
      </c>
      <c r="AD194">
        <f t="shared" si="351"/>
        <v>24</v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>11am-12am</v>
      </c>
      <c r="AM194" t="str">
        <f t="shared" si="283"/>
        <v>11am-12am</v>
      </c>
      <c r="AN194" t="str">
        <f t="shared" si="284"/>
        <v>11am-12am</v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12" t="s">
        <v>628</v>
      </c>
      <c r="AU194" t="s">
        <v>299</v>
      </c>
      <c r="AV194" s="3" t="s">
        <v>307</v>
      </c>
      <c r="AW194" s="3" t="s">
        <v>306</v>
      </c>
      <c r="AX194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4" t="str">
        <f t="shared" si="334"/>
        <v/>
      </c>
      <c r="AZ194" t="str">
        <f t="shared" si="335"/>
        <v/>
      </c>
      <c r="BA194" t="str">
        <f t="shared" si="336"/>
        <v>&lt;img src=@img/easy.png@&gt;</v>
      </c>
      <c r="BB194" t="str">
        <f t="shared" si="337"/>
        <v/>
      </c>
      <c r="BC194" t="str">
        <f t="shared" si="338"/>
        <v>&lt;img src=@img/foodicon.png@&gt;</v>
      </c>
      <c r="BD194" t="str">
        <f t="shared" si="339"/>
        <v>&lt;img src=@img/easy.png@&gt;&lt;img src=@img/foodicon.png@&gt;</v>
      </c>
      <c r="BE194" t="str">
        <f t="shared" si="340"/>
        <v>food easy  midtown</v>
      </c>
      <c r="BF194" t="str">
        <f t="shared" si="341"/>
        <v>Midtown</v>
      </c>
      <c r="BG194">
        <v>40.57358</v>
      </c>
      <c r="BH194">
        <v>-105.05826</v>
      </c>
      <c r="BI194" t="str">
        <f t="shared" si="332"/>
        <v>[40.57358,-105.05826],</v>
      </c>
    </row>
    <row r="195" spans="2:63" ht="21" customHeight="1" x14ac:dyDescent="0.25">
      <c r="B195" t="s">
        <v>225</v>
      </c>
      <c r="C195" t="s">
        <v>423</v>
      </c>
      <c r="D195" t="s">
        <v>147</v>
      </c>
      <c r="E195" t="s">
        <v>428</v>
      </c>
      <c r="G195" t="s">
        <v>226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s="6" t="s">
        <v>265</v>
      </c>
      <c r="AU195" t="s">
        <v>28</v>
      </c>
      <c r="AV195" s="3" t="s">
        <v>307</v>
      </c>
      <c r="AW195" s="3" t="s">
        <v>307</v>
      </c>
      <c r="AX195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src=@img/medium.png@&gt;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src=@img/medium.png@&gt;</v>
      </c>
      <c r="BE195" t="str">
        <f t="shared" si="340"/>
        <v>medium med old</v>
      </c>
      <c r="BF195" t="str">
        <f t="shared" si="341"/>
        <v>Old Town</v>
      </c>
      <c r="BG195">
        <v>40.590724000000002</v>
      </c>
      <c r="BH195">
        <v>-105.073266</v>
      </c>
      <c r="BI195" t="str">
        <f t="shared" si="332"/>
        <v>[40.590724,-105.073266],</v>
      </c>
      <c r="BK195" t="str">
        <f>IF(BJ195&gt;0,"&lt;img src=@img/kidicon.png@&gt;","")</f>
        <v/>
      </c>
    </row>
    <row r="196" spans="2:63" ht="21" customHeight="1" x14ac:dyDescent="0.25">
      <c r="B196" t="s">
        <v>49</v>
      </c>
      <c r="C196" t="s">
        <v>309</v>
      </c>
      <c r="D196" t="s">
        <v>50</v>
      </c>
      <c r="E196" t="s">
        <v>428</v>
      </c>
      <c r="G196" s="1" t="s">
        <v>51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t="s">
        <v>238</v>
      </c>
      <c r="AU196" t="s">
        <v>299</v>
      </c>
      <c r="AV196" s="3" t="s">
        <v>307</v>
      </c>
      <c r="AW196" s="3" t="s">
        <v>307</v>
      </c>
      <c r="AX196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6" t="str">
        <f t="shared" si="334"/>
        <v/>
      </c>
      <c r="AZ196" t="str">
        <f t="shared" si="335"/>
        <v/>
      </c>
      <c r="BA196" t="str">
        <f t="shared" si="336"/>
        <v>&lt;img src=@img/easy.png@&gt;</v>
      </c>
      <c r="BB196" t="str">
        <f t="shared" si="337"/>
        <v/>
      </c>
      <c r="BC196" t="str">
        <f t="shared" si="338"/>
        <v/>
      </c>
      <c r="BD196" t="str">
        <f t="shared" si="339"/>
        <v>&lt;img src=@img/easy.png@&gt;</v>
      </c>
      <c r="BE196" t="str">
        <f t="shared" si="340"/>
        <v>easy med midtown</v>
      </c>
      <c r="BF196" t="str">
        <f t="shared" si="341"/>
        <v>Midtown</v>
      </c>
      <c r="BG196">
        <v>40.541967999999997</v>
      </c>
      <c r="BH196">
        <v>-105.079037</v>
      </c>
      <c r="BI196" t="str">
        <f t="shared" si="332"/>
        <v>[40.541968,-105.079037],</v>
      </c>
      <c r="BK196" t="str">
        <f>IF(BJ196&gt;0,"&lt;img src=@img/kidicon.png@&gt;","")</f>
        <v/>
      </c>
    </row>
    <row r="197" spans="2:63" ht="21" customHeight="1" x14ac:dyDescent="0.25">
      <c r="B197" t="s">
        <v>629</v>
      </c>
      <c r="C197" t="s">
        <v>426</v>
      </c>
      <c r="G197" s="7" t="s">
        <v>630</v>
      </c>
      <c r="W197" t="str">
        <f t="shared" si="344"/>
        <v/>
      </c>
      <c r="X197" t="str">
        <f t="shared" si="345"/>
        <v/>
      </c>
      <c r="Y197" t="str">
        <f t="shared" si="346"/>
        <v/>
      </c>
      <c r="Z197" t="str">
        <f t="shared" si="347"/>
        <v/>
      </c>
      <c r="AA197" t="str">
        <f t="shared" si="348"/>
        <v/>
      </c>
      <c r="AB197" t="str">
        <f t="shared" si="349"/>
        <v/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/>
      </c>
      <c r="AM197" t="str">
        <f t="shared" si="283"/>
        <v/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2" t="s">
        <v>631</v>
      </c>
      <c r="AS197" t="s">
        <v>295</v>
      </c>
      <c r="AU197" t="s">
        <v>28</v>
      </c>
      <c r="AV197" s="3" t="s">
        <v>307</v>
      </c>
      <c r="AW197" s="3" t="s">
        <v>307</v>
      </c>
      <c r="AX197" s="4" t="str">
        <f t="shared" ref="AX197:AX198" si="357">CONCATENATE("{
    'name': """,B197,""",
    'area': ","""",C197,""",",
"'hours': {
      'sunday-start':","""",H197,"""",", 'sunday-end':","""",I197,"""",", 'monday-start':","""",J197,"""",", 'monday-end':","""",K197,"""",", 'tuesday-start':","""",L197,"""",", 'tuesday-end':","""",M197,""", 'wednesday-start':","""",N197,""", 'wednesday-end':","""",O197,""", 'thursday-start':","""",P197,""", 'thursday-end':","""",Q197,""", 'friday-start':","""",R197,""", 'friday-end':","""",S197,""", 'saturday-start':","""",T197,""", 'saturday-end':","""",U197,"""","},","  'description': ","""",V197,"""",", 'link':","""",AR197,"""",", 'pricing':","""",E197,"""",",   'phone-number': ","""",F197,"""",", 'address': ","""",G197,"""",", 'other-amenities': [","'",AS197,"','",AT197,"','",AU197,"'","]",", 'has-drink':",AV197,", 'has-food':",AW197,"},")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7" t="str">
        <f t="shared" si="334"/>
        <v>&lt;img src=@img/outdoor.png@&gt;</v>
      </c>
      <c r="AZ197" t="str">
        <f t="shared" si="335"/>
        <v/>
      </c>
      <c r="BA197" t="str">
        <f t="shared" si="336"/>
        <v>&lt;img src=@img/medium.png@&gt;</v>
      </c>
      <c r="BB197" t="str">
        <f t="shared" si="337"/>
        <v/>
      </c>
      <c r="BC197" t="str">
        <f t="shared" si="338"/>
        <v/>
      </c>
      <c r="BD197" t="str">
        <f t="shared" ref="BD197:BD198" si="358">CONCATENATE(AY197,AZ197,BA197,BB197,BC197,BK197)</f>
        <v>&lt;img src=@img/outdoor.png@&gt;&lt;img src=@img/medium.png@&gt;</v>
      </c>
      <c r="BE197" t="str">
        <f t="shared" si="340"/>
        <v>outdoor medium  cwest</v>
      </c>
      <c r="BF197" t="str">
        <f t="shared" si="341"/>
        <v>Campus West</v>
      </c>
      <c r="BG197">
        <v>40.57488</v>
      </c>
      <c r="BH197">
        <v>-105.10039</v>
      </c>
      <c r="BI197" t="str">
        <f t="shared" ref="BI197:BI198" si="359">CONCATENATE("[",BG197,",",BH197,"],")</f>
        <v>[40.57488,-105.10039],</v>
      </c>
    </row>
    <row r="198" spans="2:63" ht="21" customHeight="1" x14ac:dyDescent="0.25">
      <c r="B198" t="s">
        <v>227</v>
      </c>
      <c r="C198" t="s">
        <v>425</v>
      </c>
      <c r="D198" t="s">
        <v>271</v>
      </c>
      <c r="E198" t="s">
        <v>428</v>
      </c>
      <c r="G198" t="s">
        <v>228</v>
      </c>
      <c r="J198">
        <v>1800</v>
      </c>
      <c r="K198">
        <v>2100</v>
      </c>
      <c r="L198">
        <v>1300</v>
      </c>
      <c r="M198">
        <v>1600</v>
      </c>
      <c r="V198" t="s">
        <v>762</v>
      </c>
      <c r="W198" t="str">
        <f t="shared" si="344"/>
        <v/>
      </c>
      <c r="X198" t="str">
        <f t="shared" si="345"/>
        <v/>
      </c>
      <c r="Y198">
        <f t="shared" si="346"/>
        <v>18</v>
      </c>
      <c r="Z198">
        <f t="shared" si="347"/>
        <v>21</v>
      </c>
      <c r="AA198">
        <f t="shared" si="348"/>
        <v>13</v>
      </c>
      <c r="AB198">
        <f t="shared" si="349"/>
        <v>16</v>
      </c>
      <c r="AC198" t="str">
        <f t="shared" si="350"/>
        <v/>
      </c>
      <c r="AD198" t="str">
        <f t="shared" si="351"/>
        <v/>
      </c>
      <c r="AG198" t="str">
        <f t="shared" si="352"/>
        <v/>
      </c>
      <c r="AH198" t="str">
        <f t="shared" si="353"/>
        <v/>
      </c>
      <c r="AI198" t="str">
        <f t="shared" si="354"/>
        <v/>
      </c>
      <c r="AJ198" t="str">
        <f t="shared" si="355"/>
        <v/>
      </c>
      <c r="AK198" t="str">
        <f t="shared" si="281"/>
        <v/>
      </c>
      <c r="AL198" t="str">
        <f t="shared" si="282"/>
        <v>6pm-9pm</v>
      </c>
      <c r="AM198" t="str">
        <f t="shared" si="283"/>
        <v>1pm-4pm</v>
      </c>
      <c r="AN198" t="str">
        <f t="shared" si="284"/>
        <v/>
      </c>
      <c r="AO198" t="str">
        <f t="shared" si="285"/>
        <v/>
      </c>
      <c r="AP198" t="str">
        <f t="shared" si="286"/>
        <v/>
      </c>
      <c r="AQ198" t="str">
        <f t="shared" si="287"/>
        <v/>
      </c>
      <c r="AR198" s="11" t="s">
        <v>357</v>
      </c>
      <c r="AS198" t="s">
        <v>295</v>
      </c>
      <c r="AT198" t="s">
        <v>305</v>
      </c>
      <c r="AU198" t="s">
        <v>28</v>
      </c>
      <c r="AV198" s="3" t="s">
        <v>306</v>
      </c>
      <c r="AW198" s="3" t="s">
        <v>307</v>
      </c>
      <c r="AX198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8" t="str">
        <f t="shared" si="334"/>
        <v>&lt;img src=@img/outdoor.png@&gt;</v>
      </c>
      <c r="AZ198" t="str">
        <f t="shared" si="335"/>
        <v>&lt;img src=@img/pets.png@&gt;</v>
      </c>
      <c r="BA198" t="str">
        <f t="shared" si="336"/>
        <v>&lt;img src=@img/medium.png@&gt;</v>
      </c>
      <c r="BB198" t="str">
        <f t="shared" si="337"/>
        <v>&lt;img src=@img/drinkicon.png@&gt;</v>
      </c>
      <c r="BC198" t="str">
        <f t="shared" si="338"/>
        <v/>
      </c>
      <c r="BD198" t="str">
        <f t="shared" si="358"/>
        <v>&lt;img src=@img/outdoor.png@&gt;&lt;img src=@img/pets.png@&gt;&lt;img src=@img/medium.png@&gt;&lt;img src=@img/drinkicon.png@&gt;</v>
      </c>
      <c r="BE198" t="str">
        <f t="shared" si="340"/>
        <v>outdoor pet drink medium med sfoco</v>
      </c>
      <c r="BF198" t="str">
        <f t="shared" si="341"/>
        <v>South Foco</v>
      </c>
      <c r="BG198">
        <v>40.522742000000001</v>
      </c>
      <c r="BH198">
        <v>-105.078374</v>
      </c>
      <c r="BI198" t="str">
        <f t="shared" si="359"/>
        <v>[40.522742,-105.078374],</v>
      </c>
      <c r="BK198" t="str">
        <f>IF(BJ198&gt;0,"&lt;img src=@img/kidicon.png@&gt;","")</f>
        <v/>
      </c>
    </row>
  </sheetData>
  <autoFilter ref="C2:C193"/>
  <sortState ref="B2:BL197">
    <sortCondition ref="B2:B197"/>
  </sortState>
  <hyperlinks>
    <hyperlink ref="G137" r:id="rId1" display="https://www.google.com/maps/dir/Current+Location/101 S. College Avenue, Fort Collins, CO 80524"/>
    <hyperlink ref="AR41" r:id="rId2"/>
    <hyperlink ref="AR98" r:id="rId3"/>
    <hyperlink ref="AR28" r:id="rId4"/>
    <hyperlink ref="AR116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5" r:id="rId12"/>
    <hyperlink ref="AR53" r:id="rId13"/>
    <hyperlink ref="AR127" r:id="rId14"/>
    <hyperlink ref="AR94" r:id="rId15"/>
    <hyperlink ref="AR62" r:id="rId16"/>
    <hyperlink ref="AR168" r:id="rId17"/>
    <hyperlink ref="AR152" r:id="rId18"/>
    <hyperlink ref="AR19" r:id="rId19"/>
    <hyperlink ref="AR10" r:id="rId20"/>
    <hyperlink ref="AR162" r:id="rId21"/>
    <hyperlink ref="AR90" r:id="rId22"/>
    <hyperlink ref="AR154" r:id="rId23"/>
    <hyperlink ref="AR113" r:id="rId24"/>
    <hyperlink ref="AR192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5" r:id="rId36"/>
    <hyperlink ref="AR117" r:id="rId37"/>
    <hyperlink ref="AR137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9" r:id="rId45"/>
    <hyperlink ref="AR139" r:id="rId46"/>
    <hyperlink ref="AR143" r:id="rId47"/>
    <hyperlink ref="AR150" r:id="rId48"/>
    <hyperlink ref="AR171" r:id="rId49"/>
    <hyperlink ref="AR183" r:id="rId50"/>
    <hyperlink ref="AR198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1" r:id="rId58"/>
    <hyperlink ref="AR186" r:id="rId59"/>
    <hyperlink ref="AR58" r:id="rId60"/>
    <hyperlink ref="AR78" r:id="rId61"/>
    <hyperlink ref="AR47" r:id="rId62"/>
    <hyperlink ref="AR9" r:id="rId63"/>
    <hyperlink ref="AR176" r:id="rId64"/>
    <hyperlink ref="B11" r:id="rId65" display="https://www.yelp.com/biz/avuncular-bobs-beerhouse-fort-collins"/>
    <hyperlink ref="AR174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748</v>
      </c>
      <c r="C1" t="s">
        <v>749</v>
      </c>
      <c r="D1" t="s">
        <v>750</v>
      </c>
      <c r="E1">
        <v>40.589424999999999</v>
      </c>
      <c r="F1">
        <v>-105.076553</v>
      </c>
    </row>
    <row r="2" spans="2:6" x14ac:dyDescent="0.25">
      <c r="B2" t="s">
        <v>751</v>
      </c>
      <c r="C2" t="s">
        <v>749</v>
      </c>
      <c r="D2" t="s">
        <v>750</v>
      </c>
      <c r="E2">
        <v>40.589759999999998</v>
      </c>
      <c r="F2">
        <v>-105.076497</v>
      </c>
    </row>
    <row r="3" spans="2:6" x14ac:dyDescent="0.25">
      <c r="B3" t="s">
        <v>752</v>
      </c>
      <c r="C3" t="s">
        <v>749</v>
      </c>
      <c r="D3" t="s">
        <v>753</v>
      </c>
      <c r="E3">
        <v>40.523972999999998</v>
      </c>
      <c r="F3">
        <v>-105.025125</v>
      </c>
    </row>
    <row r="4" spans="2:6" x14ac:dyDescent="0.25">
      <c r="B4" t="s">
        <v>754</v>
      </c>
      <c r="C4" t="s">
        <v>749</v>
      </c>
      <c r="D4" t="s">
        <v>755</v>
      </c>
      <c r="E4">
        <v>40.551048999999999</v>
      </c>
      <c r="F4">
        <v>-105.05831000000001</v>
      </c>
    </row>
    <row r="5" spans="2:6" x14ac:dyDescent="0.25">
      <c r="B5" t="s">
        <v>756</v>
      </c>
      <c r="C5" t="s">
        <v>749</v>
      </c>
      <c r="D5" t="s">
        <v>755</v>
      </c>
      <c r="E5">
        <v>40.563256000000003</v>
      </c>
      <c r="F5">
        <v>-105.07746400000001</v>
      </c>
    </row>
    <row r="6" spans="2:6" x14ac:dyDescent="0.25">
      <c r="B6" t="s">
        <v>757</v>
      </c>
      <c r="C6" t="s">
        <v>749</v>
      </c>
      <c r="D6" t="s">
        <v>755</v>
      </c>
      <c r="E6">
        <v>40.527959000000003</v>
      </c>
      <c r="F6">
        <v>-105.07761600000001</v>
      </c>
    </row>
    <row r="7" spans="2:6" x14ac:dyDescent="0.25">
      <c r="B7" t="s">
        <v>758</v>
      </c>
      <c r="C7" t="s">
        <v>749</v>
      </c>
      <c r="D7" t="s">
        <v>750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2019-04-19T13:48:21Z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