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92" i="1" l="1"/>
  <c r="AX92" i="1"/>
  <c r="AY92" i="1"/>
  <c r="AZ92" i="1"/>
  <c r="BA92" i="1"/>
  <c r="BD92" i="1" s="1"/>
  <c r="BB92" i="1"/>
  <c r="BC92" i="1"/>
  <c r="BE92" i="1"/>
  <c r="BF92" i="1"/>
  <c r="W92" i="1"/>
  <c r="X92" i="1"/>
  <c r="Y92" i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K92" i="1"/>
  <c r="AL92" i="1"/>
  <c r="AM92" i="1"/>
  <c r="AO92" i="1"/>
  <c r="AP92" i="1"/>
  <c r="AQ92" i="1"/>
  <c r="BI185" i="1" l="1"/>
  <c r="BI64" i="1"/>
  <c r="BI184" i="1"/>
  <c r="BI67" i="1"/>
  <c r="BI143" i="1"/>
  <c r="BI121" i="1"/>
  <c r="BI171" i="1"/>
  <c r="AX185" i="1"/>
  <c r="AY185" i="1"/>
  <c r="AZ185" i="1"/>
  <c r="BA185" i="1"/>
  <c r="BB185" i="1"/>
  <c r="BC185" i="1"/>
  <c r="BE185" i="1"/>
  <c r="BF185" i="1"/>
  <c r="AX64" i="1"/>
  <c r="AY64" i="1"/>
  <c r="AZ64" i="1"/>
  <c r="BA64" i="1"/>
  <c r="BB64" i="1"/>
  <c r="BC64" i="1"/>
  <c r="BE64" i="1"/>
  <c r="BF64" i="1"/>
  <c r="AX184" i="1"/>
  <c r="AY184" i="1"/>
  <c r="AZ184" i="1"/>
  <c r="BA184" i="1"/>
  <c r="BB184" i="1"/>
  <c r="BC184" i="1"/>
  <c r="BE184" i="1"/>
  <c r="BF184" i="1"/>
  <c r="AX67" i="1"/>
  <c r="AY67" i="1"/>
  <c r="AZ67" i="1"/>
  <c r="BA67" i="1"/>
  <c r="BB67" i="1"/>
  <c r="BC67" i="1"/>
  <c r="BE67" i="1"/>
  <c r="BF67" i="1"/>
  <c r="AX143" i="1"/>
  <c r="AY143" i="1"/>
  <c r="AZ143" i="1"/>
  <c r="BA143" i="1"/>
  <c r="BB143" i="1"/>
  <c r="BC143" i="1"/>
  <c r="BE143" i="1"/>
  <c r="BF143" i="1"/>
  <c r="AX121" i="1"/>
  <c r="AY121" i="1"/>
  <c r="AZ121" i="1"/>
  <c r="BA121" i="1"/>
  <c r="BB121" i="1"/>
  <c r="BC121" i="1"/>
  <c r="BE121" i="1"/>
  <c r="BF121" i="1"/>
  <c r="AX171" i="1"/>
  <c r="AY171" i="1"/>
  <c r="AZ171" i="1"/>
  <c r="BA171" i="1"/>
  <c r="BB171" i="1"/>
  <c r="BC171" i="1"/>
  <c r="BE171" i="1"/>
  <c r="BF171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94" i="1"/>
  <c r="X194" i="1"/>
  <c r="Y194" i="1"/>
  <c r="AL194" i="1" s="1"/>
  <c r="Z194" i="1"/>
  <c r="AA194" i="1"/>
  <c r="AM194" i="1" s="1"/>
  <c r="AB194" i="1"/>
  <c r="AC194" i="1"/>
  <c r="AD194" i="1"/>
  <c r="AG194" i="1"/>
  <c r="AH194" i="1"/>
  <c r="AI194" i="1"/>
  <c r="AJ194" i="1"/>
  <c r="AK194" i="1"/>
  <c r="AN194" i="1"/>
  <c r="AO194" i="1"/>
  <c r="AP194" i="1"/>
  <c r="AQ194" i="1"/>
  <c r="W185" i="1"/>
  <c r="X185" i="1"/>
  <c r="Y185" i="1"/>
  <c r="Z185" i="1"/>
  <c r="AA185" i="1"/>
  <c r="AB185" i="1"/>
  <c r="AC185" i="1"/>
  <c r="AD185" i="1"/>
  <c r="AG185" i="1"/>
  <c r="AH185" i="1"/>
  <c r="AI185" i="1"/>
  <c r="AJ185" i="1"/>
  <c r="AK185" i="1"/>
  <c r="AL185" i="1"/>
  <c r="AM185" i="1"/>
  <c r="AN185" i="1"/>
  <c r="AO185" i="1"/>
  <c r="AP185" i="1"/>
  <c r="AQ185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3" i="1"/>
  <c r="X143" i="1"/>
  <c r="Y143" i="1"/>
  <c r="Z143" i="1"/>
  <c r="AA143" i="1"/>
  <c r="AB143" i="1"/>
  <c r="AC143" i="1"/>
  <c r="AD143" i="1"/>
  <c r="AG143" i="1"/>
  <c r="AH143" i="1"/>
  <c r="AI143" i="1"/>
  <c r="AJ143" i="1"/>
  <c r="AK143" i="1"/>
  <c r="AL143" i="1"/>
  <c r="AM143" i="1"/>
  <c r="AN143" i="1"/>
  <c r="AO143" i="1"/>
  <c r="AP143" i="1"/>
  <c r="AQ143" i="1"/>
  <c r="W121" i="1"/>
  <c r="X121" i="1"/>
  <c r="Y121" i="1"/>
  <c r="Z121" i="1"/>
  <c r="AA121" i="1"/>
  <c r="AB121" i="1"/>
  <c r="AC121" i="1"/>
  <c r="AD121" i="1"/>
  <c r="AG121" i="1"/>
  <c r="AH121" i="1"/>
  <c r="AI121" i="1"/>
  <c r="AJ121" i="1"/>
  <c r="AK121" i="1"/>
  <c r="AL121" i="1"/>
  <c r="AM121" i="1"/>
  <c r="AN121" i="1"/>
  <c r="AO121" i="1"/>
  <c r="AP121" i="1"/>
  <c r="AQ121" i="1"/>
  <c r="W171" i="1"/>
  <c r="X171" i="1"/>
  <c r="Y171" i="1"/>
  <c r="Z171" i="1"/>
  <c r="AA171" i="1"/>
  <c r="AB171" i="1"/>
  <c r="AC171" i="1"/>
  <c r="AD171" i="1"/>
  <c r="AG171" i="1"/>
  <c r="AH171" i="1"/>
  <c r="AI171" i="1"/>
  <c r="AJ171" i="1"/>
  <c r="AK171" i="1"/>
  <c r="AL171" i="1"/>
  <c r="AM171" i="1"/>
  <c r="AN171" i="1"/>
  <c r="AO171" i="1"/>
  <c r="AP171" i="1"/>
  <c r="AQ171" i="1"/>
  <c r="AL183" i="1"/>
  <c r="AM183" i="1"/>
  <c r="AN183" i="1"/>
  <c r="AO183" i="1"/>
  <c r="AP183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L189" i="1"/>
  <c r="AM189" i="1"/>
  <c r="AN189" i="1"/>
  <c r="AO189" i="1"/>
  <c r="AP189" i="1"/>
  <c r="AO190" i="1"/>
  <c r="AP190" i="1"/>
  <c r="BD171" i="1" l="1"/>
  <c r="BD121" i="1"/>
  <c r="BD143" i="1"/>
  <c r="BD67" i="1"/>
  <c r="BD184" i="1"/>
  <c r="BD64" i="1"/>
  <c r="BD185" i="1"/>
  <c r="BI132" i="1"/>
  <c r="BB132" i="1"/>
  <c r="BC132" i="1"/>
  <c r="BE132" i="1"/>
  <c r="BF132" i="1"/>
  <c r="AX132" i="1"/>
  <c r="AY132" i="1"/>
  <c r="AZ132" i="1"/>
  <c r="BA132" i="1"/>
  <c r="W132" i="1"/>
  <c r="X132" i="1"/>
  <c r="Y132" i="1"/>
  <c r="Z132" i="1"/>
  <c r="AA132" i="1"/>
  <c r="AM132" i="1" s="1"/>
  <c r="AB132" i="1"/>
  <c r="AC132" i="1"/>
  <c r="AD132" i="1"/>
  <c r="AE132" i="1"/>
  <c r="AO132" i="1" s="1"/>
  <c r="AF132" i="1"/>
  <c r="AG132" i="1"/>
  <c r="AH132" i="1"/>
  <c r="AI132" i="1"/>
  <c r="AQ132" i="1" s="1"/>
  <c r="AJ132" i="1"/>
  <c r="AN132" i="1" l="1"/>
  <c r="AK132" i="1"/>
  <c r="BD132" i="1"/>
  <c r="AL132" i="1"/>
  <c r="AP132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6" i="1"/>
  <c r="BF187" i="1"/>
  <c r="BF188" i="1"/>
  <c r="BF189" i="1"/>
  <c r="BF190" i="1"/>
  <c r="BF191" i="1"/>
  <c r="BF192" i="1"/>
  <c r="BF193" i="1"/>
  <c r="BF194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2" i="1"/>
  <c r="BI123" i="1"/>
  <c r="BI124" i="1"/>
  <c r="BI125" i="1"/>
  <c r="BI126" i="1"/>
  <c r="BI127" i="1"/>
  <c r="BI128" i="1"/>
  <c r="BI129" i="1"/>
  <c r="BI130" i="1"/>
  <c r="BI131" i="1"/>
  <c r="BI133" i="1"/>
  <c r="BI134" i="1"/>
  <c r="BI135" i="1"/>
  <c r="BI136" i="1"/>
  <c r="BI137" i="1"/>
  <c r="BI138" i="1"/>
  <c r="BI139" i="1"/>
  <c r="BI140" i="1"/>
  <c r="BI141" i="1"/>
  <c r="BI142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6" i="1"/>
  <c r="BI187" i="1"/>
  <c r="BI188" i="1"/>
  <c r="BI189" i="1"/>
  <c r="BI190" i="1"/>
  <c r="BI191" i="1"/>
  <c r="BI192" i="1"/>
  <c r="BI193" i="1"/>
  <c r="BI194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O56" i="1" s="1"/>
  <c r="AG56" i="1"/>
  <c r="AH56" i="1"/>
  <c r="AI56" i="1"/>
  <c r="AJ56" i="1"/>
  <c r="AK56" i="1"/>
  <c r="AL56" i="1"/>
  <c r="AM56" i="1"/>
  <c r="AN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7" i="1"/>
  <c r="X127" i="1"/>
  <c r="Y127" i="1"/>
  <c r="AL127" i="1" s="1"/>
  <c r="Z127" i="1"/>
  <c r="AA127" i="1"/>
  <c r="AM127" i="1" s="1"/>
  <c r="AB127" i="1"/>
  <c r="AC127" i="1"/>
  <c r="AN127" i="1" s="1"/>
  <c r="AD127" i="1"/>
  <c r="AE127" i="1"/>
  <c r="AO127" i="1" s="1"/>
  <c r="AF127" i="1"/>
  <c r="AG127" i="1"/>
  <c r="AH127" i="1"/>
  <c r="AI127" i="1"/>
  <c r="AJ127" i="1"/>
  <c r="AK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P131" i="1"/>
  <c r="AQ131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Q183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Q189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Q190" i="1"/>
  <c r="AN131" i="1" l="1"/>
  <c r="AL131" i="1"/>
  <c r="AO131" i="1"/>
  <c r="AM131" i="1"/>
  <c r="AO102" i="1"/>
  <c r="AL190" i="1"/>
  <c r="AL69" i="1"/>
  <c r="AM34" i="1"/>
  <c r="AN69" i="1"/>
  <c r="AN190" i="1"/>
  <c r="AM190" i="1"/>
  <c r="AK73" i="1"/>
  <c r="AL169" i="1"/>
  <c r="AL86" i="1"/>
  <c r="AQ136" i="1"/>
  <c r="AK136" i="1"/>
  <c r="AN86" i="1"/>
  <c r="AN47" i="1"/>
  <c r="AN95" i="1"/>
  <c r="AM49" i="1"/>
  <c r="AP149" i="1"/>
  <c r="AM102" i="1"/>
  <c r="AL3" i="1"/>
  <c r="AQ86" i="1"/>
  <c r="AN159" i="1"/>
  <c r="AM66" i="1"/>
  <c r="AP44" i="1"/>
  <c r="AL149" i="1"/>
  <c r="AQ142" i="1"/>
  <c r="AK142" i="1"/>
  <c r="AP102" i="1"/>
  <c r="AN62" i="1"/>
  <c r="AO145" i="1"/>
  <c r="AP126" i="1"/>
  <c r="AN126" i="1"/>
  <c r="AL125" i="1"/>
  <c r="AO124" i="1"/>
  <c r="AK122" i="1"/>
  <c r="AK84" i="1"/>
  <c r="AO81" i="1"/>
  <c r="AP76" i="1"/>
  <c r="AL76" i="1"/>
  <c r="AP73" i="1"/>
  <c r="AN73" i="1"/>
  <c r="AN102" i="1"/>
  <c r="AQ69" i="1"/>
  <c r="AL62" i="1"/>
  <c r="AN125" i="1"/>
  <c r="AQ124" i="1"/>
  <c r="AP123" i="1"/>
  <c r="AN123" i="1"/>
  <c r="AO122" i="1"/>
  <c r="AN76" i="1"/>
  <c r="AL73" i="1"/>
  <c r="AN182" i="1"/>
  <c r="AQ102" i="1"/>
  <c r="AL94" i="1"/>
  <c r="AM65" i="1"/>
  <c r="AM47" i="1"/>
  <c r="AM44" i="1"/>
  <c r="AN66" i="1"/>
  <c r="AM168" i="1"/>
  <c r="AN57" i="1"/>
  <c r="AN145" i="1"/>
  <c r="AK126" i="1"/>
  <c r="AO123" i="1"/>
  <c r="AP122" i="1"/>
  <c r="AN84" i="1"/>
  <c r="AL84" i="1"/>
  <c r="AP81" i="1"/>
  <c r="AL81" i="1"/>
  <c r="AO76" i="1"/>
  <c r="AQ73" i="1"/>
  <c r="AO73" i="1"/>
  <c r="AM73" i="1"/>
  <c r="AP21" i="1"/>
  <c r="AN21" i="1"/>
  <c r="AL21" i="1"/>
  <c r="AN160" i="1"/>
  <c r="AK88" i="1"/>
  <c r="AL57" i="1"/>
  <c r="AP3" i="1"/>
  <c r="AN3" i="1"/>
  <c r="BD162" i="1"/>
  <c r="AO126" i="1"/>
  <c r="AM125" i="1"/>
  <c r="AN124" i="1"/>
  <c r="AL122" i="1"/>
  <c r="AN94" i="1"/>
  <c r="AM169" i="1"/>
  <c r="AN168" i="1"/>
  <c r="AN167" i="1"/>
  <c r="AL167" i="1"/>
  <c r="AO160" i="1"/>
  <c r="AQ94" i="1"/>
  <c r="AK94" i="1"/>
  <c r="AN88" i="1"/>
  <c r="AL88" i="1"/>
  <c r="AK87" i="1"/>
  <c r="AP55" i="1"/>
  <c r="AL55" i="1"/>
  <c r="AK52" i="1"/>
  <c r="AP34" i="1"/>
  <c r="AN34" i="1"/>
  <c r="AQ3" i="1"/>
  <c r="AO3" i="1"/>
  <c r="AM3" i="1"/>
  <c r="AN177" i="1"/>
  <c r="AP157" i="1"/>
  <c r="AL147" i="1"/>
  <c r="AO106" i="1"/>
  <c r="AN97" i="1"/>
  <c r="AQ95" i="1"/>
  <c r="AK45" i="1"/>
  <c r="AN38" i="1"/>
  <c r="AO37" i="1"/>
  <c r="AP36" i="1"/>
  <c r="AQ23" i="1"/>
  <c r="AL22" i="1"/>
  <c r="AN19" i="1"/>
  <c r="AO18" i="1"/>
  <c r="AQ9" i="1"/>
  <c r="AK9" i="1"/>
  <c r="AO172" i="1"/>
  <c r="AP148" i="1"/>
  <c r="AK110" i="1"/>
  <c r="AN106" i="1"/>
  <c r="AN18" i="1"/>
  <c r="AK8" i="1"/>
  <c r="AK182" i="1"/>
  <c r="AN172" i="1"/>
  <c r="AO114" i="1"/>
  <c r="AP110" i="1"/>
  <c r="AL99" i="1"/>
  <c r="AL97" i="1"/>
  <c r="AM96" i="1"/>
  <c r="AO95" i="1"/>
  <c r="AP87" i="1"/>
  <c r="AP70" i="1"/>
  <c r="AL38" i="1"/>
  <c r="AO23" i="1"/>
  <c r="AP22" i="1"/>
  <c r="BD175" i="1"/>
  <c r="BD168" i="1"/>
  <c r="AP180" i="1"/>
  <c r="AP178" i="1"/>
  <c r="AN169" i="1"/>
  <c r="AK154" i="1"/>
  <c r="AN148" i="1"/>
  <c r="AM134" i="1"/>
  <c r="AN114" i="1"/>
  <c r="AN111" i="1"/>
  <c r="AQ99" i="1"/>
  <c r="AM78" i="1"/>
  <c r="AO70" i="1"/>
  <c r="AL37" i="1"/>
  <c r="AN23" i="1"/>
  <c r="AQ19" i="1"/>
  <c r="AK19" i="1"/>
  <c r="AM10" i="1"/>
  <c r="BD189" i="1"/>
  <c r="AO180" i="1"/>
  <c r="AL157" i="1"/>
  <c r="AP154" i="1"/>
  <c r="AN147" i="1"/>
  <c r="AP146" i="1"/>
  <c r="AM111" i="1"/>
  <c r="AQ106" i="1"/>
  <c r="AP99" i="1"/>
  <c r="AL78" i="1"/>
  <c r="AN70" i="1"/>
  <c r="AL36" i="1"/>
  <c r="AM23" i="1"/>
  <c r="AL10" i="1"/>
  <c r="BD173" i="1"/>
  <c r="BD190" i="1"/>
  <c r="AN180" i="1"/>
  <c r="AK157" i="1"/>
  <c r="AL148" i="1"/>
  <c r="AO146" i="1"/>
  <c r="AQ134" i="1"/>
  <c r="AQ112" i="1"/>
  <c r="AK112" i="1"/>
  <c r="AK78" i="1"/>
  <c r="AM70" i="1"/>
  <c r="AQ36" i="1"/>
  <c r="AK36" i="1"/>
  <c r="AL23" i="1"/>
  <c r="AP18" i="1"/>
  <c r="AP16" i="1"/>
  <c r="AM8" i="1"/>
  <c r="AO178" i="1"/>
  <c r="AQ172" i="1"/>
  <c r="AM157" i="1"/>
  <c r="AQ154" i="1"/>
  <c r="AM149" i="1"/>
  <c r="AM126" i="1"/>
  <c r="AQ123" i="1"/>
  <c r="AK123" i="1"/>
  <c r="AK111" i="1"/>
  <c r="AL110" i="1"/>
  <c r="AP96" i="1"/>
  <c r="AP94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3" i="1"/>
  <c r="BD187" i="1"/>
  <c r="BD100" i="1"/>
  <c r="BD129" i="1"/>
  <c r="BD123" i="1"/>
  <c r="AM182" i="1"/>
  <c r="AM180" i="1"/>
  <c r="AN178" i="1"/>
  <c r="AM148" i="1"/>
  <c r="AL145" i="1"/>
  <c r="AL142" i="1"/>
  <c r="AP136" i="1"/>
  <c r="AO112" i="1"/>
  <c r="AP111" i="1"/>
  <c r="AQ110" i="1"/>
  <c r="AM106" i="1"/>
  <c r="AN99" i="1"/>
  <c r="AO96" i="1"/>
  <c r="AO94" i="1"/>
  <c r="AM87" i="1"/>
  <c r="AL66" i="1"/>
  <c r="AP49" i="1"/>
  <c r="AL46" i="1"/>
  <c r="AL44" i="1"/>
  <c r="AN42" i="1"/>
  <c r="AL8" i="1"/>
  <c r="BD85" i="1"/>
  <c r="BD35" i="1"/>
  <c r="BD11" i="1"/>
  <c r="AL182" i="1"/>
  <c r="AM178" i="1"/>
  <c r="AQ157" i="1"/>
  <c r="AO136" i="1"/>
  <c r="AN112" i="1"/>
  <c r="AO111" i="1"/>
  <c r="AL106" i="1"/>
  <c r="AM99" i="1"/>
  <c r="AL87" i="1"/>
  <c r="AQ76" i="1"/>
  <c r="AQ55" i="1"/>
  <c r="AN45" i="1"/>
  <c r="AM37" i="1"/>
  <c r="AN36" i="1"/>
  <c r="AM24" i="1"/>
  <c r="AO22" i="1"/>
  <c r="AL19" i="1"/>
  <c r="AN16" i="1"/>
  <c r="AP9" i="1"/>
  <c r="BD95" i="1"/>
  <c r="BD170" i="1"/>
  <c r="BD25" i="1"/>
  <c r="AQ182" i="1"/>
  <c r="AQ180" i="1"/>
  <c r="AL178" i="1"/>
  <c r="AM160" i="1"/>
  <c r="AP159" i="1"/>
  <c r="AN154" i="1"/>
  <c r="AN136" i="1"/>
  <c r="AL134" i="1"/>
  <c r="AM124" i="1"/>
  <c r="AQ97" i="1"/>
  <c r="AK97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8" i="1"/>
  <c r="BD152" i="1"/>
  <c r="BD146" i="1"/>
  <c r="BD139" i="1"/>
  <c r="BD125" i="1"/>
  <c r="BD115" i="1"/>
  <c r="BD103" i="1"/>
  <c r="BD52" i="1"/>
  <c r="BD39" i="1"/>
  <c r="AL177" i="1"/>
  <c r="AO169" i="1"/>
  <c r="AO159" i="1"/>
  <c r="AM154" i="1"/>
  <c r="AQ147" i="1"/>
  <c r="AK147" i="1"/>
  <c r="AM146" i="1"/>
  <c r="AO135" i="1"/>
  <c r="AL124" i="1"/>
  <c r="AN122" i="1"/>
  <c r="AN110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1" i="1"/>
  <c r="BD59" i="1"/>
  <c r="BD32" i="1"/>
  <c r="AK160" i="1"/>
  <c r="AN157" i="1"/>
  <c r="AL154" i="1"/>
  <c r="AN149" i="1"/>
  <c r="AN142" i="1"/>
  <c r="AN135" i="1"/>
  <c r="AP134" i="1"/>
  <c r="AP125" i="1"/>
  <c r="AM122" i="1"/>
  <c r="AM110" i="1"/>
  <c r="AK96" i="1"/>
  <c r="AL95" i="1"/>
  <c r="AN78" i="1"/>
  <c r="AO65" i="1"/>
  <c r="AN55" i="1"/>
  <c r="AM52" i="1"/>
  <c r="AN46" i="1"/>
  <c r="AN44" i="1"/>
  <c r="AP24" i="1"/>
  <c r="AN8" i="1"/>
  <c r="BD110" i="1"/>
  <c r="BD4" i="1"/>
  <c r="AP182" i="1"/>
  <c r="AP172" i="1"/>
  <c r="AO168" i="1"/>
  <c r="AM159" i="1"/>
  <c r="AO157" i="1"/>
  <c r="AO154" i="1"/>
  <c r="AK149" i="1"/>
  <c r="AO147" i="1"/>
  <c r="AL146" i="1"/>
  <c r="AO142" i="1"/>
  <c r="AM136" i="1"/>
  <c r="AP135" i="1"/>
  <c r="AL126" i="1"/>
  <c r="AO125" i="1"/>
  <c r="AM123" i="1"/>
  <c r="AM114" i="1"/>
  <c r="AM112" i="1"/>
  <c r="AK99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7" i="1"/>
  <c r="AQ126" i="1"/>
  <c r="AK124" i="1"/>
  <c r="AK95" i="1"/>
  <c r="AM58" i="1"/>
  <c r="AM22" i="1"/>
  <c r="BD172" i="1"/>
  <c r="BD122" i="1"/>
  <c r="BD106" i="1"/>
  <c r="BD98" i="1"/>
  <c r="BD73" i="1"/>
  <c r="BD55" i="1"/>
  <c r="AO182" i="1"/>
  <c r="AP169" i="1"/>
  <c r="AP167" i="1"/>
  <c r="AL159" i="1"/>
  <c r="AQ148" i="1"/>
  <c r="AK148" i="1"/>
  <c r="AM147" i="1"/>
  <c r="AM145" i="1"/>
  <c r="AM142" i="1"/>
  <c r="AL136" i="1"/>
  <c r="AP124" i="1"/>
  <c r="AL123" i="1"/>
  <c r="AL114" i="1"/>
  <c r="AL112" i="1"/>
  <c r="AN96" i="1"/>
  <c r="AP95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5" i="1"/>
  <c r="BD101" i="1"/>
  <c r="BD17" i="1"/>
  <c r="AQ177" i="1"/>
  <c r="AK177" i="1"/>
  <c r="AM172" i="1"/>
  <c r="AO167" i="1"/>
  <c r="AO149" i="1"/>
  <c r="AM135" i="1"/>
  <c r="AO99" i="1"/>
  <c r="AP97" i="1"/>
  <c r="AO87" i="1"/>
  <c r="AK86" i="1"/>
  <c r="AK69" i="1"/>
  <c r="AO62" i="1"/>
  <c r="AQ58" i="1"/>
  <c r="AK58" i="1"/>
  <c r="AO49" i="1"/>
  <c r="AO34" i="1"/>
  <c r="AP25" i="1"/>
  <c r="BD180" i="1"/>
  <c r="BD155" i="1"/>
  <c r="BD130" i="1"/>
  <c r="AK145" i="1"/>
  <c r="AO42" i="1"/>
  <c r="AO38" i="1"/>
  <c r="AP37" i="1"/>
  <c r="AO19" i="1"/>
  <c r="AL16" i="1"/>
  <c r="AO10" i="1"/>
  <c r="BD50" i="1"/>
  <c r="BD33" i="1"/>
  <c r="AP114" i="1"/>
  <c r="AP112" i="1"/>
  <c r="AL111" i="1"/>
  <c r="AO110" i="1"/>
  <c r="AO97" i="1"/>
  <c r="AL96" i="1"/>
  <c r="AM94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6" i="1"/>
  <c r="BD174" i="1"/>
  <c r="BD105" i="1"/>
  <c r="AP177" i="1"/>
  <c r="AL172" i="1"/>
  <c r="AM167" i="1"/>
  <c r="AO148" i="1"/>
  <c r="AN146" i="1"/>
  <c r="AP145" i="1"/>
  <c r="AL135" i="1"/>
  <c r="AO134" i="1"/>
  <c r="AQ122" i="1"/>
  <c r="AQ111" i="1"/>
  <c r="AK106" i="1"/>
  <c r="AM62" i="1"/>
  <c r="AL180" i="1"/>
  <c r="AO177" i="1"/>
  <c r="AP168" i="1"/>
  <c r="AL160" i="1"/>
  <c r="AP147" i="1"/>
  <c r="AP142" i="1"/>
  <c r="AN134" i="1"/>
  <c r="AP106" i="1"/>
  <c r="AM97" i="1"/>
  <c r="AM95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2" i="1"/>
  <c r="BD133" i="1"/>
  <c r="BD117" i="1"/>
  <c r="BK94" i="1" l="1"/>
  <c r="BD94" i="1" s="1"/>
  <c r="BK160" i="1"/>
  <c r="BD160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3" i="1"/>
  <c r="BD93" i="1" s="1"/>
  <c r="BK96" i="1"/>
  <c r="BD96" i="1" s="1"/>
  <c r="BK97" i="1"/>
  <c r="BD97" i="1" s="1"/>
  <c r="BK99" i="1"/>
  <c r="BD99" i="1" s="1"/>
  <c r="BK102" i="1"/>
  <c r="BD102" i="1" s="1"/>
  <c r="BK104" i="1"/>
  <c r="BD104" i="1" s="1"/>
  <c r="BK107" i="1"/>
  <c r="BD107" i="1" s="1"/>
  <c r="BK108" i="1"/>
  <c r="BD108" i="1" s="1"/>
  <c r="BK109" i="1"/>
  <c r="BD109" i="1" s="1"/>
  <c r="BK111" i="1"/>
  <c r="BD111" i="1" s="1"/>
  <c r="BK112" i="1"/>
  <c r="BD112" i="1" s="1"/>
  <c r="BK113" i="1"/>
  <c r="BD113" i="1" s="1"/>
  <c r="BK114" i="1"/>
  <c r="BD114" i="1" s="1"/>
  <c r="BK116" i="1"/>
  <c r="BD116" i="1" s="1"/>
  <c r="BK118" i="1"/>
  <c r="BD118" i="1" s="1"/>
  <c r="BK119" i="1"/>
  <c r="BD119" i="1" s="1"/>
  <c r="BK120" i="1"/>
  <c r="BD120" i="1" s="1"/>
  <c r="BK124" i="1"/>
  <c r="BD124" i="1" s="1"/>
  <c r="BK126" i="1"/>
  <c r="BD126" i="1" s="1"/>
  <c r="BK127" i="1"/>
  <c r="BD127" i="1" s="1"/>
  <c r="BK128" i="1"/>
  <c r="BD128" i="1" s="1"/>
  <c r="BK131" i="1"/>
  <c r="BD131" i="1" s="1"/>
  <c r="BK134" i="1"/>
  <c r="BD134" i="1" s="1"/>
  <c r="BK135" i="1"/>
  <c r="BD135" i="1" s="1"/>
  <c r="BK136" i="1"/>
  <c r="BD136" i="1" s="1"/>
  <c r="BK137" i="1"/>
  <c r="BD137" i="1" s="1"/>
  <c r="BK138" i="1"/>
  <c r="BD138" i="1" s="1"/>
  <c r="BK140" i="1"/>
  <c r="BD140" i="1" s="1"/>
  <c r="BK141" i="1"/>
  <c r="BD141" i="1" s="1"/>
  <c r="BK144" i="1"/>
  <c r="BD144" i="1" s="1"/>
  <c r="BK145" i="1"/>
  <c r="BD145" i="1" s="1"/>
  <c r="BK147" i="1"/>
  <c r="BD147" i="1" s="1"/>
  <c r="BK148" i="1"/>
  <c r="BD148" i="1" s="1"/>
  <c r="BK149" i="1"/>
  <c r="BD149" i="1" s="1"/>
  <c r="BK150" i="1"/>
  <c r="BD150" i="1" s="1"/>
  <c r="BK151" i="1"/>
  <c r="BD151" i="1" s="1"/>
  <c r="BK153" i="1"/>
  <c r="BD153" i="1" s="1"/>
  <c r="BK154" i="1"/>
  <c r="BD154" i="1" s="1"/>
  <c r="BK157" i="1"/>
  <c r="BD157" i="1" s="1"/>
  <c r="BK156" i="1"/>
  <c r="BD156" i="1" s="1"/>
  <c r="BK159" i="1"/>
  <c r="BD159" i="1" s="1"/>
  <c r="BK161" i="1"/>
  <c r="BD161" i="1" s="1"/>
  <c r="BK163" i="1"/>
  <c r="BD163" i="1" s="1"/>
  <c r="BK164" i="1"/>
  <c r="BD164" i="1" s="1"/>
  <c r="BK166" i="1"/>
  <c r="BD166" i="1" s="1"/>
  <c r="BK167" i="1"/>
  <c r="BD167" i="1" s="1"/>
  <c r="BK169" i="1"/>
  <c r="BD169" i="1" s="1"/>
  <c r="BK176" i="1"/>
  <c r="BD176" i="1" s="1"/>
  <c r="BK177" i="1"/>
  <c r="BD177" i="1" s="1"/>
  <c r="BK178" i="1"/>
  <c r="BD178" i="1" s="1"/>
  <c r="BK179" i="1"/>
  <c r="BD179" i="1" s="1"/>
  <c r="BK182" i="1"/>
  <c r="BD182" i="1" s="1"/>
  <c r="BK183" i="1"/>
  <c r="BD183" i="1" s="1"/>
  <c r="BK188" i="1"/>
  <c r="BD188" i="1" s="1"/>
  <c r="BK191" i="1"/>
  <c r="BD191" i="1" s="1"/>
  <c r="BK192" i="1"/>
  <c r="BD192" i="1" s="1"/>
  <c r="BK194" i="1"/>
  <c r="BD194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<sst xmlns="http://schemas.openxmlformats.org/spreadsheetml/2006/main" count="1782" uniqueCount="790">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</sst>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4"/>
  <sheetViews>
    <sheetView tabSelected="1" zoomScale="85" zoomScaleNormal="85" workbookViewId="0">
      <pane xSplit="4" ySplit="1" topLeftCell="E66" activePane="bottomRight" state="frozen"/>
      <selection pane="topRight" activeCell="E1" sqref="E1"/>
      <selection pane="bottomLeft" activeCell="U86" sqref="U86"/>
      <selection pane="bottomRight" activeCell="I79" sqref="I79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410</v>
      </c>
      <c r="X1" s="1" t="s">
        <v>411</v>
      </c>
      <c r="Y1" s="1" t="s">
        <v>412</v>
      </c>
      <c r="Z1" s="1" t="s">
        <v>413</v>
      </c>
      <c r="AA1" s="1" t="s">
        <v>414</v>
      </c>
      <c r="AB1" s="1" t="s">
        <v>415</v>
      </c>
      <c r="AC1" s="1" t="s">
        <v>416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17</v>
      </c>
      <c r="AS1" s="1" t="s">
        <v>303</v>
      </c>
      <c r="AT1" s="1" t="s">
        <v>304</v>
      </c>
      <c r="AU1" s="1" t="s">
        <v>297</v>
      </c>
      <c r="AV1" s="1" t="s">
        <v>21</v>
      </c>
      <c r="AW1" s="1" t="s">
        <v>22</v>
      </c>
      <c r="AY1" s="6"/>
      <c r="BD1" s="1" t="s">
        <v>424</v>
      </c>
      <c r="BE1" s="1" t="s">
        <v>425</v>
      </c>
      <c r="BF1" s="1" t="s">
        <v>430</v>
      </c>
      <c r="BG1" s="1" t="s">
        <v>432</v>
      </c>
      <c r="BH1" s="1" t="s">
        <v>433</v>
      </c>
      <c r="BJ1" s="1" t="s">
        <v>435</v>
      </c>
      <c r="BL1" s="1" t="s">
        <v>436</v>
      </c>
    </row>
    <row r="2" spans="2:64" ht="21" customHeight="1" x14ac:dyDescent="0.25">
      <c r="B2" s="1" t="s">
        <v>454</v>
      </c>
      <c r="C2" s="1" t="s">
        <v>428</v>
      </c>
      <c r="E2" s="1" t="s">
        <v>431</v>
      </c>
      <c r="G2" s="1" t="s">
        <v>455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456</v>
      </c>
      <c r="AU2" s="1" t="s">
        <v>299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508</v>
      </c>
    </row>
    <row r="3" spans="2:64" ht="21" customHeight="1" x14ac:dyDescent="0.25">
      <c r="B3" s="1" t="s">
        <v>140</v>
      </c>
      <c r="C3" s="1" t="s">
        <v>426</v>
      </c>
      <c r="D3" s="1" t="s">
        <v>141</v>
      </c>
      <c r="E3" s="1" t="s">
        <v>431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251</v>
      </c>
      <c r="AU3" s="1" t="s">
        <v>298</v>
      </c>
      <c r="AV3" s="5" t="s">
        <v>307</v>
      </c>
      <c r="AW3" s="5" t="s">
        <v>307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672</v>
      </c>
      <c r="C4" s="1" t="s">
        <v>426</v>
      </c>
      <c r="E4" s="1" t="s">
        <v>431</v>
      </c>
      <c r="G4" s="1" t="s">
        <v>693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701</v>
      </c>
      <c r="AU4" s="1" t="s">
        <v>298</v>
      </c>
      <c r="AV4" s="5" t="s">
        <v>307</v>
      </c>
      <c r="AW4" s="5" t="s">
        <v>307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25">
      <c r="B5" s="1" t="s">
        <v>146</v>
      </c>
      <c r="C5" s="1" t="s">
        <v>308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333</v>
      </c>
      <c r="AU5" s="1" t="s">
        <v>28</v>
      </c>
      <c r="AV5" s="5" t="s">
        <v>307</v>
      </c>
      <c r="AW5" s="5" t="s">
        <v>307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25">
      <c r="B6" s="1" t="s">
        <v>509</v>
      </c>
      <c r="C6" s="1" t="s">
        <v>308</v>
      </c>
      <c r="D6" s="1" t="s">
        <v>510</v>
      </c>
      <c r="E6" s="1" t="s">
        <v>54</v>
      </c>
      <c r="G6" s="3" t="s">
        <v>511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307</v>
      </c>
      <c r="AW6" s="5" t="s">
        <v>307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25">
      <c r="B7" s="1" t="s">
        <v>149</v>
      </c>
      <c r="C7" s="1" t="s">
        <v>427</v>
      </c>
      <c r="D7" s="1" t="s">
        <v>272</v>
      </c>
      <c r="E7" s="1" t="s">
        <v>431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334</v>
      </c>
      <c r="AS7" s="1" t="s">
        <v>295</v>
      </c>
      <c r="AT7" s="1" t="s">
        <v>305</v>
      </c>
      <c r="AU7" s="1" t="s">
        <v>299</v>
      </c>
      <c r="AV7" s="5" t="s">
        <v>307</v>
      </c>
      <c r="AW7" s="5" t="s">
        <v>307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25">
      <c r="B8" s="1" t="s">
        <v>65</v>
      </c>
      <c r="C8" s="1" t="s">
        <v>428</v>
      </c>
      <c r="D8" s="1" t="s">
        <v>66</v>
      </c>
      <c r="E8" s="1" t="s">
        <v>431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512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311</v>
      </c>
      <c r="AS8" s="1" t="s">
        <v>295</v>
      </c>
      <c r="AU8" s="1" t="s">
        <v>299</v>
      </c>
      <c r="AV8" s="5" t="s">
        <v>306</v>
      </c>
      <c r="AW8" s="5" t="s">
        <v>306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25">
      <c r="B9" s="1" t="s">
        <v>513</v>
      </c>
      <c r="C9" s="1" t="s">
        <v>426</v>
      </c>
      <c r="D9" s="1" t="s">
        <v>514</v>
      </c>
      <c r="E9" s="1" t="s">
        <v>431</v>
      </c>
      <c r="G9" s="3" t="s">
        <v>515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512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311</v>
      </c>
      <c r="AS9" s="1" t="s">
        <v>295</v>
      </c>
      <c r="AU9" s="1" t="s">
        <v>298</v>
      </c>
      <c r="AV9" s="5" t="s">
        <v>306</v>
      </c>
      <c r="AW9" s="5" t="s">
        <v>306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25">
      <c r="B10" s="1" t="s">
        <v>109</v>
      </c>
      <c r="C10" s="1" t="s">
        <v>308</v>
      </c>
      <c r="D10" s="1" t="s">
        <v>110</v>
      </c>
      <c r="E10" s="1" t="s">
        <v>431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247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324</v>
      </c>
      <c r="AS10" s="1" t="s">
        <v>295</v>
      </c>
      <c r="AU10" s="1" t="s">
        <v>28</v>
      </c>
      <c r="AV10" s="5" t="s">
        <v>306</v>
      </c>
      <c r="AW10" s="5" t="s">
        <v>307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25">
      <c r="B11" s="4" t="s">
        <v>569</v>
      </c>
      <c r="C11" s="1" t="s">
        <v>308</v>
      </c>
      <c r="D11" s="1" t="s">
        <v>561</v>
      </c>
      <c r="E11" s="1" t="s">
        <v>431</v>
      </c>
      <c r="G11" s="3" t="s">
        <v>570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571</v>
      </c>
      <c r="AU11" s="1" t="s">
        <v>28</v>
      </c>
      <c r="AV11" s="5" t="s">
        <v>307</v>
      </c>
      <c r="AW11" s="5" t="s">
        <v>307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25">
      <c r="B12" s="1" t="s">
        <v>516</v>
      </c>
      <c r="C12" s="1" t="s">
        <v>427</v>
      </c>
      <c r="D12" s="1" t="s">
        <v>514</v>
      </c>
      <c r="E12" s="1" t="s">
        <v>431</v>
      </c>
      <c r="G12" s="3" t="s">
        <v>517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299</v>
      </c>
      <c r="AV12" s="5" t="s">
        <v>307</v>
      </c>
      <c r="AW12" s="5" t="s">
        <v>307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518</v>
      </c>
      <c r="C13" s="1" t="s">
        <v>426</v>
      </c>
      <c r="E13" s="1" t="s">
        <v>431</v>
      </c>
      <c r="G13" s="3" t="s">
        <v>519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298</v>
      </c>
      <c r="AV13" s="5" t="s">
        <v>307</v>
      </c>
      <c r="AW13" s="5" t="s">
        <v>307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721</v>
      </c>
      <c r="C14" s="1" t="s">
        <v>309</v>
      </c>
      <c r="E14" s="1" t="s">
        <v>431</v>
      </c>
      <c r="G14" s="3" t="s">
        <v>722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727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728</v>
      </c>
      <c r="AS14" s="1" t="s">
        <v>295</v>
      </c>
      <c r="AU14" s="1" t="s">
        <v>299</v>
      </c>
      <c r="AV14" s="18" t="s">
        <v>729</v>
      </c>
      <c r="AW14" s="5" t="s">
        <v>306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25">
      <c r="B15" s="1" t="s">
        <v>134</v>
      </c>
      <c r="C15" s="1" t="s">
        <v>308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331</v>
      </c>
      <c r="AU15" s="1" t="s">
        <v>28</v>
      </c>
      <c r="AV15" s="5" t="s">
        <v>307</v>
      </c>
      <c r="AW15" s="5" t="s">
        <v>307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309</v>
      </c>
      <c r="D16" s="1" t="s">
        <v>176</v>
      </c>
      <c r="E16" s="1" t="s">
        <v>431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723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343</v>
      </c>
      <c r="AS16" s="1" t="s">
        <v>295</v>
      </c>
      <c r="AU16" s="1" t="s">
        <v>299</v>
      </c>
      <c r="AV16" s="5" t="s">
        <v>306</v>
      </c>
      <c r="AW16" s="5" t="s">
        <v>306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580</v>
      </c>
      <c r="C17" s="1" t="s">
        <v>308</v>
      </c>
      <c r="G17" s="9" t="s">
        <v>581</v>
      </c>
      <c r="V17" s="19" t="s">
        <v>724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582</v>
      </c>
      <c r="AS17" s="1" t="s">
        <v>295</v>
      </c>
      <c r="AU17" s="1" t="s">
        <v>299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25">
      <c r="B18" s="1" t="s">
        <v>56</v>
      </c>
      <c r="C18" s="1" t="s">
        <v>426</v>
      </c>
      <c r="D18" s="1" t="s">
        <v>57</v>
      </c>
      <c r="E18" s="1" t="s">
        <v>431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725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295</v>
      </c>
      <c r="AU18" s="1" t="s">
        <v>28</v>
      </c>
      <c r="AV18" s="5" t="s">
        <v>306</v>
      </c>
      <c r="AW18" s="5" t="s">
        <v>307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437</v>
      </c>
    </row>
    <row r="19" spans="2:64" ht="21" customHeight="1" x14ac:dyDescent="0.25">
      <c r="B19" s="1" t="s">
        <v>246</v>
      </c>
      <c r="C19" s="1" t="s">
        <v>426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726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322</v>
      </c>
      <c r="AU19" s="1" t="s">
        <v>28</v>
      </c>
      <c r="AV19" s="5" t="s">
        <v>306</v>
      </c>
      <c r="AW19" s="5" t="s">
        <v>306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25">
      <c r="B20" s="1" t="s">
        <v>52</v>
      </c>
      <c r="C20" s="1" t="s">
        <v>308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310</v>
      </c>
      <c r="AU20" s="1" t="s">
        <v>28</v>
      </c>
      <c r="AV20" s="5" t="s">
        <v>307</v>
      </c>
      <c r="AW20" s="5" t="s">
        <v>307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25">
      <c r="B21" s="1" t="s">
        <v>301</v>
      </c>
      <c r="C21" s="1" t="s">
        <v>428</v>
      </c>
      <c r="D21" s="1" t="s">
        <v>78</v>
      </c>
      <c r="E21" s="1" t="s">
        <v>431</v>
      </c>
      <c r="G21" s="9" t="s">
        <v>290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481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302</v>
      </c>
      <c r="AU21" s="1" t="s">
        <v>299</v>
      </c>
      <c r="AV21" s="5" t="s">
        <v>306</v>
      </c>
      <c r="AW21" s="5" t="s">
        <v>306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25">
      <c r="B22" s="1" t="s">
        <v>151</v>
      </c>
      <c r="C22" s="1" t="s">
        <v>308</v>
      </c>
      <c r="D22" s="1" t="s">
        <v>272</v>
      </c>
      <c r="E22" s="1" t="s">
        <v>431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748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273</v>
      </c>
      <c r="AS22" s="1" t="s">
        <v>295</v>
      </c>
      <c r="AU22" s="1" t="s">
        <v>299</v>
      </c>
      <c r="AV22" s="5" t="s">
        <v>306</v>
      </c>
      <c r="AW22" s="5" t="s">
        <v>307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438</v>
      </c>
    </row>
    <row r="23" spans="2:64" ht="21" customHeight="1" x14ac:dyDescent="0.25">
      <c r="B23" s="1" t="s">
        <v>266</v>
      </c>
      <c r="C23" s="1" t="s">
        <v>426</v>
      </c>
      <c r="D23" s="1" t="s">
        <v>78</v>
      </c>
      <c r="E23" s="1" t="s">
        <v>431</v>
      </c>
      <c r="G23" s="9" t="s">
        <v>291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482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358</v>
      </c>
      <c r="AU23" s="1" t="s">
        <v>298</v>
      </c>
      <c r="AV23" s="5" t="s">
        <v>306</v>
      </c>
      <c r="AW23" s="5" t="s">
        <v>306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439</v>
      </c>
    </row>
    <row r="24" spans="2:64" ht="21" customHeight="1" x14ac:dyDescent="0.25">
      <c r="B24" s="1" t="s">
        <v>178</v>
      </c>
      <c r="C24" s="1" t="s">
        <v>426</v>
      </c>
      <c r="D24" s="1" t="s">
        <v>53</v>
      </c>
      <c r="E24" s="1" t="s">
        <v>431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483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344</v>
      </c>
      <c r="AS24" s="1" t="s">
        <v>295</v>
      </c>
      <c r="AU24" s="1" t="s">
        <v>298</v>
      </c>
      <c r="AV24" s="5" t="s">
        <v>306</v>
      </c>
      <c r="AW24" s="5" t="s">
        <v>307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25">
      <c r="B25" s="1" t="s">
        <v>660</v>
      </c>
      <c r="C25" s="1" t="s">
        <v>426</v>
      </c>
      <c r="E25" s="1" t="s">
        <v>431</v>
      </c>
      <c r="G25" s="1" t="s">
        <v>684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703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702</v>
      </c>
      <c r="AU25" s="1" t="s">
        <v>298</v>
      </c>
      <c r="AV25" s="5" t="s">
        <v>306</v>
      </c>
      <c r="AW25" s="5" t="s">
        <v>306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25">
      <c r="B26" s="1" t="s">
        <v>267</v>
      </c>
      <c r="C26" s="1" t="s">
        <v>426</v>
      </c>
      <c r="D26" s="1" t="s">
        <v>78</v>
      </c>
      <c r="E26" s="1" t="s">
        <v>431</v>
      </c>
      <c r="G26" s="1" t="s">
        <v>268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484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298</v>
      </c>
      <c r="AV26" s="5" t="s">
        <v>306</v>
      </c>
      <c r="AW26" s="5" t="s">
        <v>307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520</v>
      </c>
      <c r="C27" s="1" t="s">
        <v>309</v>
      </c>
      <c r="D27" s="1" t="s">
        <v>521</v>
      </c>
      <c r="E27" s="1" t="s">
        <v>54</v>
      </c>
      <c r="G27" s="1" t="s">
        <v>522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299</v>
      </c>
      <c r="AV27" s="5" t="s">
        <v>307</v>
      </c>
      <c r="AW27" s="5" t="s">
        <v>307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428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345</v>
      </c>
      <c r="AU28" s="1" t="s">
        <v>299</v>
      </c>
      <c r="AV28" s="5" t="s">
        <v>307</v>
      </c>
      <c r="AW28" s="5" t="s">
        <v>307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440</v>
      </c>
    </row>
    <row r="29" spans="2:64" ht="21" customHeight="1" x14ac:dyDescent="0.25">
      <c r="B29" s="1" t="s">
        <v>649</v>
      </c>
      <c r="C29" s="1" t="s">
        <v>309</v>
      </c>
      <c r="E29" s="1" t="s">
        <v>431</v>
      </c>
      <c r="G29" s="1" t="s">
        <v>673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307</v>
      </c>
      <c r="AW29" s="5" t="s">
        <v>307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25">
      <c r="B30" s="1" t="s">
        <v>523</v>
      </c>
      <c r="C30" s="1" t="s">
        <v>428</v>
      </c>
      <c r="E30" s="1" t="s">
        <v>431</v>
      </c>
      <c r="G30" s="1" t="s">
        <v>524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299</v>
      </c>
      <c r="AV30" s="5" t="s">
        <v>307</v>
      </c>
      <c r="AW30" s="5" t="s">
        <v>307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525</v>
      </c>
      <c r="C31" s="1" t="s">
        <v>308</v>
      </c>
      <c r="E31" s="1" t="s">
        <v>431</v>
      </c>
      <c r="G31" s="1" t="s">
        <v>526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307</v>
      </c>
      <c r="AW31" s="5" t="s">
        <v>307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583</v>
      </c>
      <c r="C32" s="1" t="s">
        <v>429</v>
      </c>
      <c r="G32" s="9" t="s">
        <v>584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585</v>
      </c>
      <c r="AU32" s="1" t="s">
        <v>299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25">
      <c r="B33" s="1" t="s">
        <v>586</v>
      </c>
      <c r="C33" s="1" t="s">
        <v>309</v>
      </c>
      <c r="G33" s="9" t="s">
        <v>587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588</v>
      </c>
      <c r="AU33" s="1" t="s">
        <v>299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457</v>
      </c>
    </row>
    <row r="34" spans="2:64" ht="21" customHeight="1" x14ac:dyDescent="0.25">
      <c r="B34" s="1" t="s">
        <v>366</v>
      </c>
      <c r="C34" s="1" t="s">
        <v>308</v>
      </c>
      <c r="D34" s="1" t="s">
        <v>71</v>
      </c>
      <c r="E34" s="1" t="s">
        <v>431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527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313</v>
      </c>
      <c r="AS34" s="1" t="s">
        <v>295</v>
      </c>
      <c r="AU34" s="1" t="s">
        <v>28</v>
      </c>
      <c r="AV34" s="5" t="s">
        <v>306</v>
      </c>
      <c r="AW34" s="5" t="s">
        <v>306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589</v>
      </c>
      <c r="C35" s="1" t="s">
        <v>426</v>
      </c>
      <c r="G35" s="9" t="s">
        <v>590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591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25">
      <c r="B36" s="1" t="s">
        <v>387</v>
      </c>
      <c r="C36" s="1" t="s">
        <v>309</v>
      </c>
      <c r="D36" s="1" t="s">
        <v>53</v>
      </c>
      <c r="E36" s="1" t="s">
        <v>431</v>
      </c>
      <c r="G36" s="1" t="s">
        <v>389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485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388</v>
      </c>
      <c r="AS36" s="1" t="s">
        <v>295</v>
      </c>
      <c r="AU36" s="1" t="s">
        <v>299</v>
      </c>
      <c r="AV36" s="5" t="s">
        <v>306</v>
      </c>
      <c r="AW36" s="5" t="s">
        <v>306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275</v>
      </c>
      <c r="C37" s="1" t="s">
        <v>309</v>
      </c>
      <c r="E37" s="1" t="s">
        <v>431</v>
      </c>
      <c r="G37" s="9" t="s">
        <v>289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486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300</v>
      </c>
      <c r="AS37" s="1" t="s">
        <v>295</v>
      </c>
      <c r="AU37" s="1" t="s">
        <v>299</v>
      </c>
      <c r="AV37" s="5" t="s">
        <v>306</v>
      </c>
      <c r="AW37" s="5" t="s">
        <v>306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717</v>
      </c>
    </row>
    <row r="38" spans="2:64" ht="21" customHeight="1" x14ac:dyDescent="0.25">
      <c r="B38" s="1" t="s">
        <v>274</v>
      </c>
      <c r="C38" s="1" t="s">
        <v>309</v>
      </c>
      <c r="D38" s="1" t="s">
        <v>78</v>
      </c>
      <c r="E38" s="1" t="s">
        <v>431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487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255</v>
      </c>
      <c r="AS38" s="1" t="s">
        <v>295</v>
      </c>
      <c r="AU38" s="1" t="s">
        <v>299</v>
      </c>
      <c r="AV38" s="5" t="s">
        <v>306</v>
      </c>
      <c r="AW38" s="5" t="s">
        <v>306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592</v>
      </c>
      <c r="C39" s="1" t="s">
        <v>427</v>
      </c>
      <c r="G39" s="9" t="s">
        <v>593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594</v>
      </c>
      <c r="AU39" s="1" t="s">
        <v>299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25">
      <c r="B40" s="1" t="s">
        <v>126</v>
      </c>
      <c r="C40" s="1" t="s">
        <v>308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249</v>
      </c>
      <c r="AS40" s="1" t="s">
        <v>296</v>
      </c>
      <c r="AU40" s="1" t="s">
        <v>28</v>
      </c>
      <c r="AV40" s="5" t="s">
        <v>307</v>
      </c>
      <c r="AW40" s="5" t="s">
        <v>307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25">
      <c r="B41" s="1" t="s">
        <v>732</v>
      </c>
      <c r="C41" s="1" t="s">
        <v>733</v>
      </c>
      <c r="E41" s="1" t="s">
        <v>431</v>
      </c>
      <c r="G41" s="3" t="s">
        <v>734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736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735</v>
      </c>
      <c r="AU41" s="1" t="s">
        <v>28</v>
      </c>
      <c r="AV41" s="5" t="s">
        <v>306</v>
      </c>
      <c r="AW41" s="5" t="s">
        <v>306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25">
      <c r="B42" s="1" t="s">
        <v>30</v>
      </c>
      <c r="C42" s="1" t="s">
        <v>426</v>
      </c>
      <c r="D42" s="1" t="s">
        <v>31</v>
      </c>
      <c r="E42" s="1" t="s">
        <v>431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295</v>
      </c>
      <c r="AU42" s="1" t="s">
        <v>298</v>
      </c>
      <c r="AV42" s="5" t="s">
        <v>306</v>
      </c>
      <c r="AW42" s="5" t="s">
        <v>307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25">
      <c r="B43" s="1" t="s">
        <v>153</v>
      </c>
      <c r="C43" s="1" t="s">
        <v>426</v>
      </c>
      <c r="D43" s="1" t="s">
        <v>154</v>
      </c>
      <c r="E43" s="1" t="s">
        <v>431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335</v>
      </c>
      <c r="AU43" s="1" t="s">
        <v>28</v>
      </c>
      <c r="AV43" s="5" t="s">
        <v>307</v>
      </c>
      <c r="AW43" s="5" t="s">
        <v>307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25">
      <c r="B44" s="1" t="s">
        <v>26</v>
      </c>
      <c r="C44" s="1" t="s">
        <v>426</v>
      </c>
      <c r="D44" s="1" t="s">
        <v>27</v>
      </c>
      <c r="E44" s="1" t="s">
        <v>431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528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295</v>
      </c>
      <c r="AT44" s="1" t="s">
        <v>305</v>
      </c>
      <c r="AU44" s="1" t="s">
        <v>28</v>
      </c>
      <c r="AV44" s="5" t="s">
        <v>306</v>
      </c>
      <c r="AW44" s="5" t="s">
        <v>307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25">
      <c r="B45" s="1" t="s">
        <v>156</v>
      </c>
      <c r="C45" s="1" t="s">
        <v>426</v>
      </c>
      <c r="D45" s="1" t="s">
        <v>157</v>
      </c>
      <c r="E45" s="1" t="s">
        <v>431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488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336</v>
      </c>
      <c r="AS45" s="1" t="s">
        <v>295</v>
      </c>
      <c r="AU45" s="1" t="s">
        <v>28</v>
      </c>
      <c r="AV45" s="5" t="s">
        <v>306</v>
      </c>
      <c r="AW45" s="5" t="s">
        <v>306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25">
      <c r="B46" s="1" t="s">
        <v>77</v>
      </c>
      <c r="C46" s="1" t="s">
        <v>426</v>
      </c>
      <c r="D46" s="1" t="s">
        <v>78</v>
      </c>
      <c r="E46" s="1" t="s">
        <v>431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489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315</v>
      </c>
      <c r="AS46" s="1" t="s">
        <v>295</v>
      </c>
      <c r="AU46" s="1" t="s">
        <v>28</v>
      </c>
      <c r="AV46" s="5" t="s">
        <v>306</v>
      </c>
      <c r="AW46" s="5" t="s">
        <v>307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25">
      <c r="B47" s="1" t="s">
        <v>444</v>
      </c>
      <c r="C47" s="1" t="s">
        <v>428</v>
      </c>
      <c r="E47" s="1" t="s">
        <v>431</v>
      </c>
      <c r="G47" s="1" t="s">
        <v>458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479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459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460</v>
      </c>
    </row>
    <row r="48" spans="2:64" ht="21" customHeight="1" x14ac:dyDescent="0.25">
      <c r="B48" s="1" t="s">
        <v>445</v>
      </c>
      <c r="C48" s="1" t="s">
        <v>309</v>
      </c>
      <c r="E48" s="1" t="s">
        <v>54</v>
      </c>
      <c r="G48" s="1" t="s">
        <v>461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299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462</v>
      </c>
    </row>
    <row r="49" spans="2:64" ht="21" customHeight="1" x14ac:dyDescent="0.25">
      <c r="B49" s="1" t="s">
        <v>541</v>
      </c>
      <c r="C49" s="1" t="s">
        <v>428</v>
      </c>
      <c r="D49" s="1" t="s">
        <v>183</v>
      </c>
      <c r="E49" s="1" t="s">
        <v>431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256</v>
      </c>
      <c r="AS49" s="1" t="s">
        <v>295</v>
      </c>
      <c r="AU49" s="1" t="s">
        <v>299</v>
      </c>
      <c r="AV49" s="5" t="s">
        <v>307</v>
      </c>
      <c r="AW49" s="5" t="s">
        <v>307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25">
      <c r="B50" s="1" t="s">
        <v>662</v>
      </c>
      <c r="C50" s="1" t="s">
        <v>426</v>
      </c>
      <c r="E50" s="1" t="s">
        <v>54</v>
      </c>
      <c r="G50" s="1" t="s">
        <v>686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704</v>
      </c>
      <c r="AU50" s="1" t="s">
        <v>298</v>
      </c>
      <c r="AV50" s="5" t="s">
        <v>307</v>
      </c>
      <c r="AW50" s="5" t="s">
        <v>307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25">
      <c r="B51" s="1" t="s">
        <v>659</v>
      </c>
      <c r="C51" s="1" t="s">
        <v>426</v>
      </c>
      <c r="E51" s="1" t="s">
        <v>431</v>
      </c>
      <c r="G51" s="1" t="s">
        <v>683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705</v>
      </c>
      <c r="AS51" s="1" t="s">
        <v>295</v>
      </c>
      <c r="AU51" s="1" t="s">
        <v>298</v>
      </c>
      <c r="AV51" s="5" t="s">
        <v>307</v>
      </c>
      <c r="AW51" s="5" t="s">
        <v>307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25">
      <c r="B52" s="1" t="s">
        <v>657</v>
      </c>
      <c r="C52" s="1" t="s">
        <v>309</v>
      </c>
      <c r="E52" s="1" t="s">
        <v>431</v>
      </c>
      <c r="G52" s="1" t="s">
        <v>681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698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706</v>
      </c>
      <c r="AU52" s="1" t="s">
        <v>299</v>
      </c>
      <c r="AV52" s="5" t="s">
        <v>306</v>
      </c>
      <c r="AW52" s="5" t="s">
        <v>307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25">
      <c r="B53" s="1" t="s">
        <v>86</v>
      </c>
      <c r="C53" s="1" t="s">
        <v>309</v>
      </c>
      <c r="D53" s="1" t="s">
        <v>87</v>
      </c>
      <c r="E53" s="1" t="s">
        <v>431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312</v>
      </c>
      <c r="AU53" s="1" t="s">
        <v>299</v>
      </c>
      <c r="AV53" s="5" t="s">
        <v>307</v>
      </c>
      <c r="AW53" s="5" t="s">
        <v>307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428</v>
      </c>
      <c r="D54" s="1" t="s">
        <v>69</v>
      </c>
      <c r="E54" s="1" t="s">
        <v>431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312</v>
      </c>
      <c r="AU54" s="1" t="s">
        <v>299</v>
      </c>
      <c r="AV54" s="5" t="s">
        <v>307</v>
      </c>
      <c r="AW54" s="5" t="s">
        <v>307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650</v>
      </c>
      <c r="C55" s="1" t="s">
        <v>427</v>
      </c>
      <c r="E55" s="1" t="s">
        <v>431</v>
      </c>
      <c r="G55" s="1" t="s">
        <v>674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696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707</v>
      </c>
      <c r="AU55" s="1" t="s">
        <v>299</v>
      </c>
      <c r="AV55" s="5" t="s">
        <v>306</v>
      </c>
      <c r="AW55" s="5" t="s">
        <v>306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25">
      <c r="B56" s="1" t="s">
        <v>159</v>
      </c>
      <c r="C56" s="1" t="s">
        <v>309</v>
      </c>
      <c r="D56" s="1" t="s">
        <v>160</v>
      </c>
      <c r="E56" s="1" t="s">
        <v>431</v>
      </c>
      <c r="G56" s="1" t="s">
        <v>161</v>
      </c>
      <c r="N56" s="1">
        <v>1600</v>
      </c>
      <c r="O56" s="1">
        <v>1800</v>
      </c>
      <c r="P56" s="1">
        <v>1400</v>
      </c>
      <c r="Q56" s="1">
        <v>1800</v>
      </c>
      <c r="V56" s="1" t="s">
        <v>782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>
        <f t="shared" si="39"/>
        <v>16</v>
      </c>
      <c r="AD56" s="1">
        <f t="shared" si="40"/>
        <v>18</v>
      </c>
      <c r="AE56" s="1">
        <f t="shared" si="41"/>
        <v>14</v>
      </c>
      <c r="AF56" s="1">
        <f t="shared" si="42"/>
        <v>18</v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>4pm-6pm</v>
      </c>
      <c r="AO56" s="1" t="str">
        <f t="shared" si="51"/>
        <v>2pm-6pm</v>
      </c>
      <c r="AP56" s="1" t="str">
        <f t="shared" si="52"/>
        <v/>
      </c>
      <c r="AQ56" s="1" t="str">
        <f t="shared" si="53"/>
        <v/>
      </c>
      <c r="AR56" s="4" t="s">
        <v>337</v>
      </c>
      <c r="AS56" s="1" t="s">
        <v>295</v>
      </c>
      <c r="AU56" s="1" t="s">
        <v>299</v>
      </c>
      <c r="AV56" s="5" t="s">
        <v>307</v>
      </c>
      <c r="AW56" s="5" t="s">
        <v>307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269</v>
      </c>
      <c r="C57" s="1" t="s">
        <v>426</v>
      </c>
      <c r="D57" s="1" t="s">
        <v>221</v>
      </c>
      <c r="E57" s="1" t="s">
        <v>431</v>
      </c>
      <c r="G57" s="9" t="s">
        <v>292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490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359</v>
      </c>
      <c r="AU57" s="1" t="s">
        <v>298</v>
      </c>
      <c r="AV57" s="5" t="s">
        <v>306</v>
      </c>
      <c r="AW57" s="5" t="s">
        <v>306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367</v>
      </c>
      <c r="C58" s="1" t="s">
        <v>426</v>
      </c>
      <c r="D58" s="1" t="s">
        <v>369</v>
      </c>
      <c r="E58" s="1" t="s">
        <v>431</v>
      </c>
      <c r="G58" s="9" t="s">
        <v>368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491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370</v>
      </c>
      <c r="AU58" s="1" t="s">
        <v>28</v>
      </c>
      <c r="AV58" s="5" t="s">
        <v>306</v>
      </c>
      <c r="AW58" s="5" t="s">
        <v>306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671</v>
      </c>
      <c r="C59" s="1" t="s">
        <v>426</v>
      </c>
      <c r="E59" s="1" t="s">
        <v>54</v>
      </c>
      <c r="G59" s="1" t="s">
        <v>692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708</v>
      </c>
      <c r="AU59" s="1" t="s">
        <v>298</v>
      </c>
      <c r="AV59" s="5" t="s">
        <v>307</v>
      </c>
      <c r="AW59" s="5" t="s">
        <v>307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25">
      <c r="B60" s="1" t="s">
        <v>446</v>
      </c>
      <c r="C60" s="1" t="s">
        <v>428</v>
      </c>
      <c r="E60" s="1" t="s">
        <v>54</v>
      </c>
      <c r="G60" s="1" t="s">
        <v>463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299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460</v>
      </c>
    </row>
    <row r="61" spans="2:64" ht="21" customHeight="1" x14ac:dyDescent="0.25">
      <c r="B61" s="1" t="s">
        <v>257</v>
      </c>
      <c r="C61" s="1" t="s">
        <v>426</v>
      </c>
      <c r="D61" s="1" t="s">
        <v>185</v>
      </c>
      <c r="E61" s="1" t="s">
        <v>431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346</v>
      </c>
      <c r="AU61" s="1" t="s">
        <v>299</v>
      </c>
      <c r="AV61" s="5" t="s">
        <v>307</v>
      </c>
      <c r="AW61" s="5" t="s">
        <v>307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426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783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319</v>
      </c>
      <c r="AU62" s="1" t="s">
        <v>28</v>
      </c>
      <c r="AV62" s="5" t="s">
        <v>306</v>
      </c>
      <c r="AW62" s="5" t="s">
        <v>306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429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314</v>
      </c>
      <c r="AU63" s="1" t="s">
        <v>299</v>
      </c>
      <c r="AV63" s="5" t="s">
        <v>307</v>
      </c>
      <c r="AW63" s="5" t="s">
        <v>307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750</v>
      </c>
      <c r="C64" s="1" t="s">
        <v>426</v>
      </c>
      <c r="E64" s="1" t="s">
        <v>54</v>
      </c>
      <c r="G64" s="18" t="s">
        <v>758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759</v>
      </c>
      <c r="AS64" s="1" t="s">
        <v>295</v>
      </c>
      <c r="AU64" s="1" t="s">
        <v>28</v>
      </c>
      <c r="AV64" s="5" t="s">
        <v>307</v>
      </c>
      <c r="AW64" s="5" t="s">
        <v>307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25">
      <c r="B65" s="1" t="s">
        <v>270</v>
      </c>
      <c r="C65" s="1" t="s">
        <v>426</v>
      </c>
      <c r="D65" s="1" t="s">
        <v>271</v>
      </c>
      <c r="E65" s="1" t="s">
        <v>431</v>
      </c>
      <c r="G65" s="1" t="s">
        <v>277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276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360</v>
      </c>
      <c r="AS65" s="1" t="s">
        <v>295</v>
      </c>
      <c r="AU65" s="1" t="s">
        <v>298</v>
      </c>
      <c r="AV65" s="5" t="s">
        <v>306</v>
      </c>
      <c r="AW65" s="5" t="s">
        <v>307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278</v>
      </c>
      <c r="C66" s="1" t="s">
        <v>309</v>
      </c>
      <c r="D66" s="1" t="s">
        <v>183</v>
      </c>
      <c r="E66" s="1" t="s">
        <v>431</v>
      </c>
      <c r="G66" s="1" t="s">
        <v>279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731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361</v>
      </c>
      <c r="AU66" s="1" t="s">
        <v>299</v>
      </c>
      <c r="AV66" s="5" t="s">
        <v>306</v>
      </c>
      <c r="AW66" s="5" t="s">
        <v>306</v>
      </c>
      <c r="AX66" s="6" t="str">
        <f t="shared" ref="AX66:AX98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8" si="85">IF(AS66&gt;0,"&lt;img src=@img/outdoor.png@&gt;","")</f>
        <v/>
      </c>
      <c r="AZ66" s="1" t="str">
        <f t="shared" ref="AZ66:AZ98" si="86">IF(AT66&gt;0,"&lt;img src=@img/pets.png@&gt;","")</f>
        <v/>
      </c>
      <c r="BA66" s="1" t="str">
        <f t="shared" ref="BA66:BA98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8" si="88">IF(AV66="true","&lt;img src=@img/drinkicon.png@&gt;","")</f>
        <v>&lt;img src=@img/drinkicon.png@&gt;</v>
      </c>
      <c r="BC66" s="1" t="str">
        <f t="shared" ref="BC66:BC98" si="89">IF(AW66="true","&lt;img src=@img/foodicon.png@&gt;","")</f>
        <v>&lt;img src=@img/foodicon.png@&gt;</v>
      </c>
      <c r="BD66" s="1" t="str">
        <f t="shared" ref="BD66:BD98" si="90">CONCATENATE(AY66,AZ66,BA66,BB66,BC66,BK66)</f>
        <v>&lt;img src=@img/easy.png@&gt;&lt;img src=@img/drinkicon.png@&gt;&lt;img src=@img/foodicon.png@&gt;</v>
      </c>
      <c r="BE66" s="1" t="str">
        <f t="shared" ref="BE66:BE98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8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8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752</v>
      </c>
      <c r="C67" s="1" t="s">
        <v>309</v>
      </c>
      <c r="E67" s="1" t="s">
        <v>431</v>
      </c>
      <c r="G67" s="18" t="s">
        <v>762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763</v>
      </c>
      <c r="AU67" s="1" t="s">
        <v>299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25">
      <c r="B68" s="1" t="s">
        <v>530</v>
      </c>
      <c r="C68" s="1" t="s">
        <v>426</v>
      </c>
      <c r="G68" s="1" t="s">
        <v>529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307</v>
      </c>
      <c r="AW68" s="5" t="s">
        <v>307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429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741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258</v>
      </c>
      <c r="AU69" s="1" t="s">
        <v>28</v>
      </c>
      <c r="AV69" s="5" t="s">
        <v>306</v>
      </c>
      <c r="AW69" s="5" t="s">
        <v>306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428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531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259</v>
      </c>
      <c r="AU70" s="1" t="s">
        <v>299</v>
      </c>
      <c r="AV70" s="5" t="s">
        <v>306</v>
      </c>
      <c r="AW70" s="5" t="s">
        <v>306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447</v>
      </c>
      <c r="C71" s="1" t="s">
        <v>309</v>
      </c>
      <c r="E71" s="1" t="s">
        <v>431</v>
      </c>
      <c r="G71" s="1" t="s">
        <v>464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299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457</v>
      </c>
    </row>
    <row r="72" spans="2:64" ht="21" customHeight="1" x14ac:dyDescent="0.25">
      <c r="B72" s="1" t="s">
        <v>191</v>
      </c>
      <c r="C72" s="1" t="s">
        <v>309</v>
      </c>
      <c r="D72" s="1" t="s">
        <v>271</v>
      </c>
      <c r="E72" s="1" t="s">
        <v>431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260</v>
      </c>
      <c r="AS72" s="1" t="s">
        <v>295</v>
      </c>
      <c r="AU72" s="1" t="s">
        <v>299</v>
      </c>
      <c r="AV72" s="5" t="s">
        <v>307</v>
      </c>
      <c r="AW72" s="5" t="s">
        <v>307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595</v>
      </c>
      <c r="C73" s="1" t="s">
        <v>426</v>
      </c>
      <c r="E73" s="1" t="s">
        <v>431</v>
      </c>
      <c r="G73" s="9" t="s">
        <v>596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742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597</v>
      </c>
      <c r="AS73" s="1" t="s">
        <v>295</v>
      </c>
      <c r="AU73" s="1" t="s">
        <v>299</v>
      </c>
      <c r="AV73" s="5" t="s">
        <v>306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25">
      <c r="B74" s="1" t="s">
        <v>532</v>
      </c>
      <c r="C74" s="1" t="s">
        <v>730</v>
      </c>
      <c r="E74" s="1" t="s">
        <v>431</v>
      </c>
      <c r="G74" s="1" t="s">
        <v>533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299</v>
      </c>
      <c r="AV74" s="5" t="s">
        <v>307</v>
      </c>
      <c r="AW74" s="5" t="s">
        <v>307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737</v>
      </c>
      <c r="C75" s="1" t="s">
        <v>733</v>
      </c>
      <c r="E75" s="1" t="s">
        <v>431</v>
      </c>
      <c r="G75" s="1" t="s">
        <v>740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739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738</v>
      </c>
      <c r="AU75" s="1" t="s">
        <v>299</v>
      </c>
      <c r="AV75" s="5" t="s">
        <v>306</v>
      </c>
      <c r="AW75" s="5" t="s">
        <v>306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25">
      <c r="B76" s="1" t="s">
        <v>280</v>
      </c>
      <c r="C76" s="1" t="s">
        <v>426</v>
      </c>
      <c r="D76" s="1" t="s">
        <v>271</v>
      </c>
      <c r="E76" s="1" t="s">
        <v>431</v>
      </c>
      <c r="G76" s="1" t="s">
        <v>281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492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362</v>
      </c>
      <c r="AU76" s="1" t="s">
        <v>298</v>
      </c>
      <c r="AV76" s="5" t="s">
        <v>306</v>
      </c>
      <c r="AW76" s="5" t="s">
        <v>307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669</v>
      </c>
      <c r="C77" s="1" t="s">
        <v>426</v>
      </c>
      <c r="E77" s="1" t="s">
        <v>431</v>
      </c>
      <c r="G77" s="1" t="s">
        <v>690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709</v>
      </c>
      <c r="AU77" s="1" t="s">
        <v>298</v>
      </c>
      <c r="AV77" s="5" t="s">
        <v>307</v>
      </c>
      <c r="AW77" s="5" t="s">
        <v>307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25">
      <c r="B78" s="1" t="s">
        <v>379</v>
      </c>
      <c r="C78" s="1" t="s">
        <v>309</v>
      </c>
      <c r="D78" s="1" t="s">
        <v>381</v>
      </c>
      <c r="E78" s="1" t="s">
        <v>431</v>
      </c>
      <c r="G78" s="6" t="s">
        <v>385</v>
      </c>
      <c r="H78" s="1">
        <v>1600</v>
      </c>
      <c r="I78" s="1">
        <v>2200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789</v>
      </c>
      <c r="W78" s="1">
        <f t="shared" si="65"/>
        <v>16</v>
      </c>
      <c r="X78" s="1">
        <f t="shared" si="66"/>
        <v>22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4pm-10pm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386</v>
      </c>
      <c r="AS78" s="1" t="s">
        <v>295</v>
      </c>
      <c r="AT78" s="1" t="s">
        <v>305</v>
      </c>
      <c r="AU78" s="1" t="s">
        <v>299</v>
      </c>
      <c r="AV78" s="5" t="s">
        <v>306</v>
      </c>
      <c r="AW78" s="5" t="s">
        <v>306</v>
      </c>
      <c r="AX78" s="6" t="str">
        <f t="shared" si="84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539</v>
      </c>
    </row>
    <row r="79" spans="2:64" ht="21" customHeight="1" x14ac:dyDescent="0.25">
      <c r="B79" s="1" t="s">
        <v>193</v>
      </c>
      <c r="C79" s="1" t="s">
        <v>426</v>
      </c>
      <c r="D79" s="1" t="s">
        <v>271</v>
      </c>
      <c r="E79" s="1" t="s">
        <v>431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347</v>
      </c>
      <c r="AS79" s="1" t="s">
        <v>295</v>
      </c>
      <c r="AT79" s="1" t="s">
        <v>305</v>
      </c>
      <c r="AU79" s="1" t="s">
        <v>28</v>
      </c>
      <c r="AV79" s="5" t="s">
        <v>307</v>
      </c>
      <c r="AW79" s="5" t="s">
        <v>307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25">
      <c r="B80" s="1" t="s">
        <v>46</v>
      </c>
      <c r="C80" s="1" t="s">
        <v>426</v>
      </c>
      <c r="D80" s="1" t="s">
        <v>47</v>
      </c>
      <c r="E80" s="1" t="s">
        <v>431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298</v>
      </c>
      <c r="AV80" s="5" t="s">
        <v>307</v>
      </c>
      <c r="AW80" s="5" t="s">
        <v>307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25">
      <c r="B81" s="1" t="s">
        <v>162</v>
      </c>
      <c r="C81" s="1" t="s">
        <v>426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493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338</v>
      </c>
      <c r="AS81" s="1" t="s">
        <v>295</v>
      </c>
      <c r="AU81" s="1" t="s">
        <v>298</v>
      </c>
      <c r="AV81" s="5" t="s">
        <v>306</v>
      </c>
      <c r="AW81" s="5" t="s">
        <v>306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25">
      <c r="B82" s="1" t="s">
        <v>448</v>
      </c>
      <c r="C82" s="1" t="s">
        <v>309</v>
      </c>
      <c r="E82" s="1" t="s">
        <v>431</v>
      </c>
      <c r="G82" s="1" t="s">
        <v>466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299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465</v>
      </c>
    </row>
    <row r="83" spans="2:64" ht="21" customHeight="1" x14ac:dyDescent="0.25">
      <c r="B83" s="1" t="s">
        <v>195</v>
      </c>
      <c r="C83" s="1" t="s">
        <v>429</v>
      </c>
      <c r="D83" s="1" t="s">
        <v>271</v>
      </c>
      <c r="E83" s="1" t="s">
        <v>431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348</v>
      </c>
      <c r="AU83" s="1" t="s">
        <v>299</v>
      </c>
      <c r="AV83" s="5" t="s">
        <v>307</v>
      </c>
      <c r="AW83" s="5" t="s">
        <v>307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25">
      <c r="B84" s="1" t="s">
        <v>24</v>
      </c>
      <c r="C84" s="1" t="s">
        <v>309</v>
      </c>
      <c r="D84" s="1" t="s">
        <v>135</v>
      </c>
      <c r="E84" s="1" t="s">
        <v>431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494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332</v>
      </c>
      <c r="AU84" s="1" t="s">
        <v>299</v>
      </c>
      <c r="AV84" s="5" t="s">
        <v>306</v>
      </c>
      <c r="AW84" s="5" t="s">
        <v>307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441</v>
      </c>
    </row>
    <row r="85" spans="2:64" ht="21" customHeight="1" x14ac:dyDescent="0.25">
      <c r="B85" s="1" t="s">
        <v>670</v>
      </c>
      <c r="C85" s="1" t="s">
        <v>428</v>
      </c>
      <c r="E85" s="1" t="s">
        <v>431</v>
      </c>
      <c r="G85" s="1" t="s">
        <v>691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299</v>
      </c>
      <c r="AV85" s="5" t="s">
        <v>307</v>
      </c>
      <c r="AW85" s="5" t="s">
        <v>307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25">
      <c r="B86" s="1" t="s">
        <v>598</v>
      </c>
      <c r="C86" s="1" t="s">
        <v>429</v>
      </c>
      <c r="G86" s="9" t="s">
        <v>599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600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601</v>
      </c>
      <c r="AS86" s="1" t="s">
        <v>295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25">
      <c r="B87" s="1" t="s">
        <v>92</v>
      </c>
      <c r="C87" s="1" t="s">
        <v>426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295</v>
      </c>
      <c r="AU87" s="1" t="s">
        <v>298</v>
      </c>
      <c r="AV87" s="5" t="s">
        <v>306</v>
      </c>
      <c r="AW87" s="5" t="s">
        <v>306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426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495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295</v>
      </c>
      <c r="AU88" s="1" t="s">
        <v>298</v>
      </c>
      <c r="AV88" s="5" t="s">
        <v>306</v>
      </c>
      <c r="AW88" s="5" t="s">
        <v>307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426</v>
      </c>
      <c r="D89" s="1" t="s">
        <v>116</v>
      </c>
      <c r="E89" s="1" t="s">
        <v>431</v>
      </c>
      <c r="G89" s="3" t="s">
        <v>117</v>
      </c>
      <c r="V89" s="1" t="s">
        <v>496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326</v>
      </c>
      <c r="AS89" s="1" t="s">
        <v>295</v>
      </c>
      <c r="AU89" s="1" t="s">
        <v>28</v>
      </c>
      <c r="AV89" s="5" t="s">
        <v>306</v>
      </c>
      <c r="AW89" s="5" t="s">
        <v>306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718</v>
      </c>
      <c r="C90" s="1" t="s">
        <v>309</v>
      </c>
      <c r="E90" s="1" t="s">
        <v>431</v>
      </c>
      <c r="G90" s="18" t="s">
        <v>719</v>
      </c>
      <c r="AR90" s="4" t="s">
        <v>720</v>
      </c>
      <c r="AS90" s="1" t="s">
        <v>295</v>
      </c>
      <c r="AU90" s="1" t="s">
        <v>28</v>
      </c>
      <c r="AV90" s="5" t="s">
        <v>307</v>
      </c>
      <c r="AW90" s="5" t="s">
        <v>307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25">
      <c r="B91" s="1" t="s">
        <v>131</v>
      </c>
      <c r="C91" s="1" t="s">
        <v>429</v>
      </c>
      <c r="D91" s="1" t="s">
        <v>132</v>
      </c>
      <c r="E91" s="1" t="s">
        <v>54</v>
      </c>
      <c r="G91" s="3" t="s">
        <v>133</v>
      </c>
      <c r="W91" s="1" t="str">
        <f t="shared" ref="W91:W120" si="97">IF(H91&gt;0,H91/100,"")</f>
        <v/>
      </c>
      <c r="X91" s="1" t="str">
        <f t="shared" ref="X91:X120" si="98">IF(I91&gt;0,I91/100,"")</f>
        <v/>
      </c>
      <c r="Y91" s="1" t="str">
        <f t="shared" ref="Y91:Y120" si="99">IF(J91&gt;0,J91/100,"")</f>
        <v/>
      </c>
      <c r="Z91" s="1" t="str">
        <f t="shared" ref="Z91:Z120" si="100">IF(K91&gt;0,K91/100,"")</f>
        <v/>
      </c>
      <c r="AA91" s="1" t="str">
        <f t="shared" ref="AA91:AA120" si="101">IF(L91&gt;0,L91/100,"")</f>
        <v/>
      </c>
      <c r="AB91" s="1" t="str">
        <f t="shared" ref="AB91:AB120" si="102">IF(M91&gt;0,M91/100,"")</f>
        <v/>
      </c>
      <c r="AC91" s="1" t="str">
        <f t="shared" ref="AC91:AC120" si="103">IF(N91&gt;0,N91/100,"")</f>
        <v/>
      </c>
      <c r="AD91" s="1" t="str">
        <f t="shared" ref="AD91:AD120" si="104">IF(O91&gt;0,O91/100,"")</f>
        <v/>
      </c>
      <c r="AE91" s="1" t="str">
        <f t="shared" ref="AE91:AE120" si="105">IF(P91&gt;0,P91/100,"")</f>
        <v/>
      </c>
      <c r="AF91" s="1" t="str">
        <f t="shared" ref="AF91:AF120" si="106">IF(Q91&gt;0,Q91/100,"")</f>
        <v/>
      </c>
      <c r="AG91" s="1" t="str">
        <f t="shared" ref="AG91:AG120" si="107">IF(R91&gt;0,R91/100,"")</f>
        <v/>
      </c>
      <c r="AH91" s="1" t="str">
        <f t="shared" ref="AH91:AH120" si="108">IF(S91&gt;0,S91/100,"")</f>
        <v/>
      </c>
      <c r="AI91" s="1" t="str">
        <f t="shared" ref="AI91:AI120" si="109">IF(T91&gt;0,T91/100,"")</f>
        <v/>
      </c>
      <c r="AJ91" s="1" t="str">
        <f t="shared" ref="AJ91:AJ120" si="110">IF(U91&gt;0,U91/100,"")</f>
        <v/>
      </c>
      <c r="AK91" s="1" t="str">
        <f t="shared" ref="AK91:AK122" si="111">IF(H91&gt;0,CONCATENATE(IF(W91&lt;=12,W91,W91-12),IF(OR(W91&lt;12,W91=24),"am","pm"),"-",IF(X91&lt;=12,X91,X91-12),IF(OR(X91&lt;12,X91=24),"am","pm")),"")</f>
        <v/>
      </c>
      <c r="AL91" s="1" t="str">
        <f t="shared" ref="AL91:AL122" si="112">IF(J91&gt;0,CONCATENATE(IF(Y91&lt;=12,Y91,Y91-12),IF(OR(Y91&lt;12,Y91=24),"am","pm"),"-",IF(Z91&lt;=12,Z91,Z91-12),IF(OR(Z91&lt;12,Z91=24),"am","pm")),"")</f>
        <v/>
      </c>
      <c r="AM91" s="1" t="str">
        <f t="shared" ref="AM91:AM122" si="113">IF(L91&gt;0,CONCATENATE(IF(AA91&lt;=12,AA91,AA91-12),IF(OR(AA91&lt;12,AA91=24),"am","pm"),"-",IF(AB91&lt;=12,AB91,AB91-12),IF(OR(AB91&lt;12,AB91=24),"am","pm")),"")</f>
        <v/>
      </c>
      <c r="AN91" s="1" t="str">
        <f t="shared" ref="AN91:AN122" si="114">IF(N91&gt;0,CONCATENATE(IF(AC91&lt;=12,AC91,AC91-12),IF(OR(AC91&lt;12,AC91=24),"am","pm"),"-",IF(AD91&lt;=12,AD91,AD91-12),IF(OR(AD91&lt;12,AD91=24),"am","pm")),"")</f>
        <v/>
      </c>
      <c r="AO91" s="1" t="str">
        <f t="shared" ref="AO91:AO122" si="115">IF(O91&gt;0,CONCATENATE(IF(AE91&lt;=12,AE91,AE91-12),IF(OR(AE91&lt;12,AE91=24),"am","pm"),"-",IF(AF91&lt;=12,AF91,AF91-12),IF(OR(AF91&lt;12,AF91=24),"am","pm")),"")</f>
        <v/>
      </c>
      <c r="AP91" s="1" t="str">
        <f t="shared" ref="AP91:AP122" si="116">IF(R91&gt;0,CONCATENATE(IF(AG91&lt;=12,AG91,AG91-12),IF(OR(AG91&lt;12,AG91=24),"am","pm"),"-",IF(AH91&lt;=12,AH91,AH91-12),IF(OR(AH91&lt;12,AH91=24),"am","pm")),"")</f>
        <v/>
      </c>
      <c r="AQ91" s="1" t="str">
        <f t="shared" ref="AQ91:AQ122" si="117">IF(T91&gt;0,CONCATENATE(IF(AI91&lt;=12,AI91,AI91-12),IF(OR(AI91&lt;12,AI91=24),"am","pm"),"-",IF(AJ91&lt;=12,AJ91,AJ91-12),IF(OR(AJ91&lt;12,AJ91=24),"am","pm")),"")</f>
        <v/>
      </c>
      <c r="AR91" s="4" t="s">
        <v>330</v>
      </c>
      <c r="AU91" s="1" t="s">
        <v>28</v>
      </c>
      <c r="AV91" s="5" t="s">
        <v>307</v>
      </c>
      <c r="AW91" s="5" t="s">
        <v>307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786</v>
      </c>
      <c r="C92" s="1" t="s">
        <v>429</v>
      </c>
      <c r="E92" s="1" t="s">
        <v>54</v>
      </c>
      <c r="G92" s="3" t="s">
        <v>788</v>
      </c>
      <c r="J92" s="1">
        <v>1100</v>
      </c>
      <c r="K92" s="1">
        <v>1400</v>
      </c>
      <c r="L92" s="1">
        <v>1100</v>
      </c>
      <c r="M92" s="1">
        <v>1400</v>
      </c>
      <c r="N92" s="1">
        <v>1100</v>
      </c>
      <c r="O92" s="1">
        <v>1400</v>
      </c>
      <c r="P92" s="1">
        <v>1100</v>
      </c>
      <c r="Q92" s="1">
        <v>1400</v>
      </c>
      <c r="R92" s="1">
        <v>1100</v>
      </c>
      <c r="S92" s="1">
        <v>1400</v>
      </c>
      <c r="V92" s="1" t="s">
        <v>787</v>
      </c>
      <c r="W92" s="1" t="str">
        <f t="shared" ref="W92" si="118">IF(H92&gt;0,H92/100,"")</f>
        <v/>
      </c>
      <c r="X92" s="1" t="str">
        <f t="shared" ref="X92" si="119">IF(I92&gt;0,I92/100,"")</f>
        <v/>
      </c>
      <c r="Y92" s="1">
        <f t="shared" ref="Y92" si="120">IF(J92&gt;0,J92/100,"")</f>
        <v>11</v>
      </c>
      <c r="Z92" s="1">
        <f t="shared" ref="Z92" si="121">IF(K92&gt;0,K92/100,"")</f>
        <v>14</v>
      </c>
      <c r="AA92" s="1">
        <f t="shared" ref="AA92" si="122">IF(L92&gt;0,L92/100,"")</f>
        <v>11</v>
      </c>
      <c r="AB92" s="1">
        <f t="shared" ref="AB92" si="123">IF(M92&gt;0,M92/100,"")</f>
        <v>14</v>
      </c>
      <c r="AC92" s="1">
        <f t="shared" ref="AC92" si="124">IF(N92&gt;0,N92/100,"")</f>
        <v>11</v>
      </c>
      <c r="AD92" s="1">
        <f t="shared" ref="AD92" si="125">IF(O92&gt;0,O92/100,"")</f>
        <v>14</v>
      </c>
      <c r="AE92" s="1">
        <f t="shared" ref="AE92" si="126">IF(P92&gt;0,P92/100,"")</f>
        <v>11</v>
      </c>
      <c r="AF92" s="1">
        <f t="shared" ref="AF92" si="127">IF(Q92&gt;0,Q92/100,"")</f>
        <v>14</v>
      </c>
      <c r="AG92" s="1">
        <f t="shared" ref="AG92" si="128">IF(R92&gt;0,R92/100,"")</f>
        <v>11</v>
      </c>
      <c r="AH92" s="1">
        <f t="shared" ref="AH92" si="129">IF(S92&gt;0,S92/100,"")</f>
        <v>14</v>
      </c>
      <c r="AI92" s="1" t="str">
        <f t="shared" ref="AI92" si="130">IF(T92&gt;0,T92/100,"")</f>
        <v/>
      </c>
      <c r="AJ92" s="1" t="str">
        <f t="shared" ref="AJ92" si="131">IF(U92&gt;0,U92/100,"")</f>
        <v/>
      </c>
      <c r="AK92" s="1" t="str">
        <f t="shared" ref="AK92" si="132">IF(H92&gt;0,CONCATENATE(IF(W92&lt;=12,W92,W92-12),IF(OR(W92&lt;12,W92=24),"am","pm"),"-",IF(X92&lt;=12,X92,X92-12),IF(OR(X92&lt;12,X92=24),"am","pm")),"")</f>
        <v/>
      </c>
      <c r="AL92" s="1" t="str">
        <f t="shared" ref="AL92" si="133">IF(J92&gt;0,CONCATENATE(IF(Y92&lt;=12,Y92,Y92-12),IF(OR(Y92&lt;12,Y92=24),"am","pm"),"-",IF(Z92&lt;=12,Z92,Z92-12),IF(OR(Z92&lt;12,Z92=24),"am","pm")),"")</f>
        <v>11am-2pm</v>
      </c>
      <c r="AM92" s="1" t="str">
        <f t="shared" ref="AM92" si="134">IF(L92&gt;0,CONCATENATE(IF(AA92&lt;=12,AA92,AA92-12),IF(OR(AA92&lt;12,AA92=24),"am","pm"),"-",IF(AB92&lt;=12,AB92,AB92-12),IF(OR(AB92&lt;12,AB92=24),"am","pm")),"")</f>
        <v>11am-2pm</v>
      </c>
      <c r="AN92" s="1" t="str">
        <f t="shared" ref="AN92" si="135">IF(N92&gt;0,CONCATENATE(IF(AC92&lt;=12,AC92,AC92-12),IF(OR(AC92&lt;12,AC92=24),"am","pm"),"-",IF(AD92&lt;=12,AD92,AD92-12),IF(OR(AD92&lt;12,AD92=24),"am","pm")),"")</f>
        <v>11am-2pm</v>
      </c>
      <c r="AO92" s="1" t="str">
        <f t="shared" ref="AO92" si="136">IF(O92&gt;0,CONCATENATE(IF(AE92&lt;=12,AE92,AE92-12),IF(OR(AE92&lt;12,AE92=24),"am","pm"),"-",IF(AF92&lt;=12,AF92,AF92-12),IF(OR(AF92&lt;12,AF92=24),"am","pm")),"")</f>
        <v>11am-2pm</v>
      </c>
      <c r="AP92" s="1" t="str">
        <f t="shared" ref="AP92" si="137">IF(R92&gt;0,CONCATENATE(IF(AG92&lt;=12,AG92,AG92-12),IF(OR(AG92&lt;12,AG92=24),"am","pm"),"-",IF(AH92&lt;=12,AH92,AH92-12),IF(OR(AH92&lt;12,AH92=24),"am","pm")),"")</f>
        <v>11am-2pm</v>
      </c>
      <c r="AQ92" s="1" t="str">
        <f t="shared" ref="AQ92" si="138">IF(T92&gt;0,CONCATENATE(IF(AI92&lt;=12,AI92,AI92-12),IF(OR(AI92&lt;12,AI92=24),"am","pm"),"-",IF(AJ92&lt;=12,AJ92,AJ92-12),IF(OR(AJ92&lt;12,AJ92=24),"am","pm")),"")</f>
        <v/>
      </c>
      <c r="AR92" s="4"/>
      <c r="AU92" s="1" t="s">
        <v>299</v>
      </c>
      <c r="AV92" s="5" t="s">
        <v>306</v>
      </c>
      <c r="AW92" s="5" t="s">
        <v>306</v>
      </c>
      <c r="AX92" s="6" t="str">
        <f t="shared" ref="AX92" si="139"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2" s="1" t="str">
        <f t="shared" ref="AY92" si="140">IF(AS92&gt;0,"&lt;img src=@img/outdoor.png@&gt;","")</f>
        <v/>
      </c>
      <c r="AZ92" s="1" t="str">
        <f t="shared" ref="AZ92" si="141">IF(AT92&gt;0,"&lt;img src=@img/pets.png@&gt;","")</f>
        <v/>
      </c>
      <c r="BA92" s="1" t="str">
        <f t="shared" ref="BA92" si="142">IF(AU92="hard","&lt;img src=@img/hard.png@&gt;",IF(AU92="medium","&lt;img src=@img/medium.png@&gt;",IF(AU92="easy","&lt;img src=@img/easy.png@&gt;","")))</f>
        <v>&lt;img src=@img/easy.png@&gt;</v>
      </c>
      <c r="BB92" s="1" t="str">
        <f t="shared" ref="BB92" si="143">IF(AV92="true","&lt;img src=@img/drinkicon.png@&gt;","")</f>
        <v>&lt;img src=@img/drinkicon.png@&gt;</v>
      </c>
      <c r="BC92" s="1" t="str">
        <f t="shared" ref="BC92" si="144">IF(AW92="true","&lt;img src=@img/foodicon.png@&gt;","")</f>
        <v>&lt;img src=@img/foodicon.png@&gt;</v>
      </c>
      <c r="BD92" s="1" t="str">
        <f t="shared" ref="BD92" si="145">CONCATENATE(AY92,AZ92,BA92,BB92,BC92,BK92)</f>
        <v>&lt;img src=@img/easy.png@&gt;&lt;img src=@img/drinkicon.png@&gt;&lt;img src=@img/foodicon.png@&gt;</v>
      </c>
      <c r="BE92" s="1" t="str">
        <f t="shared" ref="BE92" si="146">CONCATENATE(IF(AS92&gt;0,"outdoor ",""),IF(AT92&gt;0,"pet ",""),IF(AV92="true","drink ",""),IF(AW92="true","food ",""),AU92," ",E92," ",C92,IF(BJ92=TRUE," kid",""))</f>
        <v>drink food easy low cwest</v>
      </c>
      <c r="BF92" s="1" t="str">
        <f t="shared" ref="BF92" si="147">IF(C92="old","Old Town",IF(C92="campus","Near Campus",IF(C92="sfoco","South Foco",IF(C92="nfoco","North Foco",IF(C92="midtown","Midtown",IF(C92="cwest","Campus West",IF(C92="efoco","East FoCo",IF(C92="windsor","Windsor",""))))))))</f>
        <v>Campus West</v>
      </c>
      <c r="BG92" s="1">
        <v>40.573869299999998</v>
      </c>
      <c r="BH92" s="1">
        <v>-105.1169419</v>
      </c>
      <c r="BI92" s="1" t="str">
        <f t="shared" si="93"/>
        <v>[40.5738693,-105.1169419],</v>
      </c>
    </row>
    <row r="93" spans="2:64" ht="21" customHeight="1" x14ac:dyDescent="0.25">
      <c r="B93" s="1" t="s">
        <v>95</v>
      </c>
      <c r="C93" s="1" t="s">
        <v>429</v>
      </c>
      <c r="D93" s="1" t="s">
        <v>96</v>
      </c>
      <c r="E93" s="1" t="s">
        <v>54</v>
      </c>
      <c r="G93" s="3" t="s">
        <v>97</v>
      </c>
      <c r="W93" s="1" t="str">
        <f t="shared" si="97"/>
        <v/>
      </c>
      <c r="X93" s="1" t="str">
        <f t="shared" si="98"/>
        <v/>
      </c>
      <c r="Y93" s="1" t="str">
        <f t="shared" si="99"/>
        <v/>
      </c>
      <c r="Z93" s="1" t="str">
        <f t="shared" si="100"/>
        <v/>
      </c>
      <c r="AA93" s="1" t="str">
        <f t="shared" si="101"/>
        <v/>
      </c>
      <c r="AB93" s="1" t="str">
        <f t="shared" si="102"/>
        <v/>
      </c>
      <c r="AC93" s="1" t="str">
        <f t="shared" si="103"/>
        <v/>
      </c>
      <c r="AD93" s="1" t="str">
        <f t="shared" si="104"/>
        <v/>
      </c>
      <c r="AE93" s="1" t="str">
        <f t="shared" si="105"/>
        <v/>
      </c>
      <c r="AF93" s="1" t="str">
        <f t="shared" si="106"/>
        <v/>
      </c>
      <c r="AG93" s="1" t="str">
        <f t="shared" si="107"/>
        <v/>
      </c>
      <c r="AH93" s="1" t="str">
        <f t="shared" si="108"/>
        <v/>
      </c>
      <c r="AI93" s="1" t="str">
        <f t="shared" si="109"/>
        <v/>
      </c>
      <c r="AJ93" s="1" t="str">
        <f t="shared" si="110"/>
        <v/>
      </c>
      <c r="AK93" s="1" t="str">
        <f t="shared" si="111"/>
        <v/>
      </c>
      <c r="AL93" s="1" t="str">
        <f t="shared" si="112"/>
        <v/>
      </c>
      <c r="AM93" s="1" t="str">
        <f t="shared" si="113"/>
        <v/>
      </c>
      <c r="AN93" s="1" t="str">
        <f t="shared" si="114"/>
        <v/>
      </c>
      <c r="AO93" s="1" t="str">
        <f t="shared" si="115"/>
        <v/>
      </c>
      <c r="AP93" s="1" t="str">
        <f t="shared" si="116"/>
        <v/>
      </c>
      <c r="AQ93" s="1" t="str">
        <f t="shared" si="117"/>
        <v/>
      </c>
      <c r="AR93" s="4" t="s">
        <v>318</v>
      </c>
      <c r="AU93" s="1" t="s">
        <v>299</v>
      </c>
      <c r="AV93" s="5" t="s">
        <v>307</v>
      </c>
      <c r="AW93" s="5" t="s">
        <v>307</v>
      </c>
      <c r="AX93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3" s="1" t="str">
        <f t="shared" si="85"/>
        <v/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/>
      </c>
      <c r="BC93" s="1" t="str">
        <f t="shared" si="89"/>
        <v/>
      </c>
      <c r="BD93" s="1" t="str">
        <f t="shared" si="90"/>
        <v>&lt;img src=@img/easy.png@&gt;</v>
      </c>
      <c r="BE93" s="1" t="str">
        <f t="shared" si="91"/>
        <v>easy low cwest</v>
      </c>
      <c r="BF93" s="1" t="str">
        <f t="shared" si="92"/>
        <v>Campus West</v>
      </c>
      <c r="BG93" s="1">
        <v>40.575012999999998</v>
      </c>
      <c r="BH93" s="1">
        <v>-105.097076</v>
      </c>
      <c r="BI93" s="1" t="str">
        <f t="shared" si="93"/>
        <v>[40.575013,-105.097076],</v>
      </c>
      <c r="BK93" s="1" t="str">
        <f>IF(BJ93&gt;0,"&lt;img src=@img/kidicon.png@&gt;","")</f>
        <v/>
      </c>
    </row>
    <row r="94" spans="2:64" ht="21" customHeight="1" x14ac:dyDescent="0.25">
      <c r="B94" s="1" t="s">
        <v>547</v>
      </c>
      <c r="C94" s="1" t="s">
        <v>428</v>
      </c>
      <c r="D94" s="1" t="s">
        <v>53</v>
      </c>
      <c r="E94" s="1" t="s">
        <v>431</v>
      </c>
      <c r="G94" s="3" t="s">
        <v>548</v>
      </c>
      <c r="H94" s="1">
        <v>1600</v>
      </c>
      <c r="I94" s="1">
        <v>1800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1" t="s">
        <v>549</v>
      </c>
      <c r="W94" s="1">
        <f t="shared" si="97"/>
        <v>16</v>
      </c>
      <c r="X94" s="1">
        <f t="shared" si="98"/>
        <v>18</v>
      </c>
      <c r="Y94" s="1">
        <f t="shared" si="99"/>
        <v>16</v>
      </c>
      <c r="Z94" s="1">
        <f t="shared" si="100"/>
        <v>18</v>
      </c>
      <c r="AA94" s="1">
        <f t="shared" si="101"/>
        <v>16</v>
      </c>
      <c r="AB94" s="1">
        <f t="shared" si="102"/>
        <v>18</v>
      </c>
      <c r="AC94" s="1">
        <f t="shared" si="103"/>
        <v>16</v>
      </c>
      <c r="AD94" s="1">
        <f t="shared" si="104"/>
        <v>18</v>
      </c>
      <c r="AE94" s="1">
        <f t="shared" si="105"/>
        <v>16</v>
      </c>
      <c r="AF94" s="1">
        <f t="shared" si="106"/>
        <v>18</v>
      </c>
      <c r="AG94" s="1">
        <f t="shared" si="107"/>
        <v>16</v>
      </c>
      <c r="AH94" s="1">
        <f t="shared" si="108"/>
        <v>18</v>
      </c>
      <c r="AI94" s="1">
        <f t="shared" si="109"/>
        <v>16</v>
      </c>
      <c r="AJ94" s="1">
        <f t="shared" si="110"/>
        <v>18</v>
      </c>
      <c r="AK94" s="1" t="str">
        <f t="shared" si="111"/>
        <v>4pm-6pm</v>
      </c>
      <c r="AL94" s="1" t="str">
        <f t="shared" si="112"/>
        <v>4pm-6pm</v>
      </c>
      <c r="AM94" s="1" t="str">
        <f t="shared" si="113"/>
        <v>4pm-6pm</v>
      </c>
      <c r="AN94" s="1" t="str">
        <f t="shared" si="114"/>
        <v>4pm-6pm</v>
      </c>
      <c r="AO94" s="1" t="str">
        <f t="shared" si="115"/>
        <v>4pm-6pm</v>
      </c>
      <c r="AP94" s="1" t="str">
        <f t="shared" si="116"/>
        <v>4pm-6pm</v>
      </c>
      <c r="AQ94" s="1" t="str">
        <f t="shared" si="117"/>
        <v>4pm-6pm</v>
      </c>
      <c r="AR94" s="4" t="s">
        <v>550</v>
      </c>
      <c r="AS94" s="1" t="s">
        <v>295</v>
      </c>
      <c r="AU94" s="1" t="s">
        <v>299</v>
      </c>
      <c r="AV94" s="5" t="s">
        <v>306</v>
      </c>
      <c r="AW94" s="5" t="s">
        <v>306</v>
      </c>
      <c r="AX94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4" s="1" t="str">
        <f t="shared" si="85"/>
        <v>&lt;img src=@img/outdoor.png@&gt;</v>
      </c>
      <c r="AZ94" s="1" t="str">
        <f t="shared" si="86"/>
        <v/>
      </c>
      <c r="BA94" s="1" t="str">
        <f t="shared" si="87"/>
        <v>&lt;img src=@img/easy.png@&gt;</v>
      </c>
      <c r="BB94" s="1" t="str">
        <f t="shared" si="88"/>
        <v>&lt;img src=@img/drinkicon.png@&gt;</v>
      </c>
      <c r="BC94" s="1" t="str">
        <f t="shared" si="89"/>
        <v>&lt;img src=@img/foodicon.png@&gt;</v>
      </c>
      <c r="BD94" s="1" t="str">
        <f t="shared" si="90"/>
        <v>&lt;img src=@img/outdoor.png@&gt;&lt;img src=@img/easy.png@&gt;&lt;img src=@img/drinkicon.png@&gt;&lt;img src=@img/foodicon.png@&gt;</v>
      </c>
      <c r="BE94" s="1" t="str">
        <f t="shared" si="91"/>
        <v>outdoor drink food easy med sfoco</v>
      </c>
      <c r="BF94" s="1" t="str">
        <f t="shared" si="92"/>
        <v>South Foco</v>
      </c>
      <c r="BG94" s="1">
        <v>40.523159999999997</v>
      </c>
      <c r="BH94" s="1">
        <v>-105.06125</v>
      </c>
      <c r="BI94" s="1" t="str">
        <f t="shared" si="93"/>
        <v>[40.52316,-105.06125],</v>
      </c>
      <c r="BK94" s="1" t="str">
        <f>IF(BJ94&gt;0,"&lt;img src=@img/kidicon.png@&gt;","")</f>
        <v/>
      </c>
    </row>
    <row r="95" spans="2:64" ht="21" customHeight="1" x14ac:dyDescent="0.25">
      <c r="B95" s="1" t="s">
        <v>602</v>
      </c>
      <c r="C95" s="1" t="s">
        <v>428</v>
      </c>
      <c r="G95" s="9" t="s">
        <v>603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604</v>
      </c>
      <c r="W95" s="1">
        <f t="shared" si="97"/>
        <v>15</v>
      </c>
      <c r="X95" s="1">
        <f t="shared" si="98"/>
        <v>18</v>
      </c>
      <c r="Y95" s="1">
        <f t="shared" si="99"/>
        <v>15</v>
      </c>
      <c r="Z95" s="1">
        <f t="shared" si="100"/>
        <v>18</v>
      </c>
      <c r="AA95" s="1">
        <f t="shared" si="101"/>
        <v>15</v>
      </c>
      <c r="AB95" s="1">
        <f t="shared" si="102"/>
        <v>18</v>
      </c>
      <c r="AC95" s="1">
        <f t="shared" si="103"/>
        <v>15</v>
      </c>
      <c r="AD95" s="1">
        <f t="shared" si="104"/>
        <v>18</v>
      </c>
      <c r="AE95" s="1">
        <f t="shared" si="105"/>
        <v>15</v>
      </c>
      <c r="AF95" s="1">
        <f t="shared" si="106"/>
        <v>18</v>
      </c>
      <c r="AG95" s="1">
        <f t="shared" si="107"/>
        <v>15</v>
      </c>
      <c r="AH95" s="1">
        <f t="shared" si="108"/>
        <v>18</v>
      </c>
      <c r="AI95" s="1">
        <f t="shared" si="109"/>
        <v>15</v>
      </c>
      <c r="AJ95" s="1">
        <f t="shared" si="110"/>
        <v>18</v>
      </c>
      <c r="AK95" s="1" t="str">
        <f t="shared" si="111"/>
        <v>3pm-6pm</v>
      </c>
      <c r="AL95" s="1" t="str">
        <f t="shared" si="112"/>
        <v>3pm-6pm</v>
      </c>
      <c r="AM95" s="1" t="str">
        <f t="shared" si="113"/>
        <v>3pm-6pm</v>
      </c>
      <c r="AN95" s="1" t="str">
        <f t="shared" si="114"/>
        <v>3pm-6pm</v>
      </c>
      <c r="AO95" s="1" t="str">
        <f t="shared" si="115"/>
        <v>3pm-6pm</v>
      </c>
      <c r="AP95" s="1" t="str">
        <f t="shared" si="116"/>
        <v>3pm-6pm</v>
      </c>
      <c r="AQ95" s="1" t="str">
        <f t="shared" si="117"/>
        <v>3pm-6pm</v>
      </c>
      <c r="AR95" s="15" t="s">
        <v>605</v>
      </c>
      <c r="AU95" s="1" t="s">
        <v>28</v>
      </c>
      <c r="AV95" s="1" t="b">
        <v>1</v>
      </c>
      <c r="AW95" s="1" t="b">
        <v>1</v>
      </c>
      <c r="AX95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src=@img/medium.png@&gt;</v>
      </c>
      <c r="BB95" s="1" t="str">
        <f t="shared" si="88"/>
        <v/>
      </c>
      <c r="BC95" s="1" t="str">
        <f t="shared" si="89"/>
        <v/>
      </c>
      <c r="BD95" s="1" t="str">
        <f t="shared" si="90"/>
        <v>&lt;img src=@img/medium.png@&gt;</v>
      </c>
      <c r="BE95" s="1" t="str">
        <f t="shared" si="91"/>
        <v>medium  sfoco</v>
      </c>
      <c r="BF95" s="1" t="str">
        <f t="shared" si="92"/>
        <v>South Foco</v>
      </c>
      <c r="BG95" s="1">
        <v>40.52366</v>
      </c>
      <c r="BH95" s="1">
        <v>-105.03402</v>
      </c>
      <c r="BI95" s="1" t="str">
        <f t="shared" si="93"/>
        <v>[40.52366,-105.03402],</v>
      </c>
    </row>
    <row r="96" spans="2:64" ht="21" customHeight="1" x14ac:dyDescent="0.25">
      <c r="B96" s="1" t="s">
        <v>376</v>
      </c>
      <c r="C96" s="1" t="s">
        <v>309</v>
      </c>
      <c r="D96" s="1" t="s">
        <v>377</v>
      </c>
      <c r="E96" s="1" t="s">
        <v>431</v>
      </c>
      <c r="G96" s="9" t="s">
        <v>392</v>
      </c>
      <c r="J96" s="1">
        <v>1600</v>
      </c>
      <c r="K96" s="1">
        <v>1900</v>
      </c>
      <c r="L96" s="1">
        <v>1600</v>
      </c>
      <c r="M96" s="1">
        <v>1900</v>
      </c>
      <c r="N96" s="1">
        <v>1600</v>
      </c>
      <c r="O96" s="1">
        <v>1900</v>
      </c>
      <c r="P96" s="1">
        <v>1600</v>
      </c>
      <c r="Q96" s="1">
        <v>1900</v>
      </c>
      <c r="R96" s="1">
        <v>1600</v>
      </c>
      <c r="S96" s="1">
        <v>1900</v>
      </c>
      <c r="V96" s="1" t="s">
        <v>497</v>
      </c>
      <c r="W96" s="1" t="str">
        <f t="shared" si="97"/>
        <v/>
      </c>
      <c r="X96" s="1" t="str">
        <f t="shared" si="98"/>
        <v/>
      </c>
      <c r="Y96" s="1">
        <f t="shared" si="99"/>
        <v>16</v>
      </c>
      <c r="Z96" s="1">
        <f t="shared" si="100"/>
        <v>19</v>
      </c>
      <c r="AA96" s="1">
        <f t="shared" si="101"/>
        <v>16</v>
      </c>
      <c r="AB96" s="1">
        <f t="shared" si="102"/>
        <v>19</v>
      </c>
      <c r="AC96" s="1">
        <f t="shared" si="103"/>
        <v>16</v>
      </c>
      <c r="AD96" s="1">
        <f t="shared" si="104"/>
        <v>19</v>
      </c>
      <c r="AE96" s="1">
        <f t="shared" si="105"/>
        <v>16</v>
      </c>
      <c r="AF96" s="1">
        <f t="shared" si="106"/>
        <v>19</v>
      </c>
      <c r="AG96" s="1">
        <f t="shared" si="107"/>
        <v>16</v>
      </c>
      <c r="AH96" s="1">
        <f t="shared" si="108"/>
        <v>19</v>
      </c>
      <c r="AI96" s="1" t="str">
        <f t="shared" si="109"/>
        <v/>
      </c>
      <c r="AJ96" s="1" t="str">
        <f t="shared" si="110"/>
        <v/>
      </c>
      <c r="AK96" s="1" t="str">
        <f t="shared" si="111"/>
        <v/>
      </c>
      <c r="AL96" s="1" t="str">
        <f t="shared" si="112"/>
        <v>4pm-7pm</v>
      </c>
      <c r="AM96" s="1" t="str">
        <f t="shared" si="113"/>
        <v>4pm-7pm</v>
      </c>
      <c r="AN96" s="1" t="str">
        <f t="shared" si="114"/>
        <v>4pm-7pm</v>
      </c>
      <c r="AO96" s="1" t="str">
        <f t="shared" si="115"/>
        <v>4pm-7pm</v>
      </c>
      <c r="AP96" s="1" t="str">
        <f t="shared" si="116"/>
        <v>4pm-7pm</v>
      </c>
      <c r="AQ96" s="1" t="str">
        <f t="shared" si="117"/>
        <v/>
      </c>
      <c r="AR96" s="1" t="s">
        <v>383</v>
      </c>
      <c r="AU96" s="1" t="s">
        <v>299</v>
      </c>
      <c r="AV96" s="5" t="s">
        <v>306</v>
      </c>
      <c r="AW96" s="5" t="s">
        <v>306</v>
      </c>
      <c r="AX96" s="6" t="str">
        <f t="shared" si="84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6" s="1" t="str">
        <f t="shared" si="85"/>
        <v/>
      </c>
      <c r="AZ96" s="1" t="str">
        <f t="shared" si="86"/>
        <v/>
      </c>
      <c r="BA96" s="1" t="str">
        <f t="shared" si="87"/>
        <v>&lt;img src=@img/easy.png@&gt;</v>
      </c>
      <c r="BB96" s="1" t="str">
        <f t="shared" si="88"/>
        <v>&lt;img src=@img/drinkicon.png@&gt;</v>
      </c>
      <c r="BC96" s="1" t="str">
        <f t="shared" si="89"/>
        <v>&lt;img src=@img/foodicon.png@&gt;</v>
      </c>
      <c r="BD96" s="1" t="str">
        <f t="shared" si="90"/>
        <v>&lt;img src=@img/easy.png@&gt;&lt;img src=@img/drinkicon.png@&gt;&lt;img src=@img/foodicon.png@&gt;</v>
      </c>
      <c r="BE96" s="1" t="str">
        <f t="shared" si="91"/>
        <v>drink food easy med midtown</v>
      </c>
      <c r="BF96" s="1" t="str">
        <f t="shared" si="92"/>
        <v>Midtown</v>
      </c>
      <c r="BG96" s="1">
        <v>40.540550000000003</v>
      </c>
      <c r="BH96" s="1">
        <v>-105.07642800000001</v>
      </c>
      <c r="BI96" s="1" t="str">
        <f t="shared" si="93"/>
        <v>[40.54055,-105.076428],</v>
      </c>
      <c r="BK96" s="1" t="str">
        <f>IF(BJ96&gt;0,"&lt;img src=@img/kidicon.png@&gt;","")</f>
        <v/>
      </c>
    </row>
    <row r="97" spans="2:64" ht="21" customHeight="1" x14ac:dyDescent="0.25">
      <c r="B97" s="1" t="s">
        <v>197</v>
      </c>
      <c r="C97" s="1" t="s">
        <v>308</v>
      </c>
      <c r="D97" s="1" t="s">
        <v>53</v>
      </c>
      <c r="E97" s="1" t="s">
        <v>431</v>
      </c>
      <c r="G97" s="3" t="s">
        <v>108</v>
      </c>
      <c r="H97" s="1">
        <v>1100</v>
      </c>
      <c r="I97" s="1">
        <v>2200</v>
      </c>
      <c r="J97" s="1">
        <v>1600</v>
      </c>
      <c r="K97" s="1">
        <v>1800</v>
      </c>
      <c r="L97" s="1">
        <v>1100</v>
      </c>
      <c r="M97" s="1">
        <v>1730</v>
      </c>
      <c r="N97" s="1">
        <v>1600</v>
      </c>
      <c r="O97" s="1">
        <v>1800</v>
      </c>
      <c r="P97" s="1">
        <v>1600</v>
      </c>
      <c r="Q97" s="1">
        <v>1800</v>
      </c>
      <c r="R97" s="1">
        <v>1600</v>
      </c>
      <c r="S97" s="1">
        <v>1800</v>
      </c>
      <c r="T97" s="1">
        <v>1600</v>
      </c>
      <c r="U97" s="1">
        <v>1800</v>
      </c>
      <c r="V97" s="2" t="s">
        <v>498</v>
      </c>
      <c r="W97" s="1">
        <f t="shared" si="97"/>
        <v>11</v>
      </c>
      <c r="X97" s="1">
        <f t="shared" si="98"/>
        <v>22</v>
      </c>
      <c r="Y97" s="1">
        <f t="shared" si="99"/>
        <v>16</v>
      </c>
      <c r="Z97" s="1">
        <f t="shared" si="100"/>
        <v>18</v>
      </c>
      <c r="AA97" s="1">
        <f t="shared" si="101"/>
        <v>11</v>
      </c>
      <c r="AB97" s="1">
        <f t="shared" si="102"/>
        <v>17.3</v>
      </c>
      <c r="AC97" s="1">
        <f t="shared" si="103"/>
        <v>16</v>
      </c>
      <c r="AD97" s="1">
        <f t="shared" si="104"/>
        <v>18</v>
      </c>
      <c r="AE97" s="1">
        <f t="shared" si="105"/>
        <v>16</v>
      </c>
      <c r="AF97" s="1">
        <f t="shared" si="106"/>
        <v>18</v>
      </c>
      <c r="AG97" s="1">
        <f t="shared" si="107"/>
        <v>16</v>
      </c>
      <c r="AH97" s="1">
        <f t="shared" si="108"/>
        <v>18</v>
      </c>
      <c r="AI97" s="1">
        <f t="shared" si="109"/>
        <v>16</v>
      </c>
      <c r="AJ97" s="1">
        <f t="shared" si="110"/>
        <v>18</v>
      </c>
      <c r="AK97" s="1" t="str">
        <f t="shared" si="111"/>
        <v>11am-10pm</v>
      </c>
      <c r="AL97" s="1" t="str">
        <f t="shared" si="112"/>
        <v>4pm-6pm</v>
      </c>
      <c r="AM97" s="1" t="str">
        <f t="shared" si="113"/>
        <v>11am-5.3pm</v>
      </c>
      <c r="AN97" s="1" t="str">
        <f t="shared" si="114"/>
        <v>4pm-6pm</v>
      </c>
      <c r="AO97" s="1" t="str">
        <f t="shared" si="115"/>
        <v>4pm-6pm</v>
      </c>
      <c r="AP97" s="1" t="str">
        <f t="shared" si="116"/>
        <v>4pm-6pm</v>
      </c>
      <c r="AQ97" s="1" t="str">
        <f t="shared" si="117"/>
        <v>4pm-6pm</v>
      </c>
      <c r="AR97" s="4" t="s">
        <v>323</v>
      </c>
      <c r="AS97" s="1" t="s">
        <v>295</v>
      </c>
      <c r="AU97" s="1" t="s">
        <v>28</v>
      </c>
      <c r="AV97" s="5" t="s">
        <v>306</v>
      </c>
      <c r="AW97" s="5" t="s">
        <v>307</v>
      </c>
      <c r="AX97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7" s="1" t="str">
        <f t="shared" si="85"/>
        <v>&lt;img src=@img/outdoor.png@&gt;</v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>&lt;img src=@img/drinkicon.png@&gt;</v>
      </c>
      <c r="BC97" s="1" t="str">
        <f t="shared" si="89"/>
        <v/>
      </c>
      <c r="BD97" s="1" t="str">
        <f t="shared" si="90"/>
        <v>&lt;img src=@img/outdoor.png@&gt;&lt;img src=@img/medium.png@&gt;&lt;img src=@img/drinkicon.png@&gt;</v>
      </c>
      <c r="BE97" s="1" t="str">
        <f t="shared" si="91"/>
        <v>outdoor drink medium med campus</v>
      </c>
      <c r="BF97" s="1" t="str">
        <f t="shared" si="92"/>
        <v>Near Campus</v>
      </c>
      <c r="BG97" s="1">
        <v>40.579048</v>
      </c>
      <c r="BH97" s="1">
        <v>-105.07677099999999</v>
      </c>
      <c r="BI97" s="1" t="str">
        <f t="shared" si="93"/>
        <v>[40.579048,-105.076771],</v>
      </c>
      <c r="BK97" s="1" t="str">
        <f>IF(BJ97&gt;0,"&lt;img src=@img/kidicon.png@&gt;","")</f>
        <v/>
      </c>
    </row>
    <row r="98" spans="2:64" ht="21" customHeight="1" x14ac:dyDescent="0.25">
      <c r="B98" s="1" t="s">
        <v>606</v>
      </c>
      <c r="C98" s="1" t="s">
        <v>426</v>
      </c>
      <c r="G98" s="9" t="s">
        <v>607</v>
      </c>
      <c r="W98" s="1" t="str">
        <f t="shared" si="97"/>
        <v/>
      </c>
      <c r="X98" s="1" t="str">
        <f t="shared" si="98"/>
        <v/>
      </c>
      <c r="Y98" s="1" t="str">
        <f t="shared" si="99"/>
        <v/>
      </c>
      <c r="Z98" s="1" t="str">
        <f t="shared" si="100"/>
        <v/>
      </c>
      <c r="AA98" s="1" t="str">
        <f t="shared" si="101"/>
        <v/>
      </c>
      <c r="AB98" s="1" t="str">
        <f t="shared" si="102"/>
        <v/>
      </c>
      <c r="AC98" s="1" t="str">
        <f t="shared" si="103"/>
        <v/>
      </c>
      <c r="AD98" s="1" t="str">
        <f t="shared" si="104"/>
        <v/>
      </c>
      <c r="AE98" s="1" t="str">
        <f t="shared" si="105"/>
        <v/>
      </c>
      <c r="AF98" s="1" t="str">
        <f t="shared" si="106"/>
        <v/>
      </c>
      <c r="AG98" s="1" t="str">
        <f t="shared" si="107"/>
        <v/>
      </c>
      <c r="AH98" s="1" t="str">
        <f t="shared" si="108"/>
        <v/>
      </c>
      <c r="AI98" s="1" t="str">
        <f t="shared" si="109"/>
        <v/>
      </c>
      <c r="AJ98" s="1" t="str">
        <f t="shared" si="110"/>
        <v/>
      </c>
      <c r="AK98" s="1" t="str">
        <f t="shared" si="111"/>
        <v/>
      </c>
      <c r="AL98" s="1" t="str">
        <f t="shared" si="112"/>
        <v/>
      </c>
      <c r="AM98" s="1" t="str">
        <f t="shared" si="113"/>
        <v/>
      </c>
      <c r="AN98" s="1" t="str">
        <f t="shared" si="114"/>
        <v/>
      </c>
      <c r="AO98" s="1" t="str">
        <f t="shared" si="115"/>
        <v/>
      </c>
      <c r="AP98" s="1" t="str">
        <f t="shared" si="116"/>
        <v/>
      </c>
      <c r="AQ98" s="1" t="str">
        <f t="shared" si="117"/>
        <v/>
      </c>
      <c r="AR98" s="15" t="s">
        <v>608</v>
      </c>
      <c r="AU98" s="1" t="s">
        <v>28</v>
      </c>
      <c r="AV98" s="1" t="b">
        <v>0</v>
      </c>
      <c r="AW98" s="1" t="b">
        <v>0</v>
      </c>
      <c r="AX98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8" s="1" t="str">
        <f t="shared" si="85"/>
        <v/>
      </c>
      <c r="AZ98" s="1" t="str">
        <f t="shared" si="86"/>
        <v/>
      </c>
      <c r="BA98" s="1" t="str">
        <f t="shared" si="87"/>
        <v>&lt;img src=@img/medium.png@&gt;</v>
      </c>
      <c r="BB98" s="1" t="str">
        <f t="shared" si="88"/>
        <v/>
      </c>
      <c r="BC98" s="1" t="str">
        <f t="shared" si="89"/>
        <v/>
      </c>
      <c r="BD98" s="1" t="str">
        <f t="shared" si="90"/>
        <v>&lt;img src=@img/medium.png@&gt;</v>
      </c>
      <c r="BE98" s="1" t="str">
        <f t="shared" si="91"/>
        <v>medium  old</v>
      </c>
      <c r="BF98" s="1" t="str">
        <f t="shared" si="92"/>
        <v>Old Town</v>
      </c>
      <c r="BG98" s="1">
        <v>40.583100000000002</v>
      </c>
      <c r="BH98" s="1">
        <v>-105.08284999999999</v>
      </c>
      <c r="BI98" s="1" t="str">
        <f t="shared" si="93"/>
        <v>[40.5831,-105.08285],</v>
      </c>
    </row>
    <row r="99" spans="2:64" ht="21" customHeight="1" x14ac:dyDescent="0.25">
      <c r="B99" s="1" t="s">
        <v>282</v>
      </c>
      <c r="C99" s="1" t="s">
        <v>426</v>
      </c>
      <c r="D99" s="1" t="s">
        <v>283</v>
      </c>
      <c r="E99" s="1" t="s">
        <v>431</v>
      </c>
      <c r="G99" s="9" t="s">
        <v>284</v>
      </c>
      <c r="H99" s="1">
        <v>1100</v>
      </c>
      <c r="I99" s="1">
        <v>2400</v>
      </c>
      <c r="J99" s="1">
        <v>1500</v>
      </c>
      <c r="K99" s="1">
        <v>1900</v>
      </c>
      <c r="L99" s="1">
        <v>1500</v>
      </c>
      <c r="M99" s="1">
        <v>1900</v>
      </c>
      <c r="N99" s="1">
        <v>1500</v>
      </c>
      <c r="O99" s="1">
        <v>1900</v>
      </c>
      <c r="P99" s="1">
        <v>1500</v>
      </c>
      <c r="Q99" s="1">
        <v>1900</v>
      </c>
      <c r="R99" s="1">
        <v>1500</v>
      </c>
      <c r="S99" s="1">
        <v>1900</v>
      </c>
      <c r="T99" s="1">
        <v>1100</v>
      </c>
      <c r="U99" s="1">
        <v>1900</v>
      </c>
      <c r="V99" s="1" t="s">
        <v>499</v>
      </c>
      <c r="W99" s="1">
        <f t="shared" si="97"/>
        <v>11</v>
      </c>
      <c r="X99" s="1">
        <f t="shared" si="98"/>
        <v>24</v>
      </c>
      <c r="Y99" s="1">
        <f t="shared" si="99"/>
        <v>15</v>
      </c>
      <c r="Z99" s="1">
        <f t="shared" si="100"/>
        <v>19</v>
      </c>
      <c r="AA99" s="1">
        <f t="shared" si="101"/>
        <v>15</v>
      </c>
      <c r="AB99" s="1">
        <f t="shared" si="102"/>
        <v>19</v>
      </c>
      <c r="AC99" s="1">
        <f t="shared" si="103"/>
        <v>15</v>
      </c>
      <c r="AD99" s="1">
        <f t="shared" si="104"/>
        <v>19</v>
      </c>
      <c r="AE99" s="1">
        <f t="shared" si="105"/>
        <v>15</v>
      </c>
      <c r="AF99" s="1">
        <f t="shared" si="106"/>
        <v>19</v>
      </c>
      <c r="AG99" s="1">
        <f t="shared" si="107"/>
        <v>15</v>
      </c>
      <c r="AH99" s="1">
        <f t="shared" si="108"/>
        <v>19</v>
      </c>
      <c r="AI99" s="1">
        <f t="shared" si="109"/>
        <v>11</v>
      </c>
      <c r="AJ99" s="1">
        <f t="shared" si="110"/>
        <v>19</v>
      </c>
      <c r="AK99" s="1" t="str">
        <f t="shared" si="111"/>
        <v>11am-12am</v>
      </c>
      <c r="AL99" s="1" t="str">
        <f t="shared" si="112"/>
        <v>3pm-7pm</v>
      </c>
      <c r="AM99" s="1" t="str">
        <f t="shared" si="113"/>
        <v>3pm-7pm</v>
      </c>
      <c r="AN99" s="1" t="str">
        <f t="shared" si="114"/>
        <v>3pm-7pm</v>
      </c>
      <c r="AO99" s="1" t="str">
        <f t="shared" si="115"/>
        <v>3pm-7pm</v>
      </c>
      <c r="AP99" s="1" t="str">
        <f t="shared" si="116"/>
        <v>3pm-7pm</v>
      </c>
      <c r="AQ99" s="1" t="str">
        <f t="shared" si="117"/>
        <v>11am-7pm</v>
      </c>
      <c r="AR99" s="4" t="s">
        <v>363</v>
      </c>
      <c r="AU99" s="1" t="s">
        <v>298</v>
      </c>
      <c r="AV99" s="5" t="s">
        <v>306</v>
      </c>
      <c r="AW99" s="5" t="s">
        <v>306</v>
      </c>
      <c r="AX99" s="6" t="str">
        <f t="shared" ref="AX99:AX129" si="148"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9" s="1" t="str">
        <f t="shared" ref="AY99:AY129" si="149">IF(AS99&gt;0,"&lt;img src=@img/outdoor.png@&gt;","")</f>
        <v/>
      </c>
      <c r="AZ99" s="1" t="str">
        <f t="shared" ref="AZ99:AZ129" si="150">IF(AT99&gt;0,"&lt;img src=@img/pets.png@&gt;","")</f>
        <v/>
      </c>
      <c r="BA99" s="1" t="str">
        <f t="shared" ref="BA99:BA129" si="151">IF(AU99="hard","&lt;img src=@img/hard.png@&gt;",IF(AU99="medium","&lt;img src=@img/medium.png@&gt;",IF(AU99="easy","&lt;img src=@img/easy.png@&gt;","")))</f>
        <v>&lt;img src=@img/hard.png@&gt;</v>
      </c>
      <c r="BB99" s="1" t="str">
        <f t="shared" ref="BB99:BB129" si="152">IF(AV99="true","&lt;img src=@img/drinkicon.png@&gt;","")</f>
        <v>&lt;img src=@img/drinkicon.png@&gt;</v>
      </c>
      <c r="BC99" s="1" t="str">
        <f t="shared" ref="BC99:BC129" si="153">IF(AW99="true","&lt;img src=@img/foodicon.png@&gt;","")</f>
        <v>&lt;img src=@img/foodicon.png@&gt;</v>
      </c>
      <c r="BD99" s="1" t="str">
        <f t="shared" ref="BD99:BD129" si="154">CONCATENATE(AY99,AZ99,BA99,BB99,BC99,BK99)</f>
        <v>&lt;img src=@img/hard.png@&gt;&lt;img src=@img/drinkicon.png@&gt;&lt;img src=@img/foodicon.png@&gt;</v>
      </c>
      <c r="BE99" s="1" t="str">
        <f t="shared" ref="BE99:BE129" si="155">CONCATENATE(IF(AS99&gt;0,"outdoor ",""),IF(AT99&gt;0,"pet ",""),IF(AV99="true","drink ",""),IF(AW99="true","food ",""),AU99," ",E99," ",C99,IF(BJ99=TRUE," kid",""))</f>
        <v>drink food hard med old</v>
      </c>
      <c r="BF99" s="1" t="str">
        <f t="shared" ref="BF99:BF129" si="156">IF(C99="old","Old Town",IF(C99="campus","Near Campus",IF(C99="sfoco","South Foco",IF(C99="nfoco","North Foco",IF(C99="midtown","Midtown",IF(C99="cwest","Campus West",IF(C99="efoco","East FoCo",IF(C99="windsor","Windsor",""))))))))</f>
        <v>Old Town</v>
      </c>
      <c r="BG99" s="1">
        <v>40.587446999999997</v>
      </c>
      <c r="BH99" s="1">
        <v>-105.07635399999999</v>
      </c>
      <c r="BI99" s="1" t="str">
        <f t="shared" ref="BI99:BI129" si="157">CONCATENATE("[",BG99,",",BH99,"],")</f>
        <v>[40.587447,-105.076354],</v>
      </c>
      <c r="BK99" s="1" t="str">
        <f>IF(BJ99&gt;0,"&lt;img src=@img/kidicon.png@&gt;","")</f>
        <v/>
      </c>
    </row>
    <row r="100" spans="2:64" ht="21" customHeight="1" x14ac:dyDescent="0.25">
      <c r="B100" s="1" t="s">
        <v>609</v>
      </c>
      <c r="C100" s="1" t="s">
        <v>426</v>
      </c>
      <c r="G100" s="9" t="s">
        <v>610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R100" s="15" t="s">
        <v>611</v>
      </c>
      <c r="AU100" s="1" t="s">
        <v>298</v>
      </c>
      <c r="AV100" s="1" t="b">
        <v>0</v>
      </c>
      <c r="AW100" s="1" t="b">
        <v>0</v>
      </c>
      <c r="AX100" s="6" t="str">
        <f t="shared" si="14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0" s="1" t="str">
        <f t="shared" si="149"/>
        <v/>
      </c>
      <c r="AZ100" s="1" t="str">
        <f t="shared" si="150"/>
        <v/>
      </c>
      <c r="BA100" s="1" t="str">
        <f t="shared" si="151"/>
        <v>&lt;img src=@img/hard.png@&gt;</v>
      </c>
      <c r="BB100" s="1" t="str">
        <f t="shared" si="152"/>
        <v/>
      </c>
      <c r="BC100" s="1" t="str">
        <f t="shared" si="153"/>
        <v/>
      </c>
      <c r="BD100" s="1" t="str">
        <f t="shared" si="154"/>
        <v>&lt;img src=@img/hard.png@&gt;</v>
      </c>
      <c r="BE100" s="1" t="str">
        <f t="shared" si="155"/>
        <v>hard  old</v>
      </c>
      <c r="BF100" s="1" t="str">
        <f t="shared" si="156"/>
        <v>Old Town</v>
      </c>
      <c r="BG100" s="1">
        <v>40.586530000000003</v>
      </c>
      <c r="BH100" s="1">
        <v>-105.07751</v>
      </c>
      <c r="BI100" s="1" t="str">
        <f t="shared" si="157"/>
        <v>[40.58653,-105.07751],</v>
      </c>
    </row>
    <row r="101" spans="2:64" ht="21" customHeight="1" x14ac:dyDescent="0.25">
      <c r="B101" s="1" t="s">
        <v>612</v>
      </c>
      <c r="C101" s="1" t="s">
        <v>429</v>
      </c>
      <c r="G101" s="9" t="s">
        <v>613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 t="str">
        <f t="shared" si="101"/>
        <v/>
      </c>
      <c r="AB101" s="1" t="str">
        <f t="shared" si="102"/>
        <v/>
      </c>
      <c r="AC101" s="1" t="str">
        <f t="shared" si="103"/>
        <v/>
      </c>
      <c r="AD101" s="1" t="str">
        <f t="shared" si="104"/>
        <v/>
      </c>
      <c r="AE101" s="1" t="str">
        <f t="shared" si="105"/>
        <v/>
      </c>
      <c r="AF101" s="1" t="str">
        <f t="shared" si="106"/>
        <v/>
      </c>
      <c r="AG101" s="1" t="str">
        <f t="shared" si="107"/>
        <v/>
      </c>
      <c r="AH101" s="1" t="str">
        <f t="shared" si="108"/>
        <v/>
      </c>
      <c r="AI101" s="1" t="str">
        <f t="shared" si="109"/>
        <v/>
      </c>
      <c r="AJ101" s="1" t="str">
        <f t="shared" si="110"/>
        <v/>
      </c>
      <c r="AK101" s="1" t="str">
        <f t="shared" si="111"/>
        <v/>
      </c>
      <c r="AL101" s="1" t="str">
        <f t="shared" si="112"/>
        <v/>
      </c>
      <c r="AM101" s="1" t="str">
        <f t="shared" si="113"/>
        <v/>
      </c>
      <c r="AN101" s="1" t="str">
        <f t="shared" si="114"/>
        <v/>
      </c>
      <c r="AO101" s="1" t="str">
        <f t="shared" si="115"/>
        <v/>
      </c>
      <c r="AP101" s="1" t="str">
        <f t="shared" si="116"/>
        <v/>
      </c>
      <c r="AQ101" s="1" t="str">
        <f t="shared" si="117"/>
        <v/>
      </c>
      <c r="AU101" s="1" t="s">
        <v>28</v>
      </c>
      <c r="AV101" s="1" t="b">
        <v>0</v>
      </c>
      <c r="AW101" s="1" t="b">
        <v>0</v>
      </c>
      <c r="AX101" s="6" t="str">
        <f t="shared" si="14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1" s="1" t="str">
        <f t="shared" si="149"/>
        <v/>
      </c>
      <c r="AZ101" s="1" t="str">
        <f t="shared" si="150"/>
        <v/>
      </c>
      <c r="BA101" s="1" t="str">
        <f t="shared" si="151"/>
        <v>&lt;img src=@img/medium.png@&gt;</v>
      </c>
      <c r="BB101" s="1" t="str">
        <f t="shared" si="152"/>
        <v/>
      </c>
      <c r="BC101" s="1" t="str">
        <f t="shared" si="153"/>
        <v/>
      </c>
      <c r="BD101" s="1" t="str">
        <f t="shared" si="154"/>
        <v>&lt;img src=@img/medium.png@&gt;</v>
      </c>
      <c r="BE101" s="1" t="str">
        <f t="shared" si="155"/>
        <v>medium  cwest</v>
      </c>
      <c r="BF101" s="1" t="str">
        <f t="shared" si="156"/>
        <v>Campus West</v>
      </c>
      <c r="BG101" s="1">
        <v>40.58231</v>
      </c>
      <c r="BH101" s="1">
        <v>-105.10714</v>
      </c>
      <c r="BI101" s="1" t="str">
        <f t="shared" si="157"/>
        <v>[40.58231,-105.10714],</v>
      </c>
    </row>
    <row r="102" spans="2:64" ht="21" customHeight="1" x14ac:dyDescent="0.25">
      <c r="B102" s="1" t="s">
        <v>371</v>
      </c>
      <c r="C102" s="1" t="s">
        <v>426</v>
      </c>
      <c r="D102" s="1" t="s">
        <v>372</v>
      </c>
      <c r="E102" s="1" t="s">
        <v>431</v>
      </c>
      <c r="G102" s="9" t="s">
        <v>368</v>
      </c>
      <c r="L102" s="1">
        <v>1600</v>
      </c>
      <c r="M102" s="1">
        <v>1800</v>
      </c>
      <c r="N102" s="1">
        <v>1600</v>
      </c>
      <c r="O102" s="1">
        <v>1800</v>
      </c>
      <c r="P102" s="1">
        <v>1600</v>
      </c>
      <c r="Q102" s="1">
        <v>1800</v>
      </c>
      <c r="R102" s="1">
        <v>1600</v>
      </c>
      <c r="S102" s="1">
        <v>1800</v>
      </c>
      <c r="T102" s="1">
        <v>1600</v>
      </c>
      <c r="U102" s="1">
        <v>1800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>
        <f t="shared" si="101"/>
        <v>16</v>
      </c>
      <c r="AB102" s="1">
        <f t="shared" si="102"/>
        <v>18</v>
      </c>
      <c r="AC102" s="1">
        <f t="shared" si="103"/>
        <v>16</v>
      </c>
      <c r="AD102" s="1">
        <f t="shared" si="104"/>
        <v>18</v>
      </c>
      <c r="AE102" s="1">
        <f t="shared" si="105"/>
        <v>16</v>
      </c>
      <c r="AF102" s="1">
        <f t="shared" si="106"/>
        <v>18</v>
      </c>
      <c r="AG102" s="1">
        <f t="shared" si="107"/>
        <v>16</v>
      </c>
      <c r="AH102" s="1">
        <f t="shared" si="108"/>
        <v>18</v>
      </c>
      <c r="AI102" s="1">
        <f t="shared" si="109"/>
        <v>16</v>
      </c>
      <c r="AJ102" s="1">
        <f t="shared" si="110"/>
        <v>18</v>
      </c>
      <c r="AK102" s="1" t="str">
        <f t="shared" si="111"/>
        <v/>
      </c>
      <c r="AL102" s="1" t="str">
        <f t="shared" si="112"/>
        <v/>
      </c>
      <c r="AM102" s="1" t="str">
        <f t="shared" si="113"/>
        <v>4pm-6pm</v>
      </c>
      <c r="AN102" s="1" t="str">
        <f t="shared" si="114"/>
        <v>4pm-6pm</v>
      </c>
      <c r="AO102" s="1" t="str">
        <f t="shared" si="115"/>
        <v>4pm-6pm</v>
      </c>
      <c r="AP102" s="1" t="str">
        <f t="shared" si="116"/>
        <v>4pm-6pm</v>
      </c>
      <c r="AQ102" s="1" t="str">
        <f t="shared" si="117"/>
        <v>4pm-6pm</v>
      </c>
      <c r="AR102" s="1" t="s">
        <v>373</v>
      </c>
      <c r="AS102" s="1" t="s">
        <v>295</v>
      </c>
      <c r="AU102" s="1" t="s">
        <v>28</v>
      </c>
      <c r="AV102" s="5" t="s">
        <v>307</v>
      </c>
      <c r="AW102" s="5" t="s">
        <v>307</v>
      </c>
      <c r="AX102" s="6" t="str">
        <f t="shared" si="14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2" s="1" t="str">
        <f t="shared" si="149"/>
        <v>&lt;img src=@img/outdoor.png@&gt;</v>
      </c>
      <c r="AZ102" s="1" t="str">
        <f t="shared" si="150"/>
        <v/>
      </c>
      <c r="BA102" s="1" t="str">
        <f t="shared" si="151"/>
        <v>&lt;img src=@img/medium.png@&gt;</v>
      </c>
      <c r="BB102" s="1" t="str">
        <f t="shared" si="152"/>
        <v/>
      </c>
      <c r="BC102" s="1" t="str">
        <f t="shared" si="153"/>
        <v/>
      </c>
      <c r="BD102" s="1" t="str">
        <f t="shared" si="154"/>
        <v>&lt;img src=@img/outdoor.png@&gt;&lt;img src=@img/medium.png@&gt;</v>
      </c>
      <c r="BE102" s="1" t="str">
        <f t="shared" si="155"/>
        <v>outdoor medium med old</v>
      </c>
      <c r="BF102" s="1" t="str">
        <f t="shared" si="156"/>
        <v>Old Town</v>
      </c>
      <c r="BG102" s="1">
        <v>40.587229000000001</v>
      </c>
      <c r="BH102" s="1">
        <v>-105.07409699999999</v>
      </c>
      <c r="BI102" s="1" t="str">
        <f t="shared" si="157"/>
        <v>[40.587229,-105.074097],</v>
      </c>
      <c r="BK102" s="1" t="str">
        <f>IF(BJ102&gt;0,"&lt;img src=@img/kidicon.png@&gt;","")</f>
        <v/>
      </c>
    </row>
    <row r="103" spans="2:64" ht="21" customHeight="1" x14ac:dyDescent="0.25">
      <c r="B103" s="1" t="s">
        <v>666</v>
      </c>
      <c r="C103" s="1" t="s">
        <v>308</v>
      </c>
      <c r="E103" s="1" t="s">
        <v>431</v>
      </c>
      <c r="G103" s="1" t="s">
        <v>689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1" t="s">
        <v>710</v>
      </c>
      <c r="AU103" s="1" t="s">
        <v>28</v>
      </c>
      <c r="AV103" s="5" t="s">
        <v>307</v>
      </c>
      <c r="AW103" s="5" t="s">
        <v>307</v>
      </c>
      <c r="AX103" s="6" t="str">
        <f t="shared" si="14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3" s="1" t="str">
        <f t="shared" si="149"/>
        <v/>
      </c>
      <c r="AZ103" s="1" t="str">
        <f t="shared" si="150"/>
        <v/>
      </c>
      <c r="BA103" s="1" t="str">
        <f t="shared" si="151"/>
        <v>&lt;img src=@img/medium.png@&gt;</v>
      </c>
      <c r="BB103" s="1" t="str">
        <f t="shared" si="152"/>
        <v/>
      </c>
      <c r="BC103" s="1" t="str">
        <f t="shared" si="153"/>
        <v/>
      </c>
      <c r="BD103" s="1" t="str">
        <f t="shared" si="154"/>
        <v>&lt;img src=@img/medium.png@&gt;</v>
      </c>
      <c r="BE103" s="1" t="str">
        <f t="shared" si="155"/>
        <v>medium med campus</v>
      </c>
      <c r="BF103" s="1" t="str">
        <f t="shared" si="156"/>
        <v>Near Campus</v>
      </c>
      <c r="BG103" s="1">
        <v>40.579140000000002</v>
      </c>
      <c r="BH103" s="1">
        <v>-105.07946</v>
      </c>
      <c r="BI103" s="1" t="str">
        <f t="shared" si="157"/>
        <v>[40.57914,-105.07946],</v>
      </c>
    </row>
    <row r="104" spans="2:64" ht="21" customHeight="1" x14ac:dyDescent="0.25">
      <c r="B104" s="1" t="s">
        <v>164</v>
      </c>
      <c r="C104" s="1" t="s">
        <v>309</v>
      </c>
      <c r="D104" s="1" t="s">
        <v>271</v>
      </c>
      <c r="E104" s="1" t="s">
        <v>54</v>
      </c>
      <c r="G104" s="1" t="s">
        <v>165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4" t="s">
        <v>339</v>
      </c>
      <c r="AS104" s="1" t="s">
        <v>295</v>
      </c>
      <c r="AT104" s="1" t="s">
        <v>305</v>
      </c>
      <c r="AU104" s="1" t="s">
        <v>299</v>
      </c>
      <c r="AV104" s="5" t="s">
        <v>307</v>
      </c>
      <c r="AW104" s="5" t="s">
        <v>307</v>
      </c>
      <c r="AX104" s="6" t="str">
        <f t="shared" si="14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4" s="1" t="str">
        <f t="shared" si="149"/>
        <v>&lt;img src=@img/outdoor.png@&gt;</v>
      </c>
      <c r="AZ104" s="1" t="str">
        <f t="shared" si="150"/>
        <v>&lt;img src=@img/pets.png@&gt;</v>
      </c>
      <c r="BA104" s="1" t="str">
        <f t="shared" si="151"/>
        <v>&lt;img src=@img/easy.png@&gt;</v>
      </c>
      <c r="BB104" s="1" t="str">
        <f t="shared" si="152"/>
        <v/>
      </c>
      <c r="BC104" s="1" t="str">
        <f t="shared" si="153"/>
        <v/>
      </c>
      <c r="BD104" s="1" t="str">
        <f t="shared" si="154"/>
        <v>&lt;img src=@img/outdoor.png@&gt;&lt;img src=@img/pets.png@&gt;&lt;img src=@img/easy.png@&gt;</v>
      </c>
      <c r="BE104" s="1" t="str">
        <f t="shared" si="155"/>
        <v>outdoor pet easy low midtown</v>
      </c>
      <c r="BF104" s="1" t="str">
        <f t="shared" si="156"/>
        <v>Midtown</v>
      </c>
      <c r="BG104" s="1">
        <v>40.550355000000003</v>
      </c>
      <c r="BH104" s="1">
        <v>-105.07907</v>
      </c>
      <c r="BI104" s="1" t="str">
        <f t="shared" si="157"/>
        <v>[40.550355,-105.07907],</v>
      </c>
      <c r="BK104" s="1" t="str">
        <f>IF(BJ104&gt;0,"&lt;img src=@img/kidicon.png@&gt;","")</f>
        <v/>
      </c>
    </row>
    <row r="105" spans="2:64" ht="21" customHeight="1" x14ac:dyDescent="0.25">
      <c r="B105" s="1" t="s">
        <v>614</v>
      </c>
      <c r="C105" s="1" t="s">
        <v>309</v>
      </c>
      <c r="G105" s="9" t="s">
        <v>615</v>
      </c>
      <c r="W105" s="1" t="str">
        <f t="shared" si="97"/>
        <v/>
      </c>
      <c r="X105" s="1" t="str">
        <f t="shared" si="98"/>
        <v/>
      </c>
      <c r="Y105" s="1" t="str">
        <f t="shared" si="99"/>
        <v/>
      </c>
      <c r="Z105" s="1" t="str">
        <f t="shared" si="100"/>
        <v/>
      </c>
      <c r="AA105" s="1" t="str">
        <f t="shared" si="101"/>
        <v/>
      </c>
      <c r="AB105" s="1" t="str">
        <f t="shared" si="102"/>
        <v/>
      </c>
      <c r="AC105" s="1" t="str">
        <f t="shared" si="103"/>
        <v/>
      </c>
      <c r="AD105" s="1" t="str">
        <f t="shared" si="104"/>
        <v/>
      </c>
      <c r="AE105" s="1" t="str">
        <f t="shared" si="105"/>
        <v/>
      </c>
      <c r="AF105" s="1" t="str">
        <f t="shared" si="106"/>
        <v/>
      </c>
      <c r="AG105" s="1" t="str">
        <f t="shared" si="107"/>
        <v/>
      </c>
      <c r="AH105" s="1" t="str">
        <f t="shared" si="108"/>
        <v/>
      </c>
      <c r="AI105" s="1" t="str">
        <f t="shared" si="109"/>
        <v/>
      </c>
      <c r="AJ105" s="1" t="str">
        <f t="shared" si="110"/>
        <v/>
      </c>
      <c r="AK105" s="1" t="str">
        <f t="shared" si="111"/>
        <v/>
      </c>
      <c r="AL105" s="1" t="str">
        <f t="shared" si="112"/>
        <v/>
      </c>
      <c r="AM105" s="1" t="str">
        <f t="shared" si="113"/>
        <v/>
      </c>
      <c r="AN105" s="1" t="str">
        <f t="shared" si="114"/>
        <v/>
      </c>
      <c r="AO105" s="1" t="str">
        <f t="shared" si="115"/>
        <v/>
      </c>
      <c r="AP105" s="1" t="str">
        <f t="shared" si="116"/>
        <v/>
      </c>
      <c r="AQ105" s="1" t="str">
        <f t="shared" si="117"/>
        <v/>
      </c>
      <c r="AR105" s="13" t="s">
        <v>616</v>
      </c>
      <c r="AU105" s="1" t="s">
        <v>299</v>
      </c>
      <c r="AV105" s="1" t="b">
        <v>0</v>
      </c>
      <c r="AW105" s="1" t="b">
        <v>0</v>
      </c>
      <c r="AX105" s="6" t="str">
        <f t="shared" si="14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5" s="1" t="str">
        <f t="shared" si="149"/>
        <v/>
      </c>
      <c r="AZ105" s="1" t="str">
        <f t="shared" si="150"/>
        <v/>
      </c>
      <c r="BA105" s="1" t="str">
        <f t="shared" si="151"/>
        <v>&lt;img src=@img/easy.png@&gt;</v>
      </c>
      <c r="BB105" s="1" t="str">
        <f t="shared" si="152"/>
        <v/>
      </c>
      <c r="BC105" s="1" t="str">
        <f t="shared" si="153"/>
        <v/>
      </c>
      <c r="BD105" s="1" t="str">
        <f t="shared" si="154"/>
        <v>&lt;img src=@img/easy.png@&gt;</v>
      </c>
      <c r="BE105" s="1" t="str">
        <f t="shared" si="155"/>
        <v>easy  midtown</v>
      </c>
      <c r="BF105" s="1" t="str">
        <f t="shared" si="156"/>
        <v>Midtown</v>
      </c>
      <c r="BG105" s="1">
        <v>40.555109999999999</v>
      </c>
      <c r="BH105" s="1">
        <v>-105.07836</v>
      </c>
      <c r="BI105" s="1" t="str">
        <f t="shared" si="157"/>
        <v>[40.55511,-105.07836],</v>
      </c>
    </row>
    <row r="106" spans="2:64" ht="21" customHeight="1" x14ac:dyDescent="0.25">
      <c r="B106" s="1" t="s">
        <v>560</v>
      </c>
      <c r="C106" s="1" t="s">
        <v>309</v>
      </c>
      <c r="D106" s="1" t="s">
        <v>561</v>
      </c>
      <c r="E106" s="1" t="s">
        <v>54</v>
      </c>
      <c r="G106" s="9" t="s">
        <v>562</v>
      </c>
      <c r="H106" s="1">
        <v>1400</v>
      </c>
      <c r="I106" s="1">
        <v>1700</v>
      </c>
      <c r="J106" s="1">
        <v>1400</v>
      </c>
      <c r="K106" s="1">
        <v>1700</v>
      </c>
      <c r="L106" s="1">
        <v>1400</v>
      </c>
      <c r="M106" s="1">
        <v>1700</v>
      </c>
      <c r="N106" s="1">
        <v>1400</v>
      </c>
      <c r="O106" s="1">
        <v>1700</v>
      </c>
      <c r="P106" s="1">
        <v>1400</v>
      </c>
      <c r="Q106" s="1">
        <v>1700</v>
      </c>
      <c r="R106" s="1">
        <v>1400</v>
      </c>
      <c r="S106" s="1">
        <v>1700</v>
      </c>
      <c r="T106" s="1">
        <v>1400</v>
      </c>
      <c r="U106" s="1">
        <v>1700</v>
      </c>
      <c r="V106" s="1" t="s">
        <v>563</v>
      </c>
      <c r="W106" s="1">
        <f t="shared" si="97"/>
        <v>14</v>
      </c>
      <c r="X106" s="1">
        <f t="shared" si="98"/>
        <v>17</v>
      </c>
      <c r="Y106" s="1">
        <f t="shared" si="99"/>
        <v>14</v>
      </c>
      <c r="Z106" s="1">
        <f t="shared" si="100"/>
        <v>17</v>
      </c>
      <c r="AA106" s="1">
        <f t="shared" si="101"/>
        <v>14</v>
      </c>
      <c r="AB106" s="1">
        <f t="shared" si="102"/>
        <v>17</v>
      </c>
      <c r="AC106" s="1">
        <f t="shared" si="103"/>
        <v>14</v>
      </c>
      <c r="AD106" s="1">
        <f t="shared" si="104"/>
        <v>17</v>
      </c>
      <c r="AE106" s="1">
        <f t="shared" si="105"/>
        <v>14</v>
      </c>
      <c r="AF106" s="1">
        <f t="shared" si="106"/>
        <v>17</v>
      </c>
      <c r="AG106" s="1">
        <f t="shared" si="107"/>
        <v>14</v>
      </c>
      <c r="AH106" s="1">
        <f t="shared" si="108"/>
        <v>17</v>
      </c>
      <c r="AI106" s="1">
        <f t="shared" si="109"/>
        <v>14</v>
      </c>
      <c r="AJ106" s="1">
        <f t="shared" si="110"/>
        <v>17</v>
      </c>
      <c r="AK106" s="1" t="str">
        <f t="shared" si="111"/>
        <v>2pm-5pm</v>
      </c>
      <c r="AL106" s="1" t="str">
        <f t="shared" si="112"/>
        <v>2pm-5pm</v>
      </c>
      <c r="AM106" s="1" t="str">
        <f t="shared" si="113"/>
        <v>2pm-5pm</v>
      </c>
      <c r="AN106" s="1" t="str">
        <f t="shared" si="114"/>
        <v>2pm-5pm</v>
      </c>
      <c r="AO106" s="1" t="str">
        <f t="shared" si="115"/>
        <v>2pm-5pm</v>
      </c>
      <c r="AP106" s="1" t="str">
        <f t="shared" si="116"/>
        <v>2pm-5pm</v>
      </c>
      <c r="AQ106" s="1" t="str">
        <f t="shared" si="117"/>
        <v>2pm-5pm</v>
      </c>
      <c r="AR106" s="4" t="s">
        <v>564</v>
      </c>
      <c r="AU106" s="1" t="s">
        <v>299</v>
      </c>
      <c r="AV106" s="5" t="s">
        <v>306</v>
      </c>
      <c r="AW106" s="5" t="s">
        <v>306</v>
      </c>
      <c r="AX106" s="6" t="str">
        <f t="shared" si="14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6" s="1" t="str">
        <f t="shared" si="149"/>
        <v/>
      </c>
      <c r="AZ106" s="1" t="str">
        <f t="shared" si="150"/>
        <v/>
      </c>
      <c r="BA106" s="1" t="str">
        <f t="shared" si="151"/>
        <v>&lt;img src=@img/easy.png@&gt;</v>
      </c>
      <c r="BB106" s="1" t="str">
        <f t="shared" si="152"/>
        <v>&lt;img src=@img/drinkicon.png@&gt;</v>
      </c>
      <c r="BC106" s="1" t="str">
        <f t="shared" si="153"/>
        <v>&lt;img src=@img/foodicon.png@&gt;</v>
      </c>
      <c r="BD106" s="1" t="str">
        <f t="shared" si="154"/>
        <v>&lt;img src=@img/easy.png@&gt;&lt;img src=@img/drinkicon.png@&gt;&lt;img src=@img/foodicon.png@&gt;</v>
      </c>
      <c r="BE106" s="1" t="str">
        <f t="shared" si="155"/>
        <v>drink food easy low midtown</v>
      </c>
      <c r="BF106" s="1" t="str">
        <f t="shared" si="156"/>
        <v>Midtown</v>
      </c>
      <c r="BG106" s="1">
        <v>40.57291</v>
      </c>
      <c r="BH106" s="1">
        <v>-105.11539999999999</v>
      </c>
      <c r="BI106" s="1" t="str">
        <f t="shared" si="157"/>
        <v>[40.57291,-105.1154],</v>
      </c>
    </row>
    <row r="107" spans="2:64" ht="21" customHeight="1" x14ac:dyDescent="0.25">
      <c r="B107" s="1" t="s">
        <v>62</v>
      </c>
      <c r="C107" s="1" t="s">
        <v>426</v>
      </c>
      <c r="D107" s="1" t="s">
        <v>63</v>
      </c>
      <c r="E107" s="1" t="s">
        <v>35</v>
      </c>
      <c r="G107" s="3" t="s">
        <v>64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1" t="s">
        <v>241</v>
      </c>
      <c r="AU107" s="1" t="s">
        <v>28</v>
      </c>
      <c r="AV107" s="5" t="s">
        <v>307</v>
      </c>
      <c r="AW107" s="5" t="s">
        <v>307</v>
      </c>
      <c r="AX107" s="6" t="str">
        <f t="shared" si="14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7" s="1" t="str">
        <f t="shared" si="149"/>
        <v/>
      </c>
      <c r="AZ107" s="1" t="str">
        <f t="shared" si="150"/>
        <v/>
      </c>
      <c r="BA107" s="1" t="str">
        <f t="shared" si="151"/>
        <v>&lt;img src=@img/medium.png@&gt;</v>
      </c>
      <c r="BB107" s="1" t="str">
        <f t="shared" si="152"/>
        <v/>
      </c>
      <c r="BC107" s="1" t="str">
        <f t="shared" si="153"/>
        <v/>
      </c>
      <c r="BD107" s="1" t="str">
        <f t="shared" si="154"/>
        <v>&lt;img src=@img/medium.png@&gt;</v>
      </c>
      <c r="BE107" s="1" t="str">
        <f t="shared" si="155"/>
        <v>medium high old</v>
      </c>
      <c r="BF107" s="1" t="str">
        <f t="shared" si="156"/>
        <v>Old Town</v>
      </c>
      <c r="BG107" s="1">
        <v>40.587355000000002</v>
      </c>
      <c r="BH107" s="1">
        <v>-105.07316299999999</v>
      </c>
      <c r="BI107" s="1" t="str">
        <f t="shared" si="157"/>
        <v>[40.587355,-105.073163],</v>
      </c>
      <c r="BK107" s="1" t="str">
        <f>IF(BJ107&gt;0,"&lt;img src=@img/kidicon.png@&gt;","")</f>
        <v/>
      </c>
    </row>
    <row r="108" spans="2:64" ht="21" customHeight="1" x14ac:dyDescent="0.25">
      <c r="B108" s="1" t="s">
        <v>198</v>
      </c>
      <c r="C108" s="1" t="s">
        <v>426</v>
      </c>
      <c r="D108" s="1" t="s">
        <v>185</v>
      </c>
      <c r="E108" s="1" t="s">
        <v>431</v>
      </c>
      <c r="G108" s="1" t="s">
        <v>199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4" t="s">
        <v>349</v>
      </c>
      <c r="AU108" s="1" t="s">
        <v>28</v>
      </c>
      <c r="AV108" s="5" t="s">
        <v>307</v>
      </c>
      <c r="AW108" s="5" t="s">
        <v>307</v>
      </c>
      <c r="AX108" s="6" t="str">
        <f t="shared" si="14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8" s="1" t="str">
        <f t="shared" si="149"/>
        <v/>
      </c>
      <c r="AZ108" s="1" t="str">
        <f t="shared" si="150"/>
        <v/>
      </c>
      <c r="BA108" s="1" t="str">
        <f t="shared" si="151"/>
        <v>&lt;img src=@img/medium.png@&gt;</v>
      </c>
      <c r="BB108" s="1" t="str">
        <f t="shared" si="152"/>
        <v/>
      </c>
      <c r="BC108" s="1" t="str">
        <f t="shared" si="153"/>
        <v/>
      </c>
      <c r="BD108" s="1" t="str">
        <f t="shared" si="154"/>
        <v>&lt;img src=@img/medium.png@&gt;</v>
      </c>
      <c r="BE108" s="1" t="str">
        <f t="shared" si="155"/>
        <v>medium med old</v>
      </c>
      <c r="BF108" s="1" t="str">
        <f t="shared" si="156"/>
        <v>Old Town</v>
      </c>
      <c r="BG108" s="1">
        <v>40.590091999999999</v>
      </c>
      <c r="BH108" s="1">
        <v>-105.07255000000001</v>
      </c>
      <c r="BI108" s="1" t="str">
        <f t="shared" si="157"/>
        <v>[40.590092,-105.07255],</v>
      </c>
      <c r="BK108" s="1" t="str">
        <f>IF(BJ108&gt;0,"&lt;img src=@img/kidicon.png@&gt;","")</f>
        <v/>
      </c>
    </row>
    <row r="109" spans="2:64" ht="21" customHeight="1" x14ac:dyDescent="0.25">
      <c r="B109" s="1" t="s">
        <v>394</v>
      </c>
      <c r="C109" s="1" t="s">
        <v>426</v>
      </c>
      <c r="D109" s="1" t="s">
        <v>132</v>
      </c>
      <c r="E109" s="1" t="s">
        <v>431</v>
      </c>
      <c r="G109" s="16" t="s">
        <v>395</v>
      </c>
      <c r="W109" s="1" t="str">
        <f t="shared" si="97"/>
        <v/>
      </c>
      <c r="X109" s="1" t="str">
        <f t="shared" si="98"/>
        <v/>
      </c>
      <c r="Y109" s="1" t="str">
        <f t="shared" si="99"/>
        <v/>
      </c>
      <c r="Z109" s="1" t="str">
        <f t="shared" si="100"/>
        <v/>
      </c>
      <c r="AA109" s="1" t="str">
        <f t="shared" si="101"/>
        <v/>
      </c>
      <c r="AB109" s="1" t="str">
        <f t="shared" si="102"/>
        <v/>
      </c>
      <c r="AC109" s="1" t="str">
        <f t="shared" si="103"/>
        <v/>
      </c>
      <c r="AD109" s="1" t="str">
        <f t="shared" si="104"/>
        <v/>
      </c>
      <c r="AE109" s="1" t="str">
        <f t="shared" si="105"/>
        <v/>
      </c>
      <c r="AF109" s="1" t="str">
        <f t="shared" si="106"/>
        <v/>
      </c>
      <c r="AG109" s="1" t="str">
        <f t="shared" si="107"/>
        <v/>
      </c>
      <c r="AH109" s="1" t="str">
        <f t="shared" si="108"/>
        <v/>
      </c>
      <c r="AI109" s="1" t="str">
        <f t="shared" si="109"/>
        <v/>
      </c>
      <c r="AJ109" s="1" t="str">
        <f t="shared" si="110"/>
        <v/>
      </c>
      <c r="AK109" s="1" t="str">
        <f t="shared" si="111"/>
        <v/>
      </c>
      <c r="AL109" s="1" t="str">
        <f t="shared" si="112"/>
        <v/>
      </c>
      <c r="AM109" s="1" t="str">
        <f t="shared" si="113"/>
        <v/>
      </c>
      <c r="AN109" s="1" t="str">
        <f t="shared" si="114"/>
        <v/>
      </c>
      <c r="AO109" s="1" t="str">
        <f t="shared" si="115"/>
        <v/>
      </c>
      <c r="AP109" s="1" t="str">
        <f t="shared" si="116"/>
        <v/>
      </c>
      <c r="AQ109" s="1" t="str">
        <f t="shared" si="117"/>
        <v/>
      </c>
      <c r="AR109" s="1" t="s">
        <v>396</v>
      </c>
      <c r="AS109" s="1" t="s">
        <v>295</v>
      </c>
      <c r="AU109" s="1" t="s">
        <v>28</v>
      </c>
      <c r="AV109" s="5" t="s">
        <v>307</v>
      </c>
      <c r="AW109" s="5" t="s">
        <v>307</v>
      </c>
      <c r="AX109" s="6" t="str">
        <f t="shared" si="14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9" s="1" t="str">
        <f t="shared" si="149"/>
        <v>&lt;img src=@img/outdoor.png@&gt;</v>
      </c>
      <c r="AZ109" s="1" t="str">
        <f t="shared" si="150"/>
        <v/>
      </c>
      <c r="BA109" s="1" t="str">
        <f t="shared" si="151"/>
        <v>&lt;img src=@img/medium.png@&gt;</v>
      </c>
      <c r="BB109" s="1" t="str">
        <f t="shared" si="152"/>
        <v/>
      </c>
      <c r="BC109" s="1" t="str">
        <f t="shared" si="153"/>
        <v/>
      </c>
      <c r="BD109" s="1" t="str">
        <f t="shared" si="154"/>
        <v>&lt;img src=@img/outdoor.png@&gt;&lt;img src=@img/medium.png@&gt;&lt;img src=@img/kidicon.png@&gt;</v>
      </c>
      <c r="BE109" s="1" t="str">
        <f t="shared" si="155"/>
        <v>outdoor medium med old kid</v>
      </c>
      <c r="BF109" s="1" t="str">
        <f t="shared" si="156"/>
        <v>Old Town</v>
      </c>
      <c r="BG109" s="1">
        <v>40.588638000000003</v>
      </c>
      <c r="BH109" s="1">
        <v>-105.077392</v>
      </c>
      <c r="BI109" s="1" t="str">
        <f t="shared" si="157"/>
        <v>[40.588638,-105.077392],</v>
      </c>
      <c r="BJ109" s="1" t="b">
        <v>1</v>
      </c>
      <c r="BK109" s="1" t="str">
        <f>IF(BJ109&gt;0,"&lt;img src=@img/kidicon.png@&gt;","")</f>
        <v>&lt;img src=@img/kidicon.png@&gt;</v>
      </c>
      <c r="BL109" s="1" t="s">
        <v>438</v>
      </c>
    </row>
    <row r="110" spans="2:64" ht="21" customHeight="1" x14ac:dyDescent="0.25">
      <c r="B110" s="1" t="s">
        <v>658</v>
      </c>
      <c r="C110" s="1" t="s">
        <v>429</v>
      </c>
      <c r="E110" s="1" t="s">
        <v>431</v>
      </c>
      <c r="G110" s="1" t="s">
        <v>682</v>
      </c>
      <c r="H110" s="1">
        <v>1600</v>
      </c>
      <c r="I110" s="1">
        <v>1900</v>
      </c>
      <c r="J110" s="1">
        <v>1600</v>
      </c>
      <c r="K110" s="1">
        <v>1900</v>
      </c>
      <c r="L110" s="1">
        <v>1600</v>
      </c>
      <c r="M110" s="1">
        <v>1900</v>
      </c>
      <c r="N110" s="1">
        <v>1600</v>
      </c>
      <c r="O110" s="1">
        <v>1900</v>
      </c>
      <c r="P110" s="1">
        <v>1600</v>
      </c>
      <c r="Q110" s="1">
        <v>2400</v>
      </c>
      <c r="R110" s="1">
        <v>1600</v>
      </c>
      <c r="S110" s="1">
        <v>1900</v>
      </c>
      <c r="T110" s="1">
        <v>1600</v>
      </c>
      <c r="U110" s="1">
        <v>1900</v>
      </c>
      <c r="V110" s="6" t="s">
        <v>699</v>
      </c>
      <c r="W110" s="1">
        <f t="shared" si="97"/>
        <v>16</v>
      </c>
      <c r="X110" s="1">
        <f t="shared" si="98"/>
        <v>19</v>
      </c>
      <c r="Y110" s="1">
        <f t="shared" si="99"/>
        <v>16</v>
      </c>
      <c r="Z110" s="1">
        <f t="shared" si="100"/>
        <v>19</v>
      </c>
      <c r="AA110" s="1">
        <f t="shared" si="101"/>
        <v>16</v>
      </c>
      <c r="AB110" s="1">
        <f t="shared" si="102"/>
        <v>19</v>
      </c>
      <c r="AC110" s="1">
        <f t="shared" si="103"/>
        <v>16</v>
      </c>
      <c r="AD110" s="1">
        <f t="shared" si="104"/>
        <v>19</v>
      </c>
      <c r="AE110" s="1">
        <f t="shared" si="105"/>
        <v>16</v>
      </c>
      <c r="AF110" s="1">
        <f t="shared" si="106"/>
        <v>24</v>
      </c>
      <c r="AG110" s="1">
        <f t="shared" si="107"/>
        <v>16</v>
      </c>
      <c r="AH110" s="1">
        <f t="shared" si="108"/>
        <v>19</v>
      </c>
      <c r="AI110" s="1">
        <f t="shared" si="109"/>
        <v>16</v>
      </c>
      <c r="AJ110" s="1">
        <f t="shared" si="110"/>
        <v>19</v>
      </c>
      <c r="AK110" s="1" t="str">
        <f t="shared" si="111"/>
        <v>4pm-7pm</v>
      </c>
      <c r="AL110" s="1" t="str">
        <f t="shared" si="112"/>
        <v>4pm-7pm</v>
      </c>
      <c r="AM110" s="1" t="str">
        <f t="shared" si="113"/>
        <v>4pm-7pm</v>
      </c>
      <c r="AN110" s="1" t="str">
        <f t="shared" si="114"/>
        <v>4pm-7pm</v>
      </c>
      <c r="AO110" s="1" t="str">
        <f t="shared" si="115"/>
        <v>4pm-12am</v>
      </c>
      <c r="AP110" s="1" t="str">
        <f t="shared" si="116"/>
        <v>4pm-7pm</v>
      </c>
      <c r="AQ110" s="1" t="str">
        <f t="shared" si="117"/>
        <v>4pm-7pm</v>
      </c>
      <c r="AR110" s="1" t="s">
        <v>711</v>
      </c>
      <c r="AS110" s="1" t="s">
        <v>295</v>
      </c>
      <c r="AU110" s="1" t="s">
        <v>28</v>
      </c>
      <c r="AV110" s="5" t="s">
        <v>306</v>
      </c>
      <c r="AW110" s="5" t="s">
        <v>306</v>
      </c>
      <c r="AX110" s="6" t="str">
        <f t="shared" si="14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0" s="1" t="str">
        <f t="shared" si="149"/>
        <v>&lt;img src=@img/outdoor.png@&gt;</v>
      </c>
      <c r="AZ110" s="1" t="str">
        <f t="shared" si="150"/>
        <v/>
      </c>
      <c r="BA110" s="1" t="str">
        <f t="shared" si="151"/>
        <v>&lt;img src=@img/medium.png@&gt;</v>
      </c>
      <c r="BB110" s="1" t="str">
        <f t="shared" si="152"/>
        <v>&lt;img src=@img/drinkicon.png@&gt;</v>
      </c>
      <c r="BC110" s="1" t="str">
        <f t="shared" si="153"/>
        <v>&lt;img src=@img/foodicon.png@&gt;</v>
      </c>
      <c r="BD110" s="1" t="str">
        <f t="shared" si="154"/>
        <v>&lt;img src=@img/outdoor.png@&gt;&lt;img src=@img/medium.png@&gt;&lt;img src=@img/drinkicon.png@&gt;&lt;img src=@img/foodicon.png@&gt;</v>
      </c>
      <c r="BE110" s="1" t="str">
        <f t="shared" si="155"/>
        <v>outdoor drink food medium med cwest</v>
      </c>
      <c r="BF110" s="1" t="str">
        <f t="shared" si="156"/>
        <v>Campus West</v>
      </c>
      <c r="BG110" s="1">
        <v>40.575319999999998</v>
      </c>
      <c r="BH110" s="1">
        <v>-105.10038</v>
      </c>
      <c r="BI110" s="1" t="str">
        <f t="shared" si="157"/>
        <v>[40.57532,-105.10038],</v>
      </c>
    </row>
    <row r="111" spans="2:64" ht="21" customHeight="1" x14ac:dyDescent="0.25">
      <c r="B111" s="1" t="s">
        <v>121</v>
      </c>
      <c r="C111" s="1" t="s">
        <v>309</v>
      </c>
      <c r="D111" s="1" t="s">
        <v>104</v>
      </c>
      <c r="E111" s="1" t="s">
        <v>35</v>
      </c>
      <c r="G111" s="3" t="s">
        <v>122</v>
      </c>
      <c r="H111" s="1">
        <v>1500</v>
      </c>
      <c r="I111" s="1">
        <v>1800</v>
      </c>
      <c r="J111" s="1">
        <v>1500</v>
      </c>
      <c r="K111" s="1">
        <v>1800</v>
      </c>
      <c r="L111" s="1">
        <v>1500</v>
      </c>
      <c r="M111" s="1">
        <v>1800</v>
      </c>
      <c r="N111" s="1">
        <v>1500</v>
      </c>
      <c r="O111" s="1">
        <v>1800</v>
      </c>
      <c r="P111" s="1">
        <v>1500</v>
      </c>
      <c r="Q111" s="1">
        <v>1800</v>
      </c>
      <c r="R111" s="1">
        <v>1500</v>
      </c>
      <c r="S111" s="1">
        <v>1800</v>
      </c>
      <c r="T111" s="1">
        <v>1500</v>
      </c>
      <c r="U111" s="1">
        <v>1800</v>
      </c>
      <c r="V111" s="1" t="s">
        <v>500</v>
      </c>
      <c r="W111" s="1">
        <f t="shared" si="97"/>
        <v>15</v>
      </c>
      <c r="X111" s="1">
        <f t="shared" si="98"/>
        <v>18</v>
      </c>
      <c r="Y111" s="1">
        <f t="shared" si="99"/>
        <v>15</v>
      </c>
      <c r="Z111" s="1">
        <f t="shared" si="100"/>
        <v>18</v>
      </c>
      <c r="AA111" s="1">
        <f t="shared" si="101"/>
        <v>15</v>
      </c>
      <c r="AB111" s="1">
        <f t="shared" si="102"/>
        <v>18</v>
      </c>
      <c r="AC111" s="1">
        <f t="shared" si="103"/>
        <v>15</v>
      </c>
      <c r="AD111" s="1">
        <f t="shared" si="104"/>
        <v>18</v>
      </c>
      <c r="AE111" s="1">
        <f t="shared" si="105"/>
        <v>15</v>
      </c>
      <c r="AF111" s="1">
        <f t="shared" si="106"/>
        <v>18</v>
      </c>
      <c r="AG111" s="1">
        <f t="shared" si="107"/>
        <v>15</v>
      </c>
      <c r="AH111" s="1">
        <f t="shared" si="108"/>
        <v>18</v>
      </c>
      <c r="AI111" s="1">
        <f t="shared" si="109"/>
        <v>15</v>
      </c>
      <c r="AJ111" s="1">
        <f t="shared" si="110"/>
        <v>18</v>
      </c>
      <c r="AK111" s="1" t="str">
        <f t="shared" si="111"/>
        <v>3pm-6pm</v>
      </c>
      <c r="AL111" s="1" t="str">
        <f t="shared" si="112"/>
        <v>3pm-6pm</v>
      </c>
      <c r="AM111" s="1" t="str">
        <f t="shared" si="113"/>
        <v>3pm-6pm</v>
      </c>
      <c r="AN111" s="1" t="str">
        <f t="shared" si="114"/>
        <v>3pm-6pm</v>
      </c>
      <c r="AO111" s="1" t="str">
        <f t="shared" si="115"/>
        <v>3pm-6pm</v>
      </c>
      <c r="AP111" s="1" t="str">
        <f t="shared" si="116"/>
        <v>3pm-6pm</v>
      </c>
      <c r="AQ111" s="1" t="str">
        <f t="shared" si="117"/>
        <v>3pm-6pm</v>
      </c>
      <c r="AR111" s="4" t="s">
        <v>328</v>
      </c>
      <c r="AS111" s="1" t="s">
        <v>295</v>
      </c>
      <c r="AU111" s="1" t="s">
        <v>299</v>
      </c>
      <c r="AV111" s="5" t="s">
        <v>306</v>
      </c>
      <c r="AW111" s="5" t="s">
        <v>306</v>
      </c>
      <c r="AX111" s="6" t="str">
        <f t="shared" si="14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1" s="1" t="str">
        <f t="shared" si="149"/>
        <v>&lt;img src=@img/outdoor.png@&gt;</v>
      </c>
      <c r="AZ111" s="1" t="str">
        <f t="shared" si="150"/>
        <v/>
      </c>
      <c r="BA111" s="1" t="str">
        <f t="shared" si="151"/>
        <v>&lt;img src=@img/easy.png@&gt;</v>
      </c>
      <c r="BB111" s="1" t="str">
        <f t="shared" si="152"/>
        <v>&lt;img src=@img/drinkicon.png@&gt;</v>
      </c>
      <c r="BC111" s="1" t="str">
        <f t="shared" si="153"/>
        <v>&lt;img src=@img/foodicon.png@&gt;</v>
      </c>
      <c r="BD111" s="1" t="str">
        <f t="shared" si="154"/>
        <v>&lt;img src=@img/outdoor.png@&gt;&lt;img src=@img/easy.png@&gt;&lt;img src=@img/drinkicon.png@&gt;&lt;img src=@img/foodicon.png@&gt;</v>
      </c>
      <c r="BE111" s="1" t="str">
        <f t="shared" si="155"/>
        <v>outdoor drink food easy high midtown</v>
      </c>
      <c r="BF111" s="1" t="str">
        <f t="shared" si="156"/>
        <v>Midtown</v>
      </c>
      <c r="BG111" s="1">
        <v>40.551181</v>
      </c>
      <c r="BH111" s="1">
        <v>-105.07652</v>
      </c>
      <c r="BI111" s="1" t="str">
        <f t="shared" si="157"/>
        <v>[40.551181,-105.07652],</v>
      </c>
      <c r="BK111" s="1" t="str">
        <f>IF(BJ111&gt;0,"&lt;img src=@img/kidicon.png@&gt;","")</f>
        <v/>
      </c>
    </row>
    <row r="112" spans="2:64" ht="21" customHeight="1" x14ac:dyDescent="0.25">
      <c r="B112" s="1" t="s">
        <v>166</v>
      </c>
      <c r="C112" s="1" t="s">
        <v>308</v>
      </c>
      <c r="D112" s="1" t="s">
        <v>154</v>
      </c>
      <c r="E112" s="1" t="s">
        <v>54</v>
      </c>
      <c r="G112" s="1" t="s">
        <v>167</v>
      </c>
      <c r="H112" s="1">
        <v>1500</v>
      </c>
      <c r="I112" s="1">
        <v>1900</v>
      </c>
      <c r="J112" s="1">
        <v>1100</v>
      </c>
      <c r="K112" s="1">
        <v>2030</v>
      </c>
      <c r="L112" s="1">
        <v>1500</v>
      </c>
      <c r="M112" s="1">
        <v>1900</v>
      </c>
      <c r="N112" s="1">
        <v>1500</v>
      </c>
      <c r="O112" s="1">
        <v>1900</v>
      </c>
      <c r="P112" s="1">
        <v>1500</v>
      </c>
      <c r="Q112" s="1">
        <v>1900</v>
      </c>
      <c r="R112" s="1">
        <v>1500</v>
      </c>
      <c r="S112" s="1">
        <v>1900</v>
      </c>
      <c r="T112" s="1">
        <v>1500</v>
      </c>
      <c r="U112" s="1">
        <v>1900</v>
      </c>
      <c r="V112" s="1" t="s">
        <v>501</v>
      </c>
      <c r="W112" s="1">
        <f t="shared" si="97"/>
        <v>15</v>
      </c>
      <c r="X112" s="1">
        <f t="shared" si="98"/>
        <v>19</v>
      </c>
      <c r="Y112" s="1">
        <f t="shared" si="99"/>
        <v>11</v>
      </c>
      <c r="Z112" s="1">
        <f t="shared" si="100"/>
        <v>20.3</v>
      </c>
      <c r="AA112" s="1">
        <f t="shared" si="101"/>
        <v>15</v>
      </c>
      <c r="AB112" s="1">
        <f t="shared" si="102"/>
        <v>19</v>
      </c>
      <c r="AC112" s="1">
        <f t="shared" si="103"/>
        <v>15</v>
      </c>
      <c r="AD112" s="1">
        <f t="shared" si="104"/>
        <v>19</v>
      </c>
      <c r="AE112" s="1">
        <f t="shared" si="105"/>
        <v>15</v>
      </c>
      <c r="AF112" s="1">
        <f t="shared" si="106"/>
        <v>19</v>
      </c>
      <c r="AG112" s="1">
        <f t="shared" si="107"/>
        <v>15</v>
      </c>
      <c r="AH112" s="1">
        <f t="shared" si="108"/>
        <v>19</v>
      </c>
      <c r="AI112" s="1">
        <f t="shared" si="109"/>
        <v>15</v>
      </c>
      <c r="AJ112" s="1">
        <f t="shared" si="110"/>
        <v>19</v>
      </c>
      <c r="AK112" s="1" t="str">
        <f t="shared" si="111"/>
        <v>3pm-7pm</v>
      </c>
      <c r="AL112" s="1" t="str">
        <f t="shared" si="112"/>
        <v>11am-8.3pm</v>
      </c>
      <c r="AM112" s="1" t="str">
        <f t="shared" si="113"/>
        <v>3pm-7pm</v>
      </c>
      <c r="AN112" s="1" t="str">
        <f t="shared" si="114"/>
        <v>3pm-7pm</v>
      </c>
      <c r="AO112" s="1" t="str">
        <f t="shared" si="115"/>
        <v>3pm-7pm</v>
      </c>
      <c r="AP112" s="1" t="str">
        <f t="shared" si="116"/>
        <v>3pm-7pm</v>
      </c>
      <c r="AQ112" s="1" t="str">
        <f t="shared" si="117"/>
        <v>3pm-7pm</v>
      </c>
      <c r="AR112" s="4" t="s">
        <v>340</v>
      </c>
      <c r="AU112" s="1" t="s">
        <v>299</v>
      </c>
      <c r="AV112" s="5" t="s">
        <v>306</v>
      </c>
      <c r="AW112" s="5" t="s">
        <v>307</v>
      </c>
      <c r="AX112" s="6" t="str">
        <f t="shared" si="14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2" s="1" t="str">
        <f t="shared" si="149"/>
        <v/>
      </c>
      <c r="AZ112" s="1" t="str">
        <f t="shared" si="150"/>
        <v/>
      </c>
      <c r="BA112" s="1" t="str">
        <f t="shared" si="151"/>
        <v>&lt;img src=@img/easy.png@&gt;</v>
      </c>
      <c r="BB112" s="1" t="str">
        <f t="shared" si="152"/>
        <v>&lt;img src=@img/drinkicon.png@&gt;</v>
      </c>
      <c r="BC112" s="1" t="str">
        <f t="shared" si="153"/>
        <v/>
      </c>
      <c r="BD112" s="1" t="str">
        <f t="shared" si="154"/>
        <v>&lt;img src=@img/easy.png@&gt;&lt;img src=@img/drinkicon.png@&gt;</v>
      </c>
      <c r="BE112" s="1" t="str">
        <f t="shared" si="155"/>
        <v>drink easy low campus</v>
      </c>
      <c r="BF112" s="1" t="str">
        <f t="shared" si="156"/>
        <v>Near Campus</v>
      </c>
      <c r="BG112" s="1">
        <v>40.566623999999997</v>
      </c>
      <c r="BH112" s="1">
        <v>-105.07869100000001</v>
      </c>
      <c r="BI112" s="1" t="str">
        <f t="shared" si="157"/>
        <v>[40.566624,-105.078691],</v>
      </c>
      <c r="BK112" s="1" t="str">
        <f>IF(BJ112&gt;0,"&lt;img src=@img/kidicon.png@&gt;","")</f>
        <v/>
      </c>
    </row>
    <row r="113" spans="2:64" ht="21" customHeight="1" x14ac:dyDescent="0.25">
      <c r="B113" s="1" t="s">
        <v>200</v>
      </c>
      <c r="C113" s="1" t="s">
        <v>426</v>
      </c>
      <c r="D113" s="1" t="s">
        <v>271</v>
      </c>
      <c r="E113" s="1" t="s">
        <v>431</v>
      </c>
      <c r="G113" s="1" t="s">
        <v>201</v>
      </c>
      <c r="W113" s="1" t="str">
        <f t="shared" si="97"/>
        <v/>
      </c>
      <c r="X113" s="1" t="str">
        <f t="shared" si="98"/>
        <v/>
      </c>
      <c r="Y113" s="1" t="str">
        <f t="shared" si="99"/>
        <v/>
      </c>
      <c r="Z113" s="1" t="str">
        <f t="shared" si="100"/>
        <v/>
      </c>
      <c r="AA113" s="1" t="str">
        <f t="shared" si="101"/>
        <v/>
      </c>
      <c r="AB113" s="1" t="str">
        <f t="shared" si="102"/>
        <v/>
      </c>
      <c r="AC113" s="1" t="str">
        <f t="shared" si="103"/>
        <v/>
      </c>
      <c r="AD113" s="1" t="str">
        <f t="shared" si="104"/>
        <v/>
      </c>
      <c r="AE113" s="1" t="str">
        <f t="shared" si="105"/>
        <v/>
      </c>
      <c r="AF113" s="1" t="str">
        <f t="shared" si="106"/>
        <v/>
      </c>
      <c r="AG113" s="1" t="str">
        <f t="shared" si="107"/>
        <v/>
      </c>
      <c r="AH113" s="1" t="str">
        <f t="shared" si="108"/>
        <v/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/>
      </c>
      <c r="AM113" s="1" t="str">
        <f t="shared" si="113"/>
        <v/>
      </c>
      <c r="AN113" s="1" t="str">
        <f t="shared" si="114"/>
        <v/>
      </c>
      <c r="AO113" s="1" t="str">
        <f t="shared" si="115"/>
        <v/>
      </c>
      <c r="AP113" s="1" t="str">
        <f t="shared" si="116"/>
        <v/>
      </c>
      <c r="AQ113" s="1" t="str">
        <f t="shared" si="117"/>
        <v/>
      </c>
      <c r="AR113" s="4" t="s">
        <v>350</v>
      </c>
      <c r="AS113" s="1" t="s">
        <v>295</v>
      </c>
      <c r="AT113" s="1" t="s">
        <v>305</v>
      </c>
      <c r="AU113" s="1" t="s">
        <v>28</v>
      </c>
      <c r="AV113" s="5" t="s">
        <v>307</v>
      </c>
      <c r="AW113" s="5" t="s">
        <v>307</v>
      </c>
      <c r="AX113" s="6" t="str">
        <f t="shared" si="14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3" s="1" t="str">
        <f t="shared" si="149"/>
        <v>&lt;img src=@img/outdoor.png@&gt;</v>
      </c>
      <c r="AZ113" s="1" t="str">
        <f t="shared" si="150"/>
        <v>&lt;img src=@img/pets.png@&gt;</v>
      </c>
      <c r="BA113" s="1" t="str">
        <f t="shared" si="151"/>
        <v>&lt;img src=@img/medium.png@&gt;</v>
      </c>
      <c r="BB113" s="1" t="str">
        <f t="shared" si="152"/>
        <v/>
      </c>
      <c r="BC113" s="1" t="str">
        <f t="shared" si="153"/>
        <v/>
      </c>
      <c r="BD113" s="1" t="str">
        <f t="shared" si="154"/>
        <v>&lt;img src=@img/outdoor.png@&gt;&lt;img src=@img/pets.png@&gt;&lt;img src=@img/medium.png@&gt;</v>
      </c>
      <c r="BE113" s="1" t="str">
        <f t="shared" si="155"/>
        <v>outdoor pet medium med old</v>
      </c>
      <c r="BF113" s="1" t="str">
        <f t="shared" si="156"/>
        <v>Old Town</v>
      </c>
      <c r="BG113" s="1">
        <v>40.593415</v>
      </c>
      <c r="BH113" s="1">
        <v>-105.066874</v>
      </c>
      <c r="BI113" s="1" t="str">
        <f t="shared" si="157"/>
        <v>[40.593415,-105.066874],</v>
      </c>
      <c r="BK113" s="1" t="str">
        <f>IF(BJ113&gt;0,"&lt;img src=@img/kidicon.png@&gt;","")</f>
        <v/>
      </c>
    </row>
    <row r="114" spans="2:64" ht="21" customHeight="1" x14ac:dyDescent="0.25">
      <c r="B114" s="1" t="s">
        <v>168</v>
      </c>
      <c r="C114" s="1" t="s">
        <v>308</v>
      </c>
      <c r="D114" s="1" t="s">
        <v>57</v>
      </c>
      <c r="E114" s="1" t="s">
        <v>431</v>
      </c>
      <c r="G114" s="1" t="s">
        <v>169</v>
      </c>
      <c r="J114" s="1">
        <v>1530</v>
      </c>
      <c r="K114" s="1">
        <v>1800</v>
      </c>
      <c r="L114" s="1">
        <v>1530</v>
      </c>
      <c r="M114" s="1">
        <v>1800</v>
      </c>
      <c r="N114" s="1">
        <v>1530</v>
      </c>
      <c r="O114" s="1">
        <v>1800</v>
      </c>
      <c r="P114" s="1">
        <v>1530</v>
      </c>
      <c r="Q114" s="1">
        <v>1800</v>
      </c>
      <c r="R114" s="1">
        <v>1530</v>
      </c>
      <c r="S114" s="1">
        <v>1800</v>
      </c>
      <c r="V114" s="1" t="s">
        <v>540</v>
      </c>
      <c r="W114" s="1" t="str">
        <f t="shared" si="97"/>
        <v/>
      </c>
      <c r="X114" s="1" t="str">
        <f t="shared" si="98"/>
        <v/>
      </c>
      <c r="Y114" s="1">
        <f t="shared" si="99"/>
        <v>15.3</v>
      </c>
      <c r="Z114" s="1">
        <f t="shared" si="100"/>
        <v>18</v>
      </c>
      <c r="AA114" s="1">
        <f t="shared" si="101"/>
        <v>15.3</v>
      </c>
      <c r="AB114" s="1">
        <f t="shared" si="102"/>
        <v>18</v>
      </c>
      <c r="AC114" s="1">
        <f t="shared" si="103"/>
        <v>15.3</v>
      </c>
      <c r="AD114" s="1">
        <f t="shared" si="104"/>
        <v>18</v>
      </c>
      <c r="AE114" s="1">
        <f t="shared" si="105"/>
        <v>15.3</v>
      </c>
      <c r="AF114" s="1">
        <f t="shared" si="106"/>
        <v>18</v>
      </c>
      <c r="AG114" s="1">
        <f t="shared" si="107"/>
        <v>15.3</v>
      </c>
      <c r="AH114" s="1">
        <f t="shared" si="108"/>
        <v>18</v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>3.3pm-6pm</v>
      </c>
      <c r="AM114" s="1" t="str">
        <f t="shared" si="113"/>
        <v>3.3pm-6pm</v>
      </c>
      <c r="AN114" s="1" t="str">
        <f t="shared" si="114"/>
        <v>3.3pm-6pm</v>
      </c>
      <c r="AO114" s="1" t="str">
        <f t="shared" si="115"/>
        <v>3.3pm-6pm</v>
      </c>
      <c r="AP114" s="1" t="str">
        <f t="shared" si="116"/>
        <v>3.3pm-6pm</v>
      </c>
      <c r="AQ114" s="1" t="str">
        <f t="shared" si="117"/>
        <v/>
      </c>
      <c r="AR114" s="4" t="s">
        <v>341</v>
      </c>
      <c r="AS114" s="1" t="s">
        <v>295</v>
      </c>
      <c r="AU114" s="1" t="s">
        <v>299</v>
      </c>
      <c r="AV114" s="5" t="s">
        <v>306</v>
      </c>
      <c r="AW114" s="5" t="s">
        <v>306</v>
      </c>
      <c r="AX114" s="6" t="str">
        <f t="shared" si="14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4" s="1" t="str">
        <f t="shared" si="149"/>
        <v>&lt;img src=@img/outdoor.png@&gt;</v>
      </c>
      <c r="AZ114" s="1" t="str">
        <f t="shared" si="150"/>
        <v/>
      </c>
      <c r="BA114" s="1" t="str">
        <f t="shared" si="151"/>
        <v>&lt;img src=@img/easy.png@&gt;</v>
      </c>
      <c r="BB114" s="1" t="str">
        <f t="shared" si="152"/>
        <v>&lt;img src=@img/drinkicon.png@&gt;</v>
      </c>
      <c r="BC114" s="1" t="str">
        <f t="shared" si="153"/>
        <v>&lt;img src=@img/foodicon.png@&gt;</v>
      </c>
      <c r="BD114" s="1" t="str">
        <f t="shared" si="154"/>
        <v>&lt;img src=@img/outdoor.png@&gt;&lt;img src=@img/easy.png@&gt;&lt;img src=@img/drinkicon.png@&gt;&lt;img src=@img/foodicon.png@&gt;&lt;img src=@img/kidicon.png@&gt;</v>
      </c>
      <c r="BE114" s="1" t="str">
        <f t="shared" si="155"/>
        <v>outdoor drink food easy med campus kid</v>
      </c>
      <c r="BF114" s="1" t="str">
        <f t="shared" si="156"/>
        <v>Near Campus</v>
      </c>
      <c r="BG114" s="1">
        <v>40.572982000000003</v>
      </c>
      <c r="BH114" s="1">
        <v>-105.076702</v>
      </c>
      <c r="BI114" s="1" t="str">
        <f t="shared" si="157"/>
        <v>[40.572982,-105.076702],</v>
      </c>
      <c r="BJ114" s="1" t="b">
        <v>1</v>
      </c>
      <c r="BK114" s="1" t="str">
        <f>IF(BJ114&gt;0,"&lt;img src=@img/kidicon.png@&gt;","")</f>
        <v>&lt;img src=@img/kidicon.png@&gt;</v>
      </c>
      <c r="BL114" s="1" t="s">
        <v>441</v>
      </c>
    </row>
    <row r="115" spans="2:64" ht="21" customHeight="1" x14ac:dyDescent="0.25">
      <c r="B115" s="1" t="s">
        <v>656</v>
      </c>
      <c r="C115" s="1" t="s">
        <v>427</v>
      </c>
      <c r="E115" s="1" t="s">
        <v>431</v>
      </c>
      <c r="G115" s="1" t="s">
        <v>680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1" t="s">
        <v>712</v>
      </c>
      <c r="AU115" s="1" t="s">
        <v>299</v>
      </c>
      <c r="AV115" s="5" t="s">
        <v>307</v>
      </c>
      <c r="AW115" s="5" t="s">
        <v>307</v>
      </c>
      <c r="AX115" s="6" t="str">
        <f t="shared" si="14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5" s="1" t="str">
        <f t="shared" si="149"/>
        <v/>
      </c>
      <c r="AZ115" s="1" t="str">
        <f t="shared" si="150"/>
        <v/>
      </c>
      <c r="BA115" s="1" t="str">
        <f t="shared" si="151"/>
        <v>&lt;img src=@img/easy.png@&gt;</v>
      </c>
      <c r="BB115" s="1" t="str">
        <f t="shared" si="152"/>
        <v/>
      </c>
      <c r="BC115" s="1" t="str">
        <f t="shared" si="153"/>
        <v/>
      </c>
      <c r="BD115" s="1" t="str">
        <f t="shared" si="154"/>
        <v>&lt;img src=@img/easy.png@&gt;</v>
      </c>
      <c r="BE115" s="1" t="str">
        <f t="shared" si="155"/>
        <v>easy med nfoco</v>
      </c>
      <c r="BF115" s="1" t="str">
        <f t="shared" si="156"/>
        <v>North Foco</v>
      </c>
      <c r="BG115" s="1">
        <v>40.583579999999998</v>
      </c>
      <c r="BH115" s="1">
        <v>-105.04801</v>
      </c>
      <c r="BI115" s="1" t="str">
        <f t="shared" si="157"/>
        <v>[40.58358,-105.04801],</v>
      </c>
    </row>
    <row r="116" spans="2:64" ht="21" customHeight="1" x14ac:dyDescent="0.25">
      <c r="B116" s="1" t="s">
        <v>123</v>
      </c>
      <c r="C116" s="1" t="s">
        <v>309</v>
      </c>
      <c r="D116" s="1" t="s">
        <v>124</v>
      </c>
      <c r="E116" s="1" t="s">
        <v>431</v>
      </c>
      <c r="G116" s="3" t="s">
        <v>125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R116" s="8" t="s">
        <v>248</v>
      </c>
      <c r="AU116" s="1" t="s">
        <v>299</v>
      </c>
      <c r="AV116" s="5" t="s">
        <v>307</v>
      </c>
      <c r="AW116" s="5" t="s">
        <v>307</v>
      </c>
      <c r="AX116" s="6" t="str">
        <f t="shared" si="14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6" s="1" t="str">
        <f t="shared" si="149"/>
        <v/>
      </c>
      <c r="AZ116" s="1" t="str">
        <f t="shared" si="150"/>
        <v/>
      </c>
      <c r="BA116" s="1" t="str">
        <f t="shared" si="151"/>
        <v>&lt;img src=@img/easy.png@&gt;</v>
      </c>
      <c r="BB116" s="1" t="str">
        <f t="shared" si="152"/>
        <v/>
      </c>
      <c r="BC116" s="1" t="str">
        <f t="shared" si="153"/>
        <v/>
      </c>
      <c r="BD116" s="1" t="str">
        <f t="shared" si="154"/>
        <v>&lt;img src=@img/easy.png@&gt;</v>
      </c>
      <c r="BE116" s="1" t="str">
        <f t="shared" si="155"/>
        <v>easy med midtown</v>
      </c>
      <c r="BF116" s="1" t="str">
        <f t="shared" si="156"/>
        <v>Midtown</v>
      </c>
      <c r="BG116" s="1">
        <v>40.549143999999998</v>
      </c>
      <c r="BH116" s="1">
        <v>-105.076063</v>
      </c>
      <c r="BI116" s="1" t="str">
        <f t="shared" si="157"/>
        <v>[40.549144,-105.076063],</v>
      </c>
      <c r="BK116" s="1" t="str">
        <f>IF(BJ116&gt;0,"&lt;img src=@img/kidicon.png@&gt;","")</f>
        <v/>
      </c>
    </row>
    <row r="117" spans="2:64" ht="21" customHeight="1" x14ac:dyDescent="0.25">
      <c r="B117" s="1" t="s">
        <v>654</v>
      </c>
      <c r="C117" s="1" t="s">
        <v>309</v>
      </c>
      <c r="E117" s="1" t="s">
        <v>54</v>
      </c>
      <c r="G117" s="1" t="s">
        <v>678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T117" s="1" t="s">
        <v>305</v>
      </c>
      <c r="AU117" s="1" t="s">
        <v>28</v>
      </c>
      <c r="AV117" s="5" t="s">
        <v>307</v>
      </c>
      <c r="AW117" s="5" t="s">
        <v>307</v>
      </c>
      <c r="AX117" s="6" t="str">
        <f t="shared" si="14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49"/>
        <v/>
      </c>
      <c r="AZ117" s="1" t="str">
        <f t="shared" si="150"/>
        <v>&lt;img src=@img/pets.png@&gt;</v>
      </c>
      <c r="BA117" s="1" t="str">
        <f t="shared" si="151"/>
        <v>&lt;img src=@img/medium.png@&gt;</v>
      </c>
      <c r="BB117" s="1" t="str">
        <f t="shared" si="152"/>
        <v/>
      </c>
      <c r="BC117" s="1" t="str">
        <f t="shared" si="153"/>
        <v/>
      </c>
      <c r="BD117" s="1" t="str">
        <f t="shared" si="154"/>
        <v>&lt;img src=@img/pets.png@&gt;&lt;img src=@img/medium.png@&gt;</v>
      </c>
      <c r="BE117" s="1" t="str">
        <f t="shared" si="155"/>
        <v>pet medium low midtown</v>
      </c>
      <c r="BF117" s="1" t="str">
        <f t="shared" si="156"/>
        <v>Midtown</v>
      </c>
      <c r="BG117" s="1">
        <v>40.550649999999997</v>
      </c>
      <c r="BH117" s="1">
        <v>-105.04275</v>
      </c>
      <c r="BI117" s="1" t="str">
        <f t="shared" si="157"/>
        <v>[40.55065,-105.04275],</v>
      </c>
    </row>
    <row r="118" spans="2:64" ht="21" customHeight="1" x14ac:dyDescent="0.25">
      <c r="B118" s="1" t="s">
        <v>202</v>
      </c>
      <c r="C118" s="1" t="s">
        <v>426</v>
      </c>
      <c r="D118" s="1" t="s">
        <v>271</v>
      </c>
      <c r="E118" s="1" t="s">
        <v>431</v>
      </c>
      <c r="G118" s="1" t="s">
        <v>203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261</v>
      </c>
      <c r="AS118" s="1" t="s">
        <v>295</v>
      </c>
      <c r="AT118" s="1" t="s">
        <v>305</v>
      </c>
      <c r="AU118" s="1" t="s">
        <v>28</v>
      </c>
      <c r="AV118" s="5" t="s">
        <v>307</v>
      </c>
      <c r="AW118" s="5" t="s">
        <v>307</v>
      </c>
      <c r="AX118" s="6" t="str">
        <f t="shared" si="14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49"/>
        <v>&lt;img src=@img/outdoor.png@&gt;</v>
      </c>
      <c r="AZ118" s="1" t="str">
        <f t="shared" si="150"/>
        <v>&lt;img src=@img/pets.png@&gt;</v>
      </c>
      <c r="BA118" s="1" t="str">
        <f t="shared" si="151"/>
        <v>&lt;img src=@img/medium.png@&gt;</v>
      </c>
      <c r="BB118" s="1" t="str">
        <f t="shared" si="152"/>
        <v/>
      </c>
      <c r="BC118" s="1" t="str">
        <f t="shared" si="153"/>
        <v/>
      </c>
      <c r="BD118" s="1" t="str">
        <f t="shared" si="154"/>
        <v>&lt;img src=@img/outdoor.png@&gt;&lt;img src=@img/pets.png@&gt;&lt;img src=@img/medium.png@&gt;</v>
      </c>
      <c r="BE118" s="1" t="str">
        <f t="shared" si="155"/>
        <v>outdoor pet medium med old</v>
      </c>
      <c r="BF118" s="1" t="str">
        <f t="shared" si="156"/>
        <v>Old Town</v>
      </c>
      <c r="BG118" s="1">
        <v>40.589475</v>
      </c>
      <c r="BH118" s="1">
        <v>-105.063322</v>
      </c>
      <c r="BI118" s="1" t="str">
        <f t="shared" si="157"/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426</v>
      </c>
      <c r="D119" s="1" t="s">
        <v>144</v>
      </c>
      <c r="E119" s="1" t="s">
        <v>431</v>
      </c>
      <c r="G119" s="3" t="s">
        <v>145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R119" s="8" t="s">
        <v>252</v>
      </c>
      <c r="AU119" s="1" t="s">
        <v>298</v>
      </c>
      <c r="AV119" s="5" t="s">
        <v>307</v>
      </c>
      <c r="AW119" s="5" t="s">
        <v>307</v>
      </c>
      <c r="AX119" s="6" t="str">
        <f t="shared" si="14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49"/>
        <v/>
      </c>
      <c r="AZ119" s="1" t="str">
        <f t="shared" si="150"/>
        <v/>
      </c>
      <c r="BA119" s="1" t="str">
        <f t="shared" si="151"/>
        <v>&lt;img src=@img/hard.png@&gt;</v>
      </c>
      <c r="BB119" s="1" t="str">
        <f t="shared" si="152"/>
        <v/>
      </c>
      <c r="BC119" s="1" t="str">
        <f t="shared" si="153"/>
        <v/>
      </c>
      <c r="BD119" s="1" t="str">
        <f t="shared" si="154"/>
        <v>&lt;img src=@img/hard.png@&gt;</v>
      </c>
      <c r="BE119" s="1" t="str">
        <f t="shared" si="155"/>
        <v>hard med old</v>
      </c>
      <c r="BF119" s="1" t="str">
        <f t="shared" si="156"/>
        <v>Old Town</v>
      </c>
      <c r="BG119" s="1">
        <v>40.586066000000002</v>
      </c>
      <c r="BH119" s="1">
        <v>-105.077451</v>
      </c>
      <c r="BI119" s="1" t="str">
        <f t="shared" si="157"/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449</v>
      </c>
      <c r="C120" s="1" t="s">
        <v>428</v>
      </c>
      <c r="E120" s="1" t="s">
        <v>431</v>
      </c>
      <c r="G120" s="1" t="s">
        <v>467</v>
      </c>
      <c r="W120" s="1" t="str">
        <f t="shared" si="97"/>
        <v/>
      </c>
      <c r="X120" s="1" t="str">
        <f t="shared" si="98"/>
        <v/>
      </c>
      <c r="Y120" s="1" t="str">
        <f t="shared" si="99"/>
        <v/>
      </c>
      <c r="Z120" s="1" t="str">
        <f t="shared" si="100"/>
        <v/>
      </c>
      <c r="AA120" s="1" t="str">
        <f t="shared" si="101"/>
        <v/>
      </c>
      <c r="AB120" s="1" t="str">
        <f t="shared" si="102"/>
        <v/>
      </c>
      <c r="AC120" s="1" t="str">
        <f t="shared" si="103"/>
        <v/>
      </c>
      <c r="AD120" s="1" t="str">
        <f t="shared" si="104"/>
        <v/>
      </c>
      <c r="AE120" s="1" t="str">
        <f t="shared" si="105"/>
        <v/>
      </c>
      <c r="AF120" s="1" t="str">
        <f t="shared" si="106"/>
        <v/>
      </c>
      <c r="AG120" s="1" t="str">
        <f t="shared" si="107"/>
        <v/>
      </c>
      <c r="AH120" s="1" t="str">
        <f t="shared" si="108"/>
        <v/>
      </c>
      <c r="AI120" s="1" t="str">
        <f t="shared" si="109"/>
        <v/>
      </c>
      <c r="AJ120" s="1" t="str">
        <f t="shared" si="110"/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U120" s="1" t="s">
        <v>299</v>
      </c>
      <c r="AV120" s="1" t="b">
        <v>0</v>
      </c>
      <c r="AW120" s="1" t="b">
        <v>0</v>
      </c>
      <c r="AX120" s="6" t="str">
        <f t="shared" si="14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49"/>
        <v/>
      </c>
      <c r="AZ120" s="1" t="str">
        <f t="shared" si="150"/>
        <v/>
      </c>
      <c r="BA120" s="1" t="str">
        <f t="shared" si="151"/>
        <v>&lt;img src=@img/easy.png@&gt;</v>
      </c>
      <c r="BB120" s="1" t="str">
        <f t="shared" si="152"/>
        <v/>
      </c>
      <c r="BC120" s="1" t="str">
        <f t="shared" si="153"/>
        <v/>
      </c>
      <c r="BD120" s="1" t="str">
        <f t="shared" si="154"/>
        <v>&lt;img src=@img/easy.png@&gt;&lt;img src=@img/kidicon.png@&gt;</v>
      </c>
      <c r="BE120" s="1" t="str">
        <f t="shared" si="155"/>
        <v>easy med sfoco kid</v>
      </c>
      <c r="BF120" s="1" t="str">
        <f t="shared" si="156"/>
        <v>South Foco</v>
      </c>
      <c r="BG120" s="1">
        <v>40.521680000000003</v>
      </c>
      <c r="BH120" s="1">
        <v>-105.040327</v>
      </c>
      <c r="BI120" s="1" t="str">
        <f t="shared" si="157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468</v>
      </c>
    </row>
    <row r="121" spans="2:64" ht="21" customHeight="1" x14ac:dyDescent="0.25">
      <c r="B121" s="1" t="s">
        <v>754</v>
      </c>
      <c r="C121" s="1" t="s">
        <v>309</v>
      </c>
      <c r="E121" s="1" t="s">
        <v>431</v>
      </c>
      <c r="G121" s="18" t="s">
        <v>766</v>
      </c>
      <c r="W121" s="1" t="str">
        <f t="shared" ref="W121:W151" si="158">IF(H121&gt;0,H121/100,"")</f>
        <v/>
      </c>
      <c r="X121" s="1" t="str">
        <f t="shared" ref="X121:X151" si="159">IF(I121&gt;0,I121/100,"")</f>
        <v/>
      </c>
      <c r="Y121" s="1" t="str">
        <f t="shared" ref="Y121:Y151" si="160">IF(J121&gt;0,J121/100,"")</f>
        <v/>
      </c>
      <c r="Z121" s="1" t="str">
        <f t="shared" ref="Z121:Z151" si="161">IF(K121&gt;0,K121/100,"")</f>
        <v/>
      </c>
      <c r="AA121" s="1" t="str">
        <f t="shared" ref="AA121:AA151" si="162">IF(L121&gt;0,L121/100,"")</f>
        <v/>
      </c>
      <c r="AB121" s="1" t="str">
        <f t="shared" ref="AB121:AB151" si="163">IF(M121&gt;0,M121/100,"")</f>
        <v/>
      </c>
      <c r="AC121" s="1" t="str">
        <f t="shared" ref="AC121:AC151" si="164">IF(N121&gt;0,N121/100,"")</f>
        <v/>
      </c>
      <c r="AD121" s="1" t="str">
        <f t="shared" ref="AD121:AD151" si="165">IF(O121&gt;0,O121/100,"")</f>
        <v/>
      </c>
      <c r="AG121" s="1" t="str">
        <f t="shared" ref="AG121:AG151" si="166">IF(R121&gt;0,R121/100,"")</f>
        <v/>
      </c>
      <c r="AH121" s="1" t="str">
        <f t="shared" ref="AH121:AH151" si="167">IF(S121&gt;0,S121/100,"")</f>
        <v/>
      </c>
      <c r="AI121" s="1" t="str">
        <f t="shared" ref="AI121:AI151" si="168">IF(T121&gt;0,T121/100,"")</f>
        <v/>
      </c>
      <c r="AJ121" s="1" t="str">
        <f t="shared" ref="AJ121:AJ151" si="169">IF(U121&gt;0,U121/100,"")</f>
        <v/>
      </c>
      <c r="AK121" s="1" t="str">
        <f t="shared" si="111"/>
        <v/>
      </c>
      <c r="AL121" s="1" t="str">
        <f t="shared" si="112"/>
        <v/>
      </c>
      <c r="AM121" s="1" t="str">
        <f t="shared" si="113"/>
        <v/>
      </c>
      <c r="AN121" s="1" t="str">
        <f t="shared" si="114"/>
        <v/>
      </c>
      <c r="AO121" s="1" t="str">
        <f t="shared" si="115"/>
        <v/>
      </c>
      <c r="AP121" s="1" t="str">
        <f t="shared" si="116"/>
        <v/>
      </c>
      <c r="AQ121" s="1" t="str">
        <f t="shared" si="117"/>
        <v/>
      </c>
      <c r="AR121" s="1" t="s">
        <v>767</v>
      </c>
      <c r="AU121" s="1" t="s">
        <v>299</v>
      </c>
      <c r="AV121" s="1" t="b">
        <v>0</v>
      </c>
      <c r="AW121" s="1" t="b">
        <v>0</v>
      </c>
      <c r="AX121" s="6" t="str">
        <f t="shared" si="14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1" s="1" t="str">
        <f t="shared" si="149"/>
        <v/>
      </c>
      <c r="AZ121" s="1" t="str">
        <f t="shared" si="150"/>
        <v/>
      </c>
      <c r="BA121" s="1" t="str">
        <f t="shared" si="151"/>
        <v>&lt;img src=@img/easy.png@&gt;</v>
      </c>
      <c r="BB121" s="1" t="str">
        <f t="shared" si="152"/>
        <v/>
      </c>
      <c r="BC121" s="1" t="str">
        <f t="shared" si="153"/>
        <v/>
      </c>
      <c r="BD121" s="1" t="str">
        <f t="shared" si="154"/>
        <v>&lt;img src=@img/easy.png@&gt;</v>
      </c>
      <c r="BE121" s="1" t="str">
        <f t="shared" si="155"/>
        <v>easy med midtown</v>
      </c>
      <c r="BF121" s="1" t="str">
        <f t="shared" si="156"/>
        <v>Midtown</v>
      </c>
      <c r="BG121" s="11">
        <v>40.527959000000003</v>
      </c>
      <c r="BH121" s="11">
        <v>-105.07761600000001</v>
      </c>
      <c r="BI121" s="1" t="str">
        <f t="shared" si="157"/>
        <v>[40.527959,-105.077616],</v>
      </c>
    </row>
    <row r="122" spans="2:64" ht="21" customHeight="1" x14ac:dyDescent="0.25">
      <c r="B122" s="1" t="s">
        <v>617</v>
      </c>
      <c r="C122" s="1" t="s">
        <v>428</v>
      </c>
      <c r="G122" s="9" t="s">
        <v>618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619</v>
      </c>
      <c r="W122" s="1">
        <f t="shared" si="158"/>
        <v>15</v>
      </c>
      <c r="X122" s="1">
        <f t="shared" si="159"/>
        <v>18</v>
      </c>
      <c r="Y122" s="1">
        <f t="shared" si="160"/>
        <v>15</v>
      </c>
      <c r="Z122" s="1">
        <f t="shared" si="161"/>
        <v>18</v>
      </c>
      <c r="AA122" s="1">
        <f t="shared" si="162"/>
        <v>15</v>
      </c>
      <c r="AB122" s="1">
        <f t="shared" si="163"/>
        <v>18</v>
      </c>
      <c r="AC122" s="1">
        <f t="shared" si="164"/>
        <v>15</v>
      </c>
      <c r="AD122" s="1">
        <f t="shared" si="165"/>
        <v>18</v>
      </c>
      <c r="AE122" s="1">
        <f t="shared" ref="AE122:AE142" si="170">IF(P122&gt;0,P122/100,"")</f>
        <v>15</v>
      </c>
      <c r="AF122" s="1">
        <f t="shared" ref="AF122:AF142" si="171">IF(Q122&gt;0,Q122/100,"")</f>
        <v>18</v>
      </c>
      <c r="AG122" s="1">
        <f t="shared" si="166"/>
        <v>15</v>
      </c>
      <c r="AH122" s="1">
        <f t="shared" si="167"/>
        <v>18</v>
      </c>
      <c r="AI122" s="1">
        <f t="shared" si="168"/>
        <v>15</v>
      </c>
      <c r="AJ122" s="1">
        <f t="shared" si="169"/>
        <v>18</v>
      </c>
      <c r="AK122" s="1" t="str">
        <f t="shared" si="111"/>
        <v>3pm-6pm</v>
      </c>
      <c r="AL122" s="1" t="str">
        <f t="shared" si="112"/>
        <v>3pm-6pm</v>
      </c>
      <c r="AM122" s="1" t="str">
        <f t="shared" si="113"/>
        <v>3pm-6pm</v>
      </c>
      <c r="AN122" s="1" t="str">
        <f t="shared" si="114"/>
        <v>3pm-6pm</v>
      </c>
      <c r="AO122" s="1" t="str">
        <f t="shared" si="115"/>
        <v>3pm-6pm</v>
      </c>
      <c r="AP122" s="1" t="str">
        <f t="shared" si="116"/>
        <v>3pm-6pm</v>
      </c>
      <c r="AQ122" s="1" t="str">
        <f t="shared" si="117"/>
        <v>3pm-6pm</v>
      </c>
      <c r="AR122" s="15" t="s">
        <v>620</v>
      </c>
      <c r="AS122" s="1" t="s">
        <v>295</v>
      </c>
      <c r="AU122" s="1" t="s">
        <v>299</v>
      </c>
      <c r="AV122" s="1" t="b">
        <v>1</v>
      </c>
      <c r="AW122" s="1" t="b">
        <v>1</v>
      </c>
      <c r="AX122" s="6" t="str">
        <f t="shared" si="14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2" s="1" t="str">
        <f t="shared" si="149"/>
        <v>&lt;img src=@img/outdoor.png@&gt;</v>
      </c>
      <c r="AZ122" s="1" t="str">
        <f t="shared" si="150"/>
        <v/>
      </c>
      <c r="BA122" s="1" t="str">
        <f t="shared" si="151"/>
        <v>&lt;img src=@img/easy.png@&gt;</v>
      </c>
      <c r="BB122" s="1" t="str">
        <f t="shared" si="152"/>
        <v/>
      </c>
      <c r="BC122" s="1" t="str">
        <f t="shared" si="153"/>
        <v/>
      </c>
      <c r="BD122" s="1" t="str">
        <f t="shared" si="154"/>
        <v>&lt;img src=@img/outdoor.png@&gt;&lt;img src=@img/easy.png@&gt;</v>
      </c>
      <c r="BE122" s="1" t="str">
        <f t="shared" si="155"/>
        <v>outdoor easy  sfoco</v>
      </c>
      <c r="BF122" s="1" t="str">
        <f t="shared" si="156"/>
        <v>South Foco</v>
      </c>
      <c r="BG122" s="1">
        <v>40.521430000000002</v>
      </c>
      <c r="BH122" s="1">
        <v>-105.05755000000001</v>
      </c>
      <c r="BI122" s="1" t="str">
        <f t="shared" si="157"/>
        <v>[40.52143,-105.05755],</v>
      </c>
    </row>
    <row r="123" spans="2:64" ht="21" customHeight="1" x14ac:dyDescent="0.25">
      <c r="B123" s="1" t="s">
        <v>621</v>
      </c>
      <c r="C123" s="1" t="s">
        <v>308</v>
      </c>
      <c r="G123" s="9" t="s">
        <v>622</v>
      </c>
      <c r="H123" s="1">
        <v>1500</v>
      </c>
      <c r="I123" s="1">
        <v>1800</v>
      </c>
      <c r="J123" s="1">
        <v>1500</v>
      </c>
      <c r="K123" s="1">
        <v>1800</v>
      </c>
      <c r="L123" s="1">
        <v>1500</v>
      </c>
      <c r="M123" s="1">
        <v>1800</v>
      </c>
      <c r="N123" s="1">
        <v>1500</v>
      </c>
      <c r="O123" s="1">
        <v>1800</v>
      </c>
      <c r="P123" s="1">
        <v>1500</v>
      </c>
      <c r="Q123" s="1">
        <v>1800</v>
      </c>
      <c r="R123" s="1">
        <v>1500</v>
      </c>
      <c r="S123" s="1">
        <v>1800</v>
      </c>
      <c r="T123" s="1">
        <v>1500</v>
      </c>
      <c r="U123" s="1">
        <v>1800</v>
      </c>
      <c r="V123" s="1" t="s">
        <v>253</v>
      </c>
      <c r="W123" s="1">
        <f t="shared" si="158"/>
        <v>15</v>
      </c>
      <c r="X123" s="1">
        <f t="shared" si="159"/>
        <v>18</v>
      </c>
      <c r="Y123" s="1">
        <f t="shared" si="160"/>
        <v>15</v>
      </c>
      <c r="Z123" s="1">
        <f t="shared" si="161"/>
        <v>18</v>
      </c>
      <c r="AA123" s="1">
        <f t="shared" si="162"/>
        <v>15</v>
      </c>
      <c r="AB123" s="1">
        <f t="shared" si="163"/>
        <v>18</v>
      </c>
      <c r="AC123" s="1">
        <f t="shared" si="164"/>
        <v>15</v>
      </c>
      <c r="AD123" s="1">
        <f t="shared" si="165"/>
        <v>18</v>
      </c>
      <c r="AE123" s="1">
        <f t="shared" si="170"/>
        <v>15</v>
      </c>
      <c r="AF123" s="1">
        <f t="shared" si="171"/>
        <v>18</v>
      </c>
      <c r="AG123" s="1">
        <f t="shared" si="166"/>
        <v>15</v>
      </c>
      <c r="AH123" s="1">
        <f t="shared" si="167"/>
        <v>18</v>
      </c>
      <c r="AI123" s="1">
        <f t="shared" si="168"/>
        <v>15</v>
      </c>
      <c r="AJ123" s="1">
        <f t="shared" si="169"/>
        <v>18</v>
      </c>
      <c r="AK123" s="1" t="str">
        <f t="shared" ref="AK123:AK153" si="172">IF(H123&gt;0,CONCATENATE(IF(W123&lt;=12,W123,W123-12),IF(OR(W123&lt;12,W123=24),"am","pm"),"-",IF(X123&lt;=12,X123,X123-12),IF(OR(X123&lt;12,X123=24),"am","pm")),"")</f>
        <v>3pm-6pm</v>
      </c>
      <c r="AL123" s="1" t="str">
        <f t="shared" ref="AL123:AL153" si="173">IF(J123&gt;0,CONCATENATE(IF(Y123&lt;=12,Y123,Y123-12),IF(OR(Y123&lt;12,Y123=24),"am","pm"),"-",IF(Z123&lt;=12,Z123,Z123-12),IF(OR(Z123&lt;12,Z123=24),"am","pm")),"")</f>
        <v>3pm-6pm</v>
      </c>
      <c r="AM123" s="1" t="str">
        <f t="shared" ref="AM123:AM153" si="174">IF(L123&gt;0,CONCATENATE(IF(AA123&lt;=12,AA123,AA123-12),IF(OR(AA123&lt;12,AA123=24),"am","pm"),"-",IF(AB123&lt;=12,AB123,AB123-12),IF(OR(AB123&lt;12,AB123=24),"am","pm")),"")</f>
        <v>3pm-6pm</v>
      </c>
      <c r="AN123" s="1" t="str">
        <f t="shared" ref="AN123:AN153" si="175">IF(N123&gt;0,CONCATENATE(IF(AC123&lt;=12,AC123,AC123-12),IF(OR(AC123&lt;12,AC123=24),"am","pm"),"-",IF(AD123&lt;=12,AD123,AD123-12),IF(OR(AD123&lt;12,AD123=24),"am","pm")),"")</f>
        <v>3pm-6pm</v>
      </c>
      <c r="AO123" s="1" t="str">
        <f t="shared" ref="AO123:AO153" si="176">IF(O123&gt;0,CONCATENATE(IF(AE123&lt;=12,AE123,AE123-12),IF(OR(AE123&lt;12,AE123=24),"am","pm"),"-",IF(AF123&lt;=12,AF123,AF123-12),IF(OR(AF123&lt;12,AF123=24),"am","pm")),"")</f>
        <v>3pm-6pm</v>
      </c>
      <c r="AP123" s="1" t="str">
        <f t="shared" ref="AP123:AP153" si="177">IF(R123&gt;0,CONCATENATE(IF(AG123&lt;=12,AG123,AG123-12),IF(OR(AG123&lt;12,AG123=24),"am","pm"),"-",IF(AH123&lt;=12,AH123,AH123-12),IF(OR(AH123&lt;12,AH123=24),"am","pm")),"")</f>
        <v>3pm-6pm</v>
      </c>
      <c r="AQ123" s="1" t="str">
        <f t="shared" ref="AQ123:AQ153" si="178">IF(T123&gt;0,CONCATENATE(IF(AI123&lt;=12,AI123,AI123-12),IF(OR(AI123&lt;12,AI123=24),"am","pm"),"-",IF(AJ123&lt;=12,AJ123,AJ123-12),IF(OR(AJ123&lt;12,AJ123=24),"am","pm")),"")</f>
        <v>3pm-6pm</v>
      </c>
      <c r="AR123" s="15" t="s">
        <v>623</v>
      </c>
      <c r="AU123" s="1" t="s">
        <v>28</v>
      </c>
      <c r="AV123" s="1" t="b">
        <v>1</v>
      </c>
      <c r="AW123" s="1" t="b">
        <v>1</v>
      </c>
      <c r="AX123" s="6" t="str">
        <f t="shared" si="14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3" s="1" t="str">
        <f t="shared" si="149"/>
        <v/>
      </c>
      <c r="AZ123" s="1" t="str">
        <f t="shared" si="150"/>
        <v/>
      </c>
      <c r="BA123" s="1" t="str">
        <f t="shared" si="151"/>
        <v>&lt;img src=@img/medium.png@&gt;</v>
      </c>
      <c r="BB123" s="1" t="str">
        <f t="shared" si="152"/>
        <v/>
      </c>
      <c r="BC123" s="1" t="str">
        <f t="shared" si="153"/>
        <v/>
      </c>
      <c r="BD123" s="1" t="str">
        <f t="shared" si="154"/>
        <v>&lt;img src=@img/medium.png@&gt;</v>
      </c>
      <c r="BE123" s="1" t="str">
        <f t="shared" si="155"/>
        <v>medium  campus</v>
      </c>
      <c r="BF123" s="1" t="str">
        <f t="shared" si="156"/>
        <v>Near Campus</v>
      </c>
      <c r="BG123" s="1">
        <v>40.567410000000002</v>
      </c>
      <c r="BH123" s="1">
        <v>-105.08268</v>
      </c>
      <c r="BI123" s="1" t="str">
        <f t="shared" si="157"/>
        <v>[40.56741,-105.08268],</v>
      </c>
    </row>
    <row r="124" spans="2:64" ht="21" customHeight="1" x14ac:dyDescent="0.25">
      <c r="B124" s="1" t="s">
        <v>89</v>
      </c>
      <c r="C124" s="1" t="s">
        <v>308</v>
      </c>
      <c r="D124" s="1" t="s">
        <v>90</v>
      </c>
      <c r="E124" s="1" t="s">
        <v>54</v>
      </c>
      <c r="G124" s="3" t="s">
        <v>91</v>
      </c>
      <c r="H124" s="1">
        <v>1600</v>
      </c>
      <c r="I124" s="1">
        <v>1800</v>
      </c>
      <c r="J124" s="1">
        <v>1600</v>
      </c>
      <c r="K124" s="1">
        <v>1800</v>
      </c>
      <c r="L124" s="1">
        <v>1600</v>
      </c>
      <c r="M124" s="1">
        <v>1800</v>
      </c>
      <c r="N124" s="1">
        <v>1600</v>
      </c>
      <c r="O124" s="1">
        <v>1800</v>
      </c>
      <c r="P124" s="1">
        <v>1600</v>
      </c>
      <c r="Q124" s="1">
        <v>1800</v>
      </c>
      <c r="R124" s="1">
        <v>1600</v>
      </c>
      <c r="S124" s="1">
        <v>1800</v>
      </c>
      <c r="T124" s="1">
        <v>1600</v>
      </c>
      <c r="U124" s="1">
        <v>1800</v>
      </c>
      <c r="V124" s="1" t="s">
        <v>243</v>
      </c>
      <c r="W124" s="1">
        <f t="shared" si="158"/>
        <v>16</v>
      </c>
      <c r="X124" s="1">
        <f t="shared" si="159"/>
        <v>18</v>
      </c>
      <c r="Y124" s="1">
        <f t="shared" si="160"/>
        <v>16</v>
      </c>
      <c r="Z124" s="1">
        <f t="shared" si="161"/>
        <v>18</v>
      </c>
      <c r="AA124" s="1">
        <f t="shared" si="162"/>
        <v>16</v>
      </c>
      <c r="AB124" s="1">
        <f t="shared" si="163"/>
        <v>18</v>
      </c>
      <c r="AC124" s="1">
        <f t="shared" si="164"/>
        <v>16</v>
      </c>
      <c r="AD124" s="1">
        <f t="shared" si="165"/>
        <v>18</v>
      </c>
      <c r="AE124" s="1">
        <f t="shared" si="170"/>
        <v>16</v>
      </c>
      <c r="AF124" s="1">
        <f t="shared" si="171"/>
        <v>18</v>
      </c>
      <c r="AG124" s="1">
        <f t="shared" si="166"/>
        <v>16</v>
      </c>
      <c r="AH124" s="1">
        <f t="shared" si="167"/>
        <v>18</v>
      </c>
      <c r="AI124" s="1">
        <f t="shared" si="168"/>
        <v>16</v>
      </c>
      <c r="AJ124" s="1">
        <f t="shared" si="169"/>
        <v>18</v>
      </c>
      <c r="AK124" s="1" t="str">
        <f t="shared" si="172"/>
        <v>4pm-6pm</v>
      </c>
      <c r="AL124" s="1" t="str">
        <f t="shared" si="173"/>
        <v>4pm-6pm</v>
      </c>
      <c r="AM124" s="1" t="str">
        <f t="shared" si="174"/>
        <v>4pm-6pm</v>
      </c>
      <c r="AN124" s="1" t="str">
        <f t="shared" si="175"/>
        <v>4pm-6pm</v>
      </c>
      <c r="AO124" s="1" t="str">
        <f t="shared" si="176"/>
        <v>4pm-6pm</v>
      </c>
      <c r="AP124" s="1" t="str">
        <f t="shared" si="177"/>
        <v>4pm-6pm</v>
      </c>
      <c r="AQ124" s="1" t="str">
        <f t="shared" si="178"/>
        <v>4pm-6pm</v>
      </c>
      <c r="AR124" s="4" t="s">
        <v>317</v>
      </c>
      <c r="AS124" s="1" t="s">
        <v>295</v>
      </c>
      <c r="AU124" s="1" t="s">
        <v>298</v>
      </c>
      <c r="AV124" s="5" t="s">
        <v>306</v>
      </c>
      <c r="AW124" s="5" t="s">
        <v>307</v>
      </c>
      <c r="AX124" s="6" t="str">
        <f t="shared" si="14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4" s="1" t="str">
        <f t="shared" si="149"/>
        <v>&lt;img src=@img/outdoor.png@&gt;</v>
      </c>
      <c r="AZ124" s="1" t="str">
        <f t="shared" si="150"/>
        <v/>
      </c>
      <c r="BA124" s="1" t="str">
        <f t="shared" si="151"/>
        <v>&lt;img src=@img/hard.png@&gt;</v>
      </c>
      <c r="BB124" s="1" t="str">
        <f t="shared" si="152"/>
        <v>&lt;img src=@img/drinkicon.png@&gt;</v>
      </c>
      <c r="BC124" s="1" t="str">
        <f t="shared" si="153"/>
        <v/>
      </c>
      <c r="BD124" s="1" t="str">
        <f t="shared" si="154"/>
        <v>&lt;img src=@img/outdoor.png@&gt;&lt;img src=@img/hard.png@&gt;&lt;img src=@img/drinkicon.png@&gt;</v>
      </c>
      <c r="BE124" s="1" t="str">
        <f t="shared" si="155"/>
        <v>outdoor drink hard low campus</v>
      </c>
      <c r="BF124" s="1" t="str">
        <f t="shared" si="156"/>
        <v>Near Campus</v>
      </c>
      <c r="BG124" s="1">
        <v>40.578336999999998</v>
      </c>
      <c r="BH124" s="1">
        <v>-105.07832399999999</v>
      </c>
      <c r="BI124" s="1" t="str">
        <f t="shared" si="157"/>
        <v>[40.578337,-105.078324],</v>
      </c>
      <c r="BK124" s="1" t="str">
        <f>IF(BJ124&gt;0,"&lt;img src=@img/kidicon.png@&gt;","")</f>
        <v/>
      </c>
    </row>
    <row r="125" spans="2:64" ht="21" customHeight="1" x14ac:dyDescent="0.25">
      <c r="B125" s="1" t="s">
        <v>575</v>
      </c>
      <c r="C125" s="1" t="s">
        <v>426</v>
      </c>
      <c r="D125" s="1" t="s">
        <v>576</v>
      </c>
      <c r="E125" s="1" t="s">
        <v>431</v>
      </c>
      <c r="G125" s="3" t="s">
        <v>577</v>
      </c>
      <c r="J125" s="1">
        <v>1700</v>
      </c>
      <c r="K125" s="1">
        <v>2400</v>
      </c>
      <c r="L125" s="1">
        <v>1700</v>
      </c>
      <c r="M125" s="1">
        <v>2400</v>
      </c>
      <c r="N125" s="1">
        <v>1700</v>
      </c>
      <c r="O125" s="1">
        <v>2400</v>
      </c>
      <c r="P125" s="1">
        <v>1700</v>
      </c>
      <c r="Q125" s="1">
        <v>2400</v>
      </c>
      <c r="R125" s="1">
        <v>1700</v>
      </c>
      <c r="S125" s="1">
        <v>2400</v>
      </c>
      <c r="V125" s="1" t="s">
        <v>578</v>
      </c>
      <c r="W125" s="1" t="str">
        <f t="shared" si="158"/>
        <v/>
      </c>
      <c r="X125" s="1" t="str">
        <f t="shared" si="159"/>
        <v/>
      </c>
      <c r="Y125" s="1">
        <f t="shared" si="160"/>
        <v>17</v>
      </c>
      <c r="Z125" s="1">
        <f t="shared" si="161"/>
        <v>24</v>
      </c>
      <c r="AA125" s="1">
        <f t="shared" si="162"/>
        <v>17</v>
      </c>
      <c r="AB125" s="1">
        <f t="shared" si="163"/>
        <v>24</v>
      </c>
      <c r="AC125" s="1">
        <f t="shared" si="164"/>
        <v>17</v>
      </c>
      <c r="AD125" s="1">
        <f t="shared" si="165"/>
        <v>24</v>
      </c>
      <c r="AE125" s="1">
        <f t="shared" si="170"/>
        <v>17</v>
      </c>
      <c r="AF125" s="1">
        <f t="shared" si="171"/>
        <v>24</v>
      </c>
      <c r="AG125" s="1">
        <f t="shared" si="166"/>
        <v>17</v>
      </c>
      <c r="AH125" s="1">
        <f t="shared" si="167"/>
        <v>24</v>
      </c>
      <c r="AI125" s="1" t="str">
        <f t="shared" si="168"/>
        <v/>
      </c>
      <c r="AJ125" s="1" t="str">
        <f t="shared" si="169"/>
        <v/>
      </c>
      <c r="AK125" s="1" t="str">
        <f t="shared" si="172"/>
        <v/>
      </c>
      <c r="AL125" s="1" t="str">
        <f t="shared" si="173"/>
        <v>5pm-12am</v>
      </c>
      <c r="AM125" s="1" t="str">
        <f t="shared" si="174"/>
        <v>5pm-12am</v>
      </c>
      <c r="AN125" s="1" t="str">
        <f t="shared" si="175"/>
        <v>5pm-12am</v>
      </c>
      <c r="AO125" s="1" t="str">
        <f t="shared" si="176"/>
        <v>5pm-12am</v>
      </c>
      <c r="AP125" s="1" t="str">
        <f t="shared" si="177"/>
        <v>5pm-12am</v>
      </c>
      <c r="AQ125" s="1" t="str">
        <f t="shared" si="178"/>
        <v/>
      </c>
      <c r="AR125" s="13" t="s">
        <v>579</v>
      </c>
      <c r="AU125" s="1" t="s">
        <v>298</v>
      </c>
      <c r="AV125" s="5" t="s">
        <v>306</v>
      </c>
      <c r="AW125" s="5" t="s">
        <v>307</v>
      </c>
      <c r="AX125" s="6" t="str">
        <f t="shared" si="14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5" s="1" t="str">
        <f t="shared" si="149"/>
        <v/>
      </c>
      <c r="AZ125" s="1" t="str">
        <f t="shared" si="150"/>
        <v/>
      </c>
      <c r="BA125" s="1" t="str">
        <f t="shared" si="151"/>
        <v>&lt;img src=@img/hard.png@&gt;</v>
      </c>
      <c r="BB125" s="1" t="str">
        <f t="shared" si="152"/>
        <v>&lt;img src=@img/drinkicon.png@&gt;</v>
      </c>
      <c r="BC125" s="1" t="str">
        <f t="shared" si="153"/>
        <v/>
      </c>
      <c r="BD125" s="1" t="str">
        <f t="shared" si="154"/>
        <v>&lt;img src=@img/hard.png@&gt;&lt;img src=@img/drinkicon.png@&gt;</v>
      </c>
      <c r="BE125" s="1" t="str">
        <f t="shared" si="155"/>
        <v>drink hard med old</v>
      </c>
      <c r="BF125" s="1" t="str">
        <f t="shared" si="156"/>
        <v>Old Town</v>
      </c>
      <c r="BG125" s="1">
        <v>40.589979999999997</v>
      </c>
      <c r="BH125" s="1">
        <v>-105.0731</v>
      </c>
      <c r="BI125" s="1" t="str">
        <f t="shared" si="157"/>
        <v>[40.58998,-105.0731],</v>
      </c>
    </row>
    <row r="126" spans="2:64" ht="21" customHeight="1" x14ac:dyDescent="0.25">
      <c r="B126" s="1" t="s">
        <v>204</v>
      </c>
      <c r="C126" s="1" t="s">
        <v>426</v>
      </c>
      <c r="D126" s="1" t="s">
        <v>78</v>
      </c>
      <c r="E126" s="1" t="s">
        <v>431</v>
      </c>
      <c r="G126" s="1" t="s">
        <v>205</v>
      </c>
      <c r="H126" s="1">
        <v>1000</v>
      </c>
      <c r="I126" s="1">
        <v>1800</v>
      </c>
      <c r="J126" s="1">
        <v>1600</v>
      </c>
      <c r="K126" s="1">
        <v>1800</v>
      </c>
      <c r="L126" s="1">
        <v>1600</v>
      </c>
      <c r="M126" s="1">
        <v>1800</v>
      </c>
      <c r="N126" s="1">
        <v>1600</v>
      </c>
      <c r="O126" s="1">
        <v>1800</v>
      </c>
      <c r="P126" s="1">
        <v>1600</v>
      </c>
      <c r="Q126" s="1">
        <v>1800</v>
      </c>
      <c r="R126" s="1">
        <v>1400</v>
      </c>
      <c r="S126" s="1">
        <v>1800</v>
      </c>
      <c r="T126" s="1">
        <v>1000</v>
      </c>
      <c r="U126" s="1">
        <v>1800</v>
      </c>
      <c r="V126" s="2" t="s">
        <v>502</v>
      </c>
      <c r="W126" s="1">
        <f t="shared" si="158"/>
        <v>10</v>
      </c>
      <c r="X126" s="1">
        <f t="shared" si="159"/>
        <v>18</v>
      </c>
      <c r="Y126" s="1">
        <f t="shared" si="160"/>
        <v>16</v>
      </c>
      <c r="Z126" s="1">
        <f t="shared" si="161"/>
        <v>18</v>
      </c>
      <c r="AA126" s="1">
        <f t="shared" si="162"/>
        <v>16</v>
      </c>
      <c r="AB126" s="1">
        <f t="shared" si="163"/>
        <v>18</v>
      </c>
      <c r="AC126" s="1">
        <f t="shared" si="164"/>
        <v>16</v>
      </c>
      <c r="AD126" s="1">
        <f t="shared" si="165"/>
        <v>18</v>
      </c>
      <c r="AE126" s="1">
        <f t="shared" si="170"/>
        <v>16</v>
      </c>
      <c r="AF126" s="1">
        <f t="shared" si="171"/>
        <v>18</v>
      </c>
      <c r="AG126" s="1">
        <f t="shared" si="166"/>
        <v>14</v>
      </c>
      <c r="AH126" s="1">
        <f t="shared" si="167"/>
        <v>18</v>
      </c>
      <c r="AI126" s="1">
        <f t="shared" si="168"/>
        <v>10</v>
      </c>
      <c r="AJ126" s="1">
        <f t="shared" si="169"/>
        <v>18</v>
      </c>
      <c r="AK126" s="1" t="str">
        <f t="shared" si="172"/>
        <v>10am-6pm</v>
      </c>
      <c r="AL126" s="1" t="str">
        <f t="shared" si="173"/>
        <v>4pm-6pm</v>
      </c>
      <c r="AM126" s="1" t="str">
        <f t="shared" si="174"/>
        <v>4pm-6pm</v>
      </c>
      <c r="AN126" s="1" t="str">
        <f t="shared" si="175"/>
        <v>4pm-6pm</v>
      </c>
      <c r="AO126" s="1" t="str">
        <f t="shared" si="176"/>
        <v>4pm-6pm</v>
      </c>
      <c r="AP126" s="1" t="str">
        <f t="shared" si="177"/>
        <v>2pm-6pm</v>
      </c>
      <c r="AQ126" s="1" t="str">
        <f t="shared" si="178"/>
        <v>10am-6pm</v>
      </c>
      <c r="AR126" s="4" t="s">
        <v>351</v>
      </c>
      <c r="AU126" s="1" t="s">
        <v>298</v>
      </c>
      <c r="AV126" s="5" t="s">
        <v>306</v>
      </c>
      <c r="AW126" s="5" t="s">
        <v>306</v>
      </c>
      <c r="AX126" s="6" t="str">
        <f t="shared" si="14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6" s="1" t="str">
        <f t="shared" si="149"/>
        <v/>
      </c>
      <c r="AZ126" s="1" t="str">
        <f t="shared" si="150"/>
        <v/>
      </c>
      <c r="BA126" s="1" t="str">
        <f t="shared" si="151"/>
        <v>&lt;img src=@img/hard.png@&gt;</v>
      </c>
      <c r="BB126" s="1" t="str">
        <f t="shared" si="152"/>
        <v>&lt;img src=@img/drinkicon.png@&gt;</v>
      </c>
      <c r="BC126" s="1" t="str">
        <f t="shared" si="153"/>
        <v>&lt;img src=@img/foodicon.png@&gt;</v>
      </c>
      <c r="BD126" s="1" t="str">
        <f t="shared" si="154"/>
        <v>&lt;img src=@img/hard.png@&gt;&lt;img src=@img/drinkicon.png@&gt;&lt;img src=@img/foodicon.png@&gt;</v>
      </c>
      <c r="BE126" s="1" t="str">
        <f t="shared" si="155"/>
        <v>drink food hard med old</v>
      </c>
      <c r="BF126" s="1" t="str">
        <f t="shared" si="156"/>
        <v>Old Town</v>
      </c>
      <c r="BG126" s="1">
        <v>40.588324</v>
      </c>
      <c r="BH126" s="1">
        <v>-105.074746</v>
      </c>
      <c r="BI126" s="1" t="str">
        <f t="shared" si="157"/>
        <v>[40.588324,-105.074746],</v>
      </c>
      <c r="BK126" s="1" t="str">
        <f>IF(BJ126&gt;0,"&lt;img src=@img/kidicon.png@&gt;","")</f>
        <v/>
      </c>
    </row>
    <row r="127" spans="2:64" ht="21" customHeight="1" x14ac:dyDescent="0.25">
      <c r="B127" s="1" t="s">
        <v>206</v>
      </c>
      <c r="C127" s="1" t="s">
        <v>426</v>
      </c>
      <c r="D127" s="1" t="s">
        <v>271</v>
      </c>
      <c r="E127" s="1" t="s">
        <v>431</v>
      </c>
      <c r="G127" s="1" t="s">
        <v>207</v>
      </c>
      <c r="J127" s="1">
        <v>1200</v>
      </c>
      <c r="K127" s="1">
        <v>2200</v>
      </c>
      <c r="L127" s="1">
        <v>1200</v>
      </c>
      <c r="M127" s="1">
        <v>2200</v>
      </c>
      <c r="N127" s="1">
        <v>1200</v>
      </c>
      <c r="O127" s="1">
        <v>2200</v>
      </c>
      <c r="P127" s="1">
        <v>1200</v>
      </c>
      <c r="Q127" s="1">
        <v>2400</v>
      </c>
      <c r="V127" s="2" t="s">
        <v>784</v>
      </c>
      <c r="W127" s="1" t="str">
        <f t="shared" si="158"/>
        <v/>
      </c>
      <c r="X127" s="1" t="str">
        <f t="shared" si="159"/>
        <v/>
      </c>
      <c r="Y127" s="1">
        <f t="shared" si="160"/>
        <v>12</v>
      </c>
      <c r="Z127" s="1">
        <f t="shared" si="161"/>
        <v>22</v>
      </c>
      <c r="AA127" s="1">
        <f t="shared" si="162"/>
        <v>12</v>
      </c>
      <c r="AB127" s="1">
        <f t="shared" si="163"/>
        <v>22</v>
      </c>
      <c r="AC127" s="1">
        <f t="shared" si="164"/>
        <v>12</v>
      </c>
      <c r="AD127" s="1">
        <f t="shared" si="165"/>
        <v>22</v>
      </c>
      <c r="AE127" s="1">
        <f t="shared" si="170"/>
        <v>12</v>
      </c>
      <c r="AF127" s="1">
        <f t="shared" si="171"/>
        <v>24</v>
      </c>
      <c r="AG127" s="1" t="str">
        <f t="shared" si="166"/>
        <v/>
      </c>
      <c r="AH127" s="1" t="str">
        <f t="shared" si="167"/>
        <v/>
      </c>
      <c r="AI127" s="1" t="str">
        <f t="shared" si="168"/>
        <v/>
      </c>
      <c r="AJ127" s="1" t="str">
        <f t="shared" si="169"/>
        <v/>
      </c>
      <c r="AK127" s="1" t="str">
        <f t="shared" si="172"/>
        <v/>
      </c>
      <c r="AL127" s="1" t="str">
        <f t="shared" si="173"/>
        <v>12pm-10pm</v>
      </c>
      <c r="AM127" s="1" t="str">
        <f t="shared" si="174"/>
        <v>12pm-10pm</v>
      </c>
      <c r="AN127" s="1" t="str">
        <f t="shared" si="175"/>
        <v>12pm-10pm</v>
      </c>
      <c r="AO127" s="1" t="str">
        <f t="shared" si="176"/>
        <v>12pm-12am</v>
      </c>
      <c r="AP127" s="1" t="str">
        <f t="shared" si="177"/>
        <v/>
      </c>
      <c r="AQ127" s="1" t="str">
        <f t="shared" si="178"/>
        <v/>
      </c>
      <c r="AR127" s="10" t="s">
        <v>262</v>
      </c>
      <c r="AS127" s="1" t="s">
        <v>295</v>
      </c>
      <c r="AU127" s="1" t="s">
        <v>298</v>
      </c>
      <c r="AV127" s="5" t="s">
        <v>306</v>
      </c>
      <c r="AW127" s="5" t="s">
        <v>307</v>
      </c>
      <c r="AX127" s="6" t="str">
        <f t="shared" si="14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7" s="1" t="str">
        <f t="shared" si="149"/>
        <v>&lt;img src=@img/outdoor.png@&gt;</v>
      </c>
      <c r="AZ127" s="1" t="str">
        <f t="shared" si="150"/>
        <v/>
      </c>
      <c r="BA127" s="1" t="str">
        <f t="shared" si="151"/>
        <v>&lt;img src=@img/hard.png@&gt;</v>
      </c>
      <c r="BB127" s="1" t="str">
        <f t="shared" si="152"/>
        <v>&lt;img src=@img/drinkicon.png@&gt;</v>
      </c>
      <c r="BC127" s="1" t="str">
        <f t="shared" si="153"/>
        <v/>
      </c>
      <c r="BD127" s="1" t="str">
        <f t="shared" si="154"/>
        <v>&lt;img src=@img/outdoor.png@&gt;&lt;img src=@img/hard.png@&gt;&lt;img src=@img/drinkicon.png@&gt;</v>
      </c>
      <c r="BE127" s="1" t="str">
        <f t="shared" si="155"/>
        <v>outdoor drink hard med old</v>
      </c>
      <c r="BF127" s="1" t="str">
        <f t="shared" si="156"/>
        <v>Old Town</v>
      </c>
      <c r="BG127" s="1">
        <v>40.588152000000001</v>
      </c>
      <c r="BH127" s="1">
        <v>-105.074395</v>
      </c>
      <c r="BI127" s="1" t="str">
        <f t="shared" si="157"/>
        <v>[40.588152,-105.074395],</v>
      </c>
      <c r="BK127" s="1" t="str">
        <f>IF(BJ127&gt;0,"&lt;img src=@img/kidicon.png@&gt;","")</f>
        <v/>
      </c>
    </row>
    <row r="128" spans="2:64" ht="21" customHeight="1" x14ac:dyDescent="0.25">
      <c r="B128" s="1" t="s">
        <v>450</v>
      </c>
      <c r="C128" s="1" t="s">
        <v>426</v>
      </c>
      <c r="E128" s="1" t="s">
        <v>431</v>
      </c>
      <c r="G128" s="1" t="s">
        <v>469</v>
      </c>
      <c r="W128" s="1" t="str">
        <f t="shared" si="158"/>
        <v/>
      </c>
      <c r="X128" s="1" t="str">
        <f t="shared" si="159"/>
        <v/>
      </c>
      <c r="Y128" s="1" t="str">
        <f t="shared" si="160"/>
        <v/>
      </c>
      <c r="Z128" s="1" t="str">
        <f t="shared" si="161"/>
        <v/>
      </c>
      <c r="AA128" s="1" t="str">
        <f t="shared" si="162"/>
        <v/>
      </c>
      <c r="AB128" s="1" t="str">
        <f t="shared" si="163"/>
        <v/>
      </c>
      <c r="AC128" s="1" t="str">
        <f t="shared" si="164"/>
        <v/>
      </c>
      <c r="AD128" s="1" t="str">
        <f t="shared" si="165"/>
        <v/>
      </c>
      <c r="AE128" s="1" t="str">
        <f t="shared" si="170"/>
        <v/>
      </c>
      <c r="AF128" s="1" t="str">
        <f t="shared" si="171"/>
        <v/>
      </c>
      <c r="AG128" s="1" t="str">
        <f t="shared" si="166"/>
        <v/>
      </c>
      <c r="AH128" s="1" t="str">
        <f t="shared" si="167"/>
        <v/>
      </c>
      <c r="AI128" s="1" t="str">
        <f t="shared" si="168"/>
        <v/>
      </c>
      <c r="AJ128" s="1" t="str">
        <f t="shared" si="169"/>
        <v/>
      </c>
      <c r="AK128" s="1" t="str">
        <f t="shared" si="172"/>
        <v/>
      </c>
      <c r="AL128" s="1" t="str">
        <f t="shared" si="173"/>
        <v/>
      </c>
      <c r="AM128" s="1" t="str">
        <f t="shared" si="174"/>
        <v/>
      </c>
      <c r="AN128" s="1" t="str">
        <f t="shared" si="175"/>
        <v/>
      </c>
      <c r="AO128" s="1" t="str">
        <f t="shared" si="176"/>
        <v/>
      </c>
      <c r="AP128" s="1" t="str">
        <f t="shared" si="177"/>
        <v/>
      </c>
      <c r="AQ128" s="1" t="str">
        <f t="shared" si="178"/>
        <v/>
      </c>
      <c r="AU128" s="1" t="s">
        <v>298</v>
      </c>
      <c r="AV128" s="1" t="b">
        <v>1</v>
      </c>
      <c r="AW128" s="1" t="b">
        <v>1</v>
      </c>
      <c r="AX128" s="6" t="str">
        <f t="shared" si="14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8" s="1" t="str">
        <f t="shared" si="149"/>
        <v/>
      </c>
      <c r="AZ128" s="1" t="str">
        <f t="shared" si="150"/>
        <v/>
      </c>
      <c r="BA128" s="1" t="str">
        <f t="shared" si="151"/>
        <v>&lt;img src=@img/hard.png@&gt;</v>
      </c>
      <c r="BB128" s="1" t="str">
        <f t="shared" si="152"/>
        <v/>
      </c>
      <c r="BC128" s="1" t="str">
        <f t="shared" si="153"/>
        <v/>
      </c>
      <c r="BD128" s="1" t="str">
        <f t="shared" si="154"/>
        <v>&lt;img src=@img/hard.png@&gt;&lt;img src=@img/kidicon.png@&gt;</v>
      </c>
      <c r="BE128" s="1" t="str">
        <f t="shared" si="155"/>
        <v>hard med old kid</v>
      </c>
      <c r="BF128" s="1" t="str">
        <f t="shared" si="156"/>
        <v>Old Town</v>
      </c>
      <c r="BG128" s="1">
        <v>40.588735999999997</v>
      </c>
      <c r="BH128" s="1">
        <v>-105.0774</v>
      </c>
      <c r="BI128" s="1" t="str">
        <f t="shared" si="157"/>
        <v>[40.588736,-105.0774],</v>
      </c>
      <c r="BJ128" s="1" t="b">
        <v>1</v>
      </c>
      <c r="BK128" s="1" t="str">
        <f>IF(BJ128&gt;0,"&lt;img src=@img/kidicon.png@&gt;","")</f>
        <v>&lt;img src=@img/kidicon.png@&gt;</v>
      </c>
      <c r="BL128" s="1" t="s">
        <v>441</v>
      </c>
    </row>
    <row r="129" spans="2:64" ht="21" customHeight="1" x14ac:dyDescent="0.25">
      <c r="B129" s="1" t="s">
        <v>655</v>
      </c>
      <c r="C129" s="1" t="s">
        <v>308</v>
      </c>
      <c r="E129" s="1" t="s">
        <v>54</v>
      </c>
      <c r="G129" s="1" t="s">
        <v>679</v>
      </c>
      <c r="W129" s="1" t="str">
        <f t="shared" si="158"/>
        <v/>
      </c>
      <c r="X129" s="1" t="str">
        <f t="shared" si="159"/>
        <v/>
      </c>
      <c r="Y129" s="1" t="str">
        <f t="shared" si="160"/>
        <v/>
      </c>
      <c r="Z129" s="1" t="str">
        <f t="shared" si="161"/>
        <v/>
      </c>
      <c r="AA129" s="1" t="str">
        <f t="shared" si="162"/>
        <v/>
      </c>
      <c r="AB129" s="1" t="str">
        <f t="shared" si="163"/>
        <v/>
      </c>
      <c r="AC129" s="1" t="str">
        <f t="shared" si="164"/>
        <v/>
      </c>
      <c r="AD129" s="1" t="str">
        <f t="shared" si="165"/>
        <v/>
      </c>
      <c r="AE129" s="1" t="str">
        <f t="shared" si="170"/>
        <v/>
      </c>
      <c r="AF129" s="1" t="str">
        <f t="shared" si="171"/>
        <v/>
      </c>
      <c r="AG129" s="1" t="str">
        <f t="shared" si="166"/>
        <v/>
      </c>
      <c r="AH129" s="1" t="str">
        <f t="shared" si="167"/>
        <v/>
      </c>
      <c r="AI129" s="1" t="str">
        <f t="shared" si="168"/>
        <v/>
      </c>
      <c r="AJ129" s="1" t="str">
        <f t="shared" si="169"/>
        <v/>
      </c>
      <c r="AK129" s="1" t="str">
        <f t="shared" si="172"/>
        <v/>
      </c>
      <c r="AL129" s="1" t="str">
        <f t="shared" si="173"/>
        <v/>
      </c>
      <c r="AM129" s="1" t="str">
        <f t="shared" si="174"/>
        <v/>
      </c>
      <c r="AN129" s="1" t="str">
        <f t="shared" si="175"/>
        <v/>
      </c>
      <c r="AO129" s="1" t="str">
        <f t="shared" si="176"/>
        <v/>
      </c>
      <c r="AP129" s="1" t="str">
        <f t="shared" si="177"/>
        <v/>
      </c>
      <c r="AQ129" s="1" t="str">
        <f t="shared" si="178"/>
        <v/>
      </c>
      <c r="AR129" s="1" t="s">
        <v>713</v>
      </c>
      <c r="AU129" s="1" t="s">
        <v>28</v>
      </c>
      <c r="AV129" s="5" t="s">
        <v>307</v>
      </c>
      <c r="AW129" s="5" t="s">
        <v>307</v>
      </c>
      <c r="AX129" s="6" t="str">
        <f t="shared" si="14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9" s="1" t="str">
        <f t="shared" si="149"/>
        <v/>
      </c>
      <c r="AZ129" s="1" t="str">
        <f t="shared" si="150"/>
        <v/>
      </c>
      <c r="BA129" s="1" t="str">
        <f t="shared" si="151"/>
        <v>&lt;img src=@img/medium.png@&gt;</v>
      </c>
      <c r="BB129" s="1" t="str">
        <f t="shared" si="152"/>
        <v/>
      </c>
      <c r="BC129" s="1" t="str">
        <f t="shared" si="153"/>
        <v/>
      </c>
      <c r="BD129" s="1" t="str">
        <f t="shared" si="154"/>
        <v>&lt;img src=@img/medium.png@&gt;</v>
      </c>
      <c r="BE129" s="1" t="str">
        <f t="shared" si="155"/>
        <v>medium low campus</v>
      </c>
      <c r="BF129" s="1" t="str">
        <f t="shared" si="156"/>
        <v>Near Campus</v>
      </c>
      <c r="BG129" s="1">
        <v>40.577889999999996</v>
      </c>
      <c r="BH129" s="1">
        <v>-105.0766</v>
      </c>
      <c r="BI129" s="1" t="str">
        <f t="shared" si="157"/>
        <v>[40.57789,-105.0766],</v>
      </c>
    </row>
    <row r="130" spans="2:64" ht="21" customHeight="1" x14ac:dyDescent="0.25">
      <c r="B130" s="1" t="s">
        <v>651</v>
      </c>
      <c r="C130" s="1" t="s">
        <v>308</v>
      </c>
      <c r="E130" s="1" t="s">
        <v>431</v>
      </c>
      <c r="G130" s="1" t="s">
        <v>675</v>
      </c>
      <c r="W130" s="1" t="str">
        <f t="shared" si="158"/>
        <v/>
      </c>
      <c r="X130" s="1" t="str">
        <f t="shared" si="159"/>
        <v/>
      </c>
      <c r="Y130" s="1" t="str">
        <f t="shared" si="160"/>
        <v/>
      </c>
      <c r="Z130" s="1" t="str">
        <f t="shared" si="161"/>
        <v/>
      </c>
      <c r="AA130" s="1" t="str">
        <f t="shared" si="162"/>
        <v/>
      </c>
      <c r="AB130" s="1" t="str">
        <f t="shared" si="163"/>
        <v/>
      </c>
      <c r="AC130" s="1" t="str">
        <f t="shared" si="164"/>
        <v/>
      </c>
      <c r="AD130" s="1" t="str">
        <f t="shared" si="165"/>
        <v/>
      </c>
      <c r="AE130" s="1" t="str">
        <f t="shared" si="170"/>
        <v/>
      </c>
      <c r="AF130" s="1" t="str">
        <f t="shared" si="171"/>
        <v/>
      </c>
      <c r="AG130" s="1" t="str">
        <f t="shared" si="166"/>
        <v/>
      </c>
      <c r="AH130" s="1" t="str">
        <f t="shared" si="167"/>
        <v/>
      </c>
      <c r="AI130" s="1" t="str">
        <f t="shared" si="168"/>
        <v/>
      </c>
      <c r="AJ130" s="1" t="str">
        <f t="shared" si="169"/>
        <v/>
      </c>
      <c r="AK130" s="1" t="str">
        <f t="shared" si="172"/>
        <v/>
      </c>
      <c r="AL130" s="1" t="str">
        <f t="shared" si="173"/>
        <v/>
      </c>
      <c r="AM130" s="1" t="str">
        <f t="shared" si="174"/>
        <v/>
      </c>
      <c r="AN130" s="1" t="str">
        <f t="shared" si="175"/>
        <v/>
      </c>
      <c r="AO130" s="1" t="str">
        <f t="shared" si="176"/>
        <v/>
      </c>
      <c r="AP130" s="1" t="str">
        <f t="shared" si="177"/>
        <v/>
      </c>
      <c r="AQ130" s="1" t="str">
        <f t="shared" si="178"/>
        <v/>
      </c>
      <c r="AR130" s="1" t="s">
        <v>714</v>
      </c>
      <c r="AS130" s="1" t="s">
        <v>295</v>
      </c>
      <c r="AU130" s="1" t="s">
        <v>28</v>
      </c>
      <c r="AV130" s="5" t="s">
        <v>307</v>
      </c>
      <c r="AW130" s="5" t="s">
        <v>307</v>
      </c>
      <c r="AX130" s="6" t="str">
        <f t="shared" ref="AX130:AX160" si="179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0" s="1" t="str">
        <f t="shared" ref="AY130:AY160" si="180">IF(AS130&gt;0,"&lt;img src=@img/outdoor.png@&gt;","")</f>
        <v>&lt;img src=@img/outdoor.png@&gt;</v>
      </c>
      <c r="AZ130" s="1" t="str">
        <f t="shared" ref="AZ130:AZ160" si="181">IF(AT130&gt;0,"&lt;img src=@img/pets.png@&gt;","")</f>
        <v/>
      </c>
      <c r="BA130" s="1" t="str">
        <f t="shared" ref="BA130:BA160" si="182">IF(AU130="hard","&lt;img src=@img/hard.png@&gt;",IF(AU130="medium","&lt;img src=@img/medium.png@&gt;",IF(AU130="easy","&lt;img src=@img/easy.png@&gt;","")))</f>
        <v>&lt;img src=@img/medium.png@&gt;</v>
      </c>
      <c r="BB130" s="1" t="str">
        <f t="shared" ref="BB130:BB160" si="183">IF(AV130="true","&lt;img src=@img/drinkicon.png@&gt;","")</f>
        <v/>
      </c>
      <c r="BC130" s="1" t="str">
        <f t="shared" ref="BC130:BC160" si="184">IF(AW130="true","&lt;img src=@img/foodicon.png@&gt;","")</f>
        <v/>
      </c>
      <c r="BD130" s="1" t="str">
        <f t="shared" ref="BD130:BD160" si="185">CONCATENATE(AY130,AZ130,BA130,BB130,BC130,BK130)</f>
        <v>&lt;img src=@img/outdoor.png@&gt;&lt;img src=@img/medium.png@&gt;</v>
      </c>
      <c r="BE130" s="1" t="str">
        <f t="shared" ref="BE130:BE160" si="186">CONCATENATE(IF(AS130&gt;0,"outdoor ",""),IF(AT130&gt;0,"pet ",""),IF(AV130="true","drink ",""),IF(AW130="true","food ",""),AU130," ",E130," ",C130,IF(BJ130=TRUE," kid",""))</f>
        <v>outdoor medium med campus</v>
      </c>
      <c r="BF130" s="1" t="str">
        <f t="shared" ref="BF130:BF160" si="187">IF(C130="old","Old Town",IF(C130="campus","Near Campus",IF(C130="sfoco","South Foco",IF(C130="nfoco","North Foco",IF(C130="midtown","Midtown",IF(C130="cwest","Campus West",IF(C130="efoco","East FoCo",IF(C130="windsor","Windsor",""))))))))</f>
        <v>Near Campus</v>
      </c>
      <c r="BG130" s="1">
        <v>40.57855</v>
      </c>
      <c r="BH130" s="1">
        <v>-105.07975</v>
      </c>
      <c r="BI130" s="1" t="str">
        <f t="shared" ref="BI130:BI160" si="188">CONCATENATE("[",BG130,",",BH130,"],")</f>
        <v>[40.57855,-105.07975],</v>
      </c>
    </row>
    <row r="131" spans="2:64" ht="21" customHeight="1" x14ac:dyDescent="0.25">
      <c r="B131" s="1" t="s">
        <v>208</v>
      </c>
      <c r="C131" s="1" t="s">
        <v>309</v>
      </c>
      <c r="D131" s="1" t="s">
        <v>271</v>
      </c>
      <c r="E131" s="1" t="s">
        <v>431</v>
      </c>
      <c r="G131" s="1" t="s">
        <v>209</v>
      </c>
      <c r="J131" s="1">
        <v>1400</v>
      </c>
      <c r="K131" s="1">
        <v>2100</v>
      </c>
      <c r="L131" s="1">
        <v>1400</v>
      </c>
      <c r="M131" s="1">
        <v>2100</v>
      </c>
      <c r="N131" s="1">
        <v>1400</v>
      </c>
      <c r="O131" s="1">
        <v>1600</v>
      </c>
      <c r="P131" s="1">
        <v>1400</v>
      </c>
      <c r="Q131" s="1">
        <v>1600</v>
      </c>
      <c r="V131" s="1" t="s">
        <v>781</v>
      </c>
      <c r="W131" s="1" t="str">
        <f t="shared" si="158"/>
        <v/>
      </c>
      <c r="X131" s="1" t="str">
        <f t="shared" si="159"/>
        <v/>
      </c>
      <c r="Y131" s="1">
        <f t="shared" si="160"/>
        <v>14</v>
      </c>
      <c r="Z131" s="1">
        <f t="shared" si="161"/>
        <v>21</v>
      </c>
      <c r="AA131" s="1">
        <f t="shared" si="162"/>
        <v>14</v>
      </c>
      <c r="AB131" s="1">
        <f t="shared" si="163"/>
        <v>21</v>
      </c>
      <c r="AC131" s="1">
        <f t="shared" si="164"/>
        <v>14</v>
      </c>
      <c r="AD131" s="1">
        <f t="shared" si="165"/>
        <v>16</v>
      </c>
      <c r="AE131" s="1">
        <f t="shared" si="170"/>
        <v>14</v>
      </c>
      <c r="AF131" s="1">
        <f t="shared" si="171"/>
        <v>16</v>
      </c>
      <c r="AG131" s="1" t="str">
        <f t="shared" si="166"/>
        <v/>
      </c>
      <c r="AH131" s="1" t="str">
        <f t="shared" si="167"/>
        <v/>
      </c>
      <c r="AI131" s="1" t="str">
        <f t="shared" si="168"/>
        <v/>
      </c>
      <c r="AJ131" s="1" t="str">
        <f t="shared" si="169"/>
        <v/>
      </c>
      <c r="AK131" s="1" t="str">
        <f t="shared" si="172"/>
        <v/>
      </c>
      <c r="AL131" s="1" t="str">
        <f t="shared" si="173"/>
        <v>2pm-9pm</v>
      </c>
      <c r="AM131" s="1" t="str">
        <f t="shared" si="174"/>
        <v>2pm-9pm</v>
      </c>
      <c r="AN131" s="1" t="str">
        <f t="shared" si="175"/>
        <v>2pm-4pm</v>
      </c>
      <c r="AO131" s="1" t="str">
        <f t="shared" si="176"/>
        <v>2pm-4pm</v>
      </c>
      <c r="AP131" s="1" t="str">
        <f t="shared" si="177"/>
        <v/>
      </c>
      <c r="AQ131" s="1" t="str">
        <f t="shared" si="178"/>
        <v/>
      </c>
      <c r="AR131" s="8" t="s">
        <v>263</v>
      </c>
      <c r="AS131" s="1" t="s">
        <v>295</v>
      </c>
      <c r="AT131" s="1" t="s">
        <v>305</v>
      </c>
      <c r="AU131" s="1" t="s">
        <v>299</v>
      </c>
      <c r="AV131" s="5" t="s">
        <v>307</v>
      </c>
      <c r="AW131" s="5" t="s">
        <v>307</v>
      </c>
      <c r="AX131" s="6" t="str">
        <f t="shared" si="17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1" s="1" t="str">
        <f t="shared" si="180"/>
        <v>&lt;img src=@img/outdoor.png@&gt;</v>
      </c>
      <c r="AZ131" s="1" t="str">
        <f t="shared" si="181"/>
        <v>&lt;img src=@img/pets.png@&gt;</v>
      </c>
      <c r="BA131" s="1" t="str">
        <f t="shared" si="182"/>
        <v>&lt;img src=@img/easy.png@&gt;</v>
      </c>
      <c r="BB131" s="1" t="str">
        <f t="shared" si="183"/>
        <v/>
      </c>
      <c r="BC131" s="1" t="str">
        <f t="shared" si="184"/>
        <v/>
      </c>
      <c r="BD131" s="1" t="str">
        <f t="shared" si="185"/>
        <v>&lt;img src=@img/outdoor.png@&gt;&lt;img src=@img/pets.png@&gt;&lt;img src=@img/easy.png@&gt;</v>
      </c>
      <c r="BE131" s="1" t="str">
        <f t="shared" si="186"/>
        <v>outdoor pet easy med midtown</v>
      </c>
      <c r="BF131" s="1" t="str">
        <f t="shared" si="187"/>
        <v>Midtown</v>
      </c>
      <c r="BG131" s="1">
        <v>40.566077</v>
      </c>
      <c r="BH131" s="1">
        <v>-105.056792</v>
      </c>
      <c r="BI131" s="1" t="str">
        <f t="shared" si="188"/>
        <v>[40.566077,-105.056792],</v>
      </c>
      <c r="BK131" s="1" t="str">
        <f>IF(BJ131&gt;0,"&lt;img src=@img/kidicon.png@&gt;","")</f>
        <v/>
      </c>
    </row>
    <row r="132" spans="2:64" ht="21" customHeight="1" x14ac:dyDescent="0.25">
      <c r="B132" s="1" t="s">
        <v>744</v>
      </c>
      <c r="C132" s="1" t="s">
        <v>309</v>
      </c>
      <c r="E132" s="1" t="s">
        <v>431</v>
      </c>
      <c r="G132" s="1" t="s">
        <v>745</v>
      </c>
      <c r="H132" s="1">
        <v>1500</v>
      </c>
      <c r="I132" s="1">
        <v>1800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T132" s="1">
        <v>1500</v>
      </c>
      <c r="U132" s="1">
        <v>1800</v>
      </c>
      <c r="V132" s="6" t="s">
        <v>746</v>
      </c>
      <c r="W132" s="1">
        <f t="shared" si="158"/>
        <v>15</v>
      </c>
      <c r="X132" s="1">
        <f t="shared" si="159"/>
        <v>18</v>
      </c>
      <c r="Y132" s="1">
        <f t="shared" si="160"/>
        <v>15</v>
      </c>
      <c r="Z132" s="1">
        <f t="shared" si="161"/>
        <v>18</v>
      </c>
      <c r="AA132" s="1">
        <f t="shared" si="162"/>
        <v>15</v>
      </c>
      <c r="AB132" s="1">
        <f t="shared" si="163"/>
        <v>18</v>
      </c>
      <c r="AC132" s="1">
        <f t="shared" si="164"/>
        <v>15</v>
      </c>
      <c r="AD132" s="1">
        <f t="shared" si="165"/>
        <v>18</v>
      </c>
      <c r="AE132" s="1">
        <f t="shared" si="170"/>
        <v>15</v>
      </c>
      <c r="AF132" s="1">
        <f t="shared" si="171"/>
        <v>18</v>
      </c>
      <c r="AG132" s="1">
        <f t="shared" si="166"/>
        <v>15</v>
      </c>
      <c r="AH132" s="1">
        <f t="shared" si="167"/>
        <v>18</v>
      </c>
      <c r="AI132" s="1">
        <f t="shared" si="168"/>
        <v>15</v>
      </c>
      <c r="AJ132" s="1">
        <f t="shared" si="169"/>
        <v>18</v>
      </c>
      <c r="AK132" s="1" t="str">
        <f t="shared" si="172"/>
        <v>3pm-6pm</v>
      </c>
      <c r="AL132" s="1" t="str">
        <f t="shared" si="173"/>
        <v>3pm-6pm</v>
      </c>
      <c r="AM132" s="1" t="str">
        <f t="shared" si="174"/>
        <v>3pm-6pm</v>
      </c>
      <c r="AN132" s="1" t="str">
        <f t="shared" si="175"/>
        <v>3pm-6pm</v>
      </c>
      <c r="AO132" s="1" t="str">
        <f t="shared" si="176"/>
        <v>3pm-6pm</v>
      </c>
      <c r="AP132" s="1" t="str">
        <f t="shared" si="177"/>
        <v>3pm-6pm</v>
      </c>
      <c r="AQ132" s="1" t="str">
        <f t="shared" si="178"/>
        <v>3pm-6pm</v>
      </c>
      <c r="AR132" s="1" t="s">
        <v>747</v>
      </c>
      <c r="AU132" s="1" t="s">
        <v>299</v>
      </c>
      <c r="AV132" s="5" t="b">
        <v>1</v>
      </c>
      <c r="AW132" s="5" t="s">
        <v>306</v>
      </c>
      <c r="AX132" s="6" t="str">
        <f t="shared" si="17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2" s="1" t="str">
        <f t="shared" si="180"/>
        <v/>
      </c>
      <c r="AZ132" s="1" t="str">
        <f t="shared" si="181"/>
        <v/>
      </c>
      <c r="BA132" s="1" t="str">
        <f t="shared" si="182"/>
        <v>&lt;img src=@img/easy.png@&gt;</v>
      </c>
      <c r="BB132" s="1" t="str">
        <f t="shared" si="183"/>
        <v/>
      </c>
      <c r="BC132" s="1" t="str">
        <f t="shared" si="184"/>
        <v>&lt;img src=@img/foodicon.png@&gt;</v>
      </c>
      <c r="BD132" s="1" t="str">
        <f t="shared" si="185"/>
        <v>&lt;img src=@img/easy.png@&gt;&lt;img src=@img/foodicon.png@&gt;</v>
      </c>
      <c r="BE132" s="1" t="str">
        <f t="shared" si="186"/>
        <v>food easy med midtown</v>
      </c>
      <c r="BF132" s="1" t="str">
        <f t="shared" si="187"/>
        <v>Midtown</v>
      </c>
      <c r="BG132" s="1">
        <v>40.523690000000002</v>
      </c>
      <c r="BH132" s="1">
        <v>-105.03435</v>
      </c>
      <c r="BI132" s="1" t="str">
        <f t="shared" si="188"/>
        <v>[40.52369,-105.03435],</v>
      </c>
    </row>
    <row r="133" spans="2:64" ht="21" customHeight="1" x14ac:dyDescent="0.25">
      <c r="B133" s="1" t="s">
        <v>663</v>
      </c>
      <c r="C133" s="1" t="s">
        <v>308</v>
      </c>
      <c r="E133" s="1" t="s">
        <v>54</v>
      </c>
      <c r="G133" s="1" t="s">
        <v>687</v>
      </c>
      <c r="W133" s="1" t="str">
        <f t="shared" si="158"/>
        <v/>
      </c>
      <c r="X133" s="1" t="str">
        <f t="shared" si="159"/>
        <v/>
      </c>
      <c r="Y133" s="1" t="str">
        <f t="shared" si="160"/>
        <v/>
      </c>
      <c r="Z133" s="1" t="str">
        <f t="shared" si="161"/>
        <v/>
      </c>
      <c r="AA133" s="1" t="str">
        <f t="shared" si="162"/>
        <v/>
      </c>
      <c r="AB133" s="1" t="str">
        <f t="shared" si="163"/>
        <v/>
      </c>
      <c r="AC133" s="1" t="str">
        <f t="shared" si="164"/>
        <v/>
      </c>
      <c r="AD133" s="1" t="str">
        <f t="shared" si="165"/>
        <v/>
      </c>
      <c r="AE133" s="1" t="str">
        <f t="shared" si="170"/>
        <v/>
      </c>
      <c r="AF133" s="1" t="str">
        <f t="shared" si="171"/>
        <v/>
      </c>
      <c r="AG133" s="1" t="str">
        <f t="shared" si="166"/>
        <v/>
      </c>
      <c r="AH133" s="1" t="str">
        <f t="shared" si="167"/>
        <v/>
      </c>
      <c r="AI133" s="1" t="str">
        <f t="shared" si="168"/>
        <v/>
      </c>
      <c r="AJ133" s="1" t="str">
        <f t="shared" si="169"/>
        <v/>
      </c>
      <c r="AK133" s="1" t="str">
        <f t="shared" si="172"/>
        <v/>
      </c>
      <c r="AL133" s="1" t="str">
        <f t="shared" si="173"/>
        <v/>
      </c>
      <c r="AM133" s="1" t="str">
        <f t="shared" si="174"/>
        <v/>
      </c>
      <c r="AN133" s="1" t="str">
        <f t="shared" si="175"/>
        <v/>
      </c>
      <c r="AO133" s="1" t="str">
        <f t="shared" si="176"/>
        <v/>
      </c>
      <c r="AP133" s="1" t="str">
        <f t="shared" si="177"/>
        <v/>
      </c>
      <c r="AQ133" s="1" t="str">
        <f t="shared" si="178"/>
        <v/>
      </c>
      <c r="AR133" s="1" t="s">
        <v>715</v>
      </c>
      <c r="AU133" s="1" t="s">
        <v>28</v>
      </c>
      <c r="AV133" s="5" t="s">
        <v>307</v>
      </c>
      <c r="AW133" s="5" t="s">
        <v>307</v>
      </c>
      <c r="AX133" s="6" t="str">
        <f t="shared" si="17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3" s="1" t="str">
        <f t="shared" si="180"/>
        <v/>
      </c>
      <c r="AZ133" s="1" t="str">
        <f t="shared" si="181"/>
        <v/>
      </c>
      <c r="BA133" s="1" t="str">
        <f t="shared" si="182"/>
        <v>&lt;img src=@img/medium.png@&gt;</v>
      </c>
      <c r="BB133" s="1" t="str">
        <f t="shared" si="183"/>
        <v/>
      </c>
      <c r="BC133" s="1" t="str">
        <f t="shared" si="184"/>
        <v/>
      </c>
      <c r="BD133" s="1" t="str">
        <f t="shared" si="185"/>
        <v>&lt;img src=@img/medium.png@&gt;</v>
      </c>
      <c r="BE133" s="1" t="str">
        <f t="shared" si="186"/>
        <v>medium low campus</v>
      </c>
      <c r="BF133" s="1" t="str">
        <f t="shared" si="187"/>
        <v>Near Campus</v>
      </c>
      <c r="BG133" s="1">
        <v>40.573785000000001</v>
      </c>
      <c r="BH133" s="1">
        <v>-105.08336060000001</v>
      </c>
      <c r="BI133" s="1" t="str">
        <f t="shared" si="188"/>
        <v>[40.573785,-105.0833606],</v>
      </c>
    </row>
    <row r="134" spans="2:64" ht="21" customHeight="1" x14ac:dyDescent="0.25">
      <c r="B134" s="1" t="s">
        <v>170</v>
      </c>
      <c r="C134" s="1" t="s">
        <v>426</v>
      </c>
      <c r="D134" s="1" t="s">
        <v>171</v>
      </c>
      <c r="E134" s="1" t="s">
        <v>35</v>
      </c>
      <c r="G134" s="4" t="s">
        <v>172</v>
      </c>
      <c r="J134" s="1">
        <v>1600</v>
      </c>
      <c r="K134" s="1">
        <v>1800</v>
      </c>
      <c r="L134" s="1">
        <v>1600</v>
      </c>
      <c r="M134" s="1">
        <v>1800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T134" s="1">
        <v>1600</v>
      </c>
      <c r="U134" s="1">
        <v>1800</v>
      </c>
      <c r="V134" s="1" t="s">
        <v>253</v>
      </c>
      <c r="W134" s="1" t="str">
        <f t="shared" si="158"/>
        <v/>
      </c>
      <c r="X134" s="1" t="str">
        <f t="shared" si="159"/>
        <v/>
      </c>
      <c r="Y134" s="1">
        <f t="shared" si="160"/>
        <v>16</v>
      </c>
      <c r="Z134" s="1">
        <f t="shared" si="161"/>
        <v>18</v>
      </c>
      <c r="AA134" s="1">
        <f t="shared" si="162"/>
        <v>16</v>
      </c>
      <c r="AB134" s="1">
        <f t="shared" si="163"/>
        <v>18</v>
      </c>
      <c r="AC134" s="1">
        <f t="shared" si="164"/>
        <v>16</v>
      </c>
      <c r="AD134" s="1">
        <f t="shared" si="165"/>
        <v>18</v>
      </c>
      <c r="AE134" s="1">
        <f t="shared" si="170"/>
        <v>16</v>
      </c>
      <c r="AF134" s="1">
        <f t="shared" si="171"/>
        <v>18</v>
      </c>
      <c r="AG134" s="1">
        <f t="shared" si="166"/>
        <v>16</v>
      </c>
      <c r="AH134" s="1">
        <f t="shared" si="167"/>
        <v>18</v>
      </c>
      <c r="AI134" s="1">
        <f t="shared" si="168"/>
        <v>16</v>
      </c>
      <c r="AJ134" s="1">
        <f t="shared" si="169"/>
        <v>18</v>
      </c>
      <c r="AK134" s="1" t="str">
        <f t="shared" si="172"/>
        <v/>
      </c>
      <c r="AL134" s="1" t="str">
        <f t="shared" si="173"/>
        <v>4pm-6pm</v>
      </c>
      <c r="AM134" s="1" t="str">
        <f t="shared" si="174"/>
        <v>4pm-6pm</v>
      </c>
      <c r="AN134" s="1" t="str">
        <f t="shared" si="175"/>
        <v>4pm-6pm</v>
      </c>
      <c r="AO134" s="1" t="str">
        <f t="shared" si="176"/>
        <v>4pm-6pm</v>
      </c>
      <c r="AP134" s="1" t="str">
        <f t="shared" si="177"/>
        <v>4pm-6pm</v>
      </c>
      <c r="AQ134" s="1" t="str">
        <f t="shared" si="178"/>
        <v>4pm-6pm</v>
      </c>
      <c r="AR134" s="4" t="s">
        <v>342</v>
      </c>
      <c r="AU134" s="1" t="s">
        <v>298</v>
      </c>
      <c r="AV134" s="5" t="s">
        <v>306</v>
      </c>
      <c r="AW134" s="5" t="s">
        <v>306</v>
      </c>
      <c r="AX134" s="6" t="str">
        <f t="shared" si="17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4" s="1" t="str">
        <f t="shared" si="180"/>
        <v/>
      </c>
      <c r="AZ134" s="1" t="str">
        <f t="shared" si="181"/>
        <v/>
      </c>
      <c r="BA134" s="1" t="str">
        <f t="shared" si="182"/>
        <v>&lt;img src=@img/hard.png@&gt;</v>
      </c>
      <c r="BB134" s="1" t="str">
        <f t="shared" si="183"/>
        <v>&lt;img src=@img/drinkicon.png@&gt;</v>
      </c>
      <c r="BC134" s="1" t="str">
        <f t="shared" si="184"/>
        <v>&lt;img src=@img/foodicon.png@&gt;</v>
      </c>
      <c r="BD134" s="1" t="str">
        <f t="shared" si="185"/>
        <v>&lt;img src=@img/hard.png@&gt;&lt;img src=@img/drinkicon.png@&gt;&lt;img src=@img/foodicon.png@&gt;</v>
      </c>
      <c r="BE134" s="1" t="str">
        <f t="shared" si="186"/>
        <v>drink food hard high old</v>
      </c>
      <c r="BF134" s="1" t="str">
        <f t="shared" si="187"/>
        <v>Old Town</v>
      </c>
      <c r="BG134" s="1">
        <v>40.586821999999998</v>
      </c>
      <c r="BH134" s="1">
        <v>-105.07723799999999</v>
      </c>
      <c r="BI134" s="1" t="str">
        <f t="shared" si="188"/>
        <v>[40.586822,-105.077238],</v>
      </c>
      <c r="BK134" s="1" t="str">
        <f t="shared" ref="BK134:BK138" si="189">IF(BJ134&gt;0,"&lt;img src=@img/kidicon.png@&gt;","")</f>
        <v/>
      </c>
    </row>
    <row r="135" spans="2:64" ht="21" customHeight="1" x14ac:dyDescent="0.25">
      <c r="B135" s="1" t="s">
        <v>43</v>
      </c>
      <c r="C135" s="1" t="s">
        <v>426</v>
      </c>
      <c r="D135" s="1" t="s">
        <v>44</v>
      </c>
      <c r="E135" s="1" t="s">
        <v>431</v>
      </c>
      <c r="G135" s="3" t="s">
        <v>45</v>
      </c>
      <c r="J135" s="1">
        <v>1500</v>
      </c>
      <c r="K135" s="1">
        <v>1800</v>
      </c>
      <c r="L135" s="1">
        <v>1500</v>
      </c>
      <c r="M135" s="1">
        <v>1800</v>
      </c>
      <c r="N135" s="1">
        <v>1500</v>
      </c>
      <c r="O135" s="1">
        <v>1800</v>
      </c>
      <c r="P135" s="1">
        <v>1500</v>
      </c>
      <c r="Q135" s="1">
        <v>1800</v>
      </c>
      <c r="R135" s="1">
        <v>1500</v>
      </c>
      <c r="S135" s="1">
        <v>1800</v>
      </c>
      <c r="W135" s="1" t="str">
        <f t="shared" si="158"/>
        <v/>
      </c>
      <c r="X135" s="1" t="str">
        <f t="shared" si="159"/>
        <v/>
      </c>
      <c r="Y135" s="1">
        <f t="shared" si="160"/>
        <v>15</v>
      </c>
      <c r="Z135" s="1">
        <f t="shared" si="161"/>
        <v>18</v>
      </c>
      <c r="AA135" s="1">
        <f t="shared" si="162"/>
        <v>15</v>
      </c>
      <c r="AB135" s="1">
        <f t="shared" si="163"/>
        <v>18</v>
      </c>
      <c r="AC135" s="1">
        <f t="shared" si="164"/>
        <v>15</v>
      </c>
      <c r="AD135" s="1">
        <f t="shared" si="165"/>
        <v>18</v>
      </c>
      <c r="AE135" s="1">
        <f t="shared" si="170"/>
        <v>15</v>
      </c>
      <c r="AF135" s="1">
        <f t="shared" si="171"/>
        <v>18</v>
      </c>
      <c r="AG135" s="1">
        <f t="shared" si="166"/>
        <v>15</v>
      </c>
      <c r="AH135" s="1">
        <f t="shared" si="167"/>
        <v>18</v>
      </c>
      <c r="AI135" s="1" t="str">
        <f t="shared" si="168"/>
        <v/>
      </c>
      <c r="AJ135" s="1" t="str">
        <f t="shared" si="169"/>
        <v/>
      </c>
      <c r="AK135" s="1" t="str">
        <f t="shared" si="172"/>
        <v/>
      </c>
      <c r="AL135" s="1" t="str">
        <f t="shared" si="173"/>
        <v>3pm-6pm</v>
      </c>
      <c r="AM135" s="1" t="str">
        <f t="shared" si="174"/>
        <v>3pm-6pm</v>
      </c>
      <c r="AN135" s="1" t="str">
        <f t="shared" si="175"/>
        <v>3pm-6pm</v>
      </c>
      <c r="AO135" s="1" t="str">
        <f t="shared" si="176"/>
        <v>3pm-6pm</v>
      </c>
      <c r="AP135" s="1" t="str">
        <f t="shared" si="177"/>
        <v>3pm-6pm</v>
      </c>
      <c r="AQ135" s="1" t="str">
        <f t="shared" si="178"/>
        <v/>
      </c>
      <c r="AR135" s="1" t="s">
        <v>236</v>
      </c>
      <c r="AS135" s="1" t="s">
        <v>295</v>
      </c>
      <c r="AU135" s="1" t="s">
        <v>298</v>
      </c>
      <c r="AV135" s="5" t="s">
        <v>307</v>
      </c>
      <c r="AW135" s="5" t="s">
        <v>307</v>
      </c>
      <c r="AX135" s="6" t="str">
        <f t="shared" si="17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5" s="1" t="str">
        <f t="shared" si="180"/>
        <v>&lt;img src=@img/outdoor.png@&gt;</v>
      </c>
      <c r="AZ135" s="1" t="str">
        <f t="shared" si="181"/>
        <v/>
      </c>
      <c r="BA135" s="1" t="str">
        <f t="shared" si="182"/>
        <v>&lt;img src=@img/hard.png@&gt;</v>
      </c>
      <c r="BB135" s="1" t="str">
        <f t="shared" si="183"/>
        <v/>
      </c>
      <c r="BC135" s="1" t="str">
        <f t="shared" si="184"/>
        <v/>
      </c>
      <c r="BD135" s="1" t="str">
        <f t="shared" si="185"/>
        <v>&lt;img src=@img/outdoor.png@&gt;&lt;img src=@img/hard.png@&gt;</v>
      </c>
      <c r="BE135" s="1" t="str">
        <f t="shared" si="186"/>
        <v>outdoor hard med old</v>
      </c>
      <c r="BF135" s="1" t="str">
        <f t="shared" si="187"/>
        <v>Old Town</v>
      </c>
      <c r="BG135" s="1">
        <v>40.586728999999998</v>
      </c>
      <c r="BH135" s="1">
        <v>-105.07814500000001</v>
      </c>
      <c r="BI135" s="1" t="str">
        <f t="shared" si="188"/>
        <v>[40.586729,-105.078145],</v>
      </c>
      <c r="BK135" s="1" t="str">
        <f t="shared" si="189"/>
        <v/>
      </c>
    </row>
    <row r="136" spans="2:64" ht="21" customHeight="1" x14ac:dyDescent="0.25">
      <c r="B136" s="1" t="s">
        <v>210</v>
      </c>
      <c r="C136" s="1" t="s">
        <v>429</v>
      </c>
      <c r="D136" s="1" t="s">
        <v>211</v>
      </c>
      <c r="E136" s="1" t="s">
        <v>431</v>
      </c>
      <c r="G136" s="1" t="s">
        <v>212</v>
      </c>
      <c r="H136" s="1">
        <v>1100</v>
      </c>
      <c r="I136" s="1">
        <v>2400</v>
      </c>
      <c r="J136" s="1">
        <v>1600</v>
      </c>
      <c r="K136" s="1">
        <v>2400</v>
      </c>
      <c r="L136" s="1">
        <v>1600</v>
      </c>
      <c r="M136" s="1">
        <v>2300</v>
      </c>
      <c r="N136" s="1">
        <v>1600</v>
      </c>
      <c r="O136" s="1">
        <v>2400</v>
      </c>
      <c r="P136" s="1">
        <v>1600</v>
      </c>
      <c r="Q136" s="1">
        <v>2400</v>
      </c>
      <c r="R136" s="1">
        <v>1600</v>
      </c>
      <c r="S136" s="1">
        <v>2000</v>
      </c>
      <c r="T136" s="1">
        <v>1600</v>
      </c>
      <c r="U136" s="1">
        <v>2000</v>
      </c>
      <c r="V136" s="1" t="s">
        <v>534</v>
      </c>
      <c r="W136" s="1">
        <f t="shared" si="158"/>
        <v>11</v>
      </c>
      <c r="X136" s="1">
        <f t="shared" si="159"/>
        <v>24</v>
      </c>
      <c r="Y136" s="1">
        <f t="shared" si="160"/>
        <v>16</v>
      </c>
      <c r="Z136" s="1">
        <f t="shared" si="161"/>
        <v>24</v>
      </c>
      <c r="AA136" s="1">
        <f t="shared" si="162"/>
        <v>16</v>
      </c>
      <c r="AB136" s="1">
        <f t="shared" si="163"/>
        <v>23</v>
      </c>
      <c r="AC136" s="1">
        <f t="shared" si="164"/>
        <v>16</v>
      </c>
      <c r="AD136" s="1">
        <f t="shared" si="165"/>
        <v>24</v>
      </c>
      <c r="AE136" s="1">
        <f t="shared" si="170"/>
        <v>16</v>
      </c>
      <c r="AF136" s="1">
        <f t="shared" si="171"/>
        <v>24</v>
      </c>
      <c r="AG136" s="1">
        <f t="shared" si="166"/>
        <v>16</v>
      </c>
      <c r="AH136" s="1">
        <f t="shared" si="167"/>
        <v>20</v>
      </c>
      <c r="AI136" s="1">
        <f t="shared" si="168"/>
        <v>16</v>
      </c>
      <c r="AJ136" s="1">
        <f t="shared" si="169"/>
        <v>20</v>
      </c>
      <c r="AK136" s="1" t="str">
        <f t="shared" si="172"/>
        <v>11am-12am</v>
      </c>
      <c r="AL136" s="1" t="str">
        <f t="shared" si="173"/>
        <v>4pm-12am</v>
      </c>
      <c r="AM136" s="1" t="str">
        <f t="shared" si="174"/>
        <v>4pm-11pm</v>
      </c>
      <c r="AN136" s="1" t="str">
        <f t="shared" si="175"/>
        <v>4pm-12am</v>
      </c>
      <c r="AO136" s="1" t="str">
        <f t="shared" si="176"/>
        <v>4pm-12am</v>
      </c>
      <c r="AP136" s="1" t="str">
        <f t="shared" si="177"/>
        <v>4pm-8pm</v>
      </c>
      <c r="AQ136" s="1" t="str">
        <f t="shared" si="178"/>
        <v>4pm-8pm</v>
      </c>
      <c r="AR136" s="4" t="s">
        <v>352</v>
      </c>
      <c r="AS136" s="1" t="s">
        <v>295</v>
      </c>
      <c r="AU136" s="1" t="s">
        <v>28</v>
      </c>
      <c r="AV136" s="5" t="s">
        <v>306</v>
      </c>
      <c r="AW136" s="5" t="s">
        <v>306</v>
      </c>
      <c r="AX136" s="6" t="str">
        <f t="shared" si="17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6" s="1" t="str">
        <f t="shared" si="180"/>
        <v>&lt;img src=@img/outdoor.png@&gt;</v>
      </c>
      <c r="AZ136" s="1" t="str">
        <f t="shared" si="181"/>
        <v/>
      </c>
      <c r="BA136" s="1" t="str">
        <f t="shared" si="182"/>
        <v>&lt;img src=@img/medium.png@&gt;</v>
      </c>
      <c r="BB136" s="1" t="str">
        <f t="shared" si="183"/>
        <v>&lt;img src=@img/drinkicon.png@&gt;</v>
      </c>
      <c r="BC136" s="1" t="str">
        <f t="shared" si="184"/>
        <v>&lt;img src=@img/foodicon.png@&gt;</v>
      </c>
      <c r="BD136" s="1" t="str">
        <f t="shared" si="185"/>
        <v>&lt;img src=@img/outdoor.png@&gt;&lt;img src=@img/medium.png@&gt;&lt;img src=@img/drinkicon.png@&gt;&lt;img src=@img/foodicon.png@&gt;</v>
      </c>
      <c r="BE136" s="1" t="str">
        <f t="shared" si="186"/>
        <v>outdoor drink food medium med cwest</v>
      </c>
      <c r="BF136" s="1" t="str">
        <f t="shared" si="187"/>
        <v>Campus West</v>
      </c>
      <c r="BG136" s="1">
        <v>40.574368999999997</v>
      </c>
      <c r="BH136" s="1">
        <v>-105.09835099999999</v>
      </c>
      <c r="BI136" s="1" t="str">
        <f t="shared" si="188"/>
        <v>[40.574369,-105.098351],</v>
      </c>
      <c r="BK136" s="1" t="str">
        <f t="shared" si="189"/>
        <v/>
      </c>
    </row>
    <row r="137" spans="2:64" ht="21" customHeight="1" x14ac:dyDescent="0.25">
      <c r="B137" s="1" t="s">
        <v>59</v>
      </c>
      <c r="C137" s="1" t="s">
        <v>426</v>
      </c>
      <c r="D137" s="1" t="s">
        <v>60</v>
      </c>
      <c r="E137" s="1" t="s">
        <v>35</v>
      </c>
      <c r="G137" s="3" t="s">
        <v>61</v>
      </c>
      <c r="W137" s="1" t="str">
        <f t="shared" si="158"/>
        <v/>
      </c>
      <c r="X137" s="1" t="str">
        <f t="shared" si="159"/>
        <v/>
      </c>
      <c r="Y137" s="1" t="str">
        <f t="shared" si="160"/>
        <v/>
      </c>
      <c r="Z137" s="1" t="str">
        <f t="shared" si="161"/>
        <v/>
      </c>
      <c r="AA137" s="1" t="str">
        <f t="shared" si="162"/>
        <v/>
      </c>
      <c r="AB137" s="1" t="str">
        <f t="shared" si="163"/>
        <v/>
      </c>
      <c r="AC137" s="1" t="str">
        <f t="shared" si="164"/>
        <v/>
      </c>
      <c r="AD137" s="1" t="str">
        <f t="shared" si="165"/>
        <v/>
      </c>
      <c r="AE137" s="1" t="str">
        <f t="shared" si="170"/>
        <v/>
      </c>
      <c r="AF137" s="1" t="str">
        <f t="shared" si="171"/>
        <v/>
      </c>
      <c r="AG137" s="1" t="str">
        <f t="shared" si="166"/>
        <v/>
      </c>
      <c r="AH137" s="1" t="str">
        <f t="shared" si="167"/>
        <v/>
      </c>
      <c r="AI137" s="1" t="str">
        <f t="shared" si="168"/>
        <v/>
      </c>
      <c r="AJ137" s="1" t="str">
        <f t="shared" si="169"/>
        <v/>
      </c>
      <c r="AK137" s="1" t="str">
        <f t="shared" si="172"/>
        <v/>
      </c>
      <c r="AL137" s="1" t="str">
        <f t="shared" si="173"/>
        <v/>
      </c>
      <c r="AM137" s="1" t="str">
        <f t="shared" si="174"/>
        <v/>
      </c>
      <c r="AN137" s="1" t="str">
        <f t="shared" si="175"/>
        <v/>
      </c>
      <c r="AO137" s="1" t="str">
        <f t="shared" si="176"/>
        <v/>
      </c>
      <c r="AP137" s="1" t="str">
        <f t="shared" si="177"/>
        <v/>
      </c>
      <c r="AQ137" s="1" t="str">
        <f t="shared" si="178"/>
        <v/>
      </c>
      <c r="AR137" s="8" t="s">
        <v>240</v>
      </c>
      <c r="AU137" s="1" t="s">
        <v>298</v>
      </c>
      <c r="AV137" s="5" t="s">
        <v>307</v>
      </c>
      <c r="AW137" s="5" t="s">
        <v>307</v>
      </c>
      <c r="AX137" s="6" t="str">
        <f t="shared" si="17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7" s="1" t="str">
        <f t="shared" si="180"/>
        <v/>
      </c>
      <c r="AZ137" s="1" t="str">
        <f t="shared" si="181"/>
        <v/>
      </c>
      <c r="BA137" s="1" t="str">
        <f t="shared" si="182"/>
        <v>&lt;img src=@img/hard.png@&gt;</v>
      </c>
      <c r="BB137" s="1" t="str">
        <f t="shared" si="183"/>
        <v/>
      </c>
      <c r="BC137" s="1" t="str">
        <f t="shared" si="184"/>
        <v/>
      </c>
      <c r="BD137" s="1" t="str">
        <f t="shared" si="185"/>
        <v>&lt;img src=@img/hard.png@&gt;</v>
      </c>
      <c r="BE137" s="1" t="str">
        <f t="shared" si="186"/>
        <v>hard high old</v>
      </c>
      <c r="BF137" s="1" t="str">
        <f t="shared" si="187"/>
        <v>Old Town</v>
      </c>
      <c r="BG137" s="1">
        <v>40.590139000000001</v>
      </c>
      <c r="BH137" s="1">
        <v>-105.075401</v>
      </c>
      <c r="BI137" s="1" t="str">
        <f t="shared" si="188"/>
        <v>[40.590139,-105.075401],</v>
      </c>
      <c r="BK137" s="1" t="str">
        <f t="shared" si="189"/>
        <v/>
      </c>
    </row>
    <row r="138" spans="2:64" ht="21" customHeight="1" x14ac:dyDescent="0.25">
      <c r="B138" s="1" t="s">
        <v>451</v>
      </c>
      <c r="C138" s="1" t="s">
        <v>428</v>
      </c>
      <c r="E138" s="1" t="s">
        <v>431</v>
      </c>
      <c r="G138" s="1" t="s">
        <v>470</v>
      </c>
      <c r="W138" s="1" t="str">
        <f t="shared" si="158"/>
        <v/>
      </c>
      <c r="X138" s="1" t="str">
        <f t="shared" si="159"/>
        <v/>
      </c>
      <c r="Y138" s="1" t="str">
        <f t="shared" si="160"/>
        <v/>
      </c>
      <c r="Z138" s="1" t="str">
        <f t="shared" si="161"/>
        <v/>
      </c>
      <c r="AA138" s="1" t="str">
        <f t="shared" si="162"/>
        <v/>
      </c>
      <c r="AB138" s="1" t="str">
        <f t="shared" si="163"/>
        <v/>
      </c>
      <c r="AC138" s="1" t="str">
        <f t="shared" si="164"/>
        <v/>
      </c>
      <c r="AD138" s="1" t="str">
        <f t="shared" si="165"/>
        <v/>
      </c>
      <c r="AE138" s="1" t="str">
        <f t="shared" si="170"/>
        <v/>
      </c>
      <c r="AF138" s="1" t="str">
        <f t="shared" si="171"/>
        <v/>
      </c>
      <c r="AG138" s="1" t="str">
        <f t="shared" si="166"/>
        <v/>
      </c>
      <c r="AH138" s="1" t="str">
        <f t="shared" si="167"/>
        <v/>
      </c>
      <c r="AI138" s="1" t="str">
        <f t="shared" si="168"/>
        <v/>
      </c>
      <c r="AJ138" s="1" t="str">
        <f t="shared" si="169"/>
        <v/>
      </c>
      <c r="AK138" s="1" t="str">
        <f t="shared" si="172"/>
        <v/>
      </c>
      <c r="AL138" s="1" t="str">
        <f t="shared" si="173"/>
        <v/>
      </c>
      <c r="AM138" s="1" t="str">
        <f t="shared" si="174"/>
        <v/>
      </c>
      <c r="AN138" s="1" t="str">
        <f t="shared" si="175"/>
        <v/>
      </c>
      <c r="AO138" s="1" t="str">
        <f t="shared" si="176"/>
        <v/>
      </c>
      <c r="AP138" s="1" t="str">
        <f t="shared" si="177"/>
        <v/>
      </c>
      <c r="AQ138" s="1" t="str">
        <f t="shared" si="178"/>
        <v/>
      </c>
      <c r="AU138" s="1" t="s">
        <v>299</v>
      </c>
      <c r="AV138" s="1" t="b">
        <v>1</v>
      </c>
      <c r="AW138" s="1" t="b">
        <v>1</v>
      </c>
      <c r="AX138" s="6" t="str">
        <f t="shared" si="17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8" s="1" t="str">
        <f t="shared" si="180"/>
        <v/>
      </c>
      <c r="AZ138" s="1" t="str">
        <f t="shared" si="181"/>
        <v/>
      </c>
      <c r="BA138" s="1" t="str">
        <f t="shared" si="182"/>
        <v>&lt;img src=@img/easy.png@&gt;</v>
      </c>
      <c r="BB138" s="1" t="str">
        <f t="shared" si="183"/>
        <v/>
      </c>
      <c r="BC138" s="1" t="str">
        <f t="shared" si="184"/>
        <v/>
      </c>
      <c r="BD138" s="1" t="str">
        <f t="shared" si="185"/>
        <v>&lt;img src=@img/easy.png@&gt;&lt;img src=@img/kidicon.png@&gt;</v>
      </c>
      <c r="BE138" s="1" t="str">
        <f t="shared" si="186"/>
        <v>easy med sfoco kid</v>
      </c>
      <c r="BF138" s="1" t="str">
        <f t="shared" si="187"/>
        <v>South Foco</v>
      </c>
      <c r="BG138" s="1">
        <v>40.521709000000001</v>
      </c>
      <c r="BH138" s="1">
        <v>-105.060034</v>
      </c>
      <c r="BI138" s="1" t="str">
        <f t="shared" si="188"/>
        <v>[40.521709,-105.060034],</v>
      </c>
      <c r="BJ138" s="1" t="b">
        <v>1</v>
      </c>
      <c r="BK138" s="1" t="str">
        <f t="shared" si="189"/>
        <v>&lt;img src=@img/kidicon.png@&gt;</v>
      </c>
      <c r="BL138" s="1" t="s">
        <v>471</v>
      </c>
    </row>
    <row r="139" spans="2:64" ht="21" customHeight="1" x14ac:dyDescent="0.25">
      <c r="B139" s="1" t="s">
        <v>664</v>
      </c>
      <c r="C139" s="1" t="s">
        <v>309</v>
      </c>
      <c r="E139" s="1" t="s">
        <v>54</v>
      </c>
      <c r="G139" s="1" t="s">
        <v>685</v>
      </c>
      <c r="W139" s="1" t="str">
        <f t="shared" si="158"/>
        <v/>
      </c>
      <c r="X139" s="1" t="str">
        <f t="shared" si="159"/>
        <v/>
      </c>
      <c r="Y139" s="1" t="str">
        <f t="shared" si="160"/>
        <v/>
      </c>
      <c r="Z139" s="1" t="str">
        <f t="shared" si="161"/>
        <v/>
      </c>
      <c r="AA139" s="1" t="str">
        <f t="shared" si="162"/>
        <v/>
      </c>
      <c r="AB139" s="1" t="str">
        <f t="shared" si="163"/>
        <v/>
      </c>
      <c r="AC139" s="1" t="str">
        <f t="shared" si="164"/>
        <v/>
      </c>
      <c r="AD139" s="1" t="str">
        <f t="shared" si="165"/>
        <v/>
      </c>
      <c r="AE139" s="1" t="str">
        <f t="shared" si="170"/>
        <v/>
      </c>
      <c r="AF139" s="1" t="str">
        <f t="shared" si="171"/>
        <v/>
      </c>
      <c r="AG139" s="1" t="str">
        <f t="shared" si="166"/>
        <v/>
      </c>
      <c r="AH139" s="1" t="str">
        <f t="shared" si="167"/>
        <v/>
      </c>
      <c r="AI139" s="1" t="str">
        <f t="shared" si="168"/>
        <v/>
      </c>
      <c r="AJ139" s="1" t="str">
        <f t="shared" si="169"/>
        <v/>
      </c>
      <c r="AK139" s="1" t="str">
        <f t="shared" si="172"/>
        <v/>
      </c>
      <c r="AL139" s="1" t="str">
        <f t="shared" si="173"/>
        <v/>
      </c>
      <c r="AM139" s="1" t="str">
        <f t="shared" si="174"/>
        <v/>
      </c>
      <c r="AN139" s="1" t="str">
        <f t="shared" si="175"/>
        <v/>
      </c>
      <c r="AO139" s="1" t="str">
        <f t="shared" si="176"/>
        <v/>
      </c>
      <c r="AP139" s="1" t="str">
        <f t="shared" si="177"/>
        <v/>
      </c>
      <c r="AQ139" s="1" t="str">
        <f t="shared" si="178"/>
        <v/>
      </c>
      <c r="AU139" s="1" t="s">
        <v>299</v>
      </c>
      <c r="AV139" s="5" t="s">
        <v>307</v>
      </c>
      <c r="AW139" s="5" t="s">
        <v>307</v>
      </c>
      <c r="AX139" s="6" t="str">
        <f t="shared" si="17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9" s="1" t="str">
        <f t="shared" si="180"/>
        <v/>
      </c>
      <c r="AZ139" s="1" t="str">
        <f t="shared" si="181"/>
        <v/>
      </c>
      <c r="BA139" s="1" t="str">
        <f t="shared" si="182"/>
        <v>&lt;img src=@img/easy.png@&gt;</v>
      </c>
      <c r="BB139" s="1" t="str">
        <f t="shared" si="183"/>
        <v/>
      </c>
      <c r="BC139" s="1" t="str">
        <f t="shared" si="184"/>
        <v/>
      </c>
      <c r="BD139" s="1" t="str">
        <f t="shared" si="185"/>
        <v>&lt;img src=@img/easy.png@&gt;</v>
      </c>
      <c r="BE139" s="1" t="str">
        <f t="shared" si="186"/>
        <v>easy low midtown</v>
      </c>
      <c r="BF139" s="1" t="str">
        <f t="shared" si="187"/>
        <v>Midtown</v>
      </c>
      <c r="BG139" s="1">
        <v>40.552579999999999</v>
      </c>
      <c r="BH139" s="1">
        <v>-105.09672999999999</v>
      </c>
      <c r="BI139" s="1" t="str">
        <f t="shared" si="188"/>
        <v>[40.55258,-105.09673],</v>
      </c>
    </row>
    <row r="140" spans="2:64" ht="21" customHeight="1" x14ac:dyDescent="0.25">
      <c r="B140" s="1" t="s">
        <v>213</v>
      </c>
      <c r="C140" s="1" t="s">
        <v>426</v>
      </c>
      <c r="D140" s="1" t="s">
        <v>214</v>
      </c>
      <c r="E140" s="1" t="s">
        <v>431</v>
      </c>
      <c r="G140" s="1" t="s">
        <v>215</v>
      </c>
      <c r="W140" s="1" t="str">
        <f t="shared" si="158"/>
        <v/>
      </c>
      <c r="X140" s="1" t="str">
        <f t="shared" si="159"/>
        <v/>
      </c>
      <c r="Y140" s="1" t="str">
        <f t="shared" si="160"/>
        <v/>
      </c>
      <c r="Z140" s="1" t="str">
        <f t="shared" si="161"/>
        <v/>
      </c>
      <c r="AA140" s="1" t="str">
        <f t="shared" si="162"/>
        <v/>
      </c>
      <c r="AB140" s="1" t="str">
        <f t="shared" si="163"/>
        <v/>
      </c>
      <c r="AC140" s="1" t="str">
        <f t="shared" si="164"/>
        <v/>
      </c>
      <c r="AD140" s="1" t="str">
        <f t="shared" si="165"/>
        <v/>
      </c>
      <c r="AE140" s="1" t="str">
        <f t="shared" si="170"/>
        <v/>
      </c>
      <c r="AF140" s="1" t="str">
        <f t="shared" si="171"/>
        <v/>
      </c>
      <c r="AG140" s="1" t="str">
        <f t="shared" si="166"/>
        <v/>
      </c>
      <c r="AH140" s="1" t="str">
        <f t="shared" si="167"/>
        <v/>
      </c>
      <c r="AI140" s="1" t="str">
        <f t="shared" si="168"/>
        <v/>
      </c>
      <c r="AJ140" s="1" t="str">
        <f t="shared" si="169"/>
        <v/>
      </c>
      <c r="AK140" s="1" t="str">
        <f t="shared" si="172"/>
        <v/>
      </c>
      <c r="AL140" s="1" t="str">
        <f t="shared" si="173"/>
        <v/>
      </c>
      <c r="AM140" s="1" t="str">
        <f t="shared" si="174"/>
        <v/>
      </c>
      <c r="AN140" s="1" t="str">
        <f t="shared" si="175"/>
        <v/>
      </c>
      <c r="AO140" s="1" t="str">
        <f t="shared" si="176"/>
        <v/>
      </c>
      <c r="AP140" s="1" t="str">
        <f t="shared" si="177"/>
        <v/>
      </c>
      <c r="AQ140" s="1" t="str">
        <f t="shared" si="178"/>
        <v/>
      </c>
      <c r="AR140" s="4" t="s">
        <v>353</v>
      </c>
      <c r="AU140" s="1" t="s">
        <v>298</v>
      </c>
      <c r="AV140" s="5" t="s">
        <v>307</v>
      </c>
      <c r="AW140" s="5" t="s">
        <v>307</v>
      </c>
      <c r="AX140" s="6" t="str">
        <f t="shared" si="17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0" s="1" t="str">
        <f t="shared" si="180"/>
        <v/>
      </c>
      <c r="AZ140" s="1" t="str">
        <f t="shared" si="181"/>
        <v/>
      </c>
      <c r="BA140" s="1" t="str">
        <f t="shared" si="182"/>
        <v>&lt;img src=@img/hard.png@&gt;</v>
      </c>
      <c r="BB140" s="1" t="str">
        <f t="shared" si="183"/>
        <v/>
      </c>
      <c r="BC140" s="1" t="str">
        <f t="shared" si="184"/>
        <v/>
      </c>
      <c r="BD140" s="1" t="str">
        <f t="shared" si="185"/>
        <v>&lt;img src=@img/hard.png@&gt;</v>
      </c>
      <c r="BE140" s="1" t="str">
        <f t="shared" si="186"/>
        <v>hard med old</v>
      </c>
      <c r="BF140" s="1" t="str">
        <f t="shared" si="187"/>
        <v>Old Town</v>
      </c>
      <c r="BG140" s="1">
        <v>40.589492999999997</v>
      </c>
      <c r="BH140" s="1">
        <v>-105.077513</v>
      </c>
      <c r="BI140" s="1" t="str">
        <f t="shared" si="188"/>
        <v>[40.589493,-105.077513],</v>
      </c>
      <c r="BK140" s="1" t="str">
        <f>IF(BJ140&gt;0,"&lt;img src=@img/kidicon.png@&gt;","")</f>
        <v/>
      </c>
    </row>
    <row r="141" spans="2:64" ht="21" customHeight="1" x14ac:dyDescent="0.25">
      <c r="B141" s="1" t="s">
        <v>478</v>
      </c>
      <c r="C141" s="1" t="s">
        <v>428</v>
      </c>
      <c r="E141" s="1" t="s">
        <v>54</v>
      </c>
      <c r="G141" s="1" t="s">
        <v>473</v>
      </c>
      <c r="W141" s="1" t="str">
        <f t="shared" si="158"/>
        <v/>
      </c>
      <c r="X141" s="1" t="str">
        <f t="shared" si="159"/>
        <v/>
      </c>
      <c r="Y141" s="1" t="str">
        <f t="shared" si="160"/>
        <v/>
      </c>
      <c r="Z141" s="1" t="str">
        <f t="shared" si="161"/>
        <v/>
      </c>
      <c r="AA141" s="1" t="str">
        <f t="shared" si="162"/>
        <v/>
      </c>
      <c r="AB141" s="1" t="str">
        <f t="shared" si="163"/>
        <v/>
      </c>
      <c r="AC141" s="1" t="str">
        <f t="shared" si="164"/>
        <v/>
      </c>
      <c r="AD141" s="1" t="str">
        <f t="shared" si="165"/>
        <v/>
      </c>
      <c r="AE141" s="1" t="str">
        <f t="shared" si="170"/>
        <v/>
      </c>
      <c r="AF141" s="1" t="str">
        <f t="shared" si="171"/>
        <v/>
      </c>
      <c r="AG141" s="1" t="str">
        <f t="shared" si="166"/>
        <v/>
      </c>
      <c r="AH141" s="1" t="str">
        <f t="shared" si="167"/>
        <v/>
      </c>
      <c r="AI141" s="1" t="str">
        <f t="shared" si="168"/>
        <v/>
      </c>
      <c r="AJ141" s="1" t="str">
        <f t="shared" si="169"/>
        <v/>
      </c>
      <c r="AK141" s="1" t="str">
        <f t="shared" si="172"/>
        <v/>
      </c>
      <c r="AL141" s="1" t="str">
        <f t="shared" si="173"/>
        <v/>
      </c>
      <c r="AM141" s="1" t="str">
        <f t="shared" si="174"/>
        <v/>
      </c>
      <c r="AN141" s="1" t="str">
        <f t="shared" si="175"/>
        <v/>
      </c>
      <c r="AO141" s="1" t="str">
        <f t="shared" si="176"/>
        <v/>
      </c>
      <c r="AP141" s="1" t="str">
        <f t="shared" si="177"/>
        <v/>
      </c>
      <c r="AQ141" s="1" t="str">
        <f t="shared" si="178"/>
        <v/>
      </c>
      <c r="AU141" s="1" t="s">
        <v>299</v>
      </c>
      <c r="AV141" s="1" t="b">
        <v>0</v>
      </c>
      <c r="AW141" s="1" t="b">
        <v>0</v>
      </c>
      <c r="AX141" s="6" t="str">
        <f t="shared" si="17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1" s="1" t="str">
        <f t="shared" si="180"/>
        <v/>
      </c>
      <c r="AZ141" s="1" t="str">
        <f t="shared" si="181"/>
        <v/>
      </c>
      <c r="BA141" s="1" t="str">
        <f t="shared" si="182"/>
        <v>&lt;img src=@img/easy.png@&gt;</v>
      </c>
      <c r="BB141" s="1" t="str">
        <f t="shared" si="183"/>
        <v/>
      </c>
      <c r="BC141" s="1" t="str">
        <f t="shared" si="184"/>
        <v/>
      </c>
      <c r="BD141" s="1" t="str">
        <f t="shared" si="185"/>
        <v>&lt;img src=@img/easy.png@&gt;&lt;img src=@img/kidicon.png@&gt;</v>
      </c>
      <c r="BE141" s="1" t="str">
        <f t="shared" si="186"/>
        <v>easy low sfoco kid</v>
      </c>
      <c r="BF141" s="1" t="str">
        <f t="shared" si="187"/>
        <v>South Foco</v>
      </c>
      <c r="BG141" s="1">
        <v>40.561498</v>
      </c>
      <c r="BH141" s="1">
        <v>-105.039806</v>
      </c>
      <c r="BI141" s="1" t="str">
        <f t="shared" si="188"/>
        <v>[40.561498,-105.039806],</v>
      </c>
      <c r="BJ141" s="1" t="b">
        <v>1</v>
      </c>
      <c r="BK141" s="1" t="str">
        <f>IF(BJ141&gt;0,"&lt;img src=@img/kidicon.png@&gt;","")</f>
        <v>&lt;img src=@img/kidicon.png@&gt;</v>
      </c>
      <c r="BL141" s="1" t="s">
        <v>472</v>
      </c>
    </row>
    <row r="142" spans="2:64" ht="21" customHeight="1" x14ac:dyDescent="0.25">
      <c r="B142" s="1" t="s">
        <v>652</v>
      </c>
      <c r="C142" s="1" t="s">
        <v>309</v>
      </c>
      <c r="E142" s="1" t="s">
        <v>431</v>
      </c>
      <c r="G142" s="1" t="s">
        <v>676</v>
      </c>
      <c r="H142" s="1">
        <v>1500</v>
      </c>
      <c r="I142" s="1">
        <v>1800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1500</v>
      </c>
      <c r="U142" s="1">
        <v>1800</v>
      </c>
      <c r="V142" s="1" t="s">
        <v>743</v>
      </c>
      <c r="W142" s="1">
        <f t="shared" si="158"/>
        <v>15</v>
      </c>
      <c r="X142" s="1">
        <f t="shared" si="159"/>
        <v>18</v>
      </c>
      <c r="Y142" s="1">
        <f t="shared" si="160"/>
        <v>15</v>
      </c>
      <c r="Z142" s="1">
        <f t="shared" si="161"/>
        <v>18</v>
      </c>
      <c r="AA142" s="1">
        <f t="shared" si="162"/>
        <v>15</v>
      </c>
      <c r="AB142" s="1">
        <f t="shared" si="163"/>
        <v>18</v>
      </c>
      <c r="AC142" s="1">
        <f t="shared" si="164"/>
        <v>15</v>
      </c>
      <c r="AD142" s="1">
        <f t="shared" si="165"/>
        <v>18</v>
      </c>
      <c r="AE142" s="1">
        <f t="shared" si="170"/>
        <v>15</v>
      </c>
      <c r="AF142" s="1">
        <f t="shared" si="171"/>
        <v>18</v>
      </c>
      <c r="AG142" s="1">
        <f t="shared" si="166"/>
        <v>15</v>
      </c>
      <c r="AH142" s="1">
        <f t="shared" si="167"/>
        <v>18</v>
      </c>
      <c r="AI142" s="1">
        <f t="shared" si="168"/>
        <v>15</v>
      </c>
      <c r="AJ142" s="1">
        <f t="shared" si="169"/>
        <v>18</v>
      </c>
      <c r="AK142" s="1" t="str">
        <f t="shared" si="172"/>
        <v>3pm-6pm</v>
      </c>
      <c r="AL142" s="1" t="str">
        <f t="shared" si="173"/>
        <v>3pm-6pm</v>
      </c>
      <c r="AM142" s="1" t="str">
        <f t="shared" si="174"/>
        <v>3pm-6pm</v>
      </c>
      <c r="AN142" s="1" t="str">
        <f t="shared" si="175"/>
        <v>3pm-6pm</v>
      </c>
      <c r="AO142" s="1" t="str">
        <f t="shared" si="176"/>
        <v>3pm-6pm</v>
      </c>
      <c r="AP142" s="1" t="str">
        <f t="shared" si="177"/>
        <v>3pm-6pm</v>
      </c>
      <c r="AQ142" s="1" t="str">
        <f t="shared" si="178"/>
        <v>3pm-6pm</v>
      </c>
      <c r="AR142" s="1" t="s">
        <v>716</v>
      </c>
      <c r="AU142" s="1" t="s">
        <v>299</v>
      </c>
      <c r="AV142" s="5" t="s">
        <v>306</v>
      </c>
      <c r="AW142" s="5" t="s">
        <v>306</v>
      </c>
      <c r="AX142" s="6" t="str">
        <f t="shared" si="17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2" s="1" t="str">
        <f t="shared" si="180"/>
        <v/>
      </c>
      <c r="AZ142" s="1" t="str">
        <f t="shared" si="181"/>
        <v/>
      </c>
      <c r="BA142" s="1" t="str">
        <f t="shared" si="182"/>
        <v>&lt;img src=@img/easy.png@&gt;</v>
      </c>
      <c r="BB142" s="1" t="str">
        <f t="shared" si="183"/>
        <v>&lt;img src=@img/drinkicon.png@&gt;</v>
      </c>
      <c r="BC142" s="1" t="str">
        <f t="shared" si="184"/>
        <v>&lt;img src=@img/foodicon.png@&gt;</v>
      </c>
      <c r="BD142" s="1" t="str">
        <f t="shared" si="185"/>
        <v>&lt;img src=@img/easy.png@&gt;&lt;img src=@img/drinkicon.png@&gt;&lt;img src=@img/foodicon.png@&gt;</v>
      </c>
      <c r="BE142" s="1" t="str">
        <f t="shared" si="186"/>
        <v>drink food easy med midtown</v>
      </c>
      <c r="BF142" s="1" t="str">
        <f t="shared" si="187"/>
        <v>Midtown</v>
      </c>
      <c r="BG142" s="1">
        <v>40.554749999999999</v>
      </c>
      <c r="BH142" s="1">
        <v>-105.09774</v>
      </c>
      <c r="BI142" s="1" t="str">
        <f t="shared" si="188"/>
        <v>[40.55475,-105.09774],</v>
      </c>
    </row>
    <row r="143" spans="2:64" ht="21" customHeight="1" x14ac:dyDescent="0.25">
      <c r="B143" s="1" t="s">
        <v>753</v>
      </c>
      <c r="C143" s="1" t="s">
        <v>309</v>
      </c>
      <c r="E143" s="1" t="s">
        <v>431</v>
      </c>
      <c r="G143" s="18" t="s">
        <v>764</v>
      </c>
      <c r="W143" s="1" t="str">
        <f t="shared" si="158"/>
        <v/>
      </c>
      <c r="X143" s="1" t="str">
        <f t="shared" si="159"/>
        <v/>
      </c>
      <c r="Y143" s="1" t="str">
        <f t="shared" si="160"/>
        <v/>
      </c>
      <c r="Z143" s="1" t="str">
        <f t="shared" si="161"/>
        <v/>
      </c>
      <c r="AA143" s="1" t="str">
        <f t="shared" si="162"/>
        <v/>
      </c>
      <c r="AB143" s="1" t="str">
        <f t="shared" si="163"/>
        <v/>
      </c>
      <c r="AC143" s="1" t="str">
        <f t="shared" si="164"/>
        <v/>
      </c>
      <c r="AD143" s="1" t="str">
        <f t="shared" si="165"/>
        <v/>
      </c>
      <c r="AG143" s="1" t="str">
        <f t="shared" si="166"/>
        <v/>
      </c>
      <c r="AH143" s="1" t="str">
        <f t="shared" si="167"/>
        <v/>
      </c>
      <c r="AI143" s="1" t="str">
        <f t="shared" si="168"/>
        <v/>
      </c>
      <c r="AJ143" s="1" t="str">
        <f t="shared" si="169"/>
        <v/>
      </c>
      <c r="AK143" s="1" t="str">
        <f t="shared" si="172"/>
        <v/>
      </c>
      <c r="AL143" s="1" t="str">
        <f t="shared" si="173"/>
        <v/>
      </c>
      <c r="AM143" s="1" t="str">
        <f t="shared" si="174"/>
        <v/>
      </c>
      <c r="AN143" s="1" t="str">
        <f t="shared" si="175"/>
        <v/>
      </c>
      <c r="AO143" s="1" t="str">
        <f t="shared" si="176"/>
        <v/>
      </c>
      <c r="AP143" s="1" t="str">
        <f t="shared" si="177"/>
        <v/>
      </c>
      <c r="AQ143" s="1" t="str">
        <f t="shared" si="178"/>
        <v/>
      </c>
      <c r="AR143" s="1" t="s">
        <v>765</v>
      </c>
      <c r="AS143" s="1" t="s">
        <v>295</v>
      </c>
      <c r="AU143" s="1" t="s">
        <v>28</v>
      </c>
      <c r="AV143" s="5" t="b">
        <v>1</v>
      </c>
      <c r="AW143" s="1" t="b">
        <v>1</v>
      </c>
      <c r="AX143" s="6" t="str">
        <f t="shared" si="17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3" s="1" t="str">
        <f t="shared" si="180"/>
        <v>&lt;img src=@img/outdoor.png@&gt;</v>
      </c>
      <c r="AZ143" s="1" t="str">
        <f t="shared" si="181"/>
        <v/>
      </c>
      <c r="BA143" s="1" t="str">
        <f t="shared" si="182"/>
        <v>&lt;img src=@img/medium.png@&gt;</v>
      </c>
      <c r="BB143" s="1" t="str">
        <f t="shared" si="183"/>
        <v/>
      </c>
      <c r="BC143" s="1" t="str">
        <f t="shared" si="184"/>
        <v/>
      </c>
      <c r="BD143" s="1" t="str">
        <f t="shared" si="185"/>
        <v>&lt;img src=@img/outdoor.png@&gt;&lt;img src=@img/medium.png@&gt;</v>
      </c>
      <c r="BE143" s="1" t="str">
        <f t="shared" si="186"/>
        <v>outdoor medium med midtown</v>
      </c>
      <c r="BF143" s="1" t="str">
        <f t="shared" si="187"/>
        <v>Midtown</v>
      </c>
      <c r="BG143" s="11">
        <v>40.563256000000003</v>
      </c>
      <c r="BH143" s="11">
        <v>-105.07746400000001</v>
      </c>
      <c r="BI143" s="1" t="str">
        <f t="shared" si="188"/>
        <v>[40.563256,-105.077464],</v>
      </c>
    </row>
    <row r="144" spans="2:64" ht="21" customHeight="1" x14ac:dyDescent="0.25">
      <c r="B144" s="1" t="s">
        <v>397</v>
      </c>
      <c r="C144" s="1" t="s">
        <v>426</v>
      </c>
      <c r="D144" s="1" t="s">
        <v>398</v>
      </c>
      <c r="E144" s="1" t="s">
        <v>54</v>
      </c>
      <c r="G144" s="1" t="s">
        <v>400</v>
      </c>
      <c r="W144" s="1" t="str">
        <f t="shared" si="158"/>
        <v/>
      </c>
      <c r="X144" s="1" t="str">
        <f t="shared" si="159"/>
        <v/>
      </c>
      <c r="Y144" s="1" t="str">
        <f t="shared" si="160"/>
        <v/>
      </c>
      <c r="Z144" s="1" t="str">
        <f t="shared" si="161"/>
        <v/>
      </c>
      <c r="AA144" s="1" t="str">
        <f t="shared" si="162"/>
        <v/>
      </c>
      <c r="AB144" s="1" t="str">
        <f t="shared" si="163"/>
        <v/>
      </c>
      <c r="AC144" s="1" t="str">
        <f t="shared" si="164"/>
        <v/>
      </c>
      <c r="AD144" s="1" t="str">
        <f t="shared" si="165"/>
        <v/>
      </c>
      <c r="AE144" s="1" t="str">
        <f t="shared" ref="AE144:AE170" si="190">IF(P144&gt;0,P144/100,"")</f>
        <v/>
      </c>
      <c r="AF144" s="1" t="str">
        <f t="shared" ref="AF144:AF170" si="191">IF(Q144&gt;0,Q144/100,"")</f>
        <v/>
      </c>
      <c r="AG144" s="1" t="str">
        <f t="shared" si="166"/>
        <v/>
      </c>
      <c r="AH144" s="1" t="str">
        <f t="shared" si="167"/>
        <v/>
      </c>
      <c r="AI144" s="1" t="str">
        <f t="shared" si="168"/>
        <v/>
      </c>
      <c r="AJ144" s="1" t="str">
        <f t="shared" si="169"/>
        <v/>
      </c>
      <c r="AK144" s="1" t="str">
        <f t="shared" si="172"/>
        <v/>
      </c>
      <c r="AL144" s="1" t="str">
        <f t="shared" si="173"/>
        <v/>
      </c>
      <c r="AM144" s="1" t="str">
        <f t="shared" si="174"/>
        <v/>
      </c>
      <c r="AN144" s="1" t="str">
        <f t="shared" si="175"/>
        <v/>
      </c>
      <c r="AO144" s="1" t="str">
        <f t="shared" si="176"/>
        <v/>
      </c>
      <c r="AP144" s="1" t="str">
        <f t="shared" si="177"/>
        <v/>
      </c>
      <c r="AQ144" s="1" t="str">
        <f t="shared" si="178"/>
        <v/>
      </c>
      <c r="AR144" s="1" t="s">
        <v>399</v>
      </c>
      <c r="AU144" s="1" t="s">
        <v>28</v>
      </c>
      <c r="AV144" s="5" t="s">
        <v>307</v>
      </c>
      <c r="AW144" s="5" t="s">
        <v>307</v>
      </c>
      <c r="AX144" s="6" t="str">
        <f t="shared" si="17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4" s="1" t="str">
        <f t="shared" si="180"/>
        <v/>
      </c>
      <c r="AZ144" s="1" t="str">
        <f t="shared" si="181"/>
        <v/>
      </c>
      <c r="BA144" s="1" t="str">
        <f t="shared" si="182"/>
        <v>&lt;img src=@img/medium.png@&gt;</v>
      </c>
      <c r="BB144" s="1" t="str">
        <f t="shared" si="183"/>
        <v/>
      </c>
      <c r="BC144" s="1" t="str">
        <f t="shared" si="184"/>
        <v/>
      </c>
      <c r="BD144" s="1" t="str">
        <f t="shared" si="185"/>
        <v>&lt;img src=@img/medium.png@&gt;</v>
      </c>
      <c r="BE144" s="1" t="str">
        <f t="shared" si="186"/>
        <v>medium low old</v>
      </c>
      <c r="BF144" s="1" t="str">
        <f t="shared" si="187"/>
        <v>Old Town</v>
      </c>
      <c r="BG144" s="1">
        <v>40.586820000000003</v>
      </c>
      <c r="BH144" s="1">
        <v>-105.07865</v>
      </c>
      <c r="BI144" s="1" t="str">
        <f t="shared" si="188"/>
        <v>[40.58682,-105.07865],</v>
      </c>
      <c r="BK144" s="1" t="str">
        <f>IF(BJ144&gt;0,"&lt;img src=@img/kidicon.png@&gt;","")</f>
        <v/>
      </c>
    </row>
    <row r="145" spans="2:64" ht="21" customHeight="1" x14ac:dyDescent="0.25">
      <c r="B145" s="1" t="s">
        <v>378</v>
      </c>
      <c r="C145" s="1" t="s">
        <v>309</v>
      </c>
      <c r="D145" s="1" t="s">
        <v>93</v>
      </c>
      <c r="E145" s="1" t="s">
        <v>431</v>
      </c>
      <c r="G145" s="9" t="s">
        <v>393</v>
      </c>
      <c r="H145" s="1">
        <v>1100</v>
      </c>
      <c r="I145" s="1">
        <v>2100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480</v>
      </c>
      <c r="W145" s="1">
        <f t="shared" si="158"/>
        <v>11</v>
      </c>
      <c r="X145" s="1">
        <f t="shared" si="159"/>
        <v>21</v>
      </c>
      <c r="Y145" s="1">
        <f t="shared" si="160"/>
        <v>15</v>
      </c>
      <c r="Z145" s="1">
        <f t="shared" si="161"/>
        <v>18</v>
      </c>
      <c r="AA145" s="1">
        <f t="shared" si="162"/>
        <v>15</v>
      </c>
      <c r="AB145" s="1">
        <f t="shared" si="163"/>
        <v>18</v>
      </c>
      <c r="AC145" s="1">
        <f t="shared" si="164"/>
        <v>15</v>
      </c>
      <c r="AD145" s="1">
        <f t="shared" si="165"/>
        <v>18</v>
      </c>
      <c r="AE145" s="1">
        <f t="shared" si="190"/>
        <v>15</v>
      </c>
      <c r="AF145" s="1">
        <f t="shared" si="191"/>
        <v>18</v>
      </c>
      <c r="AG145" s="1">
        <f t="shared" si="166"/>
        <v>15</v>
      </c>
      <c r="AH145" s="1">
        <f t="shared" si="167"/>
        <v>18</v>
      </c>
      <c r="AI145" s="1" t="str">
        <f t="shared" si="168"/>
        <v/>
      </c>
      <c r="AJ145" s="1" t="str">
        <f t="shared" si="169"/>
        <v/>
      </c>
      <c r="AK145" s="1" t="str">
        <f t="shared" si="172"/>
        <v>11am-9pm</v>
      </c>
      <c r="AL145" s="1" t="str">
        <f t="shared" si="173"/>
        <v>3pm-6pm</v>
      </c>
      <c r="AM145" s="1" t="str">
        <f t="shared" si="174"/>
        <v>3pm-6pm</v>
      </c>
      <c r="AN145" s="1" t="str">
        <f t="shared" si="175"/>
        <v>3pm-6pm</v>
      </c>
      <c r="AO145" s="1" t="str">
        <f t="shared" si="176"/>
        <v>3pm-6pm</v>
      </c>
      <c r="AP145" s="1" t="str">
        <f t="shared" si="177"/>
        <v>3pm-6pm</v>
      </c>
      <c r="AQ145" s="1" t="str">
        <f t="shared" si="178"/>
        <v/>
      </c>
      <c r="AR145" s="1" t="s">
        <v>384</v>
      </c>
      <c r="AS145" s="1" t="s">
        <v>295</v>
      </c>
      <c r="AU145" s="1" t="s">
        <v>299</v>
      </c>
      <c r="AV145" s="5" t="s">
        <v>306</v>
      </c>
      <c r="AW145" s="5" t="s">
        <v>306</v>
      </c>
      <c r="AX145" s="6" t="str">
        <f t="shared" si="17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5" s="1" t="str">
        <f t="shared" si="180"/>
        <v>&lt;img src=@img/outdoor.png@&gt;</v>
      </c>
      <c r="AZ145" s="1" t="str">
        <f t="shared" si="181"/>
        <v/>
      </c>
      <c r="BA145" s="1" t="str">
        <f t="shared" si="182"/>
        <v>&lt;img src=@img/easy.png@&gt;</v>
      </c>
      <c r="BB145" s="1" t="str">
        <f t="shared" si="183"/>
        <v>&lt;img src=@img/drinkicon.png@&gt;</v>
      </c>
      <c r="BC145" s="1" t="str">
        <f t="shared" si="184"/>
        <v>&lt;img src=@img/foodicon.png@&gt;</v>
      </c>
      <c r="BD145" s="1" t="str">
        <f t="shared" si="185"/>
        <v>&lt;img src=@img/outdoor.png@&gt;&lt;img src=@img/easy.png@&gt;&lt;img src=@img/drinkicon.png@&gt;&lt;img src=@img/foodicon.png@&gt;</v>
      </c>
      <c r="BE145" s="1" t="str">
        <f t="shared" si="186"/>
        <v>outdoor drink food easy med midtown</v>
      </c>
      <c r="BF145" s="1" t="str">
        <f t="shared" si="187"/>
        <v>Midtown</v>
      </c>
      <c r="BG145" s="1">
        <v>40.543309000000001</v>
      </c>
      <c r="BH145" s="1">
        <v>-105.073813</v>
      </c>
      <c r="BI145" s="1" t="str">
        <f t="shared" si="188"/>
        <v>[40.543309,-105.073813],</v>
      </c>
      <c r="BK145" s="1" t="str">
        <f>IF(BJ145&gt;0,"&lt;img src=@img/kidicon.png@&gt;","")</f>
        <v/>
      </c>
    </row>
    <row r="146" spans="2:64" ht="21" customHeight="1" x14ac:dyDescent="0.25">
      <c r="B146" s="1" t="s">
        <v>653</v>
      </c>
      <c r="C146" s="1" t="s">
        <v>308</v>
      </c>
      <c r="E146" s="1" t="s">
        <v>431</v>
      </c>
      <c r="G146" s="1" t="s">
        <v>677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V146" s="1" t="s">
        <v>697</v>
      </c>
      <c r="W146" s="1" t="str">
        <f t="shared" si="158"/>
        <v/>
      </c>
      <c r="X146" s="1" t="str">
        <f t="shared" si="159"/>
        <v/>
      </c>
      <c r="Y146" s="1">
        <f t="shared" si="160"/>
        <v>15</v>
      </c>
      <c r="Z146" s="1">
        <f t="shared" si="161"/>
        <v>18</v>
      </c>
      <c r="AA146" s="1">
        <f t="shared" si="162"/>
        <v>15</v>
      </c>
      <c r="AB146" s="1">
        <f t="shared" si="163"/>
        <v>18</v>
      </c>
      <c r="AC146" s="1">
        <f t="shared" si="164"/>
        <v>15</v>
      </c>
      <c r="AD146" s="1">
        <f t="shared" si="165"/>
        <v>18</v>
      </c>
      <c r="AE146" s="1">
        <f t="shared" si="190"/>
        <v>15</v>
      </c>
      <c r="AF146" s="1">
        <f t="shared" si="191"/>
        <v>18</v>
      </c>
      <c r="AG146" s="1">
        <f t="shared" si="166"/>
        <v>15</v>
      </c>
      <c r="AH146" s="1">
        <f t="shared" si="167"/>
        <v>18</v>
      </c>
      <c r="AI146" s="1" t="str">
        <f t="shared" si="168"/>
        <v/>
      </c>
      <c r="AJ146" s="1" t="str">
        <f t="shared" si="169"/>
        <v/>
      </c>
      <c r="AK146" s="1" t="str">
        <f t="shared" si="172"/>
        <v/>
      </c>
      <c r="AL146" s="1" t="str">
        <f t="shared" si="173"/>
        <v>3pm-6pm</v>
      </c>
      <c r="AM146" s="1" t="str">
        <f t="shared" si="174"/>
        <v>3pm-6pm</v>
      </c>
      <c r="AN146" s="1" t="str">
        <f t="shared" si="175"/>
        <v>3pm-6pm</v>
      </c>
      <c r="AO146" s="1" t="str">
        <f t="shared" si="176"/>
        <v>3pm-6pm</v>
      </c>
      <c r="AP146" s="1" t="str">
        <f t="shared" si="177"/>
        <v>3pm-6pm</v>
      </c>
      <c r="AQ146" s="1" t="str">
        <f t="shared" si="178"/>
        <v/>
      </c>
      <c r="AU146" s="1" t="s">
        <v>28</v>
      </c>
      <c r="AV146" s="5" t="s">
        <v>306</v>
      </c>
      <c r="AW146" s="5" t="s">
        <v>307</v>
      </c>
      <c r="AX146" s="6" t="str">
        <f t="shared" si="17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6" s="1" t="str">
        <f t="shared" si="180"/>
        <v/>
      </c>
      <c r="AZ146" s="1" t="str">
        <f t="shared" si="181"/>
        <v/>
      </c>
      <c r="BA146" s="1" t="str">
        <f t="shared" si="182"/>
        <v>&lt;img src=@img/medium.png@&gt;</v>
      </c>
      <c r="BB146" s="1" t="str">
        <f t="shared" si="183"/>
        <v>&lt;img src=@img/drinkicon.png@&gt;</v>
      </c>
      <c r="BC146" s="1" t="str">
        <f t="shared" si="184"/>
        <v/>
      </c>
      <c r="BD146" s="1" t="str">
        <f t="shared" si="185"/>
        <v>&lt;img src=@img/medium.png@&gt;&lt;img src=@img/drinkicon.png@&gt;</v>
      </c>
      <c r="BE146" s="1" t="str">
        <f t="shared" si="186"/>
        <v>drink medium med campus</v>
      </c>
      <c r="BF146" s="1" t="str">
        <f t="shared" si="187"/>
        <v>Near Campus</v>
      </c>
      <c r="BG146" s="1">
        <v>40.563517699999998</v>
      </c>
      <c r="BH146" s="1">
        <v>-105.07731800000001</v>
      </c>
      <c r="BI146" s="1" t="str">
        <f t="shared" si="188"/>
        <v>[40.5635177,-105.077318],</v>
      </c>
    </row>
    <row r="147" spans="2:64" ht="21" customHeight="1" x14ac:dyDescent="0.25">
      <c r="B147" s="1" t="s">
        <v>216</v>
      </c>
      <c r="C147" s="1" t="s">
        <v>426</v>
      </c>
      <c r="D147" s="1" t="s">
        <v>271</v>
      </c>
      <c r="E147" s="1" t="s">
        <v>431</v>
      </c>
      <c r="G147" s="1" t="s">
        <v>217</v>
      </c>
      <c r="H147" s="1">
        <v>1200</v>
      </c>
      <c r="I147" s="1">
        <v>2000</v>
      </c>
      <c r="J147" s="1">
        <v>1400</v>
      </c>
      <c r="K147" s="1">
        <v>2000</v>
      </c>
      <c r="L147" s="1">
        <v>1400</v>
      </c>
      <c r="M147" s="1">
        <v>2000</v>
      </c>
      <c r="N147" s="1">
        <v>1400</v>
      </c>
      <c r="O147" s="1">
        <v>2000</v>
      </c>
      <c r="R147" s="1">
        <v>1400</v>
      </c>
      <c r="S147" s="1">
        <v>2000</v>
      </c>
      <c r="T147" s="1">
        <v>1200</v>
      </c>
      <c r="U147" s="1">
        <v>2000</v>
      </c>
      <c r="V147" s="6" t="s">
        <v>542</v>
      </c>
      <c r="W147" s="1">
        <f t="shared" si="158"/>
        <v>12</v>
      </c>
      <c r="X147" s="1">
        <f t="shared" si="159"/>
        <v>20</v>
      </c>
      <c r="Y147" s="1">
        <f t="shared" si="160"/>
        <v>14</v>
      </c>
      <c r="Z147" s="1">
        <f t="shared" si="161"/>
        <v>20</v>
      </c>
      <c r="AA147" s="1">
        <f t="shared" si="162"/>
        <v>14</v>
      </c>
      <c r="AB147" s="1">
        <f t="shared" si="163"/>
        <v>20</v>
      </c>
      <c r="AC147" s="1">
        <f t="shared" si="164"/>
        <v>14</v>
      </c>
      <c r="AD147" s="1">
        <f t="shared" si="165"/>
        <v>20</v>
      </c>
      <c r="AE147" s="1" t="str">
        <f t="shared" si="190"/>
        <v/>
      </c>
      <c r="AF147" s="1" t="str">
        <f t="shared" si="191"/>
        <v/>
      </c>
      <c r="AG147" s="1">
        <f t="shared" si="166"/>
        <v>14</v>
      </c>
      <c r="AH147" s="1">
        <f t="shared" si="167"/>
        <v>20</v>
      </c>
      <c r="AI147" s="1">
        <f t="shared" si="168"/>
        <v>12</v>
      </c>
      <c r="AJ147" s="1">
        <f t="shared" si="169"/>
        <v>20</v>
      </c>
      <c r="AK147" s="1" t="str">
        <f t="shared" si="172"/>
        <v>12pm-8pm</v>
      </c>
      <c r="AL147" s="1" t="str">
        <f t="shared" si="173"/>
        <v>2pm-8pm</v>
      </c>
      <c r="AM147" s="1" t="str">
        <f t="shared" si="174"/>
        <v>2pm-8pm</v>
      </c>
      <c r="AN147" s="1" t="str">
        <f t="shared" si="175"/>
        <v>2pm-8pm</v>
      </c>
      <c r="AO147" s="1" t="e">
        <f t="shared" si="176"/>
        <v>#VALUE!</v>
      </c>
      <c r="AP147" s="1" t="str">
        <f t="shared" si="177"/>
        <v>2pm-8pm</v>
      </c>
      <c r="AQ147" s="1" t="str">
        <f t="shared" si="178"/>
        <v>12pm-8pm</v>
      </c>
      <c r="AR147" s="4" t="s">
        <v>354</v>
      </c>
      <c r="AS147" s="1" t="s">
        <v>295</v>
      </c>
      <c r="AT147" s="1" t="s">
        <v>305</v>
      </c>
      <c r="AU147" s="1" t="s">
        <v>299</v>
      </c>
      <c r="AV147" s="5" t="s">
        <v>306</v>
      </c>
      <c r="AW147" s="5" t="s">
        <v>307</v>
      </c>
      <c r="AX147" s="6" t="str">
        <f t="shared" si="17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7" s="1" t="str">
        <f t="shared" si="180"/>
        <v>&lt;img src=@img/outdoor.png@&gt;</v>
      </c>
      <c r="AZ147" s="1" t="str">
        <f t="shared" si="181"/>
        <v>&lt;img src=@img/pets.png@&gt;</v>
      </c>
      <c r="BA147" s="1" t="str">
        <f t="shared" si="182"/>
        <v>&lt;img src=@img/easy.png@&gt;</v>
      </c>
      <c r="BB147" s="1" t="str">
        <f t="shared" si="183"/>
        <v>&lt;img src=@img/drinkicon.png@&gt;</v>
      </c>
      <c r="BC147" s="1" t="str">
        <f t="shared" si="184"/>
        <v/>
      </c>
      <c r="BD147" s="1" t="str">
        <f t="shared" si="185"/>
        <v>&lt;img src=@img/outdoor.png@&gt;&lt;img src=@img/pets.png@&gt;&lt;img src=@img/easy.png@&gt;&lt;img src=@img/drinkicon.png@&gt;</v>
      </c>
      <c r="BE147" s="1" t="str">
        <f t="shared" si="186"/>
        <v>outdoor pet drink easy med old</v>
      </c>
      <c r="BF147" s="1" t="str">
        <f t="shared" si="187"/>
        <v>Old Town</v>
      </c>
      <c r="BG147" s="1">
        <v>40.589928999999998</v>
      </c>
      <c r="BH147" s="1">
        <v>-105.058724</v>
      </c>
      <c r="BI147" s="1" t="str">
        <f t="shared" si="188"/>
        <v>[40.589929,-105.058724],</v>
      </c>
      <c r="BK147" s="1" t="str">
        <f>IF(BJ147&gt;0,"&lt;img src=@img/kidicon.png@&gt;","")</f>
        <v/>
      </c>
    </row>
    <row r="148" spans="2:64" ht="21" customHeight="1" x14ac:dyDescent="0.25">
      <c r="B148" s="1" t="s">
        <v>285</v>
      </c>
      <c r="C148" s="1" t="s">
        <v>426</v>
      </c>
      <c r="D148" s="1" t="s">
        <v>221</v>
      </c>
      <c r="E148" s="1" t="s">
        <v>35</v>
      </c>
      <c r="G148" s="9" t="s">
        <v>293</v>
      </c>
      <c r="H148" s="1">
        <v>1600</v>
      </c>
      <c r="I148" s="1">
        <v>1800</v>
      </c>
      <c r="J148" s="1">
        <v>1600</v>
      </c>
      <c r="K148" s="1">
        <v>1800</v>
      </c>
      <c r="L148" s="1">
        <v>1600</v>
      </c>
      <c r="M148" s="1">
        <v>1800</v>
      </c>
      <c r="N148" s="1">
        <v>1600</v>
      </c>
      <c r="O148" s="1">
        <v>1800</v>
      </c>
      <c r="P148" s="1">
        <v>1600</v>
      </c>
      <c r="Q148" s="1">
        <v>1800</v>
      </c>
      <c r="R148" s="1">
        <v>1600</v>
      </c>
      <c r="S148" s="1">
        <v>1800</v>
      </c>
      <c r="T148" s="1">
        <v>1600</v>
      </c>
      <c r="U148" s="1">
        <v>1800</v>
      </c>
      <c r="V148" s="1" t="s">
        <v>286</v>
      </c>
      <c r="W148" s="1">
        <f t="shared" si="158"/>
        <v>16</v>
      </c>
      <c r="X148" s="1">
        <f t="shared" si="159"/>
        <v>18</v>
      </c>
      <c r="Y148" s="1">
        <f t="shared" si="160"/>
        <v>16</v>
      </c>
      <c r="Z148" s="1">
        <f t="shared" si="161"/>
        <v>18</v>
      </c>
      <c r="AA148" s="1">
        <f t="shared" si="162"/>
        <v>16</v>
      </c>
      <c r="AB148" s="1">
        <f t="shared" si="163"/>
        <v>18</v>
      </c>
      <c r="AC148" s="1">
        <f t="shared" si="164"/>
        <v>16</v>
      </c>
      <c r="AD148" s="1">
        <f t="shared" si="165"/>
        <v>18</v>
      </c>
      <c r="AE148" s="1">
        <f t="shared" si="190"/>
        <v>16</v>
      </c>
      <c r="AF148" s="1">
        <f t="shared" si="191"/>
        <v>18</v>
      </c>
      <c r="AG148" s="1">
        <f t="shared" si="166"/>
        <v>16</v>
      </c>
      <c r="AH148" s="1">
        <f t="shared" si="167"/>
        <v>18</v>
      </c>
      <c r="AI148" s="1">
        <f t="shared" si="168"/>
        <v>16</v>
      </c>
      <c r="AJ148" s="1">
        <f t="shared" si="169"/>
        <v>18</v>
      </c>
      <c r="AK148" s="1" t="str">
        <f t="shared" si="172"/>
        <v>4pm-6pm</v>
      </c>
      <c r="AL148" s="1" t="str">
        <f t="shared" si="173"/>
        <v>4pm-6pm</v>
      </c>
      <c r="AM148" s="1" t="str">
        <f t="shared" si="174"/>
        <v>4pm-6pm</v>
      </c>
      <c r="AN148" s="1" t="str">
        <f t="shared" si="175"/>
        <v>4pm-6pm</v>
      </c>
      <c r="AO148" s="1" t="str">
        <f t="shared" si="176"/>
        <v>4pm-6pm</v>
      </c>
      <c r="AP148" s="1" t="str">
        <f t="shared" si="177"/>
        <v>4pm-6pm</v>
      </c>
      <c r="AQ148" s="1" t="str">
        <f t="shared" si="178"/>
        <v>4pm-6pm</v>
      </c>
      <c r="AR148" s="4" t="s">
        <v>364</v>
      </c>
      <c r="AU148" s="1" t="s">
        <v>298</v>
      </c>
      <c r="AV148" s="5" t="s">
        <v>306</v>
      </c>
      <c r="AW148" s="5" t="s">
        <v>306</v>
      </c>
      <c r="AX148" s="6" t="str">
        <f t="shared" si="17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8" s="1" t="str">
        <f t="shared" si="180"/>
        <v/>
      </c>
      <c r="AZ148" s="1" t="str">
        <f t="shared" si="181"/>
        <v/>
      </c>
      <c r="BA148" s="1" t="str">
        <f t="shared" si="182"/>
        <v>&lt;img src=@img/hard.png@&gt;</v>
      </c>
      <c r="BB148" s="1" t="str">
        <f t="shared" si="183"/>
        <v>&lt;img src=@img/drinkicon.png@&gt;</v>
      </c>
      <c r="BC148" s="1" t="str">
        <f t="shared" si="184"/>
        <v>&lt;img src=@img/foodicon.png@&gt;</v>
      </c>
      <c r="BD148" s="1" t="str">
        <f t="shared" si="185"/>
        <v>&lt;img src=@img/hard.png@&gt;&lt;img src=@img/drinkicon.png@&gt;&lt;img src=@img/foodicon.png@&gt;</v>
      </c>
      <c r="BE148" s="1" t="str">
        <f t="shared" si="186"/>
        <v>drink food hard high old</v>
      </c>
      <c r="BF148" s="1" t="str">
        <f t="shared" si="187"/>
        <v>Old Town</v>
      </c>
      <c r="BG148" s="1">
        <v>40.587333000000001</v>
      </c>
      <c r="BH148" s="1">
        <v>-105.075926</v>
      </c>
      <c r="BI148" s="1" t="str">
        <f t="shared" si="188"/>
        <v>[40.587333,-105.075926],</v>
      </c>
      <c r="BK148" s="1" t="str">
        <f>IF(BJ148&gt;0,"&lt;img src=@img/kidicon.png@&gt;","")</f>
        <v/>
      </c>
    </row>
    <row r="149" spans="2:64" ht="21" customHeight="1" x14ac:dyDescent="0.25">
      <c r="B149" s="1" t="s">
        <v>103</v>
      </c>
      <c r="C149" s="1" t="s">
        <v>426</v>
      </c>
      <c r="D149" s="1" t="s">
        <v>104</v>
      </c>
      <c r="E149" s="1" t="s">
        <v>35</v>
      </c>
      <c r="G149" s="3" t="s">
        <v>105</v>
      </c>
      <c r="H149" s="1">
        <v>1600</v>
      </c>
      <c r="I149" s="1">
        <v>2100</v>
      </c>
      <c r="J149" s="1">
        <v>1600</v>
      </c>
      <c r="K149" s="1">
        <v>1900</v>
      </c>
      <c r="L149" s="1">
        <v>1600</v>
      </c>
      <c r="M149" s="1">
        <v>1900</v>
      </c>
      <c r="N149" s="1">
        <v>1600</v>
      </c>
      <c r="O149" s="1">
        <v>1900</v>
      </c>
      <c r="P149" s="1">
        <v>1600</v>
      </c>
      <c r="Q149" s="1">
        <v>1900</v>
      </c>
      <c r="R149" s="1">
        <v>1600</v>
      </c>
      <c r="S149" s="1">
        <v>1900</v>
      </c>
      <c r="V149" s="1" t="s">
        <v>535</v>
      </c>
      <c r="W149" s="1">
        <f t="shared" si="158"/>
        <v>16</v>
      </c>
      <c r="X149" s="1">
        <f t="shared" si="159"/>
        <v>21</v>
      </c>
      <c r="Y149" s="1">
        <f t="shared" si="160"/>
        <v>16</v>
      </c>
      <c r="Z149" s="1">
        <f t="shared" si="161"/>
        <v>19</v>
      </c>
      <c r="AA149" s="1">
        <f t="shared" si="162"/>
        <v>16</v>
      </c>
      <c r="AB149" s="1">
        <f t="shared" si="163"/>
        <v>19</v>
      </c>
      <c r="AC149" s="1">
        <f t="shared" si="164"/>
        <v>16</v>
      </c>
      <c r="AD149" s="1">
        <f t="shared" si="165"/>
        <v>19</v>
      </c>
      <c r="AE149" s="1">
        <f t="shared" si="190"/>
        <v>16</v>
      </c>
      <c r="AF149" s="1">
        <f t="shared" si="191"/>
        <v>19</v>
      </c>
      <c r="AG149" s="1">
        <f t="shared" si="166"/>
        <v>16</v>
      </c>
      <c r="AH149" s="1">
        <f t="shared" si="167"/>
        <v>19</v>
      </c>
      <c r="AI149" s="1" t="str">
        <f t="shared" si="168"/>
        <v/>
      </c>
      <c r="AJ149" s="1" t="str">
        <f t="shared" si="169"/>
        <v/>
      </c>
      <c r="AK149" s="1" t="str">
        <f t="shared" si="172"/>
        <v>4pm-9pm</v>
      </c>
      <c r="AL149" s="1" t="str">
        <f t="shared" si="173"/>
        <v>4pm-7pm</v>
      </c>
      <c r="AM149" s="1" t="str">
        <f t="shared" si="174"/>
        <v>4pm-7pm</v>
      </c>
      <c r="AN149" s="1" t="str">
        <f t="shared" si="175"/>
        <v>4pm-7pm</v>
      </c>
      <c r="AO149" s="1" t="str">
        <f t="shared" si="176"/>
        <v>4pm-7pm</v>
      </c>
      <c r="AP149" s="1" t="str">
        <f t="shared" si="177"/>
        <v>4pm-7pm</v>
      </c>
      <c r="AQ149" s="1" t="str">
        <f t="shared" si="178"/>
        <v/>
      </c>
      <c r="AR149" s="4" t="s">
        <v>321</v>
      </c>
      <c r="AU149" s="1" t="s">
        <v>298</v>
      </c>
      <c r="AV149" s="5" t="s">
        <v>306</v>
      </c>
      <c r="AW149" s="5" t="s">
        <v>306</v>
      </c>
      <c r="AX149" s="6" t="str">
        <f t="shared" si="17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9" s="1" t="str">
        <f t="shared" si="180"/>
        <v/>
      </c>
      <c r="AZ149" s="1" t="str">
        <f t="shared" si="181"/>
        <v/>
      </c>
      <c r="BA149" s="1" t="str">
        <f t="shared" si="182"/>
        <v>&lt;img src=@img/hard.png@&gt;</v>
      </c>
      <c r="BB149" s="1" t="str">
        <f t="shared" si="183"/>
        <v>&lt;img src=@img/drinkicon.png@&gt;</v>
      </c>
      <c r="BC149" s="1" t="str">
        <f t="shared" si="184"/>
        <v>&lt;img src=@img/foodicon.png@&gt;</v>
      </c>
      <c r="BD149" s="1" t="str">
        <f t="shared" si="185"/>
        <v>&lt;img src=@img/hard.png@&gt;&lt;img src=@img/drinkicon.png@&gt;&lt;img src=@img/foodicon.png@&gt;</v>
      </c>
      <c r="BE149" s="1" t="str">
        <f t="shared" si="186"/>
        <v>drink food hard high old</v>
      </c>
      <c r="BF149" s="1" t="str">
        <f t="shared" si="187"/>
        <v>Old Town</v>
      </c>
      <c r="BG149" s="1">
        <v>40.586602999999997</v>
      </c>
      <c r="BH149" s="1">
        <v>-105.077275</v>
      </c>
      <c r="BI149" s="1" t="str">
        <f t="shared" si="188"/>
        <v>[40.586603,-105.077275],</v>
      </c>
      <c r="BK149" s="1" t="str">
        <f>IF(BJ149&gt;0,"&lt;img src=@img/kidicon.png@&gt;","")</f>
        <v/>
      </c>
    </row>
    <row r="150" spans="2:64" ht="21" customHeight="1" x14ac:dyDescent="0.25">
      <c r="B150" s="1" t="s">
        <v>137</v>
      </c>
      <c r="C150" s="1" t="s">
        <v>426</v>
      </c>
      <c r="D150" s="1" t="s">
        <v>138</v>
      </c>
      <c r="E150" s="1" t="s">
        <v>54</v>
      </c>
      <c r="G150" s="3" t="s">
        <v>139</v>
      </c>
      <c r="W150" s="1" t="str">
        <f t="shared" si="158"/>
        <v/>
      </c>
      <c r="X150" s="1" t="str">
        <f t="shared" si="159"/>
        <v/>
      </c>
      <c r="Y150" s="1" t="str">
        <f t="shared" si="160"/>
        <v/>
      </c>
      <c r="Z150" s="1" t="str">
        <f t="shared" si="161"/>
        <v/>
      </c>
      <c r="AA150" s="1" t="str">
        <f t="shared" si="162"/>
        <v/>
      </c>
      <c r="AB150" s="1" t="str">
        <f t="shared" si="163"/>
        <v/>
      </c>
      <c r="AC150" s="1" t="str">
        <f t="shared" si="164"/>
        <v/>
      </c>
      <c r="AD150" s="1" t="str">
        <f t="shared" si="165"/>
        <v/>
      </c>
      <c r="AE150" s="1" t="str">
        <f t="shared" si="190"/>
        <v/>
      </c>
      <c r="AF150" s="1" t="str">
        <f t="shared" si="191"/>
        <v/>
      </c>
      <c r="AG150" s="1" t="str">
        <f t="shared" si="166"/>
        <v/>
      </c>
      <c r="AH150" s="1" t="str">
        <f t="shared" si="167"/>
        <v/>
      </c>
      <c r="AI150" s="1" t="str">
        <f t="shared" si="168"/>
        <v/>
      </c>
      <c r="AJ150" s="1" t="str">
        <f t="shared" si="169"/>
        <v/>
      </c>
      <c r="AK150" s="1" t="str">
        <f t="shared" si="172"/>
        <v/>
      </c>
      <c r="AL150" s="1" t="str">
        <f t="shared" si="173"/>
        <v/>
      </c>
      <c r="AM150" s="1" t="str">
        <f t="shared" si="174"/>
        <v/>
      </c>
      <c r="AN150" s="1" t="str">
        <f t="shared" si="175"/>
        <v/>
      </c>
      <c r="AO150" s="1" t="str">
        <f t="shared" si="176"/>
        <v/>
      </c>
      <c r="AP150" s="1" t="str">
        <f t="shared" si="177"/>
        <v/>
      </c>
      <c r="AQ150" s="1" t="str">
        <f t="shared" si="178"/>
        <v/>
      </c>
      <c r="AR150" s="8" t="s">
        <v>250</v>
      </c>
      <c r="AU150" s="1" t="s">
        <v>298</v>
      </c>
      <c r="AV150" s="5" t="s">
        <v>307</v>
      </c>
      <c r="AW150" s="5" t="s">
        <v>307</v>
      </c>
      <c r="AX150" s="6" t="str">
        <f t="shared" si="17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0" s="1" t="str">
        <f t="shared" si="180"/>
        <v/>
      </c>
      <c r="AZ150" s="1" t="str">
        <f t="shared" si="181"/>
        <v/>
      </c>
      <c r="BA150" s="1" t="str">
        <f t="shared" si="182"/>
        <v>&lt;img src=@img/hard.png@&gt;</v>
      </c>
      <c r="BB150" s="1" t="str">
        <f t="shared" si="183"/>
        <v/>
      </c>
      <c r="BC150" s="1" t="str">
        <f t="shared" si="184"/>
        <v/>
      </c>
      <c r="BD150" s="1" t="str">
        <f t="shared" si="185"/>
        <v>&lt;img src=@img/hard.png@&gt;&lt;img src=@img/kidicon.png@&gt;</v>
      </c>
      <c r="BE150" s="1" t="str">
        <f t="shared" si="186"/>
        <v>hard low old kid</v>
      </c>
      <c r="BF150" s="1" t="str">
        <f t="shared" si="187"/>
        <v>Old Town</v>
      </c>
      <c r="BG150" s="1">
        <v>40.588476999999997</v>
      </c>
      <c r="BH150" s="1">
        <v>-105.076657</v>
      </c>
      <c r="BI150" s="1" t="str">
        <f t="shared" si="188"/>
        <v>[40.588477,-105.076657],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442</v>
      </c>
    </row>
    <row r="151" spans="2:64" ht="21" customHeight="1" x14ac:dyDescent="0.25">
      <c r="B151" s="1" t="s">
        <v>118</v>
      </c>
      <c r="C151" s="1" t="s">
        <v>429</v>
      </c>
      <c r="D151" s="1" t="s">
        <v>119</v>
      </c>
      <c r="E151" s="1" t="s">
        <v>54</v>
      </c>
      <c r="G151" s="3" t="s">
        <v>120</v>
      </c>
      <c r="W151" s="1" t="str">
        <f t="shared" si="158"/>
        <v/>
      </c>
      <c r="X151" s="1" t="str">
        <f t="shared" si="159"/>
        <v/>
      </c>
      <c r="Y151" s="1" t="str">
        <f t="shared" si="160"/>
        <v/>
      </c>
      <c r="Z151" s="1" t="str">
        <f t="shared" si="161"/>
        <v/>
      </c>
      <c r="AA151" s="1" t="str">
        <f t="shared" si="162"/>
        <v/>
      </c>
      <c r="AB151" s="1" t="str">
        <f t="shared" si="163"/>
        <v/>
      </c>
      <c r="AC151" s="1" t="str">
        <f t="shared" si="164"/>
        <v/>
      </c>
      <c r="AD151" s="1" t="str">
        <f t="shared" si="165"/>
        <v/>
      </c>
      <c r="AE151" s="1" t="str">
        <f t="shared" si="190"/>
        <v/>
      </c>
      <c r="AF151" s="1" t="str">
        <f t="shared" si="191"/>
        <v/>
      </c>
      <c r="AG151" s="1" t="str">
        <f t="shared" si="166"/>
        <v/>
      </c>
      <c r="AH151" s="1" t="str">
        <f t="shared" si="167"/>
        <v/>
      </c>
      <c r="AI151" s="1" t="str">
        <f t="shared" si="168"/>
        <v/>
      </c>
      <c r="AJ151" s="1" t="str">
        <f t="shared" si="169"/>
        <v/>
      </c>
      <c r="AK151" s="1" t="str">
        <f t="shared" si="172"/>
        <v/>
      </c>
      <c r="AL151" s="1" t="str">
        <f t="shared" si="173"/>
        <v/>
      </c>
      <c r="AM151" s="1" t="str">
        <f t="shared" si="174"/>
        <v/>
      </c>
      <c r="AN151" s="1" t="str">
        <f t="shared" si="175"/>
        <v/>
      </c>
      <c r="AO151" s="1" t="str">
        <f t="shared" si="176"/>
        <v/>
      </c>
      <c r="AP151" s="1" t="str">
        <f t="shared" si="177"/>
        <v/>
      </c>
      <c r="AQ151" s="1" t="str">
        <f t="shared" si="178"/>
        <v/>
      </c>
      <c r="AR151" s="4" t="s">
        <v>327</v>
      </c>
      <c r="AU151" s="1" t="s">
        <v>299</v>
      </c>
      <c r="AV151" s="5" t="s">
        <v>307</v>
      </c>
      <c r="AW151" s="5" t="s">
        <v>307</v>
      </c>
      <c r="AX151" s="6" t="str">
        <f t="shared" si="17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1" s="1" t="str">
        <f t="shared" si="180"/>
        <v/>
      </c>
      <c r="AZ151" s="1" t="str">
        <f t="shared" si="181"/>
        <v/>
      </c>
      <c r="BA151" s="1" t="str">
        <f t="shared" si="182"/>
        <v>&lt;img src=@img/easy.png@&gt;</v>
      </c>
      <c r="BB151" s="1" t="str">
        <f t="shared" si="183"/>
        <v/>
      </c>
      <c r="BC151" s="1" t="str">
        <f t="shared" si="184"/>
        <v/>
      </c>
      <c r="BD151" s="1" t="str">
        <f t="shared" si="185"/>
        <v>&lt;img src=@img/easy.png@&gt;</v>
      </c>
      <c r="BE151" s="1" t="str">
        <f t="shared" si="186"/>
        <v>easy low cwest</v>
      </c>
      <c r="BF151" s="1" t="str">
        <f t="shared" si="187"/>
        <v>Campus West</v>
      </c>
      <c r="BG151" s="1">
        <v>40.574905999999999</v>
      </c>
      <c r="BH151" s="1">
        <v>-105.114704</v>
      </c>
      <c r="BI151" s="1" t="str">
        <f t="shared" si="188"/>
        <v>[40.574906,-105.114704],</v>
      </c>
      <c r="BK151" s="1" t="str">
        <f>IF(BJ151&gt;0,"&lt;img src=@img/kidicon.png@&gt;","")</f>
        <v/>
      </c>
    </row>
    <row r="152" spans="2:64" ht="21" customHeight="1" x14ac:dyDescent="0.25">
      <c r="B152" s="1" t="s">
        <v>624</v>
      </c>
      <c r="C152" s="1" t="s">
        <v>426</v>
      </c>
      <c r="G152" s="9" t="s">
        <v>625</v>
      </c>
      <c r="W152" s="1" t="str">
        <f t="shared" ref="W152:W183" si="192">IF(H152&gt;0,H152/100,"")</f>
        <v/>
      </c>
      <c r="X152" s="1" t="str">
        <f t="shared" ref="X152:X183" si="193">IF(I152&gt;0,I152/100,"")</f>
        <v/>
      </c>
      <c r="Y152" s="1" t="str">
        <f t="shared" ref="Y152:Y183" si="194">IF(J152&gt;0,J152/100,"")</f>
        <v/>
      </c>
      <c r="Z152" s="1" t="str">
        <f t="shared" ref="Z152:Z183" si="195">IF(K152&gt;0,K152/100,"")</f>
        <v/>
      </c>
      <c r="AA152" s="1" t="str">
        <f t="shared" ref="AA152:AA183" si="196">IF(L152&gt;0,L152/100,"")</f>
        <v/>
      </c>
      <c r="AB152" s="1" t="str">
        <f t="shared" ref="AB152:AB183" si="197">IF(M152&gt;0,M152/100,"")</f>
        <v/>
      </c>
      <c r="AC152" s="1" t="str">
        <f t="shared" ref="AC152:AC183" si="198">IF(N152&gt;0,N152/100,"")</f>
        <v/>
      </c>
      <c r="AD152" s="1" t="str">
        <f t="shared" ref="AD152:AD183" si="199">IF(O152&gt;0,O152/100,"")</f>
        <v/>
      </c>
      <c r="AE152" s="1" t="str">
        <f t="shared" si="190"/>
        <v/>
      </c>
      <c r="AF152" s="1" t="str">
        <f t="shared" si="191"/>
        <v/>
      </c>
      <c r="AG152" s="1" t="str">
        <f t="shared" ref="AG152:AG183" si="200">IF(R152&gt;0,R152/100,"")</f>
        <v/>
      </c>
      <c r="AH152" s="1" t="str">
        <f t="shared" ref="AH152:AH183" si="201">IF(S152&gt;0,S152/100,"")</f>
        <v/>
      </c>
      <c r="AI152" s="1" t="str">
        <f t="shared" ref="AI152:AI183" si="202">IF(T152&gt;0,T152/100,"")</f>
        <v/>
      </c>
      <c r="AJ152" s="1" t="str">
        <f t="shared" ref="AJ152:AJ183" si="203">IF(U152&gt;0,U152/100,"")</f>
        <v/>
      </c>
      <c r="AK152" s="1" t="str">
        <f t="shared" si="172"/>
        <v/>
      </c>
      <c r="AL152" s="1" t="str">
        <f t="shared" si="173"/>
        <v/>
      </c>
      <c r="AM152" s="1" t="str">
        <f t="shared" si="174"/>
        <v/>
      </c>
      <c r="AN152" s="1" t="str">
        <f t="shared" si="175"/>
        <v/>
      </c>
      <c r="AO152" s="1" t="str">
        <f t="shared" si="176"/>
        <v/>
      </c>
      <c r="AP152" s="1" t="str">
        <f t="shared" si="177"/>
        <v/>
      </c>
      <c r="AQ152" s="1" t="str">
        <f t="shared" si="178"/>
        <v/>
      </c>
      <c r="AR152" s="15" t="s">
        <v>626</v>
      </c>
      <c r="AU152" s="1" t="s">
        <v>298</v>
      </c>
      <c r="AV152" s="1" t="b">
        <v>0</v>
      </c>
      <c r="AW152" s="1" t="b">
        <v>0</v>
      </c>
      <c r="AX152" s="6" t="str">
        <f t="shared" si="17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2" s="1" t="str">
        <f t="shared" si="180"/>
        <v/>
      </c>
      <c r="AZ152" s="1" t="str">
        <f t="shared" si="181"/>
        <v/>
      </c>
      <c r="BA152" s="1" t="str">
        <f t="shared" si="182"/>
        <v>&lt;img src=@img/hard.png@&gt;</v>
      </c>
      <c r="BB152" s="1" t="str">
        <f t="shared" si="183"/>
        <v/>
      </c>
      <c r="BC152" s="1" t="str">
        <f t="shared" si="184"/>
        <v/>
      </c>
      <c r="BD152" s="1" t="str">
        <f t="shared" si="185"/>
        <v>&lt;img src=@img/hard.png@&gt;</v>
      </c>
      <c r="BE152" s="1" t="str">
        <f t="shared" si="186"/>
        <v>hard  old</v>
      </c>
      <c r="BF152" s="1" t="str">
        <f t="shared" si="187"/>
        <v>Old Town</v>
      </c>
      <c r="BG152" s="1">
        <v>40.587420000000002</v>
      </c>
      <c r="BH152" s="1">
        <v>-105.0784</v>
      </c>
      <c r="BI152" s="1" t="str">
        <f t="shared" si="188"/>
        <v>[40.58742,-105.0784],</v>
      </c>
    </row>
    <row r="153" spans="2:64" ht="21" customHeight="1" x14ac:dyDescent="0.25">
      <c r="B153" s="1" t="s">
        <v>40</v>
      </c>
      <c r="C153" s="1" t="s">
        <v>426</v>
      </c>
      <c r="D153" s="1" t="s">
        <v>41</v>
      </c>
      <c r="E153" s="1" t="s">
        <v>431</v>
      </c>
      <c r="G153" s="3" t="s">
        <v>42</v>
      </c>
      <c r="W153" s="1" t="str">
        <f t="shared" si="192"/>
        <v/>
      </c>
      <c r="X153" s="1" t="str">
        <f t="shared" si="193"/>
        <v/>
      </c>
      <c r="Y153" s="1" t="str">
        <f t="shared" si="194"/>
        <v/>
      </c>
      <c r="Z153" s="1" t="str">
        <f t="shared" si="195"/>
        <v/>
      </c>
      <c r="AA153" s="1" t="str">
        <f t="shared" si="196"/>
        <v/>
      </c>
      <c r="AB153" s="1" t="str">
        <f t="shared" si="197"/>
        <v/>
      </c>
      <c r="AC153" s="1" t="str">
        <f t="shared" si="198"/>
        <v/>
      </c>
      <c r="AD153" s="1" t="str">
        <f t="shared" si="199"/>
        <v/>
      </c>
      <c r="AE153" s="1" t="str">
        <f t="shared" si="190"/>
        <v/>
      </c>
      <c r="AF153" s="1" t="str">
        <f t="shared" si="191"/>
        <v/>
      </c>
      <c r="AG153" s="1" t="str">
        <f t="shared" si="200"/>
        <v/>
      </c>
      <c r="AH153" s="1" t="str">
        <f t="shared" si="201"/>
        <v/>
      </c>
      <c r="AI153" s="1" t="str">
        <f t="shared" si="202"/>
        <v/>
      </c>
      <c r="AJ153" s="1" t="str">
        <f t="shared" si="203"/>
        <v/>
      </c>
      <c r="AK153" s="1" t="str">
        <f t="shared" si="172"/>
        <v/>
      </c>
      <c r="AL153" s="1" t="str">
        <f t="shared" si="173"/>
        <v/>
      </c>
      <c r="AM153" s="1" t="str">
        <f t="shared" si="174"/>
        <v/>
      </c>
      <c r="AN153" s="1" t="str">
        <f t="shared" si="175"/>
        <v/>
      </c>
      <c r="AO153" s="1" t="str">
        <f t="shared" si="176"/>
        <v/>
      </c>
      <c r="AP153" s="1" t="str">
        <f t="shared" si="177"/>
        <v/>
      </c>
      <c r="AQ153" s="1" t="str">
        <f t="shared" si="178"/>
        <v/>
      </c>
      <c r="AR153" s="1" t="s">
        <v>235</v>
      </c>
      <c r="AS153" s="1" t="s">
        <v>295</v>
      </c>
      <c r="AU153" s="1" t="s">
        <v>28</v>
      </c>
      <c r="AV153" s="5" t="s">
        <v>307</v>
      </c>
      <c r="AW153" s="5" t="s">
        <v>307</v>
      </c>
      <c r="AX153" s="6" t="str">
        <f t="shared" si="17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3" s="1" t="str">
        <f t="shared" si="180"/>
        <v>&lt;img src=@img/outdoor.png@&gt;</v>
      </c>
      <c r="AZ153" s="1" t="str">
        <f t="shared" si="181"/>
        <v/>
      </c>
      <c r="BA153" s="1" t="str">
        <f t="shared" si="182"/>
        <v>&lt;img src=@img/medium.png@&gt;</v>
      </c>
      <c r="BB153" s="1" t="str">
        <f t="shared" si="183"/>
        <v/>
      </c>
      <c r="BC153" s="1" t="str">
        <f t="shared" si="184"/>
        <v/>
      </c>
      <c r="BD153" s="1" t="str">
        <f t="shared" si="185"/>
        <v>&lt;img src=@img/outdoor.png@&gt;&lt;img src=@img/medium.png@&gt;&lt;img src=@img/kidicon.png@&gt;</v>
      </c>
      <c r="BE153" s="1" t="str">
        <f t="shared" si="186"/>
        <v>outdoor medium med old kid</v>
      </c>
      <c r="BF153" s="1" t="str">
        <f t="shared" si="187"/>
        <v>Old Town</v>
      </c>
      <c r="BG153" s="1">
        <v>40.585056999999999</v>
      </c>
      <c r="BH153" s="1">
        <v>-105.076543</v>
      </c>
      <c r="BI153" s="1" t="str">
        <f t="shared" si="188"/>
        <v>[40.585057,-105.076543],</v>
      </c>
      <c r="BJ153" s="1" t="b">
        <v>1</v>
      </c>
      <c r="BK153" s="1" t="str">
        <f>IF(BJ153&gt;0,"&lt;img src=@img/kidicon.png@&gt;","")</f>
        <v>&lt;img src=@img/kidicon.png@&gt;</v>
      </c>
      <c r="BL153" s="1" t="s">
        <v>443</v>
      </c>
    </row>
    <row r="154" spans="2:64" ht="21" customHeight="1" x14ac:dyDescent="0.25">
      <c r="B154" s="1" t="s">
        <v>37</v>
      </c>
      <c r="C154" s="1" t="s">
        <v>308</v>
      </c>
      <c r="D154" s="1" t="s">
        <v>38</v>
      </c>
      <c r="E154" s="1" t="s">
        <v>431</v>
      </c>
      <c r="G154" s="3" t="s">
        <v>39</v>
      </c>
      <c r="H154" s="1">
        <v>1130</v>
      </c>
      <c r="I154" s="1">
        <v>1400</v>
      </c>
      <c r="J154" s="1">
        <v>1100</v>
      </c>
      <c r="K154" s="1">
        <v>1400</v>
      </c>
      <c r="L154" s="1">
        <v>1100</v>
      </c>
      <c r="M154" s="1">
        <v>1400</v>
      </c>
      <c r="N154" s="1">
        <v>1100</v>
      </c>
      <c r="O154" s="1">
        <v>1400</v>
      </c>
      <c r="P154" s="1">
        <v>1100</v>
      </c>
      <c r="Q154" s="1">
        <v>1400</v>
      </c>
      <c r="R154" s="1">
        <v>1100</v>
      </c>
      <c r="S154" s="1">
        <v>1400</v>
      </c>
      <c r="T154" s="1">
        <v>1130</v>
      </c>
      <c r="U154" s="1">
        <v>1400</v>
      </c>
      <c r="V154" s="1" t="s">
        <v>234</v>
      </c>
      <c r="W154" s="1">
        <f t="shared" si="192"/>
        <v>11.3</v>
      </c>
      <c r="X154" s="1">
        <f t="shared" si="193"/>
        <v>14</v>
      </c>
      <c r="Y154" s="1">
        <f t="shared" si="194"/>
        <v>11</v>
      </c>
      <c r="Z154" s="1">
        <f t="shared" si="195"/>
        <v>14</v>
      </c>
      <c r="AA154" s="1">
        <f t="shared" si="196"/>
        <v>11</v>
      </c>
      <c r="AB154" s="1">
        <f t="shared" si="197"/>
        <v>14</v>
      </c>
      <c r="AC154" s="1">
        <f t="shared" si="198"/>
        <v>11</v>
      </c>
      <c r="AD154" s="1">
        <f t="shared" si="199"/>
        <v>14</v>
      </c>
      <c r="AE154" s="1">
        <f t="shared" si="190"/>
        <v>11</v>
      </c>
      <c r="AF154" s="1">
        <f t="shared" si="191"/>
        <v>14</v>
      </c>
      <c r="AG154" s="1">
        <f t="shared" si="200"/>
        <v>11</v>
      </c>
      <c r="AH154" s="1">
        <f t="shared" si="201"/>
        <v>14</v>
      </c>
      <c r="AI154" s="1">
        <f t="shared" si="202"/>
        <v>11.3</v>
      </c>
      <c r="AJ154" s="1">
        <f t="shared" si="203"/>
        <v>14</v>
      </c>
      <c r="AK154" s="1" t="str">
        <f t="shared" ref="AK154:AK185" si="204">IF(H154&gt;0,CONCATENATE(IF(W154&lt;=12,W154,W154-12),IF(OR(W154&lt;12,W154=24),"am","pm"),"-",IF(X154&lt;=12,X154,X154-12),IF(OR(X154&lt;12,X154=24),"am","pm")),"")</f>
        <v>11.3am-2pm</v>
      </c>
      <c r="AL154" s="1" t="str">
        <f t="shared" ref="AL154:AL185" si="205">IF(J154&gt;0,CONCATENATE(IF(Y154&lt;=12,Y154,Y154-12),IF(OR(Y154&lt;12,Y154=24),"am","pm"),"-",IF(Z154&lt;=12,Z154,Z154-12),IF(OR(Z154&lt;12,Z154=24),"am","pm")),"")</f>
        <v>11am-2pm</v>
      </c>
      <c r="AM154" s="1" t="str">
        <f t="shared" ref="AM154:AM185" si="206">IF(L154&gt;0,CONCATENATE(IF(AA154&lt;=12,AA154,AA154-12),IF(OR(AA154&lt;12,AA154=24),"am","pm"),"-",IF(AB154&lt;=12,AB154,AB154-12),IF(OR(AB154&lt;12,AB154=24),"am","pm")),"")</f>
        <v>11am-2pm</v>
      </c>
      <c r="AN154" s="1" t="str">
        <f t="shared" ref="AN154:AN185" si="207">IF(N154&gt;0,CONCATENATE(IF(AC154&lt;=12,AC154,AC154-12),IF(OR(AC154&lt;12,AC154=24),"am","pm"),"-",IF(AD154&lt;=12,AD154,AD154-12),IF(OR(AD154&lt;12,AD154=24),"am","pm")),"")</f>
        <v>11am-2pm</v>
      </c>
      <c r="AO154" s="1" t="str">
        <f t="shared" ref="AO154:AO185" si="208">IF(O154&gt;0,CONCATENATE(IF(AE154&lt;=12,AE154,AE154-12),IF(OR(AE154&lt;12,AE154=24),"am","pm"),"-",IF(AF154&lt;=12,AF154,AF154-12),IF(OR(AF154&lt;12,AF154=24),"am","pm")),"")</f>
        <v>11am-2pm</v>
      </c>
      <c r="AP154" s="1" t="str">
        <f t="shared" ref="AP154:AP185" si="209">IF(R154&gt;0,CONCATENATE(IF(AG154&lt;=12,AG154,AG154-12),IF(OR(AG154&lt;12,AG154=24),"am","pm"),"-",IF(AH154&lt;=12,AH154,AH154-12),IF(OR(AH154&lt;12,AH154=24),"am","pm")),"")</f>
        <v>11am-2pm</v>
      </c>
      <c r="AQ154" s="1" t="str">
        <f t="shared" ref="AQ154:AQ185" si="210">IF(T154&gt;0,CONCATENATE(IF(AI154&lt;=12,AI154,AI154-12),IF(OR(AI154&lt;12,AI154=24),"am","pm"),"-",IF(AJ154&lt;=12,AJ154,AJ154-12),IF(OR(AJ154&lt;12,AJ154=24),"am","pm")),"")</f>
        <v>11.3am-2pm</v>
      </c>
      <c r="AR154" s="1" t="s">
        <v>233</v>
      </c>
      <c r="AU154" s="1" t="s">
        <v>28</v>
      </c>
      <c r="AV154" s="5" t="s">
        <v>306</v>
      </c>
      <c r="AW154" s="5" t="s">
        <v>306</v>
      </c>
      <c r="AX154" s="6" t="str">
        <f t="shared" si="17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4" s="1" t="str">
        <f t="shared" si="180"/>
        <v/>
      </c>
      <c r="AZ154" s="1" t="str">
        <f t="shared" si="181"/>
        <v/>
      </c>
      <c r="BA154" s="1" t="str">
        <f t="shared" si="182"/>
        <v>&lt;img src=@img/medium.png@&gt;</v>
      </c>
      <c r="BB154" s="1" t="str">
        <f t="shared" si="183"/>
        <v>&lt;img src=@img/drinkicon.png@&gt;</v>
      </c>
      <c r="BC154" s="1" t="str">
        <f t="shared" si="184"/>
        <v>&lt;img src=@img/foodicon.png@&gt;</v>
      </c>
      <c r="BD154" s="1" t="str">
        <f t="shared" si="185"/>
        <v>&lt;img src=@img/medium.png@&gt;&lt;img src=@img/drinkicon.png@&gt;&lt;img src=@img/foodicon.png@&gt;</v>
      </c>
      <c r="BE154" s="1" t="str">
        <f t="shared" si="186"/>
        <v>drink food medium med campus</v>
      </c>
      <c r="BF154" s="1" t="str">
        <f t="shared" si="187"/>
        <v>Near Campus</v>
      </c>
      <c r="BG154" s="1">
        <v>40.567421000000003</v>
      </c>
      <c r="BH154" s="1">
        <v>-105.079369</v>
      </c>
      <c r="BI154" s="1" t="str">
        <f t="shared" si="188"/>
        <v>[40.567421,-105.079369],</v>
      </c>
      <c r="BK154" s="1" t="str">
        <f>IF(BJ154&gt;0,"&lt;img src=@img/kidicon.png@&gt;","")</f>
        <v/>
      </c>
    </row>
    <row r="155" spans="2:64" ht="21" customHeight="1" x14ac:dyDescent="0.25">
      <c r="B155" s="1" t="s">
        <v>665</v>
      </c>
      <c r="E155" s="1" t="s">
        <v>431</v>
      </c>
      <c r="G155" s="1" t="s">
        <v>688</v>
      </c>
      <c r="W155" s="1" t="str">
        <f t="shared" si="192"/>
        <v/>
      </c>
      <c r="X155" s="1" t="str">
        <f t="shared" si="193"/>
        <v/>
      </c>
      <c r="Y155" s="1" t="str">
        <f t="shared" si="194"/>
        <v/>
      </c>
      <c r="Z155" s="1" t="str">
        <f t="shared" si="195"/>
        <v/>
      </c>
      <c r="AA155" s="1" t="str">
        <f t="shared" si="196"/>
        <v/>
      </c>
      <c r="AB155" s="1" t="str">
        <f t="shared" si="197"/>
        <v/>
      </c>
      <c r="AC155" s="1" t="str">
        <f t="shared" si="198"/>
        <v/>
      </c>
      <c r="AD155" s="1" t="str">
        <f t="shared" si="199"/>
        <v/>
      </c>
      <c r="AE155" s="1" t="str">
        <f t="shared" si="190"/>
        <v/>
      </c>
      <c r="AF155" s="1" t="str">
        <f t="shared" si="191"/>
        <v/>
      </c>
      <c r="AG155" s="1" t="str">
        <f t="shared" si="200"/>
        <v/>
      </c>
      <c r="AH155" s="1" t="str">
        <f t="shared" si="201"/>
        <v/>
      </c>
      <c r="AI155" s="1" t="str">
        <f t="shared" si="202"/>
        <v/>
      </c>
      <c r="AJ155" s="1" t="str">
        <f t="shared" si="203"/>
        <v/>
      </c>
      <c r="AK155" s="1" t="str">
        <f t="shared" si="204"/>
        <v/>
      </c>
      <c r="AL155" s="1" t="str">
        <f t="shared" si="205"/>
        <v/>
      </c>
      <c r="AM155" s="1" t="str">
        <f t="shared" si="206"/>
        <v/>
      </c>
      <c r="AN155" s="1" t="str">
        <f t="shared" si="207"/>
        <v/>
      </c>
      <c r="AO155" s="1" t="str">
        <f t="shared" si="208"/>
        <v/>
      </c>
      <c r="AP155" s="1" t="str">
        <f t="shared" si="209"/>
        <v/>
      </c>
      <c r="AQ155" s="1" t="str">
        <f t="shared" si="210"/>
        <v/>
      </c>
      <c r="AU155" s="1" t="s">
        <v>299</v>
      </c>
      <c r="AV155" s="5" t="s">
        <v>307</v>
      </c>
      <c r="AW155" s="5" t="s">
        <v>307</v>
      </c>
      <c r="AX155" s="6" t="str">
        <f t="shared" si="17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5" s="1" t="str">
        <f t="shared" si="180"/>
        <v/>
      </c>
      <c r="AZ155" s="1" t="str">
        <f t="shared" si="181"/>
        <v/>
      </c>
      <c r="BA155" s="1" t="str">
        <f t="shared" si="182"/>
        <v>&lt;img src=@img/easy.png@&gt;</v>
      </c>
      <c r="BB155" s="1" t="str">
        <f t="shared" si="183"/>
        <v/>
      </c>
      <c r="BC155" s="1" t="str">
        <f t="shared" si="184"/>
        <v/>
      </c>
      <c r="BD155" s="1" t="str">
        <f t="shared" si="185"/>
        <v>&lt;img src=@img/easy.png@&gt;</v>
      </c>
      <c r="BE155" s="1" t="str">
        <f t="shared" si="186"/>
        <v xml:space="preserve">easy med </v>
      </c>
      <c r="BF155" s="1" t="str">
        <f t="shared" si="187"/>
        <v/>
      </c>
      <c r="BG155" s="1">
        <v>40.582129999999999</v>
      </c>
      <c r="BH155" s="1">
        <v>-105.02703</v>
      </c>
      <c r="BI155" s="1" t="str">
        <f t="shared" si="188"/>
        <v>[40.58213,-105.02703],</v>
      </c>
    </row>
    <row r="156" spans="2:64" ht="21" customHeight="1" x14ac:dyDescent="0.25">
      <c r="B156" s="1" t="s">
        <v>375</v>
      </c>
      <c r="C156" s="1" t="s">
        <v>426</v>
      </c>
      <c r="D156" s="1" t="s">
        <v>372</v>
      </c>
      <c r="E156" s="1" t="s">
        <v>431</v>
      </c>
      <c r="G156" s="9" t="s">
        <v>368</v>
      </c>
      <c r="W156" s="1" t="str">
        <f t="shared" si="192"/>
        <v/>
      </c>
      <c r="X156" s="1" t="str">
        <f t="shared" si="193"/>
        <v/>
      </c>
      <c r="Y156" s="1" t="str">
        <f t="shared" si="194"/>
        <v/>
      </c>
      <c r="Z156" s="1" t="str">
        <f t="shared" si="195"/>
        <v/>
      </c>
      <c r="AA156" s="1" t="str">
        <f t="shared" si="196"/>
        <v/>
      </c>
      <c r="AB156" s="1" t="str">
        <f t="shared" si="197"/>
        <v/>
      </c>
      <c r="AC156" s="1" t="str">
        <f t="shared" si="198"/>
        <v/>
      </c>
      <c r="AD156" s="1" t="str">
        <f t="shared" si="199"/>
        <v/>
      </c>
      <c r="AE156" s="1" t="str">
        <f t="shared" si="190"/>
        <v/>
      </c>
      <c r="AF156" s="1" t="str">
        <f t="shared" si="191"/>
        <v/>
      </c>
      <c r="AG156" s="1" t="str">
        <f t="shared" si="200"/>
        <v/>
      </c>
      <c r="AH156" s="1" t="str">
        <f t="shared" si="201"/>
        <v/>
      </c>
      <c r="AI156" s="1" t="str">
        <f t="shared" si="202"/>
        <v/>
      </c>
      <c r="AJ156" s="1" t="str">
        <f t="shared" si="203"/>
        <v/>
      </c>
      <c r="AK156" s="1" t="str">
        <f t="shared" si="204"/>
        <v/>
      </c>
      <c r="AL156" s="1" t="str">
        <f t="shared" si="205"/>
        <v/>
      </c>
      <c r="AM156" s="1" t="str">
        <f t="shared" si="206"/>
        <v/>
      </c>
      <c r="AN156" s="1" t="str">
        <f t="shared" si="207"/>
        <v/>
      </c>
      <c r="AO156" s="1" t="str">
        <f t="shared" si="208"/>
        <v/>
      </c>
      <c r="AP156" s="1" t="str">
        <f t="shared" si="209"/>
        <v/>
      </c>
      <c r="AQ156" s="1" t="str">
        <f t="shared" si="210"/>
        <v/>
      </c>
      <c r="AR156" s="1" t="s">
        <v>374</v>
      </c>
      <c r="AU156" s="1" t="s">
        <v>298</v>
      </c>
      <c r="AV156" s="5" t="s">
        <v>307</v>
      </c>
      <c r="AW156" s="5" t="s">
        <v>307</v>
      </c>
      <c r="AX156" s="6" t="str">
        <f t="shared" si="17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6" s="1" t="str">
        <f t="shared" si="180"/>
        <v/>
      </c>
      <c r="AZ156" s="1" t="str">
        <f t="shared" si="181"/>
        <v/>
      </c>
      <c r="BA156" s="1" t="str">
        <f t="shared" si="182"/>
        <v>&lt;img src=@img/hard.png@&gt;</v>
      </c>
      <c r="BB156" s="1" t="str">
        <f t="shared" si="183"/>
        <v/>
      </c>
      <c r="BC156" s="1" t="str">
        <f t="shared" si="184"/>
        <v/>
      </c>
      <c r="BD156" s="1" t="str">
        <f t="shared" si="185"/>
        <v>&lt;img src=@img/hard.png@&gt;</v>
      </c>
      <c r="BE156" s="1" t="str">
        <f t="shared" si="186"/>
        <v>hard med old</v>
      </c>
      <c r="BF156" s="1" t="str">
        <f t="shared" si="187"/>
        <v>Old Town</v>
      </c>
      <c r="BG156" s="1">
        <v>40.587229000000001</v>
      </c>
      <c r="BH156" s="1">
        <v>-105.07409699999999</v>
      </c>
      <c r="BI156" s="1" t="str">
        <f t="shared" si="188"/>
        <v>[40.587229,-105.074097],</v>
      </c>
      <c r="BK156" s="1" t="str">
        <f>IF(BJ156&gt;0,"&lt;img src=@img/kidicon.png@&gt;","")</f>
        <v/>
      </c>
    </row>
    <row r="157" spans="2:64" ht="21" customHeight="1" x14ac:dyDescent="0.25">
      <c r="B157" s="1" t="s">
        <v>536</v>
      </c>
      <c r="C157" s="1" t="s">
        <v>426</v>
      </c>
      <c r="E157" s="1" t="s">
        <v>431</v>
      </c>
      <c r="G157" s="3" t="s">
        <v>538</v>
      </c>
      <c r="H157" s="1">
        <v>1500</v>
      </c>
      <c r="I157" s="1">
        <v>2400</v>
      </c>
      <c r="J157" s="1">
        <v>1500</v>
      </c>
      <c r="K157" s="1">
        <v>2400</v>
      </c>
      <c r="L157" s="1">
        <v>1500</v>
      </c>
      <c r="M157" s="1">
        <v>2400</v>
      </c>
      <c r="N157" s="1">
        <v>1500</v>
      </c>
      <c r="O157" s="1">
        <v>2400</v>
      </c>
      <c r="P157" s="1">
        <v>1500</v>
      </c>
      <c r="Q157" s="1">
        <v>2400</v>
      </c>
      <c r="R157" s="1">
        <v>1500</v>
      </c>
      <c r="S157" s="1">
        <v>2400</v>
      </c>
      <c r="T157" s="1">
        <v>1500</v>
      </c>
      <c r="U157" s="1">
        <v>2400</v>
      </c>
      <c r="V157" s="1" t="s">
        <v>537</v>
      </c>
      <c r="W157" s="1">
        <f t="shared" si="192"/>
        <v>15</v>
      </c>
      <c r="X157" s="1">
        <f t="shared" si="193"/>
        <v>24</v>
      </c>
      <c r="Y157" s="1">
        <f t="shared" si="194"/>
        <v>15</v>
      </c>
      <c r="Z157" s="1">
        <f t="shared" si="195"/>
        <v>24</v>
      </c>
      <c r="AA157" s="1">
        <f t="shared" si="196"/>
        <v>15</v>
      </c>
      <c r="AB157" s="1">
        <f t="shared" si="197"/>
        <v>24</v>
      </c>
      <c r="AC157" s="1">
        <f t="shared" si="198"/>
        <v>15</v>
      </c>
      <c r="AD157" s="1">
        <f t="shared" si="199"/>
        <v>24</v>
      </c>
      <c r="AE157" s="1">
        <f t="shared" si="190"/>
        <v>15</v>
      </c>
      <c r="AF157" s="1">
        <f t="shared" si="191"/>
        <v>24</v>
      </c>
      <c r="AG157" s="1">
        <f t="shared" si="200"/>
        <v>15</v>
      </c>
      <c r="AH157" s="1">
        <f t="shared" si="201"/>
        <v>24</v>
      </c>
      <c r="AI157" s="1">
        <f t="shared" si="202"/>
        <v>15</v>
      </c>
      <c r="AJ157" s="1">
        <f t="shared" si="203"/>
        <v>24</v>
      </c>
      <c r="AK157" s="1" t="str">
        <f t="shared" si="204"/>
        <v>3pm-12am</v>
      </c>
      <c r="AL157" s="1" t="str">
        <f t="shared" si="205"/>
        <v>3pm-12am</v>
      </c>
      <c r="AM157" s="1" t="str">
        <f t="shared" si="206"/>
        <v>3pm-12am</v>
      </c>
      <c r="AN157" s="1" t="str">
        <f t="shared" si="207"/>
        <v>3pm-12am</v>
      </c>
      <c r="AO157" s="1" t="str">
        <f t="shared" si="208"/>
        <v>3pm-12am</v>
      </c>
      <c r="AP157" s="1" t="str">
        <f t="shared" si="209"/>
        <v>3pm-12am</v>
      </c>
      <c r="AQ157" s="1" t="str">
        <f t="shared" si="210"/>
        <v>3pm-12am</v>
      </c>
      <c r="AU157" s="1" t="s">
        <v>298</v>
      </c>
      <c r="AV157" s="5" t="s">
        <v>306</v>
      </c>
      <c r="AW157" s="5" t="s">
        <v>306</v>
      </c>
      <c r="AX157" s="6" t="str">
        <f t="shared" si="17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7" s="1" t="str">
        <f t="shared" si="180"/>
        <v/>
      </c>
      <c r="AZ157" s="1" t="str">
        <f t="shared" si="181"/>
        <v/>
      </c>
      <c r="BA157" s="1" t="str">
        <f t="shared" si="182"/>
        <v>&lt;img src=@img/hard.png@&gt;</v>
      </c>
      <c r="BB157" s="1" t="str">
        <f t="shared" si="183"/>
        <v>&lt;img src=@img/drinkicon.png@&gt;</v>
      </c>
      <c r="BC157" s="1" t="str">
        <f t="shared" si="184"/>
        <v>&lt;img src=@img/foodicon.png@&gt;</v>
      </c>
      <c r="BD157" s="1" t="str">
        <f t="shared" si="185"/>
        <v>&lt;img src=@img/hard.png@&gt;&lt;img src=@img/drinkicon.png@&gt;&lt;img src=@img/foodicon.png@&gt;</v>
      </c>
      <c r="BE157" s="1" t="str">
        <f t="shared" si="186"/>
        <v>drink food hard med old</v>
      </c>
      <c r="BF157" s="1" t="str">
        <f t="shared" si="187"/>
        <v>Old Town</v>
      </c>
      <c r="BG157" s="1">
        <v>40.588557999999999</v>
      </c>
      <c r="BH157" s="3">
        <v>-105.07453700000001</v>
      </c>
      <c r="BI157" s="1" t="str">
        <f t="shared" si="188"/>
        <v>[40.588558,-105.074537],</v>
      </c>
      <c r="BK157" s="1" t="str">
        <f>IF(BJ157&gt;0,"&lt;img src=@img/kidicon.png@&gt;","")</f>
        <v/>
      </c>
    </row>
    <row r="158" spans="2:64" ht="21" customHeight="1" x14ac:dyDescent="0.25">
      <c r="B158" s="1" t="s">
        <v>667</v>
      </c>
      <c r="C158" s="1" t="s">
        <v>427</v>
      </c>
      <c r="E158" s="1" t="s">
        <v>54</v>
      </c>
      <c r="G158" s="1" t="s">
        <v>695</v>
      </c>
      <c r="W158" s="1" t="str">
        <f t="shared" si="192"/>
        <v/>
      </c>
      <c r="X158" s="1" t="str">
        <f t="shared" si="193"/>
        <v/>
      </c>
      <c r="Y158" s="1" t="str">
        <f t="shared" si="194"/>
        <v/>
      </c>
      <c r="Z158" s="1" t="str">
        <f t="shared" si="195"/>
        <v/>
      </c>
      <c r="AA158" s="1" t="str">
        <f t="shared" si="196"/>
        <v/>
      </c>
      <c r="AB158" s="1" t="str">
        <f t="shared" si="197"/>
        <v/>
      </c>
      <c r="AC158" s="1" t="str">
        <f t="shared" si="198"/>
        <v/>
      </c>
      <c r="AD158" s="1" t="str">
        <f t="shared" si="199"/>
        <v/>
      </c>
      <c r="AE158" s="1" t="str">
        <f t="shared" si="190"/>
        <v/>
      </c>
      <c r="AF158" s="1" t="str">
        <f t="shared" si="191"/>
        <v/>
      </c>
      <c r="AG158" s="1" t="str">
        <f t="shared" si="200"/>
        <v/>
      </c>
      <c r="AH158" s="1" t="str">
        <f t="shared" si="201"/>
        <v/>
      </c>
      <c r="AI158" s="1" t="str">
        <f t="shared" si="202"/>
        <v/>
      </c>
      <c r="AJ158" s="1" t="str">
        <f t="shared" si="203"/>
        <v/>
      </c>
      <c r="AK158" s="1" t="str">
        <f t="shared" si="204"/>
        <v/>
      </c>
      <c r="AL158" s="1" t="str">
        <f t="shared" si="205"/>
        <v/>
      </c>
      <c r="AM158" s="1" t="str">
        <f t="shared" si="206"/>
        <v/>
      </c>
      <c r="AN158" s="1" t="str">
        <f t="shared" si="207"/>
        <v/>
      </c>
      <c r="AO158" s="1" t="str">
        <f t="shared" si="208"/>
        <v/>
      </c>
      <c r="AP158" s="1" t="str">
        <f t="shared" si="209"/>
        <v/>
      </c>
      <c r="AQ158" s="1" t="str">
        <f t="shared" si="210"/>
        <v/>
      </c>
      <c r="AS158" s="1" t="s">
        <v>295</v>
      </c>
      <c r="AU158" s="1" t="s">
        <v>28</v>
      </c>
      <c r="AV158" s="5" t="s">
        <v>307</v>
      </c>
      <c r="AW158" s="5" t="s">
        <v>307</v>
      </c>
      <c r="AX158" s="6" t="str">
        <f t="shared" si="17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8" s="1" t="str">
        <f t="shared" si="180"/>
        <v>&lt;img src=@img/outdoor.png@&gt;</v>
      </c>
      <c r="AZ158" s="1" t="str">
        <f t="shared" si="181"/>
        <v/>
      </c>
      <c r="BA158" s="1" t="str">
        <f t="shared" si="182"/>
        <v>&lt;img src=@img/medium.png@&gt;</v>
      </c>
      <c r="BB158" s="1" t="str">
        <f t="shared" si="183"/>
        <v/>
      </c>
      <c r="BC158" s="1" t="str">
        <f t="shared" si="184"/>
        <v/>
      </c>
      <c r="BD158" s="1" t="str">
        <f t="shared" si="185"/>
        <v>&lt;img src=@img/outdoor.png@&gt;&lt;img src=@img/medium.png@&gt;</v>
      </c>
      <c r="BE158" s="1" t="str">
        <f t="shared" si="186"/>
        <v>outdoor medium low nfoco</v>
      </c>
      <c r="BF158" s="1" t="str">
        <f t="shared" si="187"/>
        <v>North Foco</v>
      </c>
      <c r="BG158" s="1">
        <v>40.627009999999999</v>
      </c>
      <c r="BH158" s="1">
        <v>-105.13785</v>
      </c>
      <c r="BI158" s="1" t="str">
        <f t="shared" si="188"/>
        <v>[40.62701,-105.13785],</v>
      </c>
    </row>
    <row r="159" spans="2:64" ht="21" customHeight="1" x14ac:dyDescent="0.25">
      <c r="B159" s="1" t="s">
        <v>112</v>
      </c>
      <c r="C159" s="1" t="s">
        <v>426</v>
      </c>
      <c r="D159" s="1" t="s">
        <v>113</v>
      </c>
      <c r="E159" s="1" t="s">
        <v>431</v>
      </c>
      <c r="G159" s="3" t="s">
        <v>114</v>
      </c>
      <c r="J159" s="1">
        <v>1700</v>
      </c>
      <c r="K159" s="1">
        <v>1800</v>
      </c>
      <c r="L159" s="1">
        <v>1700</v>
      </c>
      <c r="M159" s="1">
        <v>1800</v>
      </c>
      <c r="N159" s="1">
        <v>1700</v>
      </c>
      <c r="O159" s="1">
        <v>1800</v>
      </c>
      <c r="P159" s="1">
        <v>1700</v>
      </c>
      <c r="Q159" s="1">
        <v>1800</v>
      </c>
      <c r="R159" s="1">
        <v>1700</v>
      </c>
      <c r="S159" s="1">
        <v>1800</v>
      </c>
      <c r="W159" s="1" t="str">
        <f t="shared" si="192"/>
        <v/>
      </c>
      <c r="X159" s="1" t="str">
        <f t="shared" si="193"/>
        <v/>
      </c>
      <c r="Y159" s="1">
        <f t="shared" si="194"/>
        <v>17</v>
      </c>
      <c r="Z159" s="1">
        <f t="shared" si="195"/>
        <v>18</v>
      </c>
      <c r="AA159" s="1">
        <f t="shared" si="196"/>
        <v>17</v>
      </c>
      <c r="AB159" s="1">
        <f t="shared" si="197"/>
        <v>18</v>
      </c>
      <c r="AC159" s="1">
        <f t="shared" si="198"/>
        <v>17</v>
      </c>
      <c r="AD159" s="1">
        <f t="shared" si="199"/>
        <v>18</v>
      </c>
      <c r="AE159" s="1">
        <f t="shared" si="190"/>
        <v>17</v>
      </c>
      <c r="AF159" s="1">
        <f t="shared" si="191"/>
        <v>18</v>
      </c>
      <c r="AG159" s="1">
        <f t="shared" si="200"/>
        <v>17</v>
      </c>
      <c r="AH159" s="1">
        <f t="shared" si="201"/>
        <v>18</v>
      </c>
      <c r="AI159" s="1" t="str">
        <f t="shared" si="202"/>
        <v/>
      </c>
      <c r="AJ159" s="1" t="str">
        <f t="shared" si="203"/>
        <v/>
      </c>
      <c r="AK159" s="1" t="str">
        <f t="shared" si="204"/>
        <v/>
      </c>
      <c r="AL159" s="1" t="str">
        <f t="shared" si="205"/>
        <v>5pm-6pm</v>
      </c>
      <c r="AM159" s="1" t="str">
        <f t="shared" si="206"/>
        <v>5pm-6pm</v>
      </c>
      <c r="AN159" s="1" t="str">
        <f t="shared" si="207"/>
        <v>5pm-6pm</v>
      </c>
      <c r="AO159" s="1" t="str">
        <f t="shared" si="208"/>
        <v>5pm-6pm</v>
      </c>
      <c r="AP159" s="1" t="str">
        <f t="shared" si="209"/>
        <v>5pm-6pm</v>
      </c>
      <c r="AQ159" s="1" t="str">
        <f t="shared" si="210"/>
        <v/>
      </c>
      <c r="AR159" s="4" t="s">
        <v>325</v>
      </c>
      <c r="AU159" s="1" t="s">
        <v>28</v>
      </c>
      <c r="AV159" s="5" t="s">
        <v>307</v>
      </c>
      <c r="AW159" s="5" t="s">
        <v>307</v>
      </c>
      <c r="AX159" s="6" t="str">
        <f t="shared" si="17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9" s="1" t="str">
        <f t="shared" si="180"/>
        <v/>
      </c>
      <c r="AZ159" s="1" t="str">
        <f t="shared" si="181"/>
        <v/>
      </c>
      <c r="BA159" s="1" t="str">
        <f t="shared" si="182"/>
        <v>&lt;img src=@img/medium.png@&gt;</v>
      </c>
      <c r="BB159" s="1" t="str">
        <f t="shared" si="183"/>
        <v/>
      </c>
      <c r="BC159" s="1" t="str">
        <f t="shared" si="184"/>
        <v/>
      </c>
      <c r="BD159" s="1" t="str">
        <f t="shared" si="185"/>
        <v>&lt;img src=@img/medium.png@&gt;</v>
      </c>
      <c r="BE159" s="1" t="str">
        <f t="shared" si="186"/>
        <v>medium med old</v>
      </c>
      <c r="BF159" s="1" t="str">
        <f t="shared" si="187"/>
        <v>Old Town</v>
      </c>
      <c r="BG159" s="1">
        <v>40.585957000000001</v>
      </c>
      <c r="BH159" s="1">
        <v>-105.07832999999999</v>
      </c>
      <c r="BI159" s="1" t="str">
        <f t="shared" si="188"/>
        <v>[40.585957,-105.07833],</v>
      </c>
      <c r="BK159" s="1" t="str">
        <f>IF(BJ159&gt;0,"&lt;img src=@img/kidicon.png@&gt;","")</f>
        <v/>
      </c>
    </row>
    <row r="160" spans="2:64" ht="21" customHeight="1" x14ac:dyDescent="0.25">
      <c r="B160" s="1" t="s">
        <v>543</v>
      </c>
      <c r="C160" s="1" t="s">
        <v>426</v>
      </c>
      <c r="D160" s="1" t="s">
        <v>381</v>
      </c>
      <c r="E160" s="1" t="s">
        <v>431</v>
      </c>
      <c r="G160" s="3" t="s">
        <v>544</v>
      </c>
      <c r="H160" s="1">
        <v>1130</v>
      </c>
      <c r="I160" s="1">
        <v>1800</v>
      </c>
      <c r="J160" s="1">
        <v>1130</v>
      </c>
      <c r="K160" s="1">
        <v>1800</v>
      </c>
      <c r="L160" s="1">
        <v>1130</v>
      </c>
      <c r="M160" s="1">
        <v>1800</v>
      </c>
      <c r="N160" s="1">
        <v>1130</v>
      </c>
      <c r="O160" s="1">
        <v>1800</v>
      </c>
      <c r="P160" s="1">
        <v>1130</v>
      </c>
      <c r="Q160" s="1">
        <v>1800</v>
      </c>
      <c r="V160" s="1" t="s">
        <v>546</v>
      </c>
      <c r="W160" s="1">
        <f t="shared" si="192"/>
        <v>11.3</v>
      </c>
      <c r="X160" s="1">
        <f t="shared" si="193"/>
        <v>18</v>
      </c>
      <c r="Y160" s="1">
        <f t="shared" si="194"/>
        <v>11.3</v>
      </c>
      <c r="Z160" s="1">
        <f t="shared" si="195"/>
        <v>18</v>
      </c>
      <c r="AA160" s="1">
        <f t="shared" si="196"/>
        <v>11.3</v>
      </c>
      <c r="AB160" s="1">
        <f t="shared" si="197"/>
        <v>18</v>
      </c>
      <c r="AC160" s="1">
        <f t="shared" si="198"/>
        <v>11.3</v>
      </c>
      <c r="AD160" s="1">
        <f t="shared" si="199"/>
        <v>18</v>
      </c>
      <c r="AE160" s="1">
        <f t="shared" si="190"/>
        <v>11.3</v>
      </c>
      <c r="AF160" s="1">
        <f t="shared" si="191"/>
        <v>18</v>
      </c>
      <c r="AG160" s="1" t="str">
        <f t="shared" si="200"/>
        <v/>
      </c>
      <c r="AH160" s="1" t="str">
        <f t="shared" si="201"/>
        <v/>
      </c>
      <c r="AI160" s="1" t="str">
        <f t="shared" si="202"/>
        <v/>
      </c>
      <c r="AJ160" s="1" t="str">
        <f t="shared" si="203"/>
        <v/>
      </c>
      <c r="AK160" s="1" t="str">
        <f t="shared" si="204"/>
        <v>11.3am-6pm</v>
      </c>
      <c r="AL160" s="1" t="str">
        <f t="shared" si="205"/>
        <v>11.3am-6pm</v>
      </c>
      <c r="AM160" s="1" t="str">
        <f t="shared" si="206"/>
        <v>11.3am-6pm</v>
      </c>
      <c r="AN160" s="1" t="str">
        <f t="shared" si="207"/>
        <v>11.3am-6pm</v>
      </c>
      <c r="AO160" s="1" t="str">
        <f t="shared" si="208"/>
        <v>11.3am-6pm</v>
      </c>
      <c r="AP160" s="1" t="str">
        <f t="shared" si="209"/>
        <v/>
      </c>
      <c r="AQ160" s="1" t="str">
        <f t="shared" si="210"/>
        <v/>
      </c>
      <c r="AR160" s="4" t="s">
        <v>545</v>
      </c>
      <c r="AS160" s="1" t="s">
        <v>295</v>
      </c>
      <c r="AU160" s="1" t="s">
        <v>28</v>
      </c>
      <c r="AV160" s="5" t="s">
        <v>306</v>
      </c>
      <c r="AW160" s="5" t="s">
        <v>306</v>
      </c>
      <c r="AX160" s="6" t="str">
        <f t="shared" si="17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0" s="1" t="str">
        <f t="shared" si="180"/>
        <v>&lt;img src=@img/outdoor.png@&gt;</v>
      </c>
      <c r="AZ160" s="1" t="str">
        <f t="shared" si="181"/>
        <v/>
      </c>
      <c r="BA160" s="1" t="str">
        <f t="shared" si="182"/>
        <v>&lt;img src=@img/medium.png@&gt;</v>
      </c>
      <c r="BB160" s="1" t="str">
        <f t="shared" si="183"/>
        <v>&lt;img src=@img/drinkicon.png@&gt;</v>
      </c>
      <c r="BC160" s="1" t="str">
        <f t="shared" si="184"/>
        <v>&lt;img src=@img/foodicon.png@&gt;</v>
      </c>
      <c r="BD160" s="1" t="str">
        <f t="shared" si="185"/>
        <v>&lt;img src=@img/outdoor.png@&gt;&lt;img src=@img/medium.png@&gt;&lt;img src=@img/drinkicon.png@&gt;&lt;img src=@img/foodicon.png@&gt;</v>
      </c>
      <c r="BE160" s="1" t="str">
        <f t="shared" si="186"/>
        <v>outdoor drink food medium med old</v>
      </c>
      <c r="BF160" s="1" t="str">
        <f t="shared" si="187"/>
        <v>Old Town</v>
      </c>
      <c r="BG160" s="1">
        <v>40.583799999999997</v>
      </c>
      <c r="BH160" s="1">
        <v>-105.07763</v>
      </c>
      <c r="BI160" s="1" t="str">
        <f t="shared" si="188"/>
        <v>[40.5838,-105.07763],</v>
      </c>
      <c r="BK160" s="1" t="str">
        <f>IF(BJ160&gt;0,"&lt;img src=@img/kidicon.png@&gt;","")</f>
        <v/>
      </c>
    </row>
    <row r="161" spans="2:64" ht="21" customHeight="1" x14ac:dyDescent="0.25">
      <c r="B161" s="1" t="s">
        <v>80</v>
      </c>
      <c r="C161" s="1" t="s">
        <v>426</v>
      </c>
      <c r="D161" s="1" t="s">
        <v>81</v>
      </c>
      <c r="E161" s="1" t="s">
        <v>431</v>
      </c>
      <c r="G161" s="3" t="s">
        <v>82</v>
      </c>
      <c r="W161" s="1" t="str">
        <f t="shared" si="192"/>
        <v/>
      </c>
      <c r="X161" s="1" t="str">
        <f t="shared" si="193"/>
        <v/>
      </c>
      <c r="Y161" s="1" t="str">
        <f t="shared" si="194"/>
        <v/>
      </c>
      <c r="Z161" s="1" t="str">
        <f t="shared" si="195"/>
        <v/>
      </c>
      <c r="AA161" s="1" t="str">
        <f t="shared" si="196"/>
        <v/>
      </c>
      <c r="AB161" s="1" t="str">
        <f t="shared" si="197"/>
        <v/>
      </c>
      <c r="AC161" s="1" t="str">
        <f t="shared" si="198"/>
        <v/>
      </c>
      <c r="AD161" s="1" t="str">
        <f t="shared" si="199"/>
        <v/>
      </c>
      <c r="AE161" s="1" t="str">
        <f t="shared" si="190"/>
        <v/>
      </c>
      <c r="AF161" s="1" t="str">
        <f t="shared" si="191"/>
        <v/>
      </c>
      <c r="AG161" s="1" t="str">
        <f t="shared" si="200"/>
        <v/>
      </c>
      <c r="AH161" s="1" t="str">
        <f t="shared" si="201"/>
        <v/>
      </c>
      <c r="AI161" s="1" t="str">
        <f t="shared" si="202"/>
        <v/>
      </c>
      <c r="AJ161" s="1" t="str">
        <f t="shared" si="203"/>
        <v/>
      </c>
      <c r="AK161" s="1" t="str">
        <f t="shared" si="204"/>
        <v/>
      </c>
      <c r="AL161" s="1" t="str">
        <f t="shared" si="205"/>
        <v/>
      </c>
      <c r="AM161" s="1" t="str">
        <f t="shared" si="206"/>
        <v/>
      </c>
      <c r="AN161" s="1" t="str">
        <f t="shared" si="207"/>
        <v/>
      </c>
      <c r="AO161" s="1" t="str">
        <f t="shared" si="208"/>
        <v/>
      </c>
      <c r="AP161" s="1" t="str">
        <f t="shared" si="209"/>
        <v/>
      </c>
      <c r="AQ161" s="1" t="str">
        <f t="shared" si="210"/>
        <v/>
      </c>
      <c r="AR161" s="4" t="s">
        <v>316</v>
      </c>
      <c r="AS161" s="1" t="s">
        <v>295</v>
      </c>
      <c r="AU161" s="1" t="s">
        <v>298</v>
      </c>
      <c r="AV161" s="5" t="s">
        <v>307</v>
      </c>
      <c r="AW161" s="5" t="s">
        <v>307</v>
      </c>
      <c r="AX161" s="6" t="str">
        <f t="shared" ref="AX161:AX192" si="211"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1" s="1" t="str">
        <f t="shared" ref="AY161:AY194" si="212">IF(AS161&gt;0,"&lt;img src=@img/outdoor.png@&gt;","")</f>
        <v>&lt;img src=@img/outdoor.png@&gt;</v>
      </c>
      <c r="AZ161" s="1" t="str">
        <f t="shared" ref="AZ161:AZ194" si="213">IF(AT161&gt;0,"&lt;img src=@img/pets.png@&gt;","")</f>
        <v/>
      </c>
      <c r="BA161" s="1" t="str">
        <f t="shared" ref="BA161:BA194" si="214">IF(AU161="hard","&lt;img src=@img/hard.png@&gt;",IF(AU161="medium","&lt;img src=@img/medium.png@&gt;",IF(AU161="easy","&lt;img src=@img/easy.png@&gt;","")))</f>
        <v>&lt;img src=@img/hard.png@&gt;</v>
      </c>
      <c r="BB161" s="1" t="str">
        <f t="shared" ref="BB161:BB194" si="215">IF(AV161="true","&lt;img src=@img/drinkicon.png@&gt;","")</f>
        <v/>
      </c>
      <c r="BC161" s="1" t="str">
        <f t="shared" ref="BC161:BC194" si="216">IF(AW161="true","&lt;img src=@img/foodicon.png@&gt;","")</f>
        <v/>
      </c>
      <c r="BD161" s="1" t="str">
        <f t="shared" ref="BD161:BD192" si="217">CONCATENATE(AY161,AZ161,BA161,BB161,BC161,BK161)</f>
        <v>&lt;img src=@img/outdoor.png@&gt;&lt;img src=@img/hard.png@&gt;</v>
      </c>
      <c r="BE161" s="1" t="str">
        <f t="shared" ref="BE161:BE194" si="218">CONCATENATE(IF(AS161&gt;0,"outdoor ",""),IF(AT161&gt;0,"pet ",""),IF(AV161="true","drink ",""),IF(AW161="true","food ",""),AU161," ",E161," ",C161,IF(BJ161=TRUE," kid",""))</f>
        <v>outdoor hard med old</v>
      </c>
      <c r="BF161" s="1" t="str">
        <f t="shared" ref="BF161:BF194" si="219">IF(C161="old","Old Town",IF(C161="campus","Near Campus",IF(C161="sfoco","South Foco",IF(C161="nfoco","North Foco",IF(C161="midtown","Midtown",IF(C161="cwest","Campus West",IF(C161="efoco","East FoCo",IF(C161="windsor","Windsor",""))))))))</f>
        <v>Old Town</v>
      </c>
      <c r="BG161" s="1">
        <v>40.586450999999997</v>
      </c>
      <c r="BH161" s="1">
        <v>-105.078568</v>
      </c>
      <c r="BI161" s="1" t="str">
        <f t="shared" ref="BI161:BI192" si="220">CONCATENATE("[",BG161,",",BH161,"],")</f>
        <v>[40.586451,-105.078568],</v>
      </c>
      <c r="BK161" s="1" t="str">
        <f>IF(BJ161&gt;0,"&lt;img src=@img/kidicon.png@&gt;","")</f>
        <v/>
      </c>
    </row>
    <row r="162" spans="2:64" ht="21" customHeight="1" x14ac:dyDescent="0.25">
      <c r="B162" s="1" t="s">
        <v>668</v>
      </c>
      <c r="C162" s="1" t="s">
        <v>427</v>
      </c>
      <c r="E162" s="1" t="s">
        <v>431</v>
      </c>
      <c r="G162" s="1" t="s">
        <v>694</v>
      </c>
      <c r="W162" s="1" t="str">
        <f t="shared" si="192"/>
        <v/>
      </c>
      <c r="X162" s="1" t="str">
        <f t="shared" si="193"/>
        <v/>
      </c>
      <c r="Y162" s="1" t="str">
        <f t="shared" si="194"/>
        <v/>
      </c>
      <c r="Z162" s="1" t="str">
        <f t="shared" si="195"/>
        <v/>
      </c>
      <c r="AA162" s="1" t="str">
        <f t="shared" si="196"/>
        <v/>
      </c>
      <c r="AB162" s="1" t="str">
        <f t="shared" si="197"/>
        <v/>
      </c>
      <c r="AC162" s="1" t="str">
        <f t="shared" si="198"/>
        <v/>
      </c>
      <c r="AD162" s="1" t="str">
        <f t="shared" si="199"/>
        <v/>
      </c>
      <c r="AE162" s="1" t="str">
        <f t="shared" si="190"/>
        <v/>
      </c>
      <c r="AF162" s="1" t="str">
        <f t="shared" si="191"/>
        <v/>
      </c>
      <c r="AG162" s="1" t="str">
        <f t="shared" si="200"/>
        <v/>
      </c>
      <c r="AH162" s="1" t="str">
        <f t="shared" si="201"/>
        <v/>
      </c>
      <c r="AI162" s="1" t="str">
        <f t="shared" si="202"/>
        <v/>
      </c>
      <c r="AJ162" s="1" t="str">
        <f t="shared" si="203"/>
        <v/>
      </c>
      <c r="AK162" s="1" t="str">
        <f t="shared" si="204"/>
        <v/>
      </c>
      <c r="AL162" s="1" t="str">
        <f t="shared" si="205"/>
        <v/>
      </c>
      <c r="AM162" s="1" t="str">
        <f t="shared" si="206"/>
        <v/>
      </c>
      <c r="AN162" s="1" t="str">
        <f t="shared" si="207"/>
        <v/>
      </c>
      <c r="AO162" s="1" t="str">
        <f t="shared" si="208"/>
        <v/>
      </c>
      <c r="AP162" s="1" t="str">
        <f t="shared" si="209"/>
        <v/>
      </c>
      <c r="AQ162" s="1" t="str">
        <f t="shared" si="210"/>
        <v/>
      </c>
      <c r="AU162" s="1" t="s">
        <v>299</v>
      </c>
      <c r="AV162" s="5" t="s">
        <v>307</v>
      </c>
      <c r="AW162" s="5" t="s">
        <v>307</v>
      </c>
      <c r="AX162" s="6" t="str">
        <f t="shared" si="21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2" s="1" t="str">
        <f t="shared" si="212"/>
        <v/>
      </c>
      <c r="AZ162" s="1" t="str">
        <f t="shared" si="213"/>
        <v/>
      </c>
      <c r="BA162" s="1" t="str">
        <f t="shared" si="214"/>
        <v>&lt;img src=@img/easy.png@&gt;</v>
      </c>
      <c r="BB162" s="1" t="str">
        <f t="shared" si="215"/>
        <v/>
      </c>
      <c r="BC162" s="1" t="str">
        <f t="shared" si="216"/>
        <v/>
      </c>
      <c r="BD162" s="1" t="str">
        <f t="shared" si="217"/>
        <v>&lt;img src=@img/easy.png@&gt;</v>
      </c>
      <c r="BE162" s="1" t="str">
        <f t="shared" si="218"/>
        <v>easy med nfoco</v>
      </c>
      <c r="BF162" s="1" t="str">
        <f t="shared" si="219"/>
        <v>North Foco</v>
      </c>
      <c r="BG162" s="1">
        <v>40.660179999999997</v>
      </c>
      <c r="BH162" s="1">
        <v>-105.16171900000001</v>
      </c>
      <c r="BI162" s="1" t="str">
        <f t="shared" si="220"/>
        <v>[40.66018,-105.161719],</v>
      </c>
    </row>
    <row r="163" spans="2:64" ht="21" customHeight="1" x14ac:dyDescent="0.25">
      <c r="B163" s="1" t="s">
        <v>452</v>
      </c>
      <c r="C163" s="1" t="s">
        <v>428</v>
      </c>
      <c r="E163" s="1" t="s">
        <v>431</v>
      </c>
      <c r="G163" s="12" t="s">
        <v>474</v>
      </c>
      <c r="W163" s="1" t="str">
        <f t="shared" si="192"/>
        <v/>
      </c>
      <c r="X163" s="1" t="str">
        <f t="shared" si="193"/>
        <v/>
      </c>
      <c r="Y163" s="1" t="str">
        <f t="shared" si="194"/>
        <v/>
      </c>
      <c r="Z163" s="1" t="str">
        <f t="shared" si="195"/>
        <v/>
      </c>
      <c r="AA163" s="1" t="str">
        <f t="shared" si="196"/>
        <v/>
      </c>
      <c r="AB163" s="1" t="str">
        <f t="shared" si="197"/>
        <v/>
      </c>
      <c r="AC163" s="1" t="str">
        <f t="shared" si="198"/>
        <v/>
      </c>
      <c r="AD163" s="1" t="str">
        <f t="shared" si="199"/>
        <v/>
      </c>
      <c r="AE163" s="1" t="str">
        <f t="shared" si="190"/>
        <v/>
      </c>
      <c r="AF163" s="1" t="str">
        <f t="shared" si="191"/>
        <v/>
      </c>
      <c r="AG163" s="1" t="str">
        <f t="shared" si="200"/>
        <v/>
      </c>
      <c r="AH163" s="1" t="str">
        <f t="shared" si="201"/>
        <v/>
      </c>
      <c r="AI163" s="1" t="str">
        <f t="shared" si="202"/>
        <v/>
      </c>
      <c r="AJ163" s="1" t="str">
        <f t="shared" si="203"/>
        <v/>
      </c>
      <c r="AK163" s="1" t="str">
        <f t="shared" si="204"/>
        <v/>
      </c>
      <c r="AL163" s="1" t="str">
        <f t="shared" si="205"/>
        <v/>
      </c>
      <c r="AM163" s="1" t="str">
        <f t="shared" si="206"/>
        <v/>
      </c>
      <c r="AN163" s="1" t="str">
        <f t="shared" si="207"/>
        <v/>
      </c>
      <c r="AO163" s="1" t="str">
        <f t="shared" si="208"/>
        <v/>
      </c>
      <c r="AP163" s="1" t="str">
        <f t="shared" si="209"/>
        <v/>
      </c>
      <c r="AQ163" s="1" t="str">
        <f t="shared" si="210"/>
        <v/>
      </c>
      <c r="AU163" s="1" t="s">
        <v>299</v>
      </c>
      <c r="AV163" s="1" t="b">
        <v>0</v>
      </c>
      <c r="AW163" s="1" t="b">
        <v>0</v>
      </c>
      <c r="AX163" s="6" t="str">
        <f t="shared" si="21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3" s="1" t="str">
        <f t="shared" si="212"/>
        <v/>
      </c>
      <c r="AZ163" s="1" t="str">
        <f t="shared" si="213"/>
        <v/>
      </c>
      <c r="BA163" s="1" t="str">
        <f t="shared" si="214"/>
        <v>&lt;img src=@img/easy.png@&gt;</v>
      </c>
      <c r="BB163" s="1" t="str">
        <f t="shared" si="215"/>
        <v/>
      </c>
      <c r="BC163" s="1" t="str">
        <f t="shared" si="216"/>
        <v/>
      </c>
      <c r="BD163" s="1" t="str">
        <f t="shared" si="217"/>
        <v>&lt;img src=@img/easy.png@&gt;&lt;img src=@img/kidicon.png@&gt;</v>
      </c>
      <c r="BE163" s="1" t="str">
        <f t="shared" si="218"/>
        <v>easy med sfoco kid</v>
      </c>
      <c r="BF163" s="1" t="str">
        <f t="shared" si="219"/>
        <v>South Foco</v>
      </c>
      <c r="BG163" s="1">
        <v>40.521909999999998</v>
      </c>
      <c r="BH163" s="1">
        <v>-105.042134</v>
      </c>
      <c r="BI163" s="1" t="str">
        <f t="shared" si="220"/>
        <v>[40.52191,-105.042134],</v>
      </c>
      <c r="BJ163" s="1" t="b">
        <v>1</v>
      </c>
      <c r="BK163" s="1" t="str">
        <f>IF(BJ163&gt;0,"&lt;img src=@img/kidicon.png@&gt;","")</f>
        <v>&lt;img src=@img/kidicon.png@&gt;</v>
      </c>
      <c r="BL163" s="1" t="s">
        <v>475</v>
      </c>
    </row>
    <row r="164" spans="2:64" ht="21" customHeight="1" x14ac:dyDescent="0.25">
      <c r="B164" s="1" t="s">
        <v>100</v>
      </c>
      <c r="C164" s="1" t="s">
        <v>308</v>
      </c>
      <c r="D164" s="1" t="s">
        <v>101</v>
      </c>
      <c r="E164" s="1" t="s">
        <v>54</v>
      </c>
      <c r="G164" s="3" t="s">
        <v>102</v>
      </c>
      <c r="W164" s="1" t="str">
        <f t="shared" si="192"/>
        <v/>
      </c>
      <c r="X164" s="1" t="str">
        <f t="shared" si="193"/>
        <v/>
      </c>
      <c r="Y164" s="1" t="str">
        <f t="shared" si="194"/>
        <v/>
      </c>
      <c r="Z164" s="1" t="str">
        <f t="shared" si="195"/>
        <v/>
      </c>
      <c r="AA164" s="1" t="str">
        <f t="shared" si="196"/>
        <v/>
      </c>
      <c r="AB164" s="1" t="str">
        <f t="shared" si="197"/>
        <v/>
      </c>
      <c r="AC164" s="1" t="str">
        <f t="shared" si="198"/>
        <v/>
      </c>
      <c r="AD164" s="1" t="str">
        <f t="shared" si="199"/>
        <v/>
      </c>
      <c r="AE164" s="1" t="str">
        <f t="shared" si="190"/>
        <v/>
      </c>
      <c r="AF164" s="1" t="str">
        <f t="shared" si="191"/>
        <v/>
      </c>
      <c r="AG164" s="1" t="str">
        <f t="shared" si="200"/>
        <v/>
      </c>
      <c r="AH164" s="1" t="str">
        <f t="shared" si="201"/>
        <v/>
      </c>
      <c r="AI164" s="1" t="str">
        <f t="shared" si="202"/>
        <v/>
      </c>
      <c r="AJ164" s="1" t="str">
        <f t="shared" si="203"/>
        <v/>
      </c>
      <c r="AK164" s="1" t="str">
        <f t="shared" si="204"/>
        <v/>
      </c>
      <c r="AL164" s="1" t="str">
        <f t="shared" si="205"/>
        <v/>
      </c>
      <c r="AM164" s="1" t="str">
        <f t="shared" si="206"/>
        <v/>
      </c>
      <c r="AN164" s="1" t="str">
        <f t="shared" si="207"/>
        <v/>
      </c>
      <c r="AO164" s="1" t="str">
        <f t="shared" si="208"/>
        <v/>
      </c>
      <c r="AP164" s="1" t="str">
        <f t="shared" si="209"/>
        <v/>
      </c>
      <c r="AQ164" s="1" t="str">
        <f t="shared" si="210"/>
        <v/>
      </c>
      <c r="AR164" s="4" t="s">
        <v>320</v>
      </c>
      <c r="AU164" s="1" t="s">
        <v>299</v>
      </c>
      <c r="AV164" s="5" t="s">
        <v>307</v>
      </c>
      <c r="AW164" s="5" t="s">
        <v>307</v>
      </c>
      <c r="AX164" s="6" t="str">
        <f t="shared" si="21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4" s="1" t="str">
        <f t="shared" si="212"/>
        <v/>
      </c>
      <c r="AZ164" s="1" t="str">
        <f t="shared" si="213"/>
        <v/>
      </c>
      <c r="BA164" s="1" t="str">
        <f t="shared" si="214"/>
        <v>&lt;img src=@img/easy.png@&gt;</v>
      </c>
      <c r="BB164" s="1" t="str">
        <f t="shared" si="215"/>
        <v/>
      </c>
      <c r="BC164" s="1" t="str">
        <f t="shared" si="216"/>
        <v/>
      </c>
      <c r="BD164" s="1" t="str">
        <f t="shared" si="217"/>
        <v>&lt;img src=@img/easy.png@&gt;</v>
      </c>
      <c r="BE164" s="1" t="str">
        <f t="shared" si="218"/>
        <v>easy low campus</v>
      </c>
      <c r="BF164" s="1" t="str">
        <f t="shared" si="219"/>
        <v>Near Campus</v>
      </c>
      <c r="BG164" s="1">
        <v>40.577893000000003</v>
      </c>
      <c r="BH164" s="1">
        <v>-105.07640600000001</v>
      </c>
      <c r="BI164" s="1" t="str">
        <f t="shared" si="220"/>
        <v>[40.577893,-105.076406],</v>
      </c>
      <c r="BK164" s="1" t="str">
        <f>IF(BJ164&gt;0,"&lt;img src=@img/kidicon.png@&gt;","")</f>
        <v/>
      </c>
    </row>
    <row r="165" spans="2:64" ht="21" customHeight="1" x14ac:dyDescent="0.25">
      <c r="B165" s="1" t="s">
        <v>627</v>
      </c>
      <c r="C165" s="1" t="s">
        <v>429</v>
      </c>
      <c r="G165" s="9" t="s">
        <v>628</v>
      </c>
      <c r="W165" s="1" t="str">
        <f t="shared" si="192"/>
        <v/>
      </c>
      <c r="X165" s="1" t="str">
        <f t="shared" si="193"/>
        <v/>
      </c>
      <c r="Y165" s="1" t="str">
        <f t="shared" si="194"/>
        <v/>
      </c>
      <c r="Z165" s="1" t="str">
        <f t="shared" si="195"/>
        <v/>
      </c>
      <c r="AA165" s="1" t="str">
        <f t="shared" si="196"/>
        <v/>
      </c>
      <c r="AB165" s="1" t="str">
        <f t="shared" si="197"/>
        <v/>
      </c>
      <c r="AC165" s="1" t="str">
        <f t="shared" si="198"/>
        <v/>
      </c>
      <c r="AD165" s="1" t="str">
        <f t="shared" si="199"/>
        <v/>
      </c>
      <c r="AE165" s="1" t="str">
        <f t="shared" si="190"/>
        <v/>
      </c>
      <c r="AF165" s="1" t="str">
        <f t="shared" si="191"/>
        <v/>
      </c>
      <c r="AG165" s="1" t="str">
        <f t="shared" si="200"/>
        <v/>
      </c>
      <c r="AH165" s="1" t="str">
        <f t="shared" si="201"/>
        <v/>
      </c>
      <c r="AI165" s="1" t="str">
        <f t="shared" si="202"/>
        <v/>
      </c>
      <c r="AJ165" s="1" t="str">
        <f t="shared" si="203"/>
        <v/>
      </c>
      <c r="AK165" s="1" t="str">
        <f t="shared" si="204"/>
        <v/>
      </c>
      <c r="AL165" s="1" t="str">
        <f t="shared" si="205"/>
        <v/>
      </c>
      <c r="AM165" s="1" t="str">
        <f t="shared" si="206"/>
        <v/>
      </c>
      <c r="AN165" s="1" t="str">
        <f t="shared" si="207"/>
        <v/>
      </c>
      <c r="AO165" s="1" t="str">
        <f t="shared" si="208"/>
        <v/>
      </c>
      <c r="AP165" s="1" t="str">
        <f t="shared" si="209"/>
        <v/>
      </c>
      <c r="AQ165" s="1" t="str">
        <f t="shared" si="210"/>
        <v/>
      </c>
      <c r="AU165" s="1" t="s">
        <v>299</v>
      </c>
      <c r="AV165" s="1" t="b">
        <v>0</v>
      </c>
      <c r="AW165" s="1" t="b">
        <v>0</v>
      </c>
      <c r="AX165" s="6" t="str">
        <f t="shared" si="21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5" s="1" t="str">
        <f t="shared" si="212"/>
        <v/>
      </c>
      <c r="AZ165" s="1" t="str">
        <f t="shared" si="213"/>
        <v/>
      </c>
      <c r="BA165" s="1" t="str">
        <f t="shared" si="214"/>
        <v>&lt;img src=@img/easy.png@&gt;</v>
      </c>
      <c r="BB165" s="1" t="str">
        <f t="shared" si="215"/>
        <v/>
      </c>
      <c r="BC165" s="1" t="str">
        <f t="shared" si="216"/>
        <v/>
      </c>
      <c r="BD165" s="1" t="str">
        <f t="shared" si="217"/>
        <v>&lt;img src=@img/easy.png@&gt;</v>
      </c>
      <c r="BE165" s="1" t="str">
        <f t="shared" si="218"/>
        <v>easy  cwest</v>
      </c>
      <c r="BF165" s="1" t="str">
        <f t="shared" si="219"/>
        <v>Campus West</v>
      </c>
      <c r="BG165" s="1">
        <v>40.579059999999998</v>
      </c>
      <c r="BH165" s="1">
        <v>-105.07656</v>
      </c>
      <c r="BI165" s="1" t="str">
        <f t="shared" si="220"/>
        <v>[40.57906,-105.07656],</v>
      </c>
    </row>
    <row r="166" spans="2:64" ht="21" customHeight="1" x14ac:dyDescent="0.25">
      <c r="B166" s="1" t="s">
        <v>83</v>
      </c>
      <c r="C166" s="1" t="s">
        <v>426</v>
      </c>
      <c r="D166" s="1" t="s">
        <v>84</v>
      </c>
      <c r="E166" s="1" t="s">
        <v>35</v>
      </c>
      <c r="G166" s="3" t="s">
        <v>85</v>
      </c>
      <c r="W166" s="1" t="str">
        <f t="shared" si="192"/>
        <v/>
      </c>
      <c r="X166" s="1" t="str">
        <f t="shared" si="193"/>
        <v/>
      </c>
      <c r="Y166" s="1" t="str">
        <f t="shared" si="194"/>
        <v/>
      </c>
      <c r="Z166" s="1" t="str">
        <f t="shared" si="195"/>
        <v/>
      </c>
      <c r="AA166" s="1" t="str">
        <f t="shared" si="196"/>
        <v/>
      </c>
      <c r="AB166" s="1" t="str">
        <f t="shared" si="197"/>
        <v/>
      </c>
      <c r="AC166" s="1" t="str">
        <f t="shared" si="198"/>
        <v/>
      </c>
      <c r="AD166" s="1" t="str">
        <f t="shared" si="199"/>
        <v/>
      </c>
      <c r="AE166" s="1" t="str">
        <f t="shared" si="190"/>
        <v/>
      </c>
      <c r="AF166" s="1" t="str">
        <f t="shared" si="191"/>
        <v/>
      </c>
      <c r="AG166" s="1" t="str">
        <f t="shared" si="200"/>
        <v/>
      </c>
      <c r="AH166" s="1" t="str">
        <f t="shared" si="201"/>
        <v/>
      </c>
      <c r="AI166" s="1" t="str">
        <f t="shared" si="202"/>
        <v/>
      </c>
      <c r="AJ166" s="1" t="str">
        <f t="shared" si="203"/>
        <v/>
      </c>
      <c r="AK166" s="1" t="str">
        <f t="shared" si="204"/>
        <v/>
      </c>
      <c r="AL166" s="1" t="str">
        <f t="shared" si="205"/>
        <v/>
      </c>
      <c r="AM166" s="1" t="str">
        <f t="shared" si="206"/>
        <v/>
      </c>
      <c r="AN166" s="1" t="str">
        <f t="shared" si="207"/>
        <v/>
      </c>
      <c r="AO166" s="1" t="str">
        <f t="shared" si="208"/>
        <v/>
      </c>
      <c r="AP166" s="1" t="str">
        <f t="shared" si="209"/>
        <v/>
      </c>
      <c r="AQ166" s="1" t="str">
        <f t="shared" si="210"/>
        <v/>
      </c>
      <c r="AR166" s="8" t="s">
        <v>242</v>
      </c>
      <c r="AS166" s="1" t="s">
        <v>295</v>
      </c>
      <c r="AU166" s="1" t="s">
        <v>28</v>
      </c>
      <c r="AV166" s="5" t="s">
        <v>307</v>
      </c>
      <c r="AW166" s="5" t="s">
        <v>307</v>
      </c>
      <c r="AX166" s="6" t="str">
        <f t="shared" si="21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6" s="1" t="str">
        <f t="shared" si="212"/>
        <v>&lt;img src=@img/outdoor.png@&gt;</v>
      </c>
      <c r="AZ166" s="1" t="str">
        <f t="shared" si="213"/>
        <v/>
      </c>
      <c r="BA166" s="1" t="str">
        <f t="shared" si="214"/>
        <v>&lt;img src=@img/medium.png@&gt;</v>
      </c>
      <c r="BB166" s="1" t="str">
        <f t="shared" si="215"/>
        <v/>
      </c>
      <c r="BC166" s="1" t="str">
        <f t="shared" si="216"/>
        <v/>
      </c>
      <c r="BD166" s="1" t="str">
        <f t="shared" si="217"/>
        <v>&lt;img src=@img/outdoor.png@&gt;&lt;img src=@img/medium.png@&gt;</v>
      </c>
      <c r="BE166" s="1" t="str">
        <f t="shared" si="218"/>
        <v>outdoor medium high old</v>
      </c>
      <c r="BF166" s="1" t="str">
        <f t="shared" si="219"/>
        <v>Old Town</v>
      </c>
      <c r="BG166" s="1">
        <v>40.582315000000001</v>
      </c>
      <c r="BH166" s="1">
        <v>-105.079252</v>
      </c>
      <c r="BI166" s="1" t="str">
        <f t="shared" si="220"/>
        <v>[40.582315,-105.079252],</v>
      </c>
      <c r="BK166" s="1" t="str">
        <f>IF(BJ166&gt;0,"&lt;img src=@img/kidicon.png@&gt;","")</f>
        <v/>
      </c>
    </row>
    <row r="167" spans="2:64" ht="21" customHeight="1" x14ac:dyDescent="0.25">
      <c r="B167" s="1" t="s">
        <v>218</v>
      </c>
      <c r="C167" s="1" t="s">
        <v>308</v>
      </c>
      <c r="D167" s="1" t="s">
        <v>90</v>
      </c>
      <c r="E167" s="1" t="s">
        <v>431</v>
      </c>
      <c r="G167" s="1" t="s">
        <v>219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503</v>
      </c>
      <c r="W167" s="1" t="str">
        <f t="shared" si="192"/>
        <v/>
      </c>
      <c r="X167" s="1" t="str">
        <f t="shared" si="193"/>
        <v/>
      </c>
      <c r="Y167" s="1">
        <f t="shared" si="194"/>
        <v>15</v>
      </c>
      <c r="Z167" s="1">
        <f t="shared" si="195"/>
        <v>18</v>
      </c>
      <c r="AA167" s="1">
        <f t="shared" si="196"/>
        <v>15</v>
      </c>
      <c r="AB167" s="1">
        <f t="shared" si="197"/>
        <v>18</v>
      </c>
      <c r="AC167" s="1">
        <f t="shared" si="198"/>
        <v>15</v>
      </c>
      <c r="AD167" s="1">
        <f t="shared" si="199"/>
        <v>18</v>
      </c>
      <c r="AE167" s="1">
        <f t="shared" si="190"/>
        <v>15</v>
      </c>
      <c r="AF167" s="1">
        <f t="shared" si="191"/>
        <v>18</v>
      </c>
      <c r="AG167" s="1">
        <f t="shared" si="200"/>
        <v>15</v>
      </c>
      <c r="AH167" s="1">
        <f t="shared" si="201"/>
        <v>18</v>
      </c>
      <c r="AI167" s="1" t="str">
        <f t="shared" si="202"/>
        <v/>
      </c>
      <c r="AJ167" s="1" t="str">
        <f t="shared" si="203"/>
        <v/>
      </c>
      <c r="AK167" s="1" t="str">
        <f t="shared" si="204"/>
        <v/>
      </c>
      <c r="AL167" s="1" t="str">
        <f t="shared" si="205"/>
        <v>3pm-6pm</v>
      </c>
      <c r="AM167" s="1" t="str">
        <f t="shared" si="206"/>
        <v>3pm-6pm</v>
      </c>
      <c r="AN167" s="1" t="str">
        <f t="shared" si="207"/>
        <v>3pm-6pm</v>
      </c>
      <c r="AO167" s="1" t="str">
        <f t="shared" si="208"/>
        <v>3pm-6pm</v>
      </c>
      <c r="AP167" s="1" t="str">
        <f t="shared" si="209"/>
        <v>3pm-6pm</v>
      </c>
      <c r="AQ167" s="1" t="str">
        <f t="shared" si="210"/>
        <v/>
      </c>
      <c r="AR167" s="4" t="s">
        <v>355</v>
      </c>
      <c r="AU167" s="1" t="s">
        <v>28</v>
      </c>
      <c r="AV167" s="5" t="s">
        <v>306</v>
      </c>
      <c r="AW167" s="5" t="s">
        <v>306</v>
      </c>
      <c r="AX167" s="6" t="str">
        <f t="shared" si="21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7" s="1" t="str">
        <f t="shared" si="212"/>
        <v/>
      </c>
      <c r="AZ167" s="1" t="str">
        <f t="shared" si="213"/>
        <v/>
      </c>
      <c r="BA167" s="1" t="str">
        <f t="shared" si="214"/>
        <v>&lt;img src=@img/medium.png@&gt;</v>
      </c>
      <c r="BB167" s="1" t="str">
        <f t="shared" si="215"/>
        <v>&lt;img src=@img/drinkicon.png@&gt;</v>
      </c>
      <c r="BC167" s="1" t="str">
        <f t="shared" si="216"/>
        <v>&lt;img src=@img/foodicon.png@&gt;</v>
      </c>
      <c r="BD167" s="1" t="str">
        <f t="shared" si="217"/>
        <v>&lt;img src=@img/medium.png@&gt;&lt;img src=@img/drinkicon.png@&gt;&lt;img src=@img/foodicon.png@&gt;</v>
      </c>
      <c r="BE167" s="1" t="str">
        <f t="shared" si="218"/>
        <v>drink food medium med campus</v>
      </c>
      <c r="BF167" s="1" t="str">
        <f t="shared" si="219"/>
        <v>Near Campus</v>
      </c>
      <c r="BG167" s="1">
        <v>40.578552000000002</v>
      </c>
      <c r="BH167" s="1">
        <v>-105.076792</v>
      </c>
      <c r="BI167" s="1" t="str">
        <f t="shared" si="220"/>
        <v>[40.578552,-105.076792],</v>
      </c>
      <c r="BK167" s="1" t="str">
        <f>IF(BJ167&gt;0,"&lt;img src=@img/kidicon.png@&gt;","")</f>
        <v/>
      </c>
    </row>
    <row r="168" spans="2:64" ht="21" customHeight="1" x14ac:dyDescent="0.25">
      <c r="B168" s="1" t="s">
        <v>629</v>
      </c>
      <c r="C168" s="1" t="s">
        <v>309</v>
      </c>
      <c r="G168" s="9" t="s">
        <v>630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W168" s="1" t="str">
        <f t="shared" si="192"/>
        <v/>
      </c>
      <c r="X168" s="1" t="str">
        <f t="shared" si="193"/>
        <v/>
      </c>
      <c r="Y168" s="1" t="str">
        <f t="shared" si="194"/>
        <v/>
      </c>
      <c r="Z168" s="1" t="str">
        <f t="shared" si="195"/>
        <v/>
      </c>
      <c r="AA168" s="1">
        <f t="shared" si="196"/>
        <v>16</v>
      </c>
      <c r="AB168" s="1">
        <f t="shared" si="197"/>
        <v>18</v>
      </c>
      <c r="AC168" s="1">
        <f t="shared" si="198"/>
        <v>16</v>
      </c>
      <c r="AD168" s="1">
        <f t="shared" si="199"/>
        <v>18</v>
      </c>
      <c r="AE168" s="1">
        <f t="shared" si="190"/>
        <v>16</v>
      </c>
      <c r="AF168" s="1">
        <f t="shared" si="191"/>
        <v>18</v>
      </c>
      <c r="AG168" s="1">
        <f t="shared" si="200"/>
        <v>16</v>
      </c>
      <c r="AH168" s="1">
        <f t="shared" si="201"/>
        <v>18</v>
      </c>
      <c r="AI168" s="1" t="str">
        <f t="shared" si="202"/>
        <v/>
      </c>
      <c r="AJ168" s="1" t="str">
        <f t="shared" si="203"/>
        <v/>
      </c>
      <c r="AK168" s="1" t="str">
        <f t="shared" si="204"/>
        <v/>
      </c>
      <c r="AL168" s="1" t="str">
        <f t="shared" si="205"/>
        <v/>
      </c>
      <c r="AM168" s="1" t="str">
        <f t="shared" si="206"/>
        <v>4pm-6pm</v>
      </c>
      <c r="AN168" s="1" t="str">
        <f t="shared" si="207"/>
        <v>4pm-6pm</v>
      </c>
      <c r="AO168" s="1" t="str">
        <f t="shared" si="208"/>
        <v>4pm-6pm</v>
      </c>
      <c r="AP168" s="1" t="str">
        <f t="shared" si="209"/>
        <v>4pm-6pm</v>
      </c>
      <c r="AQ168" s="1" t="str">
        <f t="shared" si="210"/>
        <v/>
      </c>
      <c r="AR168" s="15" t="s">
        <v>631</v>
      </c>
      <c r="AU168" s="1" t="s">
        <v>299</v>
      </c>
      <c r="AV168" s="1" t="b">
        <v>0</v>
      </c>
      <c r="AW168" s="1" t="b">
        <v>0</v>
      </c>
      <c r="AX168" s="6" t="str">
        <f t="shared" si="21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8" s="1" t="str">
        <f t="shared" si="212"/>
        <v/>
      </c>
      <c r="AZ168" s="1" t="str">
        <f t="shared" si="213"/>
        <v/>
      </c>
      <c r="BA168" s="1" t="str">
        <f t="shared" si="214"/>
        <v>&lt;img src=@img/easy.png@&gt;</v>
      </c>
      <c r="BB168" s="1" t="str">
        <f t="shared" si="215"/>
        <v/>
      </c>
      <c r="BC168" s="1" t="str">
        <f t="shared" si="216"/>
        <v/>
      </c>
      <c r="BD168" s="1" t="str">
        <f t="shared" si="217"/>
        <v>&lt;img src=@img/easy.png@&gt;</v>
      </c>
      <c r="BE168" s="1" t="str">
        <f t="shared" si="218"/>
        <v>easy  midtown</v>
      </c>
      <c r="BF168" s="1" t="str">
        <f t="shared" si="219"/>
        <v>Midtown</v>
      </c>
      <c r="BG168" s="1">
        <v>40.562080000000002</v>
      </c>
      <c r="BH168" s="1">
        <v>-105.03864</v>
      </c>
      <c r="BI168" s="1" t="str">
        <f t="shared" si="220"/>
        <v>[40.56208,-105.03864],</v>
      </c>
    </row>
    <row r="169" spans="2:64" ht="21" customHeight="1" x14ac:dyDescent="0.25">
      <c r="B169" s="1" t="s">
        <v>173</v>
      </c>
      <c r="C169" s="1" t="s">
        <v>426</v>
      </c>
      <c r="D169" s="1" t="s">
        <v>174</v>
      </c>
      <c r="E169" s="1" t="s">
        <v>35</v>
      </c>
      <c r="G169" s="1" t="s">
        <v>175</v>
      </c>
      <c r="J169" s="1">
        <v>1500</v>
      </c>
      <c r="K169" s="1">
        <v>1800</v>
      </c>
      <c r="L169" s="1">
        <v>1500</v>
      </c>
      <c r="M169" s="1">
        <v>1800</v>
      </c>
      <c r="N169" s="1">
        <v>1500</v>
      </c>
      <c r="O169" s="1">
        <v>1800</v>
      </c>
      <c r="P169" s="1">
        <v>1500</v>
      </c>
      <c r="Q169" s="1">
        <v>1800</v>
      </c>
      <c r="R169" s="1">
        <v>1500</v>
      </c>
      <c r="S169" s="1">
        <v>1800</v>
      </c>
      <c r="V169" s="1" t="s">
        <v>504</v>
      </c>
      <c r="W169" s="1" t="str">
        <f t="shared" si="192"/>
        <v/>
      </c>
      <c r="X169" s="1" t="str">
        <f t="shared" si="193"/>
        <v/>
      </c>
      <c r="Y169" s="1">
        <f t="shared" si="194"/>
        <v>15</v>
      </c>
      <c r="Z169" s="1">
        <f t="shared" si="195"/>
        <v>18</v>
      </c>
      <c r="AA169" s="1">
        <f t="shared" si="196"/>
        <v>15</v>
      </c>
      <c r="AB169" s="1">
        <f t="shared" si="197"/>
        <v>18</v>
      </c>
      <c r="AC169" s="1">
        <f t="shared" si="198"/>
        <v>15</v>
      </c>
      <c r="AD169" s="1">
        <f t="shared" si="199"/>
        <v>18</v>
      </c>
      <c r="AE169" s="1">
        <f t="shared" si="190"/>
        <v>15</v>
      </c>
      <c r="AF169" s="1">
        <f t="shared" si="191"/>
        <v>18</v>
      </c>
      <c r="AG169" s="1">
        <f t="shared" si="200"/>
        <v>15</v>
      </c>
      <c r="AH169" s="1">
        <f t="shared" si="201"/>
        <v>18</v>
      </c>
      <c r="AI169" s="1" t="str">
        <f t="shared" si="202"/>
        <v/>
      </c>
      <c r="AJ169" s="1" t="str">
        <f t="shared" si="203"/>
        <v/>
      </c>
      <c r="AK169" s="1" t="str">
        <f t="shared" si="204"/>
        <v/>
      </c>
      <c r="AL169" s="1" t="str">
        <f t="shared" si="205"/>
        <v>3pm-6pm</v>
      </c>
      <c r="AM169" s="1" t="str">
        <f t="shared" si="206"/>
        <v>3pm-6pm</v>
      </c>
      <c r="AN169" s="1" t="str">
        <f t="shared" si="207"/>
        <v>3pm-6pm</v>
      </c>
      <c r="AO169" s="1" t="str">
        <f t="shared" si="208"/>
        <v>3pm-6pm</v>
      </c>
      <c r="AP169" s="1" t="str">
        <f t="shared" si="209"/>
        <v>3pm-6pm</v>
      </c>
      <c r="AQ169" s="1" t="str">
        <f t="shared" si="210"/>
        <v/>
      </c>
      <c r="AR169" s="8" t="s">
        <v>254</v>
      </c>
      <c r="AU169" s="1" t="s">
        <v>298</v>
      </c>
      <c r="AV169" s="5" t="s">
        <v>306</v>
      </c>
      <c r="AW169" s="5" t="s">
        <v>306</v>
      </c>
      <c r="AX169" s="6" t="str">
        <f t="shared" si="21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9" s="1" t="str">
        <f t="shared" si="212"/>
        <v/>
      </c>
      <c r="AZ169" s="1" t="str">
        <f t="shared" si="213"/>
        <v/>
      </c>
      <c r="BA169" s="1" t="str">
        <f t="shared" si="214"/>
        <v>&lt;img src=@img/hard.png@&gt;</v>
      </c>
      <c r="BB169" s="1" t="str">
        <f t="shared" si="215"/>
        <v>&lt;img src=@img/drinkicon.png@&gt;</v>
      </c>
      <c r="BC169" s="1" t="str">
        <f t="shared" si="216"/>
        <v>&lt;img src=@img/foodicon.png@&gt;</v>
      </c>
      <c r="BD169" s="1" t="str">
        <f t="shared" si="217"/>
        <v>&lt;img src=@img/hard.png@&gt;&lt;img src=@img/drinkicon.png@&gt;&lt;img src=@img/foodicon.png@&gt;</v>
      </c>
      <c r="BE169" s="1" t="str">
        <f t="shared" si="218"/>
        <v>drink food hard high old</v>
      </c>
      <c r="BF169" s="1" t="str">
        <f t="shared" si="219"/>
        <v>Old Town</v>
      </c>
      <c r="BG169" s="1">
        <v>40.587240999999999</v>
      </c>
      <c r="BH169" s="1">
        <v>-105.076707</v>
      </c>
      <c r="BI169" s="1" t="str">
        <f t="shared" si="220"/>
        <v>[40.587241,-105.076707],</v>
      </c>
      <c r="BK169" s="1" t="str">
        <f>IF(BJ169&gt;0,"&lt;img src=@img/kidicon.png@&gt;","")</f>
        <v/>
      </c>
    </row>
    <row r="170" spans="2:64" ht="21" customHeight="1" x14ac:dyDescent="0.25">
      <c r="B170" s="1" t="s">
        <v>572</v>
      </c>
      <c r="C170" s="1" t="s">
        <v>426</v>
      </c>
      <c r="D170" s="1" t="s">
        <v>561</v>
      </c>
      <c r="E170" s="1" t="s">
        <v>431</v>
      </c>
      <c r="G170" s="1" t="s">
        <v>573</v>
      </c>
      <c r="W170" s="1" t="str">
        <f t="shared" si="192"/>
        <v/>
      </c>
      <c r="X170" s="1" t="str">
        <f t="shared" si="193"/>
        <v/>
      </c>
      <c r="Y170" s="1" t="str">
        <f t="shared" si="194"/>
        <v/>
      </c>
      <c r="Z170" s="1" t="str">
        <f t="shared" si="195"/>
        <v/>
      </c>
      <c r="AA170" s="1" t="str">
        <f t="shared" si="196"/>
        <v/>
      </c>
      <c r="AB170" s="1" t="str">
        <f t="shared" si="197"/>
        <v/>
      </c>
      <c r="AC170" s="1" t="str">
        <f t="shared" si="198"/>
        <v/>
      </c>
      <c r="AD170" s="1" t="str">
        <f t="shared" si="199"/>
        <v/>
      </c>
      <c r="AE170" s="1" t="str">
        <f t="shared" si="190"/>
        <v/>
      </c>
      <c r="AF170" s="1" t="str">
        <f t="shared" si="191"/>
        <v/>
      </c>
      <c r="AG170" s="1" t="str">
        <f t="shared" si="200"/>
        <v/>
      </c>
      <c r="AH170" s="1" t="str">
        <f t="shared" si="201"/>
        <v/>
      </c>
      <c r="AI170" s="1" t="str">
        <f t="shared" si="202"/>
        <v/>
      </c>
      <c r="AJ170" s="1" t="str">
        <f t="shared" si="203"/>
        <v/>
      </c>
      <c r="AK170" s="1" t="str">
        <f t="shared" si="204"/>
        <v/>
      </c>
      <c r="AL170" s="1" t="str">
        <f t="shared" si="205"/>
        <v/>
      </c>
      <c r="AM170" s="1" t="str">
        <f t="shared" si="206"/>
        <v/>
      </c>
      <c r="AN170" s="1" t="str">
        <f t="shared" si="207"/>
        <v/>
      </c>
      <c r="AO170" s="1" t="str">
        <f t="shared" si="208"/>
        <v/>
      </c>
      <c r="AP170" s="1" t="str">
        <f t="shared" si="209"/>
        <v/>
      </c>
      <c r="AQ170" s="1" t="str">
        <f t="shared" si="210"/>
        <v/>
      </c>
      <c r="AR170" s="4" t="s">
        <v>574</v>
      </c>
      <c r="AS170" s="1" t="s">
        <v>295</v>
      </c>
      <c r="AU170" s="5" t="s">
        <v>28</v>
      </c>
      <c r="AV170" s="5" t="s">
        <v>307</v>
      </c>
      <c r="AW170" s="5" t="s">
        <v>307</v>
      </c>
      <c r="AX170" s="6" t="str">
        <f t="shared" si="21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0" s="1" t="str">
        <f t="shared" si="212"/>
        <v>&lt;img src=@img/outdoor.png@&gt;</v>
      </c>
      <c r="AZ170" s="1" t="str">
        <f t="shared" si="213"/>
        <v/>
      </c>
      <c r="BA170" s="1" t="str">
        <f t="shared" si="214"/>
        <v>&lt;img src=@img/medium.png@&gt;</v>
      </c>
      <c r="BB170" s="1" t="str">
        <f t="shared" si="215"/>
        <v/>
      </c>
      <c r="BC170" s="1" t="str">
        <f t="shared" si="216"/>
        <v/>
      </c>
      <c r="BD170" s="1" t="str">
        <f t="shared" si="217"/>
        <v>&lt;img src=@img/outdoor.png@&gt;&lt;img src=@img/medium.png@&gt;</v>
      </c>
      <c r="BE170" s="1" t="str">
        <f t="shared" si="218"/>
        <v>outdoor medium med old</v>
      </c>
      <c r="BF170" s="1" t="str">
        <f t="shared" si="219"/>
        <v>Old Town</v>
      </c>
      <c r="BG170" s="1">
        <v>40.57891</v>
      </c>
      <c r="BH170" s="1">
        <v>-105.07843</v>
      </c>
      <c r="BI170" s="1" t="str">
        <f t="shared" si="220"/>
        <v>[40.57891,-105.07843],</v>
      </c>
    </row>
    <row r="171" spans="2:64" ht="21" customHeight="1" x14ac:dyDescent="0.25">
      <c r="B171" s="1" t="s">
        <v>755</v>
      </c>
      <c r="C171" s="1" t="s">
        <v>426</v>
      </c>
      <c r="E171" s="1" t="s">
        <v>431</v>
      </c>
      <c r="G171" s="18" t="s">
        <v>768</v>
      </c>
      <c r="W171" s="1" t="str">
        <f t="shared" si="192"/>
        <v/>
      </c>
      <c r="X171" s="1" t="str">
        <f t="shared" si="193"/>
        <v/>
      </c>
      <c r="Y171" s="1" t="str">
        <f t="shared" si="194"/>
        <v/>
      </c>
      <c r="Z171" s="1" t="str">
        <f t="shared" si="195"/>
        <v/>
      </c>
      <c r="AA171" s="1" t="str">
        <f t="shared" si="196"/>
        <v/>
      </c>
      <c r="AB171" s="1" t="str">
        <f t="shared" si="197"/>
        <v/>
      </c>
      <c r="AC171" s="1" t="str">
        <f t="shared" si="198"/>
        <v/>
      </c>
      <c r="AD171" s="1" t="str">
        <f t="shared" si="199"/>
        <v/>
      </c>
      <c r="AG171" s="1" t="str">
        <f t="shared" si="200"/>
        <v/>
      </c>
      <c r="AH171" s="1" t="str">
        <f t="shared" si="201"/>
        <v/>
      </c>
      <c r="AI171" s="1" t="str">
        <f t="shared" si="202"/>
        <v/>
      </c>
      <c r="AJ171" s="1" t="str">
        <f t="shared" si="203"/>
        <v/>
      </c>
      <c r="AK171" s="1" t="str">
        <f t="shared" si="204"/>
        <v/>
      </c>
      <c r="AL171" s="1" t="str">
        <f t="shared" si="205"/>
        <v/>
      </c>
      <c r="AM171" s="1" t="str">
        <f t="shared" si="206"/>
        <v/>
      </c>
      <c r="AN171" s="1" t="str">
        <f t="shared" si="207"/>
        <v/>
      </c>
      <c r="AO171" s="1" t="str">
        <f t="shared" si="208"/>
        <v/>
      </c>
      <c r="AP171" s="1" t="str">
        <f t="shared" si="209"/>
        <v/>
      </c>
      <c r="AQ171" s="1" t="str">
        <f t="shared" si="210"/>
        <v/>
      </c>
      <c r="AR171" s="1" t="s">
        <v>769</v>
      </c>
      <c r="AU171" s="1" t="s">
        <v>298</v>
      </c>
      <c r="AV171" s="1" t="b">
        <v>0</v>
      </c>
      <c r="AW171" s="1" t="b">
        <v>0</v>
      </c>
      <c r="AX171" s="6" t="str">
        <f t="shared" si="21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1" s="1" t="str">
        <f t="shared" si="212"/>
        <v/>
      </c>
      <c r="AZ171" s="1" t="str">
        <f t="shared" si="213"/>
        <v/>
      </c>
      <c r="BA171" s="1" t="str">
        <f t="shared" si="214"/>
        <v>&lt;img src=@img/hard.png@&gt;</v>
      </c>
      <c r="BB171" s="1" t="str">
        <f t="shared" si="215"/>
        <v/>
      </c>
      <c r="BC171" s="1" t="str">
        <f t="shared" si="216"/>
        <v/>
      </c>
      <c r="BD171" s="1" t="str">
        <f t="shared" si="217"/>
        <v>&lt;img src=@img/hard.png@&gt;</v>
      </c>
      <c r="BE171" s="1" t="str">
        <f t="shared" si="218"/>
        <v>hard med old</v>
      </c>
      <c r="BF171" s="1" t="str">
        <f t="shared" si="219"/>
        <v>Old Town</v>
      </c>
      <c r="BG171" s="11">
        <v>40.586450999999997</v>
      </c>
      <c r="BH171" s="11">
        <v>-105.078568</v>
      </c>
      <c r="BI171" s="1" t="str">
        <f t="shared" si="220"/>
        <v>[40.586451,-105.078568],</v>
      </c>
    </row>
    <row r="172" spans="2:64" ht="21" customHeight="1" x14ac:dyDescent="0.25">
      <c r="B172" s="1" t="s">
        <v>700</v>
      </c>
      <c r="C172" s="1" t="s">
        <v>426</v>
      </c>
      <c r="D172" s="1" t="s">
        <v>556</v>
      </c>
      <c r="E172" s="1" t="s">
        <v>35</v>
      </c>
      <c r="G172" s="9" t="s">
        <v>557</v>
      </c>
      <c r="J172" s="1">
        <v>1100</v>
      </c>
      <c r="K172" s="1">
        <v>1700</v>
      </c>
      <c r="L172" s="1">
        <v>1600</v>
      </c>
      <c r="M172" s="1">
        <v>1800</v>
      </c>
      <c r="N172" s="1">
        <v>1600</v>
      </c>
      <c r="O172" s="1">
        <v>1800</v>
      </c>
      <c r="P172" s="1">
        <v>1600</v>
      </c>
      <c r="Q172" s="1">
        <v>1800</v>
      </c>
      <c r="R172" s="1">
        <v>1600</v>
      </c>
      <c r="S172" s="1">
        <v>1800</v>
      </c>
      <c r="T172" s="1">
        <v>1100</v>
      </c>
      <c r="U172" s="1">
        <v>1700</v>
      </c>
      <c r="V172" s="1" t="s">
        <v>558</v>
      </c>
      <c r="W172" s="1" t="str">
        <f t="shared" si="192"/>
        <v/>
      </c>
      <c r="X172" s="1" t="str">
        <f t="shared" si="193"/>
        <v/>
      </c>
      <c r="Y172" s="1">
        <f t="shared" si="194"/>
        <v>11</v>
      </c>
      <c r="Z172" s="1">
        <f t="shared" si="195"/>
        <v>17</v>
      </c>
      <c r="AA172" s="1">
        <f t="shared" si="196"/>
        <v>16</v>
      </c>
      <c r="AB172" s="1">
        <f t="shared" si="197"/>
        <v>18</v>
      </c>
      <c r="AC172" s="1">
        <f t="shared" si="198"/>
        <v>16</v>
      </c>
      <c r="AD172" s="1">
        <f t="shared" si="199"/>
        <v>18</v>
      </c>
      <c r="AE172" s="1">
        <f t="shared" ref="AE172:AE183" si="221">IF(P172&gt;0,P172/100,"")</f>
        <v>16</v>
      </c>
      <c r="AF172" s="1">
        <f t="shared" ref="AF172:AF183" si="222">IF(Q172&gt;0,Q172/100,"")</f>
        <v>18</v>
      </c>
      <c r="AG172" s="1">
        <f t="shared" si="200"/>
        <v>16</v>
      </c>
      <c r="AH172" s="1">
        <f t="shared" si="201"/>
        <v>18</v>
      </c>
      <c r="AI172" s="1">
        <f t="shared" si="202"/>
        <v>11</v>
      </c>
      <c r="AJ172" s="1">
        <f t="shared" si="203"/>
        <v>17</v>
      </c>
      <c r="AK172" s="1" t="str">
        <f t="shared" si="204"/>
        <v/>
      </c>
      <c r="AL172" s="1" t="str">
        <f t="shared" si="205"/>
        <v>11am-5pm</v>
      </c>
      <c r="AM172" s="1" t="str">
        <f t="shared" si="206"/>
        <v>4pm-6pm</v>
      </c>
      <c r="AN172" s="1" t="str">
        <f t="shared" si="207"/>
        <v>4pm-6pm</v>
      </c>
      <c r="AO172" s="1" t="str">
        <f t="shared" si="208"/>
        <v>4pm-6pm</v>
      </c>
      <c r="AP172" s="1" t="str">
        <f t="shared" si="209"/>
        <v>4pm-6pm</v>
      </c>
      <c r="AQ172" s="1" t="str">
        <f t="shared" si="210"/>
        <v>11am-5pm</v>
      </c>
      <c r="AR172" s="4" t="s">
        <v>559</v>
      </c>
      <c r="AU172" s="1" t="s">
        <v>298</v>
      </c>
      <c r="AV172" s="5" t="s">
        <v>306</v>
      </c>
      <c r="AW172" s="5" t="s">
        <v>306</v>
      </c>
      <c r="AX172" s="6" t="str">
        <f t="shared" si="21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2" s="1" t="str">
        <f t="shared" si="212"/>
        <v/>
      </c>
      <c r="AZ172" s="1" t="str">
        <f t="shared" si="213"/>
        <v/>
      </c>
      <c r="BA172" s="1" t="str">
        <f t="shared" si="214"/>
        <v>&lt;img src=@img/hard.png@&gt;</v>
      </c>
      <c r="BB172" s="1" t="str">
        <f t="shared" si="215"/>
        <v>&lt;img src=@img/drinkicon.png@&gt;</v>
      </c>
      <c r="BC172" s="1" t="str">
        <f t="shared" si="216"/>
        <v>&lt;img src=@img/foodicon.png@&gt;</v>
      </c>
      <c r="BD172" s="1" t="str">
        <f t="shared" si="217"/>
        <v>&lt;img src=@img/hard.png@&gt;&lt;img src=@img/drinkicon.png@&gt;&lt;img src=@img/foodicon.png@&gt;</v>
      </c>
      <c r="BE172" s="1" t="str">
        <f t="shared" si="218"/>
        <v>drink food hard high old</v>
      </c>
      <c r="BF172" s="1" t="str">
        <f t="shared" si="219"/>
        <v>Old Town</v>
      </c>
      <c r="BG172" s="1">
        <v>40.588149999999999</v>
      </c>
      <c r="BH172" s="1">
        <v>-105.07761000000001</v>
      </c>
      <c r="BI172" s="1" t="str">
        <f t="shared" si="220"/>
        <v>[40.58815,-105.07761],</v>
      </c>
    </row>
    <row r="173" spans="2:64" ht="21" customHeight="1" x14ac:dyDescent="0.25">
      <c r="B173" s="1" t="s">
        <v>632</v>
      </c>
      <c r="C173" s="1" t="s">
        <v>426</v>
      </c>
      <c r="G173" s="9" t="s">
        <v>633</v>
      </c>
      <c r="W173" s="1" t="str">
        <f t="shared" si="192"/>
        <v/>
      </c>
      <c r="X173" s="1" t="str">
        <f t="shared" si="193"/>
        <v/>
      </c>
      <c r="Y173" s="1" t="str">
        <f t="shared" si="194"/>
        <v/>
      </c>
      <c r="Z173" s="1" t="str">
        <f t="shared" si="195"/>
        <v/>
      </c>
      <c r="AA173" s="1" t="str">
        <f t="shared" si="196"/>
        <v/>
      </c>
      <c r="AB173" s="1" t="str">
        <f t="shared" si="197"/>
        <v/>
      </c>
      <c r="AC173" s="1" t="str">
        <f t="shared" si="198"/>
        <v/>
      </c>
      <c r="AD173" s="1" t="str">
        <f t="shared" si="199"/>
        <v/>
      </c>
      <c r="AE173" s="1" t="str">
        <f t="shared" si="221"/>
        <v/>
      </c>
      <c r="AF173" s="1" t="str">
        <f t="shared" si="222"/>
        <v/>
      </c>
      <c r="AG173" s="1" t="str">
        <f t="shared" si="200"/>
        <v/>
      </c>
      <c r="AH173" s="1" t="str">
        <f t="shared" si="201"/>
        <v/>
      </c>
      <c r="AI173" s="1" t="str">
        <f t="shared" si="202"/>
        <v/>
      </c>
      <c r="AJ173" s="1" t="str">
        <f t="shared" si="203"/>
        <v/>
      </c>
      <c r="AK173" s="1" t="str">
        <f t="shared" si="204"/>
        <v/>
      </c>
      <c r="AL173" s="1" t="str">
        <f t="shared" si="205"/>
        <v/>
      </c>
      <c r="AM173" s="1" t="str">
        <f t="shared" si="206"/>
        <v/>
      </c>
      <c r="AN173" s="1" t="str">
        <f t="shared" si="207"/>
        <v/>
      </c>
      <c r="AO173" s="1" t="str">
        <f t="shared" si="208"/>
        <v/>
      </c>
      <c r="AP173" s="1" t="str">
        <f t="shared" si="209"/>
        <v/>
      </c>
      <c r="AQ173" s="1" t="str">
        <f t="shared" si="210"/>
        <v/>
      </c>
      <c r="AR173" s="15" t="s">
        <v>634</v>
      </c>
      <c r="AU173" s="1" t="s">
        <v>298</v>
      </c>
      <c r="AV173" s="1" t="b">
        <v>0</v>
      </c>
      <c r="AW173" s="1" t="b">
        <v>0</v>
      </c>
      <c r="AX173" s="6" t="str">
        <f t="shared" si="21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3" s="1" t="str">
        <f t="shared" si="212"/>
        <v/>
      </c>
      <c r="AZ173" s="1" t="str">
        <f t="shared" si="213"/>
        <v/>
      </c>
      <c r="BA173" s="1" t="str">
        <f t="shared" si="214"/>
        <v>&lt;img src=@img/hard.png@&gt;</v>
      </c>
      <c r="BB173" s="1" t="str">
        <f t="shared" si="215"/>
        <v/>
      </c>
      <c r="BC173" s="1" t="str">
        <f t="shared" si="216"/>
        <v/>
      </c>
      <c r="BD173" s="1" t="str">
        <f t="shared" si="217"/>
        <v>&lt;img src=@img/hard.png@&gt;</v>
      </c>
      <c r="BE173" s="1" t="str">
        <f t="shared" si="218"/>
        <v>hard  old</v>
      </c>
      <c r="BF173" s="1" t="str">
        <f t="shared" si="219"/>
        <v>Old Town</v>
      </c>
      <c r="BG173" s="1">
        <v>40.588990000000003</v>
      </c>
      <c r="BH173" s="1">
        <v>-105.07637</v>
      </c>
      <c r="BI173" s="1" t="str">
        <f t="shared" si="220"/>
        <v>[40.58899,-105.07637],</v>
      </c>
    </row>
    <row r="174" spans="2:64" ht="21" customHeight="1" x14ac:dyDescent="0.25">
      <c r="B174" s="1" t="s">
        <v>565</v>
      </c>
      <c r="C174" s="1" t="s">
        <v>426</v>
      </c>
      <c r="D174" s="1" t="s">
        <v>566</v>
      </c>
      <c r="E174" s="1" t="s">
        <v>35</v>
      </c>
      <c r="G174" s="9" t="s">
        <v>567</v>
      </c>
      <c r="W174" s="1" t="str">
        <f t="shared" si="192"/>
        <v/>
      </c>
      <c r="X174" s="1" t="str">
        <f t="shared" si="193"/>
        <v/>
      </c>
      <c r="Y174" s="1" t="str">
        <f t="shared" si="194"/>
        <v/>
      </c>
      <c r="Z174" s="1" t="str">
        <f t="shared" si="195"/>
        <v/>
      </c>
      <c r="AA174" s="1" t="str">
        <f t="shared" si="196"/>
        <v/>
      </c>
      <c r="AB174" s="1" t="str">
        <f t="shared" si="197"/>
        <v/>
      </c>
      <c r="AC174" s="1" t="str">
        <f t="shared" si="198"/>
        <v/>
      </c>
      <c r="AD174" s="1" t="str">
        <f t="shared" si="199"/>
        <v/>
      </c>
      <c r="AE174" s="1" t="str">
        <f t="shared" si="221"/>
        <v/>
      </c>
      <c r="AF174" s="1" t="str">
        <f t="shared" si="222"/>
        <v/>
      </c>
      <c r="AG174" s="1" t="str">
        <f t="shared" si="200"/>
        <v/>
      </c>
      <c r="AH174" s="1" t="str">
        <f t="shared" si="201"/>
        <v/>
      </c>
      <c r="AI174" s="1" t="str">
        <f t="shared" si="202"/>
        <v/>
      </c>
      <c r="AJ174" s="1" t="str">
        <f t="shared" si="203"/>
        <v/>
      </c>
      <c r="AK174" s="1" t="str">
        <f t="shared" si="204"/>
        <v/>
      </c>
      <c r="AL174" s="1" t="str">
        <f t="shared" si="205"/>
        <v/>
      </c>
      <c r="AM174" s="1" t="str">
        <f t="shared" si="206"/>
        <v/>
      </c>
      <c r="AN174" s="1" t="str">
        <f t="shared" si="207"/>
        <v/>
      </c>
      <c r="AO174" s="1" t="str">
        <f t="shared" si="208"/>
        <v/>
      </c>
      <c r="AP174" s="1" t="str">
        <f t="shared" si="209"/>
        <v/>
      </c>
      <c r="AQ174" s="1" t="str">
        <f t="shared" si="210"/>
        <v/>
      </c>
      <c r="AR174" s="15" t="s">
        <v>568</v>
      </c>
      <c r="AU174" s="1" t="s">
        <v>298</v>
      </c>
      <c r="AV174" s="5" t="s">
        <v>307</v>
      </c>
      <c r="AW174" s="5" t="s">
        <v>307</v>
      </c>
      <c r="AX174" s="6" t="str">
        <f t="shared" si="21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4" s="1" t="str">
        <f t="shared" si="212"/>
        <v/>
      </c>
      <c r="AZ174" s="1" t="str">
        <f t="shared" si="213"/>
        <v/>
      </c>
      <c r="BA174" s="1" t="str">
        <f t="shared" si="214"/>
        <v>&lt;img src=@img/hard.png@&gt;</v>
      </c>
      <c r="BB174" s="1" t="str">
        <f t="shared" si="215"/>
        <v/>
      </c>
      <c r="BC174" s="1" t="str">
        <f t="shared" si="216"/>
        <v/>
      </c>
      <c r="BD174" s="1" t="str">
        <f t="shared" si="217"/>
        <v>&lt;img src=@img/hard.png@&gt;</v>
      </c>
      <c r="BE174" s="1" t="str">
        <f t="shared" si="218"/>
        <v>hard high old</v>
      </c>
      <c r="BF174" s="1" t="str">
        <f t="shared" si="219"/>
        <v>Old Town</v>
      </c>
      <c r="BG174" s="1">
        <v>40.584870000000002</v>
      </c>
      <c r="BH174" s="1">
        <v>-105.0765</v>
      </c>
      <c r="BI174" s="1" t="str">
        <f t="shared" si="220"/>
        <v>[40.58487,-105.0765],</v>
      </c>
    </row>
    <row r="175" spans="2:64" ht="21" customHeight="1" x14ac:dyDescent="0.25">
      <c r="B175" s="1" t="s">
        <v>635</v>
      </c>
      <c r="C175" s="1" t="s">
        <v>426</v>
      </c>
      <c r="G175" s="9" t="s">
        <v>636</v>
      </c>
      <c r="W175" s="1" t="str">
        <f t="shared" si="192"/>
        <v/>
      </c>
      <c r="X175" s="1" t="str">
        <f t="shared" si="193"/>
        <v/>
      </c>
      <c r="Y175" s="1" t="str">
        <f t="shared" si="194"/>
        <v/>
      </c>
      <c r="Z175" s="1" t="str">
        <f t="shared" si="195"/>
        <v/>
      </c>
      <c r="AA175" s="1" t="str">
        <f t="shared" si="196"/>
        <v/>
      </c>
      <c r="AB175" s="1" t="str">
        <f t="shared" si="197"/>
        <v/>
      </c>
      <c r="AC175" s="1" t="str">
        <f t="shared" si="198"/>
        <v/>
      </c>
      <c r="AD175" s="1" t="str">
        <f t="shared" si="199"/>
        <v/>
      </c>
      <c r="AE175" s="1" t="str">
        <f t="shared" si="221"/>
        <v/>
      </c>
      <c r="AF175" s="1" t="str">
        <f t="shared" si="222"/>
        <v/>
      </c>
      <c r="AG175" s="1" t="str">
        <f t="shared" si="200"/>
        <v/>
      </c>
      <c r="AH175" s="1" t="str">
        <f t="shared" si="201"/>
        <v/>
      </c>
      <c r="AI175" s="1" t="str">
        <f t="shared" si="202"/>
        <v/>
      </c>
      <c r="AJ175" s="1" t="str">
        <f t="shared" si="203"/>
        <v/>
      </c>
      <c r="AK175" s="1" t="str">
        <f t="shared" si="204"/>
        <v/>
      </c>
      <c r="AL175" s="1" t="str">
        <f t="shared" si="205"/>
        <v/>
      </c>
      <c r="AM175" s="1" t="str">
        <f t="shared" si="206"/>
        <v/>
      </c>
      <c r="AN175" s="1" t="str">
        <f t="shared" si="207"/>
        <v/>
      </c>
      <c r="AO175" s="1" t="str">
        <f t="shared" si="208"/>
        <v/>
      </c>
      <c r="AP175" s="1" t="str">
        <f t="shared" si="209"/>
        <v/>
      </c>
      <c r="AQ175" s="1" t="str">
        <f t="shared" si="210"/>
        <v/>
      </c>
      <c r="AR175" s="1" t="s">
        <v>635</v>
      </c>
      <c r="AS175" s="1" t="s">
        <v>295</v>
      </c>
      <c r="AU175" s="1" t="s">
        <v>298</v>
      </c>
      <c r="AV175" s="1" t="b">
        <v>0</v>
      </c>
      <c r="AW175" s="1" t="b">
        <v>0</v>
      </c>
      <c r="AX175" s="6" t="str">
        <f t="shared" si="21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5" s="1" t="str">
        <f t="shared" si="212"/>
        <v>&lt;img src=@img/outdoor.png@&gt;</v>
      </c>
      <c r="AZ175" s="1" t="str">
        <f t="shared" si="213"/>
        <v/>
      </c>
      <c r="BA175" s="1" t="str">
        <f t="shared" si="214"/>
        <v>&lt;img src=@img/hard.png@&gt;</v>
      </c>
      <c r="BB175" s="1" t="str">
        <f t="shared" si="215"/>
        <v/>
      </c>
      <c r="BC175" s="1" t="str">
        <f t="shared" si="216"/>
        <v/>
      </c>
      <c r="BD175" s="1" t="str">
        <f t="shared" si="217"/>
        <v>&lt;img src=@img/outdoor.png@&gt;&lt;img src=@img/hard.png@&gt;</v>
      </c>
      <c r="BE175" s="1" t="str">
        <f t="shared" si="218"/>
        <v>outdoor hard  old</v>
      </c>
      <c r="BF175" s="1" t="str">
        <f t="shared" si="219"/>
        <v>Old Town</v>
      </c>
      <c r="BG175" s="1">
        <v>40.587580000000003</v>
      </c>
      <c r="BH175" s="1">
        <v>-105.07635999999999</v>
      </c>
      <c r="BI175" s="1" t="str">
        <f t="shared" si="220"/>
        <v>[40.58758,-105.07636],</v>
      </c>
    </row>
    <row r="176" spans="2:64" ht="21" customHeight="1" x14ac:dyDescent="0.25">
      <c r="B176" s="1" t="s">
        <v>453</v>
      </c>
      <c r="C176" s="1" t="s">
        <v>428</v>
      </c>
      <c r="E176" s="1" t="s">
        <v>54</v>
      </c>
      <c r="G176" s="1" t="s">
        <v>476</v>
      </c>
      <c r="W176" s="1" t="str">
        <f t="shared" si="192"/>
        <v/>
      </c>
      <c r="X176" s="1" t="str">
        <f t="shared" si="193"/>
        <v/>
      </c>
      <c r="Y176" s="1" t="str">
        <f t="shared" si="194"/>
        <v/>
      </c>
      <c r="Z176" s="1" t="str">
        <f t="shared" si="195"/>
        <v/>
      </c>
      <c r="AA176" s="1" t="str">
        <f t="shared" si="196"/>
        <v/>
      </c>
      <c r="AB176" s="1" t="str">
        <f t="shared" si="197"/>
        <v/>
      </c>
      <c r="AC176" s="1" t="str">
        <f t="shared" si="198"/>
        <v/>
      </c>
      <c r="AD176" s="1" t="str">
        <f t="shared" si="199"/>
        <v/>
      </c>
      <c r="AE176" s="1" t="str">
        <f t="shared" si="221"/>
        <v/>
      </c>
      <c r="AF176" s="1" t="str">
        <f t="shared" si="222"/>
        <v/>
      </c>
      <c r="AG176" s="1" t="str">
        <f t="shared" si="200"/>
        <v/>
      </c>
      <c r="AH176" s="1" t="str">
        <f t="shared" si="201"/>
        <v/>
      </c>
      <c r="AI176" s="1" t="str">
        <f t="shared" si="202"/>
        <v/>
      </c>
      <c r="AJ176" s="1" t="str">
        <f t="shared" si="203"/>
        <v/>
      </c>
      <c r="AK176" s="1" t="str">
        <f t="shared" si="204"/>
        <v/>
      </c>
      <c r="AL176" s="1" t="str">
        <f t="shared" si="205"/>
        <v/>
      </c>
      <c r="AM176" s="1" t="str">
        <f t="shared" si="206"/>
        <v/>
      </c>
      <c r="AN176" s="1" t="str">
        <f t="shared" si="207"/>
        <v/>
      </c>
      <c r="AO176" s="1" t="str">
        <f t="shared" si="208"/>
        <v/>
      </c>
      <c r="AP176" s="1" t="str">
        <f t="shared" si="209"/>
        <v/>
      </c>
      <c r="AQ176" s="1" t="str">
        <f t="shared" si="210"/>
        <v/>
      </c>
      <c r="AU176" s="1" t="s">
        <v>299</v>
      </c>
      <c r="AV176" s="1" t="b">
        <v>0</v>
      </c>
      <c r="AW176" s="1" t="b">
        <v>0</v>
      </c>
      <c r="AX176" s="6" t="str">
        <f t="shared" si="21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6" s="1" t="str">
        <f t="shared" si="212"/>
        <v/>
      </c>
      <c r="AZ176" s="1" t="str">
        <f t="shared" si="213"/>
        <v/>
      </c>
      <c r="BA176" s="1" t="str">
        <f t="shared" si="214"/>
        <v>&lt;img src=@img/easy.png@&gt;</v>
      </c>
      <c r="BB176" s="1" t="str">
        <f t="shared" si="215"/>
        <v/>
      </c>
      <c r="BC176" s="1" t="str">
        <f t="shared" si="216"/>
        <v/>
      </c>
      <c r="BD176" s="1" t="str">
        <f t="shared" si="217"/>
        <v>&lt;img src=@img/easy.png@&gt;&lt;img src=@img/kidicon.png@&gt;</v>
      </c>
      <c r="BE176" s="1" t="str">
        <f t="shared" si="218"/>
        <v>easy low sfoco kid</v>
      </c>
      <c r="BF176" s="1" t="str">
        <f t="shared" si="219"/>
        <v>South Foco</v>
      </c>
      <c r="BG176" s="1">
        <v>40.522661999999997</v>
      </c>
      <c r="BH176" s="1">
        <v>-105.023278</v>
      </c>
      <c r="BI176" s="1" t="str">
        <f t="shared" si="220"/>
        <v>[40.522662,-105.023278],</v>
      </c>
      <c r="BJ176" s="1" t="b">
        <v>1</v>
      </c>
      <c r="BK176" s="1" t="str">
        <f>IF(BJ176&gt;0,"&lt;img src=@img/kidicon.png@&gt;","")</f>
        <v>&lt;img src=@img/kidicon.png@&gt;</v>
      </c>
      <c r="BL176" s="1" t="s">
        <v>477</v>
      </c>
    </row>
    <row r="177" spans="2:63" ht="21" customHeight="1" x14ac:dyDescent="0.25">
      <c r="B177" s="1" t="s">
        <v>220</v>
      </c>
      <c r="C177" s="1" t="s">
        <v>426</v>
      </c>
      <c r="D177" s="1" t="s">
        <v>221</v>
      </c>
      <c r="E177" s="1" t="s">
        <v>431</v>
      </c>
      <c r="G177" s="1" t="s">
        <v>222</v>
      </c>
      <c r="H177" s="1">
        <v>930</v>
      </c>
      <c r="I177" s="1">
        <v>2400</v>
      </c>
      <c r="J177" s="1">
        <v>1030</v>
      </c>
      <c r="K177" s="1">
        <v>1900</v>
      </c>
      <c r="L177" s="1">
        <v>1030</v>
      </c>
      <c r="M177" s="1">
        <v>1900</v>
      </c>
      <c r="N177" s="1">
        <v>1030</v>
      </c>
      <c r="O177" s="1">
        <v>1900</v>
      </c>
      <c r="P177" s="1">
        <v>1030</v>
      </c>
      <c r="Q177" s="1">
        <v>1900</v>
      </c>
      <c r="R177" s="1">
        <v>1030</v>
      </c>
      <c r="S177" s="1">
        <v>1900</v>
      </c>
      <c r="T177" s="1">
        <v>930</v>
      </c>
      <c r="U177" s="1">
        <v>1900</v>
      </c>
      <c r="V177" s="1" t="s">
        <v>505</v>
      </c>
      <c r="W177" s="1">
        <f t="shared" si="192"/>
        <v>9.3000000000000007</v>
      </c>
      <c r="X177" s="1">
        <f t="shared" si="193"/>
        <v>24</v>
      </c>
      <c r="Y177" s="1">
        <f t="shared" si="194"/>
        <v>10.3</v>
      </c>
      <c r="Z177" s="1">
        <f t="shared" si="195"/>
        <v>19</v>
      </c>
      <c r="AA177" s="1">
        <f t="shared" si="196"/>
        <v>10.3</v>
      </c>
      <c r="AB177" s="1">
        <f t="shared" si="197"/>
        <v>19</v>
      </c>
      <c r="AC177" s="1">
        <f t="shared" si="198"/>
        <v>10.3</v>
      </c>
      <c r="AD177" s="1">
        <f t="shared" si="199"/>
        <v>19</v>
      </c>
      <c r="AE177" s="1">
        <f t="shared" si="221"/>
        <v>10.3</v>
      </c>
      <c r="AF177" s="1">
        <f t="shared" si="222"/>
        <v>19</v>
      </c>
      <c r="AG177" s="1">
        <f t="shared" si="200"/>
        <v>10.3</v>
      </c>
      <c r="AH177" s="1">
        <f t="shared" si="201"/>
        <v>19</v>
      </c>
      <c r="AI177" s="1">
        <f t="shared" si="202"/>
        <v>9.3000000000000007</v>
      </c>
      <c r="AJ177" s="1">
        <f t="shared" si="203"/>
        <v>19</v>
      </c>
      <c r="AK177" s="1" t="str">
        <f t="shared" si="204"/>
        <v>9.3am-12am</v>
      </c>
      <c r="AL177" s="1" t="str">
        <f t="shared" si="205"/>
        <v>10.3am-7pm</v>
      </c>
      <c r="AM177" s="1" t="str">
        <f t="shared" si="206"/>
        <v>10.3am-7pm</v>
      </c>
      <c r="AN177" s="1" t="str">
        <f t="shared" si="207"/>
        <v>10.3am-7pm</v>
      </c>
      <c r="AO177" s="1" t="str">
        <f t="shared" si="208"/>
        <v>10.3am-7pm</v>
      </c>
      <c r="AP177" s="1" t="str">
        <f t="shared" si="209"/>
        <v>10.3am-7pm</v>
      </c>
      <c r="AQ177" s="1" t="str">
        <f t="shared" si="210"/>
        <v>9.3am-7pm</v>
      </c>
      <c r="AR177" s="10" t="s">
        <v>264</v>
      </c>
      <c r="AS177" s="1" t="s">
        <v>295</v>
      </c>
      <c r="AU177" s="1" t="s">
        <v>298</v>
      </c>
      <c r="AV177" s="5" t="s">
        <v>306</v>
      </c>
      <c r="AW177" s="5" t="s">
        <v>306</v>
      </c>
      <c r="AX177" s="6" t="str">
        <f t="shared" si="21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7" s="1" t="str">
        <f t="shared" si="212"/>
        <v>&lt;img src=@img/outdoor.png@&gt;</v>
      </c>
      <c r="AZ177" s="1" t="str">
        <f t="shared" si="213"/>
        <v/>
      </c>
      <c r="BA177" s="1" t="str">
        <f t="shared" si="214"/>
        <v>&lt;img src=@img/hard.png@&gt;</v>
      </c>
      <c r="BB177" s="1" t="str">
        <f t="shared" si="215"/>
        <v>&lt;img src=@img/drinkicon.png@&gt;</v>
      </c>
      <c r="BC177" s="1" t="str">
        <f t="shared" si="216"/>
        <v>&lt;img src=@img/foodicon.png@&gt;</v>
      </c>
      <c r="BD177" s="1" t="str">
        <f t="shared" si="217"/>
        <v>&lt;img src=@img/outdoor.png@&gt;&lt;img src=@img/hard.png@&gt;&lt;img src=@img/drinkicon.png@&gt;&lt;img src=@img/foodicon.png@&gt;</v>
      </c>
      <c r="BE177" s="1" t="str">
        <f t="shared" si="218"/>
        <v>outdoor drink food hard med old</v>
      </c>
      <c r="BF177" s="1" t="str">
        <f t="shared" si="219"/>
        <v>Old Town</v>
      </c>
      <c r="BG177" s="1">
        <v>40.584795999999997</v>
      </c>
      <c r="BH177" s="1">
        <v>-105.076611</v>
      </c>
      <c r="BI177" s="1" t="str">
        <f t="shared" si="220"/>
        <v>[40.584796,-105.076611],</v>
      </c>
      <c r="BK177" s="1" t="str">
        <f>IF(BJ177&gt;0,"&lt;img src=@img/kidicon.png@&gt;","")</f>
        <v/>
      </c>
    </row>
    <row r="178" spans="2:63" ht="21" customHeight="1" x14ac:dyDescent="0.25">
      <c r="B178" s="1" t="s">
        <v>380</v>
      </c>
      <c r="C178" s="1" t="s">
        <v>309</v>
      </c>
      <c r="D178" s="1" t="s">
        <v>382</v>
      </c>
      <c r="E178" s="1" t="s">
        <v>431</v>
      </c>
      <c r="G178" s="1" t="s">
        <v>391</v>
      </c>
      <c r="J178" s="1">
        <v>1500</v>
      </c>
      <c r="K178" s="1">
        <v>1900</v>
      </c>
      <c r="L178" s="1">
        <v>1500</v>
      </c>
      <c r="M178" s="1">
        <v>1900</v>
      </c>
      <c r="N178" s="1">
        <v>1500</v>
      </c>
      <c r="O178" s="1">
        <v>1900</v>
      </c>
      <c r="P178" s="1">
        <v>1500</v>
      </c>
      <c r="Q178" s="1">
        <v>1900</v>
      </c>
      <c r="R178" s="1">
        <v>1500</v>
      </c>
      <c r="S178" s="1">
        <v>1900</v>
      </c>
      <c r="V178" s="1" t="s">
        <v>506</v>
      </c>
      <c r="W178" s="1" t="str">
        <f t="shared" si="192"/>
        <v/>
      </c>
      <c r="X178" s="1" t="str">
        <f t="shared" si="193"/>
        <v/>
      </c>
      <c r="Y178" s="1">
        <f t="shared" si="194"/>
        <v>15</v>
      </c>
      <c r="Z178" s="1">
        <f t="shared" si="195"/>
        <v>19</v>
      </c>
      <c r="AA178" s="1">
        <f t="shared" si="196"/>
        <v>15</v>
      </c>
      <c r="AB178" s="1">
        <f t="shared" si="197"/>
        <v>19</v>
      </c>
      <c r="AC178" s="1">
        <f t="shared" si="198"/>
        <v>15</v>
      </c>
      <c r="AD178" s="1">
        <f t="shared" si="199"/>
        <v>19</v>
      </c>
      <c r="AE178" s="1">
        <f t="shared" si="221"/>
        <v>15</v>
      </c>
      <c r="AF178" s="1">
        <f t="shared" si="222"/>
        <v>19</v>
      </c>
      <c r="AG178" s="1">
        <f t="shared" si="200"/>
        <v>15</v>
      </c>
      <c r="AH178" s="1">
        <f t="shared" si="201"/>
        <v>19</v>
      </c>
      <c r="AI178" s="1" t="str">
        <f t="shared" si="202"/>
        <v/>
      </c>
      <c r="AJ178" s="1" t="str">
        <f t="shared" si="203"/>
        <v/>
      </c>
      <c r="AK178" s="1" t="str">
        <f t="shared" si="204"/>
        <v/>
      </c>
      <c r="AL178" s="1" t="str">
        <f t="shared" si="205"/>
        <v>3pm-7pm</v>
      </c>
      <c r="AM178" s="1" t="str">
        <f t="shared" si="206"/>
        <v>3pm-7pm</v>
      </c>
      <c r="AN178" s="1" t="str">
        <f t="shared" si="207"/>
        <v>3pm-7pm</v>
      </c>
      <c r="AO178" s="1" t="str">
        <f t="shared" si="208"/>
        <v>3pm-7pm</v>
      </c>
      <c r="AP178" s="1" t="str">
        <f t="shared" si="209"/>
        <v>3pm-7pm</v>
      </c>
      <c r="AQ178" s="1" t="str">
        <f t="shared" si="210"/>
        <v/>
      </c>
      <c r="AR178" s="1" t="s">
        <v>390</v>
      </c>
      <c r="AS178" s="1" t="s">
        <v>295</v>
      </c>
      <c r="AU178" s="1" t="s">
        <v>299</v>
      </c>
      <c r="AV178" s="5" t="s">
        <v>306</v>
      </c>
      <c r="AW178" s="5" t="s">
        <v>306</v>
      </c>
      <c r="AX178" s="6" t="str">
        <f t="shared" si="21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8" s="1" t="str">
        <f t="shared" si="212"/>
        <v>&lt;img src=@img/outdoor.png@&gt;</v>
      </c>
      <c r="AZ178" s="1" t="str">
        <f t="shared" si="213"/>
        <v/>
      </c>
      <c r="BA178" s="1" t="str">
        <f t="shared" si="214"/>
        <v>&lt;img src=@img/easy.png@&gt;</v>
      </c>
      <c r="BB178" s="1" t="str">
        <f t="shared" si="215"/>
        <v>&lt;img src=@img/drinkicon.png@&gt;</v>
      </c>
      <c r="BC178" s="1" t="str">
        <f t="shared" si="216"/>
        <v>&lt;img src=@img/foodicon.png@&gt;</v>
      </c>
      <c r="BD178" s="1" t="str">
        <f t="shared" si="217"/>
        <v>&lt;img src=@img/outdoor.png@&gt;&lt;img src=@img/easy.png@&gt;&lt;img src=@img/drinkicon.png@&gt;&lt;img src=@img/foodicon.png@&gt;</v>
      </c>
      <c r="BE178" s="1" t="str">
        <f t="shared" si="218"/>
        <v>outdoor drink food easy med midtown</v>
      </c>
      <c r="BF178" s="1" t="str">
        <f t="shared" si="219"/>
        <v>Midtown</v>
      </c>
      <c r="BG178" s="1">
        <v>40.542402000000003</v>
      </c>
      <c r="BH178" s="1">
        <v>-105.07652</v>
      </c>
      <c r="BI178" s="1" t="str">
        <f t="shared" si="220"/>
        <v>[40.542402,-105.07652],</v>
      </c>
      <c r="BK178" s="1" t="str">
        <f>IF(BJ178&gt;0,"&lt;img src=@img/kidicon.png@&gt;","")</f>
        <v/>
      </c>
    </row>
    <row r="179" spans="2:63" ht="21" customHeight="1" x14ac:dyDescent="0.25">
      <c r="B179" s="1" t="s">
        <v>223</v>
      </c>
      <c r="C179" s="1" t="s">
        <v>309</v>
      </c>
      <c r="D179" s="1" t="s">
        <v>53</v>
      </c>
      <c r="E179" s="1" t="s">
        <v>431</v>
      </c>
      <c r="G179" s="1" t="s">
        <v>224</v>
      </c>
      <c r="W179" s="1" t="str">
        <f t="shared" si="192"/>
        <v/>
      </c>
      <c r="X179" s="1" t="str">
        <f t="shared" si="193"/>
        <v/>
      </c>
      <c r="Y179" s="1" t="str">
        <f t="shared" si="194"/>
        <v/>
      </c>
      <c r="Z179" s="1" t="str">
        <f t="shared" si="195"/>
        <v/>
      </c>
      <c r="AA179" s="1" t="str">
        <f t="shared" si="196"/>
        <v/>
      </c>
      <c r="AB179" s="1" t="str">
        <f t="shared" si="197"/>
        <v/>
      </c>
      <c r="AC179" s="1" t="str">
        <f t="shared" si="198"/>
        <v/>
      </c>
      <c r="AD179" s="1" t="str">
        <f t="shared" si="199"/>
        <v/>
      </c>
      <c r="AE179" s="1" t="str">
        <f t="shared" si="221"/>
        <v/>
      </c>
      <c r="AF179" s="1" t="str">
        <f t="shared" si="222"/>
        <v/>
      </c>
      <c r="AG179" s="1" t="str">
        <f t="shared" si="200"/>
        <v/>
      </c>
      <c r="AH179" s="1" t="str">
        <f t="shared" si="201"/>
        <v/>
      </c>
      <c r="AI179" s="1" t="str">
        <f t="shared" si="202"/>
        <v/>
      </c>
      <c r="AJ179" s="1" t="str">
        <f t="shared" si="203"/>
        <v/>
      </c>
      <c r="AK179" s="1" t="str">
        <f t="shared" si="204"/>
        <v/>
      </c>
      <c r="AL179" s="1" t="str">
        <f t="shared" si="205"/>
        <v/>
      </c>
      <c r="AM179" s="1" t="str">
        <f t="shared" si="206"/>
        <v/>
      </c>
      <c r="AN179" s="1" t="str">
        <f t="shared" si="207"/>
        <v/>
      </c>
      <c r="AO179" s="1" t="str">
        <f t="shared" si="208"/>
        <v/>
      </c>
      <c r="AP179" s="1" t="str">
        <f t="shared" si="209"/>
        <v/>
      </c>
      <c r="AQ179" s="1" t="str">
        <f t="shared" si="210"/>
        <v/>
      </c>
      <c r="AR179" s="4" t="s">
        <v>356</v>
      </c>
      <c r="AU179" s="1" t="s">
        <v>299</v>
      </c>
      <c r="AV179" s="5" t="s">
        <v>307</v>
      </c>
      <c r="AW179" s="5" t="s">
        <v>307</v>
      </c>
      <c r="AX179" s="6" t="str">
        <f t="shared" si="21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9" s="1" t="str">
        <f t="shared" si="212"/>
        <v/>
      </c>
      <c r="AZ179" s="1" t="str">
        <f t="shared" si="213"/>
        <v/>
      </c>
      <c r="BA179" s="1" t="str">
        <f t="shared" si="214"/>
        <v>&lt;img src=@img/easy.png@&gt;</v>
      </c>
      <c r="BB179" s="1" t="str">
        <f t="shared" si="215"/>
        <v/>
      </c>
      <c r="BC179" s="1" t="str">
        <f t="shared" si="216"/>
        <v/>
      </c>
      <c r="BD179" s="1" t="str">
        <f t="shared" si="217"/>
        <v>&lt;img src=@img/easy.png@&gt;</v>
      </c>
      <c r="BE179" s="1" t="str">
        <f t="shared" si="218"/>
        <v>easy med midtown</v>
      </c>
      <c r="BF179" s="1" t="str">
        <f t="shared" si="219"/>
        <v>Midtown</v>
      </c>
      <c r="BG179" s="1">
        <v>40.551113000000001</v>
      </c>
      <c r="BH179" s="1">
        <v>-105.07761600000001</v>
      </c>
      <c r="BI179" s="1" t="str">
        <f t="shared" si="220"/>
        <v>[40.551113,-105.077616],</v>
      </c>
      <c r="BK179" s="1" t="str">
        <f>IF(BJ179&gt;0,"&lt;img src=@img/kidicon.png@&gt;","")</f>
        <v/>
      </c>
    </row>
    <row r="180" spans="2:63" ht="21" customHeight="1" x14ac:dyDescent="0.25">
      <c r="B180" s="1" t="s">
        <v>554</v>
      </c>
      <c r="C180" s="1" t="s">
        <v>426</v>
      </c>
      <c r="D180" s="1" t="s">
        <v>381</v>
      </c>
      <c r="E180" s="1" t="s">
        <v>54</v>
      </c>
      <c r="G180" s="1" t="s">
        <v>555</v>
      </c>
      <c r="J180" s="1">
        <v>1500</v>
      </c>
      <c r="K180" s="1">
        <v>2000</v>
      </c>
      <c r="L180" s="1">
        <v>1500</v>
      </c>
      <c r="M180" s="1">
        <v>2000</v>
      </c>
      <c r="N180" s="1">
        <v>1500</v>
      </c>
      <c r="O180" s="1">
        <v>2000</v>
      </c>
      <c r="P180" s="1">
        <v>1500</v>
      </c>
      <c r="Q180" s="1">
        <v>2000</v>
      </c>
      <c r="R180" s="1">
        <v>1500</v>
      </c>
      <c r="S180" s="1">
        <v>2000</v>
      </c>
      <c r="T180" s="1">
        <v>1500</v>
      </c>
      <c r="U180" s="1">
        <v>2000</v>
      </c>
      <c r="W180" s="1" t="str">
        <f t="shared" si="192"/>
        <v/>
      </c>
      <c r="X180" s="1" t="str">
        <f t="shared" si="193"/>
        <v/>
      </c>
      <c r="Y180" s="1">
        <f t="shared" si="194"/>
        <v>15</v>
      </c>
      <c r="Z180" s="1">
        <f t="shared" si="195"/>
        <v>20</v>
      </c>
      <c r="AA180" s="1">
        <f t="shared" si="196"/>
        <v>15</v>
      </c>
      <c r="AB180" s="1">
        <f t="shared" si="197"/>
        <v>20</v>
      </c>
      <c r="AC180" s="1">
        <f t="shared" si="198"/>
        <v>15</v>
      </c>
      <c r="AD180" s="1">
        <f t="shared" si="199"/>
        <v>20</v>
      </c>
      <c r="AE180" s="1">
        <f t="shared" si="221"/>
        <v>15</v>
      </c>
      <c r="AF180" s="1">
        <f t="shared" si="222"/>
        <v>20</v>
      </c>
      <c r="AG180" s="1">
        <f t="shared" si="200"/>
        <v>15</v>
      </c>
      <c r="AH180" s="1">
        <f t="shared" si="201"/>
        <v>20</v>
      </c>
      <c r="AI180" s="1">
        <f t="shared" si="202"/>
        <v>15</v>
      </c>
      <c r="AJ180" s="1">
        <f t="shared" si="203"/>
        <v>20</v>
      </c>
      <c r="AK180" s="1" t="str">
        <f t="shared" si="204"/>
        <v/>
      </c>
      <c r="AL180" s="1" t="str">
        <f t="shared" si="205"/>
        <v>3pm-8pm</v>
      </c>
      <c r="AM180" s="1" t="str">
        <f t="shared" si="206"/>
        <v>3pm-8pm</v>
      </c>
      <c r="AN180" s="1" t="str">
        <f t="shared" si="207"/>
        <v>3pm-8pm</v>
      </c>
      <c r="AO180" s="1" t="str">
        <f t="shared" si="208"/>
        <v>3pm-8pm</v>
      </c>
      <c r="AP180" s="1" t="str">
        <f t="shared" si="209"/>
        <v>3pm-8pm</v>
      </c>
      <c r="AQ180" s="1" t="str">
        <f t="shared" si="210"/>
        <v>3pm-8pm</v>
      </c>
      <c r="AR180" s="4"/>
      <c r="AU180" s="1" t="s">
        <v>298</v>
      </c>
      <c r="AV180" s="5" t="s">
        <v>306</v>
      </c>
      <c r="AW180" s="5" t="s">
        <v>307</v>
      </c>
      <c r="AX180" s="6" t="str">
        <f t="shared" si="21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0" s="1" t="str">
        <f t="shared" si="212"/>
        <v/>
      </c>
      <c r="AZ180" s="1" t="str">
        <f t="shared" si="213"/>
        <v/>
      </c>
      <c r="BA180" s="1" t="str">
        <f t="shared" si="214"/>
        <v>&lt;img src=@img/hard.png@&gt;</v>
      </c>
      <c r="BB180" s="1" t="str">
        <f t="shared" si="215"/>
        <v>&lt;img src=@img/drinkicon.png@&gt;</v>
      </c>
      <c r="BC180" s="1" t="str">
        <f t="shared" si="216"/>
        <v/>
      </c>
      <c r="BD180" s="1" t="str">
        <f t="shared" si="217"/>
        <v>&lt;img src=@img/hard.png@&gt;&lt;img src=@img/drinkicon.png@&gt;</v>
      </c>
      <c r="BE180" s="1" t="str">
        <f t="shared" si="218"/>
        <v>drink hard low old</v>
      </c>
      <c r="BF180" s="1" t="str">
        <f t="shared" si="219"/>
        <v>Old Town</v>
      </c>
      <c r="BG180" s="1">
        <v>40.587409999999998</v>
      </c>
      <c r="BH180" s="1">
        <v>-105.07661</v>
      </c>
      <c r="BI180" s="1" t="str">
        <f t="shared" si="220"/>
        <v>[40.58741,-105.07661],</v>
      </c>
    </row>
    <row r="181" spans="2:63" ht="21" customHeight="1" x14ac:dyDescent="0.25">
      <c r="B181" s="1" t="s">
        <v>637</v>
      </c>
      <c r="C181" s="1" t="s">
        <v>308</v>
      </c>
      <c r="G181" s="9" t="s">
        <v>638</v>
      </c>
      <c r="W181" s="1" t="str">
        <f t="shared" si="192"/>
        <v/>
      </c>
      <c r="X181" s="1" t="str">
        <f t="shared" si="193"/>
        <v/>
      </c>
      <c r="Y181" s="1" t="str">
        <f t="shared" si="194"/>
        <v/>
      </c>
      <c r="Z181" s="1" t="str">
        <f t="shared" si="195"/>
        <v/>
      </c>
      <c r="AA181" s="1" t="str">
        <f t="shared" si="196"/>
        <v/>
      </c>
      <c r="AB181" s="1" t="str">
        <f t="shared" si="197"/>
        <v/>
      </c>
      <c r="AC181" s="1" t="str">
        <f t="shared" si="198"/>
        <v/>
      </c>
      <c r="AD181" s="1" t="str">
        <f t="shared" si="199"/>
        <v/>
      </c>
      <c r="AE181" s="1" t="str">
        <f t="shared" si="221"/>
        <v/>
      </c>
      <c r="AF181" s="1" t="str">
        <f t="shared" si="222"/>
        <v/>
      </c>
      <c r="AG181" s="1" t="str">
        <f t="shared" si="200"/>
        <v/>
      </c>
      <c r="AH181" s="1" t="str">
        <f t="shared" si="201"/>
        <v/>
      </c>
      <c r="AI181" s="1" t="str">
        <f t="shared" si="202"/>
        <v/>
      </c>
      <c r="AJ181" s="1" t="str">
        <f t="shared" si="203"/>
        <v/>
      </c>
      <c r="AK181" s="1" t="str">
        <f t="shared" si="204"/>
        <v/>
      </c>
      <c r="AL181" s="1" t="str">
        <f t="shared" si="205"/>
        <v/>
      </c>
      <c r="AM181" s="1" t="str">
        <f t="shared" si="206"/>
        <v/>
      </c>
      <c r="AN181" s="1" t="str">
        <f t="shared" si="207"/>
        <v/>
      </c>
      <c r="AO181" s="1" t="str">
        <f t="shared" si="208"/>
        <v/>
      </c>
      <c r="AP181" s="1" t="str">
        <f t="shared" si="209"/>
        <v/>
      </c>
      <c r="AQ181" s="1" t="str">
        <f t="shared" si="210"/>
        <v/>
      </c>
      <c r="AU181" s="1" t="s">
        <v>28</v>
      </c>
      <c r="AV181" s="1" t="b">
        <v>0</v>
      </c>
      <c r="AW181" s="1" t="b">
        <v>0</v>
      </c>
      <c r="AX181" s="6" t="str">
        <f t="shared" si="21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1" s="1" t="str">
        <f t="shared" si="212"/>
        <v/>
      </c>
      <c r="AZ181" s="1" t="str">
        <f t="shared" si="213"/>
        <v/>
      </c>
      <c r="BA181" s="1" t="str">
        <f t="shared" si="214"/>
        <v>&lt;img src=@img/medium.png@&gt;</v>
      </c>
      <c r="BB181" s="1" t="str">
        <f t="shared" si="215"/>
        <v/>
      </c>
      <c r="BC181" s="1" t="str">
        <f t="shared" si="216"/>
        <v/>
      </c>
      <c r="BD181" s="1" t="str">
        <f t="shared" si="217"/>
        <v>&lt;img src=@img/medium.png@&gt;</v>
      </c>
      <c r="BE181" s="1" t="str">
        <f t="shared" si="218"/>
        <v>medium  campus</v>
      </c>
      <c r="BF181" s="1" t="str">
        <f t="shared" si="219"/>
        <v>Near Campus</v>
      </c>
      <c r="BG181" s="1">
        <v>40.578440000000001</v>
      </c>
      <c r="BH181" s="1">
        <v>-105.07856</v>
      </c>
      <c r="BI181" s="1" t="str">
        <f t="shared" si="220"/>
        <v>[40.57844,-105.07856],</v>
      </c>
    </row>
    <row r="182" spans="2:63" ht="21" customHeight="1" x14ac:dyDescent="0.25">
      <c r="B182" s="1" t="s">
        <v>287</v>
      </c>
      <c r="C182" s="1" t="s">
        <v>426</v>
      </c>
      <c r="D182" s="1" t="s">
        <v>288</v>
      </c>
      <c r="E182" s="1" t="s">
        <v>54</v>
      </c>
      <c r="G182" s="9" t="s">
        <v>294</v>
      </c>
      <c r="H182" s="1">
        <v>1100</v>
      </c>
      <c r="I182" s="1">
        <v>1900</v>
      </c>
      <c r="J182" s="1">
        <v>1100</v>
      </c>
      <c r="K182" s="1">
        <v>2400</v>
      </c>
      <c r="L182" s="1">
        <v>1100</v>
      </c>
      <c r="M182" s="1">
        <v>2300</v>
      </c>
      <c r="N182" s="1">
        <v>1100</v>
      </c>
      <c r="O182" s="1">
        <v>2400</v>
      </c>
      <c r="P182" s="1">
        <v>1100</v>
      </c>
      <c r="Q182" s="1">
        <v>2400</v>
      </c>
      <c r="R182" s="1">
        <v>1100</v>
      </c>
      <c r="S182" s="1">
        <v>1900</v>
      </c>
      <c r="T182" s="1">
        <v>1100</v>
      </c>
      <c r="U182" s="1">
        <v>1900</v>
      </c>
      <c r="V182" s="1" t="s">
        <v>507</v>
      </c>
      <c r="W182" s="1">
        <f t="shared" si="192"/>
        <v>11</v>
      </c>
      <c r="X182" s="1">
        <f t="shared" si="193"/>
        <v>19</v>
      </c>
      <c r="Y182" s="1">
        <f t="shared" si="194"/>
        <v>11</v>
      </c>
      <c r="Z182" s="1">
        <f t="shared" si="195"/>
        <v>24</v>
      </c>
      <c r="AA182" s="1">
        <f t="shared" si="196"/>
        <v>11</v>
      </c>
      <c r="AB182" s="1">
        <f t="shared" si="197"/>
        <v>23</v>
      </c>
      <c r="AC182" s="1">
        <f t="shared" si="198"/>
        <v>11</v>
      </c>
      <c r="AD182" s="1">
        <f t="shared" si="199"/>
        <v>24</v>
      </c>
      <c r="AE182" s="1">
        <f t="shared" si="221"/>
        <v>11</v>
      </c>
      <c r="AF182" s="1">
        <f t="shared" si="222"/>
        <v>24</v>
      </c>
      <c r="AG182" s="1">
        <f t="shared" si="200"/>
        <v>11</v>
      </c>
      <c r="AH182" s="1">
        <f t="shared" si="201"/>
        <v>19</v>
      </c>
      <c r="AI182" s="1">
        <f t="shared" si="202"/>
        <v>11</v>
      </c>
      <c r="AJ182" s="1">
        <f t="shared" si="203"/>
        <v>19</v>
      </c>
      <c r="AK182" s="1" t="str">
        <f t="shared" si="204"/>
        <v>11am-7pm</v>
      </c>
      <c r="AL182" s="1" t="str">
        <f t="shared" si="205"/>
        <v>11am-12am</v>
      </c>
      <c r="AM182" s="1" t="str">
        <f t="shared" si="206"/>
        <v>11am-11pm</v>
      </c>
      <c r="AN182" s="1" t="str">
        <f t="shared" si="207"/>
        <v>11am-12am</v>
      </c>
      <c r="AO182" s="1" t="str">
        <f t="shared" si="208"/>
        <v>11am-12am</v>
      </c>
      <c r="AP182" s="1" t="str">
        <f t="shared" si="209"/>
        <v>11am-7pm</v>
      </c>
      <c r="AQ182" s="1" t="str">
        <f t="shared" si="210"/>
        <v>11am-7pm</v>
      </c>
      <c r="AR182" s="14" t="s">
        <v>365</v>
      </c>
      <c r="AU182" s="1" t="s">
        <v>298</v>
      </c>
      <c r="AV182" s="5" t="s">
        <v>307</v>
      </c>
      <c r="AW182" s="5" t="s">
        <v>307</v>
      </c>
      <c r="AX182" s="6" t="str">
        <f t="shared" si="21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2" s="1" t="str">
        <f t="shared" si="212"/>
        <v/>
      </c>
      <c r="AZ182" s="1" t="str">
        <f t="shared" si="213"/>
        <v/>
      </c>
      <c r="BA182" s="1" t="str">
        <f t="shared" si="214"/>
        <v>&lt;img src=@img/hard.png@&gt;</v>
      </c>
      <c r="BB182" s="1" t="str">
        <f t="shared" si="215"/>
        <v/>
      </c>
      <c r="BC182" s="1" t="str">
        <f t="shared" si="216"/>
        <v/>
      </c>
      <c r="BD182" s="1" t="str">
        <f t="shared" si="217"/>
        <v>&lt;img src=@img/hard.png@&gt;</v>
      </c>
      <c r="BE182" s="1" t="str">
        <f t="shared" si="218"/>
        <v>hard low old</v>
      </c>
      <c r="BF182" s="1" t="str">
        <f t="shared" si="219"/>
        <v>Old Town</v>
      </c>
      <c r="BG182" s="1">
        <v>40.587395000000001</v>
      </c>
      <c r="BH182" s="1">
        <v>-105.078292</v>
      </c>
      <c r="BI182" s="1" t="str">
        <f t="shared" si="220"/>
        <v>[40.587395,-105.078292],</v>
      </c>
      <c r="BK182" s="1" t="str">
        <f>IF(BJ182&gt;0,"&lt;img src=@img/kidicon.png@&gt;","")</f>
        <v/>
      </c>
    </row>
    <row r="183" spans="2:63" ht="21" customHeight="1" x14ac:dyDescent="0.25">
      <c r="B183" s="1" t="s">
        <v>401</v>
      </c>
      <c r="C183" s="1" t="s">
        <v>426</v>
      </c>
      <c r="D183" s="1" t="s">
        <v>372</v>
      </c>
      <c r="E183" s="1" t="s">
        <v>431</v>
      </c>
      <c r="G183" s="9" t="s">
        <v>434</v>
      </c>
      <c r="W183" s="1" t="str">
        <f t="shared" si="192"/>
        <v/>
      </c>
      <c r="X183" s="1" t="str">
        <f t="shared" si="193"/>
        <v/>
      </c>
      <c r="Y183" s="1" t="str">
        <f t="shared" si="194"/>
        <v/>
      </c>
      <c r="Z183" s="1" t="str">
        <f t="shared" si="195"/>
        <v/>
      </c>
      <c r="AA183" s="1" t="str">
        <f t="shared" si="196"/>
        <v/>
      </c>
      <c r="AB183" s="1" t="str">
        <f t="shared" si="197"/>
        <v/>
      </c>
      <c r="AC183" s="1" t="str">
        <f t="shared" si="198"/>
        <v/>
      </c>
      <c r="AD183" s="1" t="str">
        <f t="shared" si="199"/>
        <v/>
      </c>
      <c r="AE183" s="1" t="str">
        <f t="shared" si="221"/>
        <v/>
      </c>
      <c r="AF183" s="1" t="str">
        <f t="shared" si="222"/>
        <v/>
      </c>
      <c r="AG183" s="1" t="str">
        <f t="shared" si="200"/>
        <v/>
      </c>
      <c r="AH183" s="1" t="str">
        <f t="shared" si="201"/>
        <v/>
      </c>
      <c r="AI183" s="1" t="str">
        <f t="shared" si="202"/>
        <v/>
      </c>
      <c r="AJ183" s="1" t="str">
        <f t="shared" si="203"/>
        <v/>
      </c>
      <c r="AK183" s="1" t="str">
        <f t="shared" si="204"/>
        <v/>
      </c>
      <c r="AL183" s="1" t="str">
        <f t="shared" si="205"/>
        <v/>
      </c>
      <c r="AM183" s="1" t="str">
        <f t="shared" si="206"/>
        <v/>
      </c>
      <c r="AN183" s="1" t="str">
        <f t="shared" si="207"/>
        <v/>
      </c>
      <c r="AO183" s="1" t="str">
        <f t="shared" si="208"/>
        <v/>
      </c>
      <c r="AP183" s="1" t="str">
        <f t="shared" si="209"/>
        <v/>
      </c>
      <c r="AQ183" s="1" t="str">
        <f t="shared" si="210"/>
        <v/>
      </c>
      <c r="AR183" s="1" t="s">
        <v>402</v>
      </c>
      <c r="AS183" s="1" t="s">
        <v>295</v>
      </c>
      <c r="AU183" s="1" t="s">
        <v>28</v>
      </c>
      <c r="AV183" s="5" t="s">
        <v>307</v>
      </c>
      <c r="AW183" s="5" t="s">
        <v>307</v>
      </c>
      <c r="AX183" s="6" t="str">
        <f t="shared" si="21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3" s="1" t="str">
        <f t="shared" si="212"/>
        <v>&lt;img src=@img/outdoor.png@&gt;</v>
      </c>
      <c r="AZ183" s="1" t="str">
        <f t="shared" si="213"/>
        <v/>
      </c>
      <c r="BA183" s="1" t="str">
        <f t="shared" si="214"/>
        <v>&lt;img src=@img/medium.png@&gt;</v>
      </c>
      <c r="BB183" s="1" t="str">
        <f t="shared" si="215"/>
        <v/>
      </c>
      <c r="BC183" s="1" t="str">
        <f t="shared" si="216"/>
        <v/>
      </c>
      <c r="BD183" s="1" t="str">
        <f t="shared" si="217"/>
        <v>&lt;img src=@img/outdoor.png@&gt;&lt;img src=@img/medium.png@&gt;</v>
      </c>
      <c r="BE183" s="1" t="str">
        <f t="shared" si="218"/>
        <v>outdoor medium med old</v>
      </c>
      <c r="BF183" s="1" t="str">
        <f t="shared" si="219"/>
        <v>Old Town</v>
      </c>
      <c r="BG183" s="1">
        <v>40.589368999999998</v>
      </c>
      <c r="BH183" s="1">
        <v>-105.07445800000001</v>
      </c>
      <c r="BI183" s="1" t="str">
        <f t="shared" si="220"/>
        <v>[40.589369,-105.074458],</v>
      </c>
      <c r="BK183" s="1" t="str">
        <f>IF(BJ183&gt;0,"&lt;img src=@img/kidicon.png@&gt;","")</f>
        <v/>
      </c>
    </row>
    <row r="184" spans="2:63" ht="21" customHeight="1" x14ac:dyDescent="0.25">
      <c r="B184" s="1" t="s">
        <v>751</v>
      </c>
      <c r="C184" s="1" t="s">
        <v>426</v>
      </c>
      <c r="E184" s="1" t="s">
        <v>431</v>
      </c>
      <c r="G184" s="18" t="s">
        <v>760</v>
      </c>
      <c r="W184" s="1" t="str">
        <f t="shared" ref="W184:W194" si="223">IF(H184&gt;0,H184/100,"")</f>
        <v/>
      </c>
      <c r="X184" s="1" t="str">
        <f t="shared" ref="X184:X194" si="224">IF(I184&gt;0,I184/100,"")</f>
        <v/>
      </c>
      <c r="Y184" s="1" t="str">
        <f t="shared" ref="Y184:Y194" si="225">IF(J184&gt;0,J184/100,"")</f>
        <v/>
      </c>
      <c r="Z184" s="1" t="str">
        <f t="shared" ref="Z184:Z194" si="226">IF(K184&gt;0,K184/100,"")</f>
        <v/>
      </c>
      <c r="AA184" s="1" t="str">
        <f t="shared" ref="AA184:AA194" si="227">IF(L184&gt;0,L184/100,"")</f>
        <v/>
      </c>
      <c r="AB184" s="1" t="str">
        <f t="shared" ref="AB184:AB194" si="228">IF(M184&gt;0,M184/100,"")</f>
        <v/>
      </c>
      <c r="AC184" s="1" t="str">
        <f t="shared" ref="AC184:AC194" si="229">IF(N184&gt;0,N184/100,"")</f>
        <v/>
      </c>
      <c r="AD184" s="1" t="str">
        <f t="shared" ref="AD184:AD194" si="230">IF(O184&gt;0,O184/100,"")</f>
        <v/>
      </c>
      <c r="AG184" s="1" t="str">
        <f t="shared" ref="AG184:AG194" si="231">IF(R184&gt;0,R184/100,"")</f>
        <v/>
      </c>
      <c r="AH184" s="1" t="str">
        <f t="shared" ref="AH184:AH194" si="232">IF(S184&gt;0,S184/100,"")</f>
        <v/>
      </c>
      <c r="AI184" s="1" t="str">
        <f t="shared" ref="AI184:AI194" si="233">IF(T184&gt;0,T184/100,"")</f>
        <v/>
      </c>
      <c r="AJ184" s="1" t="str">
        <f t="shared" ref="AJ184:AJ194" si="234">IF(U184&gt;0,U184/100,"")</f>
        <v/>
      </c>
      <c r="AK184" s="1" t="str">
        <f t="shared" si="204"/>
        <v/>
      </c>
      <c r="AL184" s="1" t="str">
        <f t="shared" si="205"/>
        <v/>
      </c>
      <c r="AM184" s="1" t="str">
        <f t="shared" si="206"/>
        <v/>
      </c>
      <c r="AN184" s="1" t="str">
        <f t="shared" si="207"/>
        <v/>
      </c>
      <c r="AO184" s="1" t="str">
        <f t="shared" si="208"/>
        <v/>
      </c>
      <c r="AP184" s="1" t="str">
        <f t="shared" si="209"/>
        <v/>
      </c>
      <c r="AQ184" s="1" t="str">
        <f t="shared" si="210"/>
        <v/>
      </c>
      <c r="AR184" s="1" t="s">
        <v>761</v>
      </c>
      <c r="AU184" s="1" t="s">
        <v>299</v>
      </c>
      <c r="AV184" s="5" t="b">
        <v>0</v>
      </c>
      <c r="AW184" s="1" t="b">
        <v>0</v>
      </c>
      <c r="AX184" s="6" t="str">
        <f t="shared" si="21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4" s="1" t="str">
        <f t="shared" si="212"/>
        <v/>
      </c>
      <c r="AZ184" s="1" t="str">
        <f t="shared" si="213"/>
        <v/>
      </c>
      <c r="BA184" s="1" t="str">
        <f t="shared" si="214"/>
        <v>&lt;img src=@img/easy.png@&gt;</v>
      </c>
      <c r="BB184" s="1" t="str">
        <f t="shared" si="215"/>
        <v/>
      </c>
      <c r="BC184" s="1" t="str">
        <f t="shared" si="216"/>
        <v/>
      </c>
      <c r="BD184" s="1" t="str">
        <f t="shared" si="217"/>
        <v>&lt;img src=@img/easy.png@&gt;</v>
      </c>
      <c r="BE184" s="1" t="str">
        <f t="shared" si="218"/>
        <v>easy med old</v>
      </c>
      <c r="BF184" s="1" t="str">
        <f t="shared" si="219"/>
        <v>Old Town</v>
      </c>
      <c r="BG184" s="11">
        <v>40.523972999999998</v>
      </c>
      <c r="BH184" s="11">
        <v>-105.025125</v>
      </c>
      <c r="BI184" s="1" t="str">
        <f t="shared" si="220"/>
        <v>[40.523973,-105.025125],</v>
      </c>
    </row>
    <row r="185" spans="2:63" ht="21" customHeight="1" x14ac:dyDescent="0.25">
      <c r="B185" s="1" t="s">
        <v>749</v>
      </c>
      <c r="C185" s="1" t="s">
        <v>426</v>
      </c>
      <c r="E185" s="1" t="s">
        <v>54</v>
      </c>
      <c r="G185" s="1" t="s">
        <v>756</v>
      </c>
      <c r="W185" s="1" t="str">
        <f t="shared" si="223"/>
        <v/>
      </c>
      <c r="X185" s="1" t="str">
        <f t="shared" si="224"/>
        <v/>
      </c>
      <c r="Y185" s="1" t="str">
        <f t="shared" si="225"/>
        <v/>
      </c>
      <c r="Z185" s="1" t="str">
        <f t="shared" si="226"/>
        <v/>
      </c>
      <c r="AA185" s="1" t="str">
        <f t="shared" si="227"/>
        <v/>
      </c>
      <c r="AB185" s="1" t="str">
        <f t="shared" si="228"/>
        <v/>
      </c>
      <c r="AC185" s="1" t="str">
        <f t="shared" si="229"/>
        <v/>
      </c>
      <c r="AD185" s="1" t="str">
        <f t="shared" si="230"/>
        <v/>
      </c>
      <c r="AG185" s="1" t="str">
        <f t="shared" si="231"/>
        <v/>
      </c>
      <c r="AH185" s="1" t="str">
        <f t="shared" si="232"/>
        <v/>
      </c>
      <c r="AI185" s="1" t="str">
        <f t="shared" si="233"/>
        <v/>
      </c>
      <c r="AJ185" s="1" t="str">
        <f t="shared" si="234"/>
        <v/>
      </c>
      <c r="AK185" s="1" t="str">
        <f t="shared" si="204"/>
        <v/>
      </c>
      <c r="AL185" s="1" t="str">
        <f t="shared" si="205"/>
        <v/>
      </c>
      <c r="AM185" s="1" t="str">
        <f t="shared" si="206"/>
        <v/>
      </c>
      <c r="AN185" s="1" t="str">
        <f t="shared" si="207"/>
        <v/>
      </c>
      <c r="AO185" s="1" t="str">
        <f t="shared" si="208"/>
        <v/>
      </c>
      <c r="AP185" s="1" t="str">
        <f t="shared" si="209"/>
        <v/>
      </c>
      <c r="AQ185" s="1" t="str">
        <f t="shared" si="210"/>
        <v/>
      </c>
      <c r="AR185" s="1" t="s">
        <v>757</v>
      </c>
      <c r="AS185" s="1" t="s">
        <v>295</v>
      </c>
      <c r="AU185" s="1" t="s">
        <v>28</v>
      </c>
      <c r="AV185" s="5" t="s">
        <v>307</v>
      </c>
      <c r="AW185" s="5" t="s">
        <v>307</v>
      </c>
      <c r="AX185" s="6" t="str">
        <f t="shared" si="21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5" s="1" t="str">
        <f t="shared" si="212"/>
        <v>&lt;img src=@img/outdoor.png@&gt;</v>
      </c>
      <c r="AZ185" s="1" t="str">
        <f t="shared" si="213"/>
        <v/>
      </c>
      <c r="BA185" s="1" t="str">
        <f t="shared" si="214"/>
        <v>&lt;img src=@img/medium.png@&gt;</v>
      </c>
      <c r="BB185" s="1" t="str">
        <f t="shared" si="215"/>
        <v/>
      </c>
      <c r="BC185" s="1" t="str">
        <f t="shared" si="216"/>
        <v/>
      </c>
      <c r="BD185" s="1" t="str">
        <f t="shared" si="217"/>
        <v>&lt;img src=@img/outdoor.png@&gt;&lt;img src=@img/medium.png@&gt;</v>
      </c>
      <c r="BE185" s="1" t="str">
        <f t="shared" si="218"/>
        <v>outdoor medium low old</v>
      </c>
      <c r="BF185" s="1" t="str">
        <f t="shared" si="219"/>
        <v>Old Town</v>
      </c>
      <c r="BG185" s="11">
        <v>40.589424999999999</v>
      </c>
      <c r="BH185" s="11">
        <v>-105.076553</v>
      </c>
      <c r="BI185" s="1" t="str">
        <f t="shared" si="220"/>
        <v>[40.589425,-105.076553],</v>
      </c>
    </row>
    <row r="186" spans="2:63" ht="21" customHeight="1" x14ac:dyDescent="0.25">
      <c r="B186" s="1" t="s">
        <v>639</v>
      </c>
      <c r="C186" s="1" t="s">
        <v>429</v>
      </c>
      <c r="G186" s="9" t="s">
        <v>640</v>
      </c>
      <c r="W186" s="1" t="str">
        <f t="shared" si="223"/>
        <v/>
      </c>
      <c r="X186" s="1" t="str">
        <f t="shared" si="224"/>
        <v/>
      </c>
      <c r="Y186" s="1" t="str">
        <f t="shared" si="225"/>
        <v/>
      </c>
      <c r="Z186" s="1" t="str">
        <f t="shared" si="226"/>
        <v/>
      </c>
      <c r="AA186" s="1" t="str">
        <f t="shared" si="227"/>
        <v/>
      </c>
      <c r="AB186" s="1" t="str">
        <f t="shared" si="228"/>
        <v/>
      </c>
      <c r="AC186" s="1" t="str">
        <f t="shared" si="229"/>
        <v/>
      </c>
      <c r="AD186" s="1" t="str">
        <f t="shared" si="230"/>
        <v/>
      </c>
      <c r="AE186" s="1" t="str">
        <f t="shared" ref="AE186:AF189" si="235">IF(P186&gt;0,P186/100,"")</f>
        <v/>
      </c>
      <c r="AF186" s="1" t="str">
        <f t="shared" si="235"/>
        <v/>
      </c>
      <c r="AG186" s="1" t="str">
        <f t="shared" si="231"/>
        <v/>
      </c>
      <c r="AH186" s="1" t="str">
        <f t="shared" si="232"/>
        <v/>
      </c>
      <c r="AI186" s="1" t="str">
        <f t="shared" si="233"/>
        <v/>
      </c>
      <c r="AJ186" s="1" t="str">
        <f t="shared" si="234"/>
        <v/>
      </c>
      <c r="AK186" s="1" t="str">
        <f t="shared" ref="AK186:AK194" si="236">IF(H186&gt;0,CONCATENATE(IF(W186&lt;=12,W186,W186-12),IF(OR(W186&lt;12,W186=24),"am","pm"),"-",IF(X186&lt;=12,X186,X186-12),IF(OR(X186&lt;12,X186=24),"am","pm")),"")</f>
        <v/>
      </c>
      <c r="AL186" s="1" t="str">
        <f t="shared" ref="AL186:AL194" si="237">IF(J186&gt;0,CONCATENATE(IF(Y186&lt;=12,Y186,Y186-12),IF(OR(Y186&lt;12,Y186=24),"am","pm"),"-",IF(Z186&lt;=12,Z186,Z186-12),IF(OR(Z186&lt;12,Z186=24),"am","pm")),"")</f>
        <v/>
      </c>
      <c r="AM186" s="1" t="str">
        <f t="shared" ref="AM186:AM194" si="238">IF(L186&gt;0,CONCATENATE(IF(AA186&lt;=12,AA186,AA186-12),IF(OR(AA186&lt;12,AA186=24),"am","pm"),"-",IF(AB186&lt;=12,AB186,AB186-12),IF(OR(AB186&lt;12,AB186=24),"am","pm")),"")</f>
        <v/>
      </c>
      <c r="AN186" s="1" t="str">
        <f t="shared" ref="AN186:AN194" si="239">IF(N186&gt;0,CONCATENATE(IF(AC186&lt;=12,AC186,AC186-12),IF(OR(AC186&lt;12,AC186=24),"am","pm"),"-",IF(AD186&lt;=12,AD186,AD186-12),IF(OR(AD186&lt;12,AD186=24),"am","pm")),"")</f>
        <v/>
      </c>
      <c r="AO186" s="1" t="str">
        <f t="shared" ref="AO186:AO194" si="240">IF(O186&gt;0,CONCATENATE(IF(AE186&lt;=12,AE186,AE186-12),IF(OR(AE186&lt;12,AE186=24),"am","pm"),"-",IF(AF186&lt;=12,AF186,AF186-12),IF(OR(AF186&lt;12,AF186=24),"am","pm")),"")</f>
        <v/>
      </c>
      <c r="AP186" s="1" t="str">
        <f t="shared" ref="AP186:AP194" si="241">IF(R186&gt;0,CONCATENATE(IF(AG186&lt;=12,AG186,AG186-12),IF(OR(AG186&lt;12,AG186=24),"am","pm"),"-",IF(AH186&lt;=12,AH186,AH186-12),IF(OR(AH186&lt;12,AH186=24),"am","pm")),"")</f>
        <v/>
      </c>
      <c r="AQ186" s="1" t="str">
        <f t="shared" ref="AQ186:AQ194" si="242">IF(T186&gt;0,CONCATENATE(IF(AI186&lt;=12,AI186,AI186-12),IF(OR(AI186&lt;12,AI186=24),"am","pm"),"-",IF(AJ186&lt;=12,AJ186,AJ186-12),IF(OR(AJ186&lt;12,AJ186=24),"am","pm")),"")</f>
        <v/>
      </c>
      <c r="AR186" s="15" t="s">
        <v>641</v>
      </c>
      <c r="AU186" s="1" t="s">
        <v>28</v>
      </c>
      <c r="AV186" s="1" t="b">
        <v>0</v>
      </c>
      <c r="AW186" s="1" t="b">
        <v>0</v>
      </c>
      <c r="AX186" s="6" t="str">
        <f t="shared" si="21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6" s="1" t="str">
        <f t="shared" si="212"/>
        <v/>
      </c>
      <c r="AZ186" s="1" t="str">
        <f t="shared" si="213"/>
        <v/>
      </c>
      <c r="BA186" s="1" t="str">
        <f t="shared" si="214"/>
        <v>&lt;img src=@img/medium.png@&gt;</v>
      </c>
      <c r="BB186" s="1" t="str">
        <f t="shared" si="215"/>
        <v/>
      </c>
      <c r="BC186" s="1" t="str">
        <f t="shared" si="216"/>
        <v/>
      </c>
      <c r="BD186" s="1" t="str">
        <f t="shared" si="217"/>
        <v>&lt;img src=@img/medium.png@&gt;</v>
      </c>
      <c r="BE186" s="1" t="str">
        <f t="shared" si="218"/>
        <v>medium  cwest</v>
      </c>
      <c r="BF186" s="1" t="str">
        <f t="shared" si="219"/>
        <v>Campus West</v>
      </c>
      <c r="BG186" s="1">
        <v>40.574289999999998</v>
      </c>
      <c r="BH186" s="1">
        <v>-105.0971</v>
      </c>
      <c r="BI186" s="1" t="str">
        <f t="shared" si="220"/>
        <v>[40.57429,-105.0971],</v>
      </c>
    </row>
    <row r="187" spans="2:63" ht="21" customHeight="1" x14ac:dyDescent="0.25">
      <c r="B187" s="1" t="s">
        <v>661</v>
      </c>
      <c r="E187" s="1" t="s">
        <v>431</v>
      </c>
      <c r="G187" s="1" t="s">
        <v>685</v>
      </c>
      <c r="W187" s="1" t="str">
        <f t="shared" si="223"/>
        <v/>
      </c>
      <c r="X187" s="1" t="str">
        <f t="shared" si="224"/>
        <v/>
      </c>
      <c r="Y187" s="1" t="str">
        <f t="shared" si="225"/>
        <v/>
      </c>
      <c r="Z187" s="1" t="str">
        <f t="shared" si="226"/>
        <v/>
      </c>
      <c r="AA187" s="1" t="str">
        <f t="shared" si="227"/>
        <v/>
      </c>
      <c r="AB187" s="1" t="str">
        <f t="shared" si="228"/>
        <v/>
      </c>
      <c r="AC187" s="1" t="str">
        <f t="shared" si="229"/>
        <v/>
      </c>
      <c r="AD187" s="1" t="str">
        <f t="shared" si="230"/>
        <v/>
      </c>
      <c r="AE187" s="1" t="str">
        <f t="shared" si="235"/>
        <v/>
      </c>
      <c r="AF187" s="1" t="str">
        <f t="shared" si="235"/>
        <v/>
      </c>
      <c r="AG187" s="1" t="str">
        <f t="shared" si="231"/>
        <v/>
      </c>
      <c r="AH187" s="1" t="str">
        <f t="shared" si="232"/>
        <v/>
      </c>
      <c r="AI187" s="1" t="str">
        <f t="shared" si="233"/>
        <v/>
      </c>
      <c r="AJ187" s="1" t="str">
        <f t="shared" si="234"/>
        <v/>
      </c>
      <c r="AK187" s="1" t="str">
        <f t="shared" si="236"/>
        <v/>
      </c>
      <c r="AL187" s="1" t="str">
        <f t="shared" si="237"/>
        <v/>
      </c>
      <c r="AM187" s="1" t="str">
        <f t="shared" si="238"/>
        <v/>
      </c>
      <c r="AN187" s="1" t="str">
        <f t="shared" si="239"/>
        <v/>
      </c>
      <c r="AO187" s="1" t="str">
        <f t="shared" si="240"/>
        <v/>
      </c>
      <c r="AP187" s="1" t="str">
        <f t="shared" si="241"/>
        <v/>
      </c>
      <c r="AQ187" s="1" t="str">
        <f t="shared" si="242"/>
        <v/>
      </c>
      <c r="AU187" s="1" t="s">
        <v>299</v>
      </c>
      <c r="AV187" s="5" t="s">
        <v>307</v>
      </c>
      <c r="AW187" s="5" t="s">
        <v>307</v>
      </c>
      <c r="AX187" s="6" t="str">
        <f t="shared" si="21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7" s="1" t="str">
        <f t="shared" si="212"/>
        <v/>
      </c>
      <c r="AZ187" s="1" t="str">
        <f t="shared" si="213"/>
        <v/>
      </c>
      <c r="BA187" s="1" t="str">
        <f t="shared" si="214"/>
        <v>&lt;img src=@img/easy.png@&gt;</v>
      </c>
      <c r="BB187" s="1" t="str">
        <f t="shared" si="215"/>
        <v/>
      </c>
      <c r="BC187" s="1" t="str">
        <f t="shared" si="216"/>
        <v/>
      </c>
      <c r="BD187" s="1" t="str">
        <f t="shared" si="217"/>
        <v>&lt;img src=@img/easy.png@&gt;</v>
      </c>
      <c r="BE187" s="1" t="str">
        <f t="shared" si="218"/>
        <v xml:space="preserve">easy med </v>
      </c>
      <c r="BF187" s="1" t="str">
        <f t="shared" si="219"/>
        <v/>
      </c>
      <c r="BG187" s="1">
        <v>40.552579999999999</v>
      </c>
      <c r="BH187" s="1">
        <v>-105.09672999999999</v>
      </c>
      <c r="BI187" s="1" t="str">
        <f t="shared" si="220"/>
        <v>[40.55258,-105.09673],</v>
      </c>
    </row>
    <row r="188" spans="2:63" ht="21" customHeight="1" x14ac:dyDescent="0.25">
      <c r="B188" s="1" t="s">
        <v>128</v>
      </c>
      <c r="C188" s="1" t="s">
        <v>308</v>
      </c>
      <c r="D188" s="1" t="s">
        <v>129</v>
      </c>
      <c r="E188" s="1" t="s">
        <v>54</v>
      </c>
      <c r="G188" s="3" t="s">
        <v>130</v>
      </c>
      <c r="W188" s="1" t="str">
        <f t="shared" si="223"/>
        <v/>
      </c>
      <c r="X188" s="1" t="str">
        <f t="shared" si="224"/>
        <v/>
      </c>
      <c r="Y188" s="1" t="str">
        <f t="shared" si="225"/>
        <v/>
      </c>
      <c r="Z188" s="1" t="str">
        <f t="shared" si="226"/>
        <v/>
      </c>
      <c r="AA188" s="1" t="str">
        <f t="shared" si="227"/>
        <v/>
      </c>
      <c r="AB188" s="1" t="str">
        <f t="shared" si="228"/>
        <v/>
      </c>
      <c r="AC188" s="1" t="str">
        <f t="shared" si="229"/>
        <v/>
      </c>
      <c r="AD188" s="1" t="str">
        <f t="shared" si="230"/>
        <v/>
      </c>
      <c r="AE188" s="1" t="str">
        <f t="shared" si="235"/>
        <v/>
      </c>
      <c r="AF188" s="1" t="str">
        <f t="shared" si="235"/>
        <v/>
      </c>
      <c r="AG188" s="1" t="str">
        <f t="shared" si="231"/>
        <v/>
      </c>
      <c r="AH188" s="1" t="str">
        <f t="shared" si="232"/>
        <v/>
      </c>
      <c r="AI188" s="1" t="str">
        <f t="shared" si="233"/>
        <v/>
      </c>
      <c r="AJ188" s="1" t="str">
        <f t="shared" si="234"/>
        <v/>
      </c>
      <c r="AK188" s="1" t="str">
        <f t="shared" si="236"/>
        <v/>
      </c>
      <c r="AL188" s="1" t="str">
        <f t="shared" si="237"/>
        <v/>
      </c>
      <c r="AM188" s="1" t="str">
        <f t="shared" si="238"/>
        <v/>
      </c>
      <c r="AN188" s="1" t="str">
        <f t="shared" si="239"/>
        <v/>
      </c>
      <c r="AO188" s="1" t="str">
        <f t="shared" si="240"/>
        <v/>
      </c>
      <c r="AP188" s="1" t="str">
        <f t="shared" si="241"/>
        <v/>
      </c>
      <c r="AQ188" s="1" t="str">
        <f t="shared" si="242"/>
        <v/>
      </c>
      <c r="AR188" s="4" t="s">
        <v>329</v>
      </c>
      <c r="AS188" s="1" t="s">
        <v>295</v>
      </c>
      <c r="AT188" s="1" t="s">
        <v>305</v>
      </c>
      <c r="AU188" s="1" t="s">
        <v>28</v>
      </c>
      <c r="AV188" s="5" t="s">
        <v>307</v>
      </c>
      <c r="AW188" s="5" t="s">
        <v>307</v>
      </c>
      <c r="AX188" s="6" t="str">
        <f t="shared" si="21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8" s="1" t="str">
        <f t="shared" si="212"/>
        <v>&lt;img src=@img/outdoor.png@&gt;</v>
      </c>
      <c r="AZ188" s="1" t="str">
        <f t="shared" si="213"/>
        <v>&lt;img src=@img/pets.png@&gt;</v>
      </c>
      <c r="BA188" s="1" t="str">
        <f t="shared" si="214"/>
        <v>&lt;img src=@img/medium.png@&gt;</v>
      </c>
      <c r="BB188" s="1" t="str">
        <f t="shared" si="215"/>
        <v/>
      </c>
      <c r="BC188" s="1" t="str">
        <f t="shared" si="216"/>
        <v/>
      </c>
      <c r="BD188" s="1" t="str">
        <f t="shared" si="217"/>
        <v>&lt;img src=@img/outdoor.png@&gt;&lt;img src=@img/pets.png@&gt;&lt;img src=@img/medium.png@&gt;</v>
      </c>
      <c r="BE188" s="1" t="str">
        <f t="shared" si="218"/>
        <v>outdoor pet medium low campus</v>
      </c>
      <c r="BF188" s="1" t="str">
        <f t="shared" si="219"/>
        <v>Near Campus</v>
      </c>
      <c r="BG188" s="1">
        <v>40.568157999999997</v>
      </c>
      <c r="BH188" s="1">
        <v>-105.076488</v>
      </c>
      <c r="BI188" s="1" t="str">
        <f t="shared" si="220"/>
        <v>[40.568158,-105.076488],</v>
      </c>
      <c r="BK188" s="1" t="str">
        <f>IF(BJ188&gt;0,"&lt;img src=@img/kidicon.png@&gt;","")</f>
        <v/>
      </c>
    </row>
    <row r="189" spans="2:63" ht="21" customHeight="1" x14ac:dyDescent="0.25">
      <c r="B189" s="1" t="s">
        <v>551</v>
      </c>
      <c r="C189" s="1" t="s">
        <v>309</v>
      </c>
      <c r="D189" s="1" t="s">
        <v>372</v>
      </c>
      <c r="E189" s="1" t="s">
        <v>431</v>
      </c>
      <c r="G189" s="3" t="s">
        <v>552</v>
      </c>
      <c r="W189" s="1" t="str">
        <f t="shared" si="223"/>
        <v/>
      </c>
      <c r="X189" s="1" t="str">
        <f t="shared" si="224"/>
        <v/>
      </c>
      <c r="Y189" s="1" t="str">
        <f t="shared" si="225"/>
        <v/>
      </c>
      <c r="Z189" s="1" t="str">
        <f t="shared" si="226"/>
        <v/>
      </c>
      <c r="AA189" s="1" t="str">
        <f t="shared" si="227"/>
        <v/>
      </c>
      <c r="AB189" s="1" t="str">
        <f t="shared" si="228"/>
        <v/>
      </c>
      <c r="AC189" s="1" t="str">
        <f t="shared" si="229"/>
        <v/>
      </c>
      <c r="AD189" s="1" t="str">
        <f t="shared" si="230"/>
        <v/>
      </c>
      <c r="AE189" s="1" t="str">
        <f t="shared" si="235"/>
        <v/>
      </c>
      <c r="AF189" s="1" t="str">
        <f t="shared" si="235"/>
        <v/>
      </c>
      <c r="AG189" s="1" t="str">
        <f t="shared" si="231"/>
        <v/>
      </c>
      <c r="AH189" s="1" t="str">
        <f t="shared" si="232"/>
        <v/>
      </c>
      <c r="AI189" s="1" t="str">
        <f t="shared" si="233"/>
        <v/>
      </c>
      <c r="AJ189" s="1" t="str">
        <f t="shared" si="234"/>
        <v/>
      </c>
      <c r="AK189" s="1" t="str">
        <f t="shared" si="236"/>
        <v/>
      </c>
      <c r="AL189" s="1" t="str">
        <f t="shared" si="237"/>
        <v/>
      </c>
      <c r="AM189" s="1" t="str">
        <f t="shared" si="238"/>
        <v/>
      </c>
      <c r="AN189" s="1" t="str">
        <f t="shared" si="239"/>
        <v/>
      </c>
      <c r="AO189" s="1" t="str">
        <f t="shared" si="240"/>
        <v/>
      </c>
      <c r="AP189" s="1" t="str">
        <f t="shared" si="241"/>
        <v/>
      </c>
      <c r="AQ189" s="1" t="str">
        <f t="shared" si="242"/>
        <v/>
      </c>
      <c r="AR189" s="15" t="s">
        <v>553</v>
      </c>
      <c r="AS189" s="1" t="s">
        <v>295</v>
      </c>
      <c r="AU189" s="1" t="s">
        <v>299</v>
      </c>
      <c r="AV189" s="5" t="s">
        <v>307</v>
      </c>
      <c r="AW189" s="5" t="s">
        <v>307</v>
      </c>
      <c r="AX189" s="6" t="str">
        <f t="shared" si="21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9" s="1" t="str">
        <f t="shared" si="212"/>
        <v>&lt;img src=@img/outdoor.png@&gt;</v>
      </c>
      <c r="AZ189" s="1" t="str">
        <f t="shared" si="213"/>
        <v/>
      </c>
      <c r="BA189" s="1" t="str">
        <f t="shared" si="214"/>
        <v>&lt;img src=@img/easy.png@&gt;</v>
      </c>
      <c r="BB189" s="1" t="str">
        <f t="shared" si="215"/>
        <v/>
      </c>
      <c r="BC189" s="1" t="str">
        <f t="shared" si="216"/>
        <v/>
      </c>
      <c r="BD189" s="1" t="str">
        <f t="shared" si="217"/>
        <v>&lt;img src=@img/outdoor.png@&gt;&lt;img src=@img/easy.png@&gt;</v>
      </c>
      <c r="BE189" s="1" t="str">
        <f t="shared" si="218"/>
        <v>outdoor easy med midtown</v>
      </c>
      <c r="BF189" s="1" t="str">
        <f t="shared" si="219"/>
        <v>Midtown</v>
      </c>
      <c r="BG189" s="1">
        <v>40.551969999999997</v>
      </c>
      <c r="BH189" s="1">
        <v>-105.03718000000001</v>
      </c>
      <c r="BI189" s="1" t="str">
        <f t="shared" si="220"/>
        <v>[40.55197,-105.03718],</v>
      </c>
    </row>
    <row r="190" spans="2:63" ht="21" customHeight="1" x14ac:dyDescent="0.25">
      <c r="B190" s="1" t="s">
        <v>642</v>
      </c>
      <c r="C190" s="1" t="s">
        <v>309</v>
      </c>
      <c r="G190" s="9" t="s">
        <v>643</v>
      </c>
      <c r="J190" s="1">
        <v>1100</v>
      </c>
      <c r="K190" s="1">
        <v>2400</v>
      </c>
      <c r="L190" s="1">
        <v>1100</v>
      </c>
      <c r="M190" s="1">
        <v>2400</v>
      </c>
      <c r="N190" s="1">
        <v>1100</v>
      </c>
      <c r="O190" s="1">
        <v>2400</v>
      </c>
      <c r="V190" s="1" t="s">
        <v>644</v>
      </c>
      <c r="W190" s="1" t="str">
        <f t="shared" si="223"/>
        <v/>
      </c>
      <c r="X190" s="1" t="str">
        <f t="shared" si="224"/>
        <v/>
      </c>
      <c r="Y190" s="1">
        <f t="shared" si="225"/>
        <v>11</v>
      </c>
      <c r="Z190" s="1">
        <f t="shared" si="226"/>
        <v>24</v>
      </c>
      <c r="AA190" s="1">
        <f t="shared" si="227"/>
        <v>11</v>
      </c>
      <c r="AB190" s="1">
        <f t="shared" si="228"/>
        <v>24</v>
      </c>
      <c r="AC190" s="1">
        <f t="shared" si="229"/>
        <v>11</v>
      </c>
      <c r="AD190" s="1">
        <f t="shared" si="230"/>
        <v>24</v>
      </c>
      <c r="AG190" s="1" t="str">
        <f t="shared" si="231"/>
        <v/>
      </c>
      <c r="AH190" s="1" t="str">
        <f t="shared" si="232"/>
        <v/>
      </c>
      <c r="AI190" s="1" t="str">
        <f t="shared" si="233"/>
        <v/>
      </c>
      <c r="AJ190" s="1" t="str">
        <f t="shared" si="234"/>
        <v/>
      </c>
      <c r="AK190" s="1" t="str">
        <f t="shared" si="236"/>
        <v/>
      </c>
      <c r="AL190" s="1" t="str">
        <f t="shared" si="237"/>
        <v>11am-12am</v>
      </c>
      <c r="AM190" s="1" t="str">
        <f t="shared" si="238"/>
        <v>11am-12am</v>
      </c>
      <c r="AN190" s="1" t="str">
        <f t="shared" si="239"/>
        <v>11am-12am</v>
      </c>
      <c r="AO190" s="1" t="str">
        <f t="shared" si="240"/>
        <v>am-am</v>
      </c>
      <c r="AP190" s="1" t="str">
        <f t="shared" si="241"/>
        <v/>
      </c>
      <c r="AQ190" s="1" t="str">
        <f t="shared" si="242"/>
        <v/>
      </c>
      <c r="AR190" s="15" t="s">
        <v>645</v>
      </c>
      <c r="AU190" s="1" t="s">
        <v>299</v>
      </c>
      <c r="AV190" s="1" t="b">
        <v>0</v>
      </c>
      <c r="AW190" s="1" t="b">
        <v>1</v>
      </c>
      <c r="AX190" s="6" t="str">
        <f t="shared" si="21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0" s="1" t="str">
        <f t="shared" si="212"/>
        <v/>
      </c>
      <c r="AZ190" s="1" t="str">
        <f t="shared" si="213"/>
        <v/>
      </c>
      <c r="BA190" s="1" t="str">
        <f t="shared" si="214"/>
        <v>&lt;img src=@img/easy.png@&gt;</v>
      </c>
      <c r="BB190" s="1" t="str">
        <f t="shared" si="215"/>
        <v/>
      </c>
      <c r="BC190" s="1" t="str">
        <f t="shared" si="216"/>
        <v/>
      </c>
      <c r="BD190" s="1" t="str">
        <f t="shared" si="217"/>
        <v>&lt;img src=@img/easy.png@&gt;</v>
      </c>
      <c r="BE190" s="1" t="str">
        <f t="shared" si="218"/>
        <v>easy  midtown</v>
      </c>
      <c r="BF190" s="1" t="str">
        <f t="shared" si="219"/>
        <v>Midtown</v>
      </c>
      <c r="BG190" s="1">
        <v>40.57358</v>
      </c>
      <c r="BH190" s="1">
        <v>-105.05826</v>
      </c>
      <c r="BI190" s="1" t="str">
        <f t="shared" si="220"/>
        <v>[40.57358,-105.05826],</v>
      </c>
    </row>
    <row r="191" spans="2:63" ht="21" customHeight="1" x14ac:dyDescent="0.25">
      <c r="B191" s="1" t="s">
        <v>225</v>
      </c>
      <c r="C191" s="1" t="s">
        <v>426</v>
      </c>
      <c r="D191" s="1" t="s">
        <v>147</v>
      </c>
      <c r="E191" s="1" t="s">
        <v>431</v>
      </c>
      <c r="G191" s="1" t="s">
        <v>226</v>
      </c>
      <c r="W191" s="1" t="str">
        <f t="shared" si="223"/>
        <v/>
      </c>
      <c r="X191" s="1" t="str">
        <f t="shared" si="224"/>
        <v/>
      </c>
      <c r="Y191" s="1" t="str">
        <f t="shared" si="225"/>
        <v/>
      </c>
      <c r="Z191" s="1" t="str">
        <f t="shared" si="226"/>
        <v/>
      </c>
      <c r="AA191" s="1" t="str">
        <f t="shared" si="227"/>
        <v/>
      </c>
      <c r="AB191" s="1" t="str">
        <f t="shared" si="228"/>
        <v/>
      </c>
      <c r="AC191" s="1" t="str">
        <f t="shared" si="229"/>
        <v/>
      </c>
      <c r="AD191" s="1" t="str">
        <f t="shared" si="230"/>
        <v/>
      </c>
      <c r="AG191" s="1" t="str">
        <f t="shared" si="231"/>
        <v/>
      </c>
      <c r="AH191" s="1" t="str">
        <f t="shared" si="232"/>
        <v/>
      </c>
      <c r="AI191" s="1" t="str">
        <f t="shared" si="233"/>
        <v/>
      </c>
      <c r="AJ191" s="1" t="str">
        <f t="shared" si="234"/>
        <v/>
      </c>
      <c r="AK191" s="1" t="str">
        <f t="shared" si="236"/>
        <v/>
      </c>
      <c r="AL191" s="1" t="str">
        <f t="shared" si="237"/>
        <v/>
      </c>
      <c r="AM191" s="1" t="str">
        <f t="shared" si="238"/>
        <v/>
      </c>
      <c r="AN191" s="1" t="str">
        <f t="shared" si="239"/>
        <v/>
      </c>
      <c r="AO191" s="1" t="str">
        <f t="shared" si="240"/>
        <v/>
      </c>
      <c r="AP191" s="1" t="str">
        <f t="shared" si="241"/>
        <v/>
      </c>
      <c r="AQ191" s="1" t="str">
        <f t="shared" si="242"/>
        <v/>
      </c>
      <c r="AR191" s="8" t="s">
        <v>265</v>
      </c>
      <c r="AU191" s="1" t="s">
        <v>28</v>
      </c>
      <c r="AV191" s="5" t="s">
        <v>307</v>
      </c>
      <c r="AW191" s="5" t="s">
        <v>307</v>
      </c>
      <c r="AX191" s="6" t="str">
        <f t="shared" si="21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1" s="1" t="str">
        <f t="shared" si="212"/>
        <v/>
      </c>
      <c r="AZ191" s="1" t="str">
        <f t="shared" si="213"/>
        <v/>
      </c>
      <c r="BA191" s="1" t="str">
        <f t="shared" si="214"/>
        <v>&lt;img src=@img/medium.png@&gt;</v>
      </c>
      <c r="BB191" s="1" t="str">
        <f t="shared" si="215"/>
        <v/>
      </c>
      <c r="BC191" s="1" t="str">
        <f t="shared" si="216"/>
        <v/>
      </c>
      <c r="BD191" s="1" t="str">
        <f t="shared" si="217"/>
        <v>&lt;img src=@img/medium.png@&gt;</v>
      </c>
      <c r="BE191" s="1" t="str">
        <f t="shared" si="218"/>
        <v>medium med old</v>
      </c>
      <c r="BF191" s="1" t="str">
        <f t="shared" si="219"/>
        <v>Old Town</v>
      </c>
      <c r="BG191" s="1">
        <v>40.590724000000002</v>
      </c>
      <c r="BH191" s="1">
        <v>-105.073266</v>
      </c>
      <c r="BI191" s="1" t="str">
        <f t="shared" si="220"/>
        <v>[40.590724,-105.073266],</v>
      </c>
      <c r="BK191" s="1" t="str">
        <f>IF(BJ191&gt;0,"&lt;img src=@img/kidicon.png@&gt;","")</f>
        <v/>
      </c>
    </row>
    <row r="192" spans="2:63" ht="21" customHeight="1" x14ac:dyDescent="0.25">
      <c r="B192" s="17" t="s">
        <v>49</v>
      </c>
      <c r="C192" s="1" t="s">
        <v>309</v>
      </c>
      <c r="D192" s="1" t="s">
        <v>50</v>
      </c>
      <c r="E192" s="1" t="s">
        <v>431</v>
      </c>
      <c r="G192" s="3" t="s">
        <v>51</v>
      </c>
      <c r="W192" s="1" t="str">
        <f t="shared" si="223"/>
        <v/>
      </c>
      <c r="X192" s="1" t="str">
        <f t="shared" si="224"/>
        <v/>
      </c>
      <c r="Y192" s="1" t="str">
        <f t="shared" si="225"/>
        <v/>
      </c>
      <c r="Z192" s="1" t="str">
        <f t="shared" si="226"/>
        <v/>
      </c>
      <c r="AA192" s="1" t="str">
        <f t="shared" si="227"/>
        <v/>
      </c>
      <c r="AB192" s="1" t="str">
        <f t="shared" si="228"/>
        <v/>
      </c>
      <c r="AC192" s="1" t="str">
        <f t="shared" si="229"/>
        <v/>
      </c>
      <c r="AD192" s="1" t="str">
        <f t="shared" si="230"/>
        <v/>
      </c>
      <c r="AG192" s="1" t="str">
        <f t="shared" si="231"/>
        <v/>
      </c>
      <c r="AH192" s="1" t="str">
        <f t="shared" si="232"/>
        <v/>
      </c>
      <c r="AI192" s="1" t="str">
        <f t="shared" si="233"/>
        <v/>
      </c>
      <c r="AJ192" s="1" t="str">
        <f t="shared" si="234"/>
        <v/>
      </c>
      <c r="AK192" s="1" t="str">
        <f t="shared" si="236"/>
        <v/>
      </c>
      <c r="AL192" s="1" t="str">
        <f t="shared" si="237"/>
        <v/>
      </c>
      <c r="AM192" s="1" t="str">
        <f t="shared" si="238"/>
        <v/>
      </c>
      <c r="AN192" s="1" t="str">
        <f t="shared" si="239"/>
        <v/>
      </c>
      <c r="AO192" s="1" t="str">
        <f t="shared" si="240"/>
        <v/>
      </c>
      <c r="AP192" s="1" t="str">
        <f t="shared" si="241"/>
        <v/>
      </c>
      <c r="AQ192" s="1" t="str">
        <f t="shared" si="242"/>
        <v/>
      </c>
      <c r="AR192" s="1" t="s">
        <v>238</v>
      </c>
      <c r="AU192" s="1" t="s">
        <v>299</v>
      </c>
      <c r="AV192" s="5" t="s">
        <v>307</v>
      </c>
      <c r="AW192" s="5" t="s">
        <v>307</v>
      </c>
      <c r="AX192" s="6" t="str">
        <f t="shared" si="21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2" s="1" t="str">
        <f t="shared" si="212"/>
        <v/>
      </c>
      <c r="AZ192" s="1" t="str">
        <f t="shared" si="213"/>
        <v/>
      </c>
      <c r="BA192" s="1" t="str">
        <f t="shared" si="214"/>
        <v>&lt;img src=@img/easy.png@&gt;</v>
      </c>
      <c r="BB192" s="1" t="str">
        <f t="shared" si="215"/>
        <v/>
      </c>
      <c r="BC192" s="1" t="str">
        <f t="shared" si="216"/>
        <v/>
      </c>
      <c r="BD192" s="1" t="str">
        <f t="shared" si="217"/>
        <v>&lt;img src=@img/easy.png@&gt;</v>
      </c>
      <c r="BE192" s="1" t="str">
        <f t="shared" si="218"/>
        <v>easy med midtown</v>
      </c>
      <c r="BF192" s="1" t="str">
        <f t="shared" si="219"/>
        <v>Midtown</v>
      </c>
      <c r="BG192" s="1">
        <v>40.541967999999997</v>
      </c>
      <c r="BH192" s="1">
        <v>-105.079037</v>
      </c>
      <c r="BI192" s="1" t="str">
        <f t="shared" si="220"/>
        <v>[40.541968,-105.079037],</v>
      </c>
      <c r="BK192" s="1" t="str">
        <f>IF(BJ192&gt;0,"&lt;img src=@img/kidicon.png@&gt;","")</f>
        <v/>
      </c>
    </row>
    <row r="193" spans="2:63" ht="21" customHeight="1" x14ac:dyDescent="0.25">
      <c r="B193" s="1" t="s">
        <v>646</v>
      </c>
      <c r="C193" s="1" t="s">
        <v>429</v>
      </c>
      <c r="G193" s="9" t="s">
        <v>647</v>
      </c>
      <c r="W193" s="1" t="str">
        <f t="shared" si="223"/>
        <v/>
      </c>
      <c r="X193" s="1" t="str">
        <f t="shared" si="224"/>
        <v/>
      </c>
      <c r="Y193" s="1" t="str">
        <f t="shared" si="225"/>
        <v/>
      </c>
      <c r="Z193" s="1" t="str">
        <f t="shared" si="226"/>
        <v/>
      </c>
      <c r="AA193" s="1" t="str">
        <f t="shared" si="227"/>
        <v/>
      </c>
      <c r="AB193" s="1" t="str">
        <f t="shared" si="228"/>
        <v/>
      </c>
      <c r="AC193" s="1" t="str">
        <f t="shared" si="229"/>
        <v/>
      </c>
      <c r="AD193" s="1" t="str">
        <f t="shared" si="230"/>
        <v/>
      </c>
      <c r="AG193" s="1" t="str">
        <f t="shared" si="231"/>
        <v/>
      </c>
      <c r="AH193" s="1" t="str">
        <f t="shared" si="232"/>
        <v/>
      </c>
      <c r="AI193" s="1" t="str">
        <f t="shared" si="233"/>
        <v/>
      </c>
      <c r="AJ193" s="1" t="str">
        <f t="shared" si="234"/>
        <v/>
      </c>
      <c r="AK193" s="1" t="str">
        <f t="shared" si="236"/>
        <v/>
      </c>
      <c r="AL193" s="1" t="str">
        <f t="shared" si="237"/>
        <v/>
      </c>
      <c r="AM193" s="1" t="str">
        <f t="shared" si="238"/>
        <v/>
      </c>
      <c r="AN193" s="1" t="str">
        <f t="shared" si="239"/>
        <v/>
      </c>
      <c r="AO193" s="1" t="str">
        <f t="shared" si="240"/>
        <v/>
      </c>
      <c r="AP193" s="1" t="str">
        <f t="shared" si="241"/>
        <v/>
      </c>
      <c r="AQ193" s="1" t="str">
        <f t="shared" si="242"/>
        <v/>
      </c>
      <c r="AR193" s="15" t="s">
        <v>648</v>
      </c>
      <c r="AS193" s="1" t="s">
        <v>295</v>
      </c>
      <c r="AU193" s="1" t="s">
        <v>28</v>
      </c>
      <c r="AV193" s="1" t="b">
        <v>0</v>
      </c>
      <c r="AW193" s="1" t="b">
        <v>0</v>
      </c>
      <c r="AX193" s="6" t="str">
        <f t="shared" ref="AX193:AX194" si="243">CONCATENATE("{
    'name': """,B193,""",
    'area': ","""",C193,""",",
"'hours': {
      'sunday-start':","""",H193,"""",", 'sunday-end':","""",I193,"""",", 'monday-start':","""",J193,"""",", 'monday-end':","""",K193,"""",", 'tuesday-start':","""",L193,"""",", 'tuesday-end':","""",M193,""", 'wednesday-start':","""",N193,""", 'wednesday-end':","""",O193,""", 'thursday-start':","""",P193,""", 'thursday-end':","""",Q193,""", 'friday-start':","""",R193,""", 'friday-end':","""",S193,""", 'saturday-start':","""",T193,""", 'saturday-end':","""",U193,"""","},","  'description': ","""",V193,"""",", 'link':","""",AR193,"""",", 'pricing':","""",E193,"""",",   'phone-number': ","""",F193,"""",", 'address': ","""",G193,"""",", 'other-amenities': [","'",AS193,"','",AT193,"','",AU193,"'","]",", 'has-drink':",AV193,", 'has-food':",AW193,"},")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3" s="1" t="str">
        <f t="shared" si="212"/>
        <v>&lt;img src=@img/outdoor.png@&gt;</v>
      </c>
      <c r="AZ193" s="1" t="str">
        <f t="shared" si="213"/>
        <v/>
      </c>
      <c r="BA193" s="1" t="str">
        <f t="shared" si="214"/>
        <v>&lt;img src=@img/medium.png@&gt;</v>
      </c>
      <c r="BB193" s="1" t="str">
        <f t="shared" si="215"/>
        <v/>
      </c>
      <c r="BC193" s="1" t="str">
        <f t="shared" si="216"/>
        <v/>
      </c>
      <c r="BD193" s="1" t="str">
        <f t="shared" ref="BD193:BD194" si="244">CONCATENATE(AY193,AZ193,BA193,BB193,BC193,BK193)</f>
        <v>&lt;img src=@img/outdoor.png@&gt;&lt;img src=@img/medium.png@&gt;</v>
      </c>
      <c r="BE193" s="1" t="str">
        <f t="shared" si="218"/>
        <v>outdoor medium  cwest</v>
      </c>
      <c r="BF193" s="1" t="str">
        <f t="shared" si="219"/>
        <v>Campus West</v>
      </c>
      <c r="BG193" s="1">
        <v>40.57488</v>
      </c>
      <c r="BH193" s="1">
        <v>-105.10039</v>
      </c>
      <c r="BI193" s="1" t="str">
        <f t="shared" ref="BI193:BI194" si="245">CONCATENATE("[",BG193,",",BH193,"],")</f>
        <v>[40.57488,-105.10039],</v>
      </c>
    </row>
    <row r="194" spans="2:63" ht="21" customHeight="1" x14ac:dyDescent="0.25">
      <c r="B194" s="1" t="s">
        <v>227</v>
      </c>
      <c r="C194" s="1" t="s">
        <v>428</v>
      </c>
      <c r="D194" s="1" t="s">
        <v>271</v>
      </c>
      <c r="E194" s="1" t="s">
        <v>431</v>
      </c>
      <c r="G194" s="1" t="s">
        <v>228</v>
      </c>
      <c r="J194" s="1">
        <v>1800</v>
      </c>
      <c r="K194" s="1">
        <v>2100</v>
      </c>
      <c r="L194" s="1">
        <v>1300</v>
      </c>
      <c r="M194" s="1">
        <v>1600</v>
      </c>
      <c r="V194" s="1" t="s">
        <v>785</v>
      </c>
      <c r="W194" s="1" t="str">
        <f t="shared" si="223"/>
        <v/>
      </c>
      <c r="X194" s="1" t="str">
        <f t="shared" si="224"/>
        <v/>
      </c>
      <c r="Y194" s="1">
        <f t="shared" si="225"/>
        <v>18</v>
      </c>
      <c r="Z194" s="1">
        <f t="shared" si="226"/>
        <v>21</v>
      </c>
      <c r="AA194" s="1">
        <f t="shared" si="227"/>
        <v>13</v>
      </c>
      <c r="AB194" s="1">
        <f t="shared" si="228"/>
        <v>16</v>
      </c>
      <c r="AC194" s="1" t="str">
        <f t="shared" si="229"/>
        <v/>
      </c>
      <c r="AD194" s="1" t="str">
        <f t="shared" si="230"/>
        <v/>
      </c>
      <c r="AG194" s="1" t="str">
        <f t="shared" si="231"/>
        <v/>
      </c>
      <c r="AH194" s="1" t="str">
        <f t="shared" si="232"/>
        <v/>
      </c>
      <c r="AI194" s="1" t="str">
        <f t="shared" si="233"/>
        <v/>
      </c>
      <c r="AJ194" s="1" t="str">
        <f t="shared" si="234"/>
        <v/>
      </c>
      <c r="AK194" s="1" t="str">
        <f t="shared" si="236"/>
        <v/>
      </c>
      <c r="AL194" s="1" t="str">
        <f t="shared" si="237"/>
        <v>6pm-9pm</v>
      </c>
      <c r="AM194" s="1" t="str">
        <f t="shared" si="238"/>
        <v>1pm-4pm</v>
      </c>
      <c r="AN194" s="1" t="str">
        <f t="shared" si="239"/>
        <v/>
      </c>
      <c r="AO194" s="1" t="str">
        <f t="shared" si="240"/>
        <v/>
      </c>
      <c r="AP194" s="1" t="str">
        <f t="shared" si="241"/>
        <v/>
      </c>
      <c r="AQ194" s="1" t="str">
        <f t="shared" si="242"/>
        <v/>
      </c>
      <c r="AR194" s="14" t="s">
        <v>357</v>
      </c>
      <c r="AS194" s="1" t="s">
        <v>295</v>
      </c>
      <c r="AT194" s="1" t="s">
        <v>305</v>
      </c>
      <c r="AU194" s="1" t="s">
        <v>28</v>
      </c>
      <c r="AV194" s="5" t="s">
        <v>306</v>
      </c>
      <c r="AW194" s="5" t="s">
        <v>307</v>
      </c>
      <c r="AX194" s="6" t="str">
        <f t="shared" si="243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4" s="1" t="str">
        <f t="shared" si="212"/>
        <v>&lt;img src=@img/outdoor.png@&gt;</v>
      </c>
      <c r="AZ194" s="1" t="str">
        <f t="shared" si="213"/>
        <v>&lt;img src=@img/pets.png@&gt;</v>
      </c>
      <c r="BA194" s="1" t="str">
        <f t="shared" si="214"/>
        <v>&lt;img src=@img/medium.png@&gt;</v>
      </c>
      <c r="BB194" s="1" t="str">
        <f t="shared" si="215"/>
        <v>&lt;img src=@img/drinkicon.png@&gt;</v>
      </c>
      <c r="BC194" s="1" t="str">
        <f t="shared" si="216"/>
        <v/>
      </c>
      <c r="BD194" s="1" t="str">
        <f t="shared" si="244"/>
        <v>&lt;img src=@img/outdoor.png@&gt;&lt;img src=@img/pets.png@&gt;&lt;img src=@img/medium.png@&gt;&lt;img src=@img/drinkicon.png@&gt;</v>
      </c>
      <c r="BE194" s="1" t="str">
        <f t="shared" si="218"/>
        <v>outdoor pet drink medium med sfoco</v>
      </c>
      <c r="BF194" s="1" t="str">
        <f t="shared" si="219"/>
        <v>South Foco</v>
      </c>
      <c r="BG194" s="1">
        <v>40.522742000000001</v>
      </c>
      <c r="BH194" s="1">
        <v>-105.078374</v>
      </c>
      <c r="BI194" s="1" t="str">
        <f t="shared" si="245"/>
        <v>[40.522742,-105.078374],</v>
      </c>
      <c r="BK194" s="1" t="str">
        <f>IF(BJ194&gt;0,"&lt;img src=@img/kidicon.png@&gt;","")</f>
        <v/>
      </c>
    </row>
  </sheetData>
  <autoFilter ref="C2:C189"/>
  <sortState ref="B2:BL195">
    <sortCondition ref="B2:B195"/>
  </sortState>
  <hyperlinks>
    <hyperlink ref="G134" r:id="rId1" display="https://www.google.com/maps/dir/Current+Location/101 S. College Avenue, Fort Collins, CO 80524"/>
    <hyperlink ref="AR42" r:id="rId2"/>
    <hyperlink ref="AR97" r:id="rId3"/>
    <hyperlink ref="AR28" r:id="rId4"/>
    <hyperlink ref="AR113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1" r:id="rId12"/>
    <hyperlink ref="AR53" r:id="rId13"/>
    <hyperlink ref="AR124" r:id="rId14"/>
    <hyperlink ref="AR93" r:id="rId15"/>
    <hyperlink ref="AR62" r:id="rId16"/>
    <hyperlink ref="AR164" r:id="rId17"/>
    <hyperlink ref="AR149" r:id="rId18"/>
    <hyperlink ref="AR19" r:id="rId19"/>
    <hyperlink ref="AR10" r:id="rId20"/>
    <hyperlink ref="AR159" r:id="rId21"/>
    <hyperlink ref="AR89" r:id="rId22"/>
    <hyperlink ref="AR151" r:id="rId23"/>
    <hyperlink ref="AR111" r:id="rId24"/>
    <hyperlink ref="AR188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4" r:id="rId35"/>
    <hyperlink ref="AR112" r:id="rId36"/>
    <hyperlink ref="AR114" r:id="rId37"/>
    <hyperlink ref="AR134" r:id="rId38"/>
    <hyperlink ref="AR16" r:id="rId39"/>
    <hyperlink ref="AR24" r:id="rId40"/>
    <hyperlink ref="AR61" r:id="rId41"/>
    <hyperlink ref="AR79" r:id="rId42"/>
    <hyperlink ref="AR83" r:id="rId43"/>
    <hyperlink ref="AR108" r:id="rId44"/>
    <hyperlink ref="AR126" r:id="rId45"/>
    <hyperlink ref="AR136" r:id="rId46"/>
    <hyperlink ref="AR140" r:id="rId47"/>
    <hyperlink ref="AR147" r:id="rId48"/>
    <hyperlink ref="AR167" r:id="rId49"/>
    <hyperlink ref="AR179" r:id="rId50"/>
    <hyperlink ref="AR194" r:id="rId51"/>
    <hyperlink ref="AR23" r:id="rId52"/>
    <hyperlink ref="AR57" r:id="rId53"/>
    <hyperlink ref="AR65" r:id="rId54"/>
    <hyperlink ref="AR66" r:id="rId55"/>
    <hyperlink ref="AR76" r:id="rId56"/>
    <hyperlink ref="AR99" r:id="rId57"/>
    <hyperlink ref="AR148" r:id="rId58"/>
    <hyperlink ref="AR182" r:id="rId59"/>
    <hyperlink ref="AR58" r:id="rId60"/>
    <hyperlink ref="AR78" r:id="rId61"/>
    <hyperlink ref="AR47" r:id="rId62"/>
    <hyperlink ref="AR9" r:id="rId63"/>
    <hyperlink ref="AR172" r:id="rId64"/>
    <hyperlink ref="B11" r:id="rId65" display="https://www.yelp.com/biz/avuncular-bobs-beerhouse-fort-collins"/>
    <hyperlink ref="AR170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770</v>
      </c>
      <c r="C1" s="11" t="s">
        <v>771</v>
      </c>
      <c r="D1" s="11" t="s">
        <v>772</v>
      </c>
      <c r="E1" s="11">
        <v>40.589424999999999</v>
      </c>
      <c r="F1">
        <v>-105.076553</v>
      </c>
    </row>
    <row r="2" spans="2:6" x14ac:dyDescent="0.25">
      <c r="B2" s="11" t="s">
        <v>773</v>
      </c>
      <c r="C2" s="11" t="s">
        <v>771</v>
      </c>
      <c r="D2" s="11" t="s">
        <v>772</v>
      </c>
      <c r="E2" s="11">
        <v>40.589759999999998</v>
      </c>
      <c r="F2">
        <v>-105.076497</v>
      </c>
    </row>
    <row r="3" spans="2:6" x14ac:dyDescent="0.25">
      <c r="B3" s="11" t="s">
        <v>774</v>
      </c>
      <c r="C3" s="11" t="s">
        <v>771</v>
      </c>
      <c r="D3" s="11" t="s">
        <v>775</v>
      </c>
      <c r="E3" s="11">
        <v>40.523972999999998</v>
      </c>
      <c r="F3">
        <v>-105.025125</v>
      </c>
    </row>
    <row r="4" spans="2:6" x14ac:dyDescent="0.25">
      <c r="B4" s="11" t="s">
        <v>776</v>
      </c>
      <c r="C4" s="11" t="s">
        <v>771</v>
      </c>
      <c r="D4" s="11" t="s">
        <v>777</v>
      </c>
      <c r="E4" s="11">
        <v>40.551048999999999</v>
      </c>
      <c r="F4">
        <v>-105.05831000000001</v>
      </c>
    </row>
    <row r="5" spans="2:6" x14ac:dyDescent="0.25">
      <c r="B5" s="11" t="s">
        <v>778</v>
      </c>
      <c r="C5" s="11" t="s">
        <v>771</v>
      </c>
      <c r="D5" s="11" t="s">
        <v>777</v>
      </c>
      <c r="E5" s="11">
        <v>40.563256000000003</v>
      </c>
      <c r="F5">
        <v>-105.07746400000001</v>
      </c>
    </row>
    <row r="6" spans="2:6" x14ac:dyDescent="0.25">
      <c r="B6" s="11" t="s">
        <v>779</v>
      </c>
      <c r="C6" s="11" t="s">
        <v>771</v>
      </c>
      <c r="D6" s="11" t="s">
        <v>777</v>
      </c>
      <c r="E6" s="11">
        <v>40.527959000000003</v>
      </c>
      <c r="F6">
        <v>-105.07761600000001</v>
      </c>
    </row>
    <row r="7" spans="2:6" x14ac:dyDescent="0.25">
      <c r="B7" s="11" t="s">
        <v>780</v>
      </c>
      <c r="C7" s="11" t="s">
        <v>771</v>
      </c>
      <c r="D7" s="11" t="s">
        <v>772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2019-02-12T19:42:45Z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