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Users\Christian\Dropbox\CLD\Orange House\Happy Hour\app\"/>
    </mc:Choice>
  </mc:AlternateContent>
  <xr:revisionPtr revIDLastSave="0" documentId="13_ncr:1_{D72D1C13-DC66-49B9-8749-FABDD3B601AC}" xr6:coauthVersionLast="45" xr6:coauthVersionMax="45" xr10:uidLastSave="{00000000-0000-0000-0000-000000000000}"/>
  <bookViews>
    <workbookView xWindow="-110" yWindow="-110" windowWidth="19420" windowHeight="10420" xr2:uid="{00000000-000D-0000-FFFF-FFFF00000000}"/>
  </bookViews>
  <sheets>
    <sheet name="Sheet1" sheetId="1" r:id="rId1"/>
    <sheet name="Sheet2" sheetId="2" r:id="rId2"/>
    <sheet name="Sheet3" sheetId="3" r:id="rId3"/>
  </sheets>
  <definedNames>
    <definedName name="_xlnm._FilterDatabase" localSheetId="0" hidden="1">Sheet1!$C$2:$C$192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136" i="1" l="1"/>
  <c r="AB136" i="1"/>
  <c r="AC136" i="1"/>
  <c r="AD136" i="1"/>
  <c r="AE136" i="1"/>
  <c r="AF136" i="1"/>
  <c r="AO136" i="1" s="1"/>
  <c r="AG136" i="1"/>
  <c r="AP136" i="1" s="1"/>
  <c r="AH136" i="1"/>
  <c r="AI136" i="1"/>
  <c r="AJ136" i="1"/>
  <c r="AK136" i="1"/>
  <c r="AX136" i="1"/>
  <c r="AY136" i="1"/>
  <c r="AZ136" i="1"/>
  <c r="BA136" i="1"/>
  <c r="BD136" i="1" s="1"/>
  <c r="BB136" i="1"/>
  <c r="BC136" i="1"/>
  <c r="BE136" i="1"/>
  <c r="BF136" i="1"/>
  <c r="BI136" i="1"/>
  <c r="BK136" i="1"/>
  <c r="AL136" i="1"/>
  <c r="AM136" i="1"/>
  <c r="AN136" i="1"/>
  <c r="AQ136" i="1"/>
  <c r="Z136" i="1"/>
  <c r="Y136" i="1"/>
  <c r="AX137" i="1" l="1"/>
  <c r="AY137" i="1"/>
  <c r="AZ137" i="1"/>
  <c r="BA137" i="1"/>
  <c r="BD137" i="1" s="1"/>
  <c r="BB137" i="1"/>
  <c r="BC137" i="1"/>
  <c r="BE137" i="1"/>
  <c r="BF137" i="1"/>
  <c r="BI137" i="1"/>
  <c r="W137" i="1"/>
  <c r="AK137" i="1" s="1"/>
  <c r="X137" i="1"/>
  <c r="Y137" i="1"/>
  <c r="Z137" i="1"/>
  <c r="AA137" i="1"/>
  <c r="AB137" i="1"/>
  <c r="AC137" i="1"/>
  <c r="AD137" i="1"/>
  <c r="AN137" i="1" s="1"/>
  <c r="AE137" i="1"/>
  <c r="AO137" i="1" s="1"/>
  <c r="AF137" i="1"/>
  <c r="AG137" i="1"/>
  <c r="AH137" i="1"/>
  <c r="AI137" i="1"/>
  <c r="AJ137" i="1"/>
  <c r="AL137" i="1"/>
  <c r="AM137" i="1"/>
  <c r="AP137" i="1"/>
  <c r="AQ137" i="1"/>
  <c r="W127" i="1" l="1"/>
  <c r="X127" i="1"/>
  <c r="AI127" i="1"/>
  <c r="AJ127" i="1"/>
  <c r="AG127" i="1"/>
  <c r="AH127" i="1"/>
  <c r="AX57" i="1" l="1"/>
  <c r="BI57" i="1"/>
  <c r="AY57" i="1"/>
  <c r="AZ57" i="1"/>
  <c r="BA57" i="1"/>
  <c r="BB57" i="1"/>
  <c r="BC57" i="1"/>
  <c r="BE57" i="1"/>
  <c r="BF57" i="1"/>
  <c r="W57" i="1"/>
  <c r="X57" i="1"/>
  <c r="Y57" i="1"/>
  <c r="Z57" i="1"/>
  <c r="AA57" i="1"/>
  <c r="AB57" i="1"/>
  <c r="AC57" i="1"/>
  <c r="AD57" i="1"/>
  <c r="AE57" i="1"/>
  <c r="AF57" i="1"/>
  <c r="AG57" i="1"/>
  <c r="AH57" i="1"/>
  <c r="AI57" i="1"/>
  <c r="AJ57" i="1"/>
  <c r="AK57" i="1"/>
  <c r="AP57" i="1"/>
  <c r="AQ57" i="1"/>
  <c r="AL57" i="1" l="1"/>
  <c r="AM57" i="1"/>
  <c r="AN57" i="1"/>
  <c r="BD57" i="1"/>
  <c r="AO57" i="1"/>
  <c r="AE173" i="1"/>
  <c r="AF173" i="1"/>
  <c r="AE174" i="1"/>
  <c r="AF174" i="1"/>
  <c r="AC82" i="1" l="1"/>
  <c r="AD82" i="1"/>
  <c r="AK82" i="1" l="1"/>
  <c r="AN82" i="1"/>
  <c r="AP82" i="1"/>
  <c r="AQ82" i="1"/>
  <c r="BI121" i="1" l="1"/>
  <c r="AX121" i="1"/>
  <c r="AY121" i="1"/>
  <c r="AZ121" i="1"/>
  <c r="BA121" i="1"/>
  <c r="BB121" i="1"/>
  <c r="BC121" i="1"/>
  <c r="BE121" i="1"/>
  <c r="W121" i="1"/>
  <c r="X121" i="1"/>
  <c r="Y121" i="1"/>
  <c r="Z121" i="1"/>
  <c r="AA121" i="1"/>
  <c r="AB121" i="1"/>
  <c r="AC121" i="1"/>
  <c r="AD121" i="1"/>
  <c r="AE121" i="1"/>
  <c r="AF121" i="1"/>
  <c r="AG121" i="1"/>
  <c r="AH121" i="1"/>
  <c r="AI121" i="1"/>
  <c r="AJ121" i="1"/>
  <c r="AK121" i="1"/>
  <c r="AQ121" i="1"/>
  <c r="BF121" i="1"/>
  <c r="AM121" i="1" l="1"/>
  <c r="AO121" i="1"/>
  <c r="AP121" i="1"/>
  <c r="AN121" i="1"/>
  <c r="AL121" i="1"/>
  <c r="BD121" i="1"/>
  <c r="BI111" i="1"/>
  <c r="AX111" i="1"/>
  <c r="AY111" i="1"/>
  <c r="AZ111" i="1"/>
  <c r="BA111" i="1"/>
  <c r="BB111" i="1"/>
  <c r="BC111" i="1"/>
  <c r="BE111" i="1"/>
  <c r="W111" i="1"/>
  <c r="X111" i="1"/>
  <c r="Y111" i="1"/>
  <c r="Z111" i="1"/>
  <c r="AA111" i="1"/>
  <c r="AB111" i="1"/>
  <c r="AC111" i="1"/>
  <c r="AD111" i="1"/>
  <c r="AE111" i="1"/>
  <c r="AF111" i="1"/>
  <c r="AG111" i="1"/>
  <c r="AH111" i="1"/>
  <c r="AI111" i="1"/>
  <c r="AJ111" i="1"/>
  <c r="BF111" i="1"/>
  <c r="AN111" i="1" l="1"/>
  <c r="AM111" i="1"/>
  <c r="AO111" i="1"/>
  <c r="AQ111" i="1"/>
  <c r="AK111" i="1"/>
  <c r="AL111" i="1"/>
  <c r="BD111" i="1"/>
  <c r="AP111" i="1"/>
  <c r="W164" i="1" l="1"/>
  <c r="BI164" i="1" l="1"/>
  <c r="AX164" i="1"/>
  <c r="AY164" i="1"/>
  <c r="AZ164" i="1"/>
  <c r="BA164" i="1"/>
  <c r="BB164" i="1"/>
  <c r="BC164" i="1"/>
  <c r="BE164" i="1"/>
  <c r="BF164" i="1"/>
  <c r="AX165" i="1"/>
  <c r="AY165" i="1"/>
  <c r="AZ165" i="1"/>
  <c r="BA165" i="1"/>
  <c r="BB165" i="1"/>
  <c r="BC165" i="1"/>
  <c r="BE165" i="1"/>
  <c r="BF165" i="1"/>
  <c r="X164" i="1"/>
  <c r="AK164" i="1" s="1"/>
  <c r="Y164" i="1"/>
  <c r="Z164" i="1"/>
  <c r="AA164" i="1"/>
  <c r="AB164" i="1"/>
  <c r="AM164" i="1" s="1"/>
  <c r="AC164" i="1"/>
  <c r="AD164" i="1"/>
  <c r="AE164" i="1"/>
  <c r="AF164" i="1"/>
  <c r="AG164" i="1"/>
  <c r="AH164" i="1"/>
  <c r="AI164" i="1"/>
  <c r="AJ164" i="1"/>
  <c r="AQ164" i="1" s="1"/>
  <c r="AN164" i="1" l="1"/>
  <c r="AP164" i="1"/>
  <c r="AL164" i="1"/>
  <c r="AO164" i="1"/>
  <c r="BD164" i="1"/>
  <c r="BI46" i="1"/>
  <c r="AX46" i="1"/>
  <c r="AY46" i="1"/>
  <c r="AZ46" i="1"/>
  <c r="BA46" i="1"/>
  <c r="BB46" i="1"/>
  <c r="BC46" i="1"/>
  <c r="BE46" i="1"/>
  <c r="BF46" i="1"/>
  <c r="W46" i="1"/>
  <c r="X46" i="1"/>
  <c r="Y46" i="1"/>
  <c r="Z46" i="1"/>
  <c r="AA46" i="1"/>
  <c r="AB46" i="1"/>
  <c r="AC46" i="1"/>
  <c r="AD46" i="1"/>
  <c r="AE46" i="1"/>
  <c r="AF46" i="1"/>
  <c r="AG46" i="1"/>
  <c r="AH46" i="1"/>
  <c r="AI46" i="1"/>
  <c r="AJ46" i="1"/>
  <c r="AK46" i="1"/>
  <c r="AL46" i="1"/>
  <c r="AM46" i="1"/>
  <c r="AN46" i="1"/>
  <c r="AO46" i="1"/>
  <c r="AP46" i="1"/>
  <c r="AQ46" i="1"/>
  <c r="BK81" i="1"/>
  <c r="BI81" i="1"/>
  <c r="AX81" i="1"/>
  <c r="AY81" i="1"/>
  <c r="AZ81" i="1"/>
  <c r="BA81" i="1"/>
  <c r="BB81" i="1"/>
  <c r="BC81" i="1"/>
  <c r="BE81" i="1"/>
  <c r="BF81" i="1"/>
  <c r="X81" i="1"/>
  <c r="Y81" i="1"/>
  <c r="Z81" i="1"/>
  <c r="AA81" i="1"/>
  <c r="AB81" i="1"/>
  <c r="AC81" i="1"/>
  <c r="AD81" i="1"/>
  <c r="AE81" i="1"/>
  <c r="AF81" i="1"/>
  <c r="AG81" i="1"/>
  <c r="AH81" i="1"/>
  <c r="AI81" i="1"/>
  <c r="AJ81" i="1"/>
  <c r="AK81" i="1"/>
  <c r="AQ81" i="1"/>
  <c r="AN81" i="1" l="1"/>
  <c r="AL81" i="1"/>
  <c r="AP81" i="1"/>
  <c r="AO81" i="1"/>
  <c r="AM81" i="1"/>
  <c r="BD46" i="1"/>
  <c r="BD81" i="1"/>
  <c r="AK4" i="1"/>
  <c r="AL4" i="1"/>
  <c r="AM4" i="1"/>
  <c r="AN4" i="1"/>
  <c r="AO4" i="1"/>
  <c r="AP4" i="1"/>
  <c r="AQ4" i="1"/>
  <c r="AK5" i="1"/>
  <c r="AL5" i="1"/>
  <c r="AM5" i="1"/>
  <c r="AN5" i="1"/>
  <c r="AO5" i="1"/>
  <c r="AP5" i="1"/>
  <c r="AQ5" i="1"/>
  <c r="AK6" i="1"/>
  <c r="AL6" i="1"/>
  <c r="AM6" i="1"/>
  <c r="AN6" i="1"/>
  <c r="AO6" i="1"/>
  <c r="AP6" i="1"/>
  <c r="AQ6" i="1"/>
  <c r="AK7" i="1"/>
  <c r="AL7" i="1"/>
  <c r="AM7" i="1"/>
  <c r="AN7" i="1"/>
  <c r="AO7" i="1"/>
  <c r="AP7" i="1"/>
  <c r="AQ7" i="1"/>
  <c r="AK11" i="1"/>
  <c r="AL11" i="1"/>
  <c r="AM11" i="1"/>
  <c r="AN11" i="1"/>
  <c r="AO11" i="1"/>
  <c r="AP11" i="1"/>
  <c r="AQ11" i="1"/>
  <c r="AK12" i="1"/>
  <c r="AL12" i="1"/>
  <c r="AM12" i="1"/>
  <c r="AN12" i="1"/>
  <c r="AO12" i="1"/>
  <c r="AP12" i="1"/>
  <c r="AQ12" i="1"/>
  <c r="AK13" i="1"/>
  <c r="AL13" i="1"/>
  <c r="AM13" i="1"/>
  <c r="AN13" i="1"/>
  <c r="AO13" i="1"/>
  <c r="AP13" i="1"/>
  <c r="AQ13" i="1"/>
  <c r="AK15" i="1"/>
  <c r="AL15" i="1"/>
  <c r="AM15" i="1"/>
  <c r="AN15" i="1"/>
  <c r="AO15" i="1"/>
  <c r="AP15" i="1"/>
  <c r="AQ15" i="1"/>
  <c r="AK16" i="1"/>
  <c r="AQ16" i="1"/>
  <c r="AK17" i="1"/>
  <c r="AL17" i="1"/>
  <c r="AM17" i="1"/>
  <c r="AN17" i="1"/>
  <c r="AO17" i="1"/>
  <c r="AP17" i="1"/>
  <c r="AQ17" i="1"/>
  <c r="AK20" i="1"/>
  <c r="AL20" i="1"/>
  <c r="AM20" i="1"/>
  <c r="AN20" i="1"/>
  <c r="AO20" i="1"/>
  <c r="AP20" i="1"/>
  <c r="AQ20" i="1"/>
  <c r="AK23" i="1"/>
  <c r="AK24" i="1"/>
  <c r="AQ24" i="1"/>
  <c r="AK25" i="1"/>
  <c r="AL25" i="1"/>
  <c r="AM25" i="1"/>
  <c r="AN25" i="1"/>
  <c r="AL26" i="1"/>
  <c r="AM26" i="1"/>
  <c r="AK27" i="1"/>
  <c r="AL27" i="1"/>
  <c r="AM27" i="1"/>
  <c r="AN27" i="1"/>
  <c r="AO27" i="1"/>
  <c r="AP27" i="1"/>
  <c r="AQ27" i="1"/>
  <c r="AK28" i="1"/>
  <c r="AL28" i="1"/>
  <c r="AM28" i="1"/>
  <c r="AN28" i="1"/>
  <c r="AO28" i="1"/>
  <c r="AP28" i="1"/>
  <c r="AQ28" i="1"/>
  <c r="AK29" i="1"/>
  <c r="AL29" i="1"/>
  <c r="AM29" i="1"/>
  <c r="AN29" i="1"/>
  <c r="AO29" i="1"/>
  <c r="AP29" i="1"/>
  <c r="AQ29" i="1"/>
  <c r="AK30" i="1"/>
  <c r="AL30" i="1"/>
  <c r="AM30" i="1"/>
  <c r="AN30" i="1"/>
  <c r="AO30" i="1"/>
  <c r="AP30" i="1"/>
  <c r="AQ30" i="1"/>
  <c r="AK31" i="1"/>
  <c r="AL31" i="1"/>
  <c r="AM31" i="1"/>
  <c r="AN31" i="1"/>
  <c r="AO31" i="1"/>
  <c r="AP31" i="1"/>
  <c r="AQ31" i="1"/>
  <c r="AK32" i="1"/>
  <c r="AL32" i="1"/>
  <c r="AM32" i="1"/>
  <c r="AN32" i="1"/>
  <c r="AO32" i="1"/>
  <c r="AP32" i="1"/>
  <c r="AQ32" i="1"/>
  <c r="AK33" i="1"/>
  <c r="AL33" i="1"/>
  <c r="AM33" i="1"/>
  <c r="AN33" i="1"/>
  <c r="AO33" i="1"/>
  <c r="AP33" i="1"/>
  <c r="AQ33" i="1"/>
  <c r="AK35" i="1"/>
  <c r="AL35" i="1"/>
  <c r="AM35" i="1"/>
  <c r="AN35" i="1"/>
  <c r="AO35" i="1"/>
  <c r="AP35" i="1"/>
  <c r="AQ35" i="1"/>
  <c r="AK37" i="1"/>
  <c r="AQ37" i="1"/>
  <c r="AK38" i="1"/>
  <c r="AL38" i="1"/>
  <c r="AM38" i="1"/>
  <c r="AN38" i="1"/>
  <c r="AO38" i="1"/>
  <c r="AP38" i="1"/>
  <c r="AQ38" i="1"/>
  <c r="AK39" i="1"/>
  <c r="AL39" i="1"/>
  <c r="AM39" i="1"/>
  <c r="AN39" i="1"/>
  <c r="AO39" i="1"/>
  <c r="AP39" i="1"/>
  <c r="AQ39" i="1"/>
  <c r="AK41" i="1"/>
  <c r="AQ41" i="1"/>
  <c r="AK43" i="1"/>
  <c r="AQ43" i="1"/>
  <c r="AL44" i="1"/>
  <c r="AM44" i="1"/>
  <c r="AP44" i="1"/>
  <c r="AQ44" i="1"/>
  <c r="AK47" i="1"/>
  <c r="AQ47" i="1"/>
  <c r="AK48" i="1"/>
  <c r="AL48" i="1"/>
  <c r="AM48" i="1"/>
  <c r="AN48" i="1"/>
  <c r="AO48" i="1"/>
  <c r="AP48" i="1"/>
  <c r="AQ48" i="1"/>
  <c r="AK49" i="1"/>
  <c r="AL49" i="1"/>
  <c r="AK50" i="1"/>
  <c r="AL50" i="1"/>
  <c r="AM50" i="1"/>
  <c r="AN50" i="1"/>
  <c r="AO50" i="1"/>
  <c r="AP50" i="1"/>
  <c r="AQ50" i="1"/>
  <c r="AK51" i="1"/>
  <c r="AL51" i="1"/>
  <c r="AM51" i="1"/>
  <c r="AN51" i="1"/>
  <c r="AO51" i="1"/>
  <c r="AP51" i="1"/>
  <c r="AQ51" i="1"/>
  <c r="AK52" i="1"/>
  <c r="AL52" i="1"/>
  <c r="AM52" i="1"/>
  <c r="AN52" i="1"/>
  <c r="AO52" i="1"/>
  <c r="AP52" i="1"/>
  <c r="AQ52" i="1"/>
  <c r="AK54" i="1"/>
  <c r="AL54" i="1"/>
  <c r="AM54" i="1"/>
  <c r="AP54" i="1"/>
  <c r="AQ54" i="1"/>
  <c r="AK55" i="1"/>
  <c r="AQ55" i="1"/>
  <c r="AK58" i="1"/>
  <c r="AL58" i="1"/>
  <c r="AM58" i="1"/>
  <c r="AN58" i="1"/>
  <c r="AO58" i="1"/>
  <c r="AP58" i="1"/>
  <c r="AQ58" i="1"/>
  <c r="AK59" i="1"/>
  <c r="AL59" i="1"/>
  <c r="AM59" i="1"/>
  <c r="AN59" i="1"/>
  <c r="AO59" i="1"/>
  <c r="AP59" i="1"/>
  <c r="AQ59" i="1"/>
  <c r="AK60" i="1"/>
  <c r="AL60" i="1"/>
  <c r="AM60" i="1"/>
  <c r="AN60" i="1"/>
  <c r="AO60" i="1"/>
  <c r="AP60" i="1"/>
  <c r="AQ60" i="1"/>
  <c r="AK62" i="1"/>
  <c r="AL62" i="1"/>
  <c r="AM62" i="1"/>
  <c r="AN62" i="1"/>
  <c r="AO62" i="1"/>
  <c r="AP62" i="1"/>
  <c r="AQ62" i="1"/>
  <c r="AK63" i="1"/>
  <c r="AL63" i="1"/>
  <c r="AM63" i="1"/>
  <c r="AN63" i="1"/>
  <c r="AO63" i="1"/>
  <c r="AP63" i="1"/>
  <c r="AQ63" i="1"/>
  <c r="AK65" i="1"/>
  <c r="AQ65" i="1"/>
  <c r="AK66" i="1"/>
  <c r="AL66" i="1"/>
  <c r="AM66" i="1"/>
  <c r="AN66" i="1"/>
  <c r="AO66" i="1"/>
  <c r="AP66" i="1"/>
  <c r="AQ66" i="1"/>
  <c r="AK67" i="1"/>
  <c r="AL67" i="1"/>
  <c r="AM67" i="1"/>
  <c r="AN67" i="1"/>
  <c r="AO67" i="1"/>
  <c r="AP67" i="1"/>
  <c r="AQ67" i="1"/>
  <c r="AM68" i="1"/>
  <c r="AK69" i="1"/>
  <c r="AK70" i="1"/>
  <c r="AL70" i="1"/>
  <c r="AM70" i="1"/>
  <c r="AN70" i="1"/>
  <c r="AO70" i="1"/>
  <c r="AP70" i="1"/>
  <c r="AQ70" i="1"/>
  <c r="AK71" i="1"/>
  <c r="AL71" i="1"/>
  <c r="AM71" i="1"/>
  <c r="AN71" i="1"/>
  <c r="AO71" i="1"/>
  <c r="AP71" i="1"/>
  <c r="AQ71" i="1"/>
  <c r="AK73" i="1"/>
  <c r="AL73" i="1"/>
  <c r="AM73" i="1"/>
  <c r="AN73" i="1"/>
  <c r="AO73" i="1"/>
  <c r="AP73" i="1"/>
  <c r="AQ73" i="1"/>
  <c r="AK76" i="1"/>
  <c r="AL76" i="1"/>
  <c r="AM76" i="1"/>
  <c r="AN76" i="1"/>
  <c r="AO76" i="1"/>
  <c r="AP76" i="1"/>
  <c r="AQ76" i="1"/>
  <c r="AK77" i="1"/>
  <c r="AL77" i="1"/>
  <c r="AM77" i="1"/>
  <c r="AN77" i="1"/>
  <c r="AO77" i="1"/>
  <c r="AP77" i="1"/>
  <c r="AQ77" i="1"/>
  <c r="AK78" i="1"/>
  <c r="AL78" i="1"/>
  <c r="AM78" i="1"/>
  <c r="AN78" i="1"/>
  <c r="AO78" i="1"/>
  <c r="AP78" i="1"/>
  <c r="AQ78" i="1"/>
  <c r="AK80" i="1"/>
  <c r="AL80" i="1"/>
  <c r="AM80" i="1"/>
  <c r="AN80" i="1"/>
  <c r="AO80" i="1"/>
  <c r="AP80" i="1"/>
  <c r="AQ80" i="1"/>
  <c r="AK84" i="1"/>
  <c r="AL84" i="1"/>
  <c r="AM84" i="1"/>
  <c r="AN84" i="1"/>
  <c r="AO84" i="1"/>
  <c r="AP84" i="1"/>
  <c r="AQ84" i="1"/>
  <c r="AK88" i="1"/>
  <c r="AL88" i="1"/>
  <c r="AM88" i="1"/>
  <c r="AN88" i="1"/>
  <c r="AO88" i="1"/>
  <c r="AP88" i="1"/>
  <c r="AQ88" i="1"/>
  <c r="AK89" i="1"/>
  <c r="AL89" i="1"/>
  <c r="AM89" i="1"/>
  <c r="AN89" i="1"/>
  <c r="AO89" i="1"/>
  <c r="AP89" i="1"/>
  <c r="AQ89" i="1"/>
  <c r="AK90" i="1"/>
  <c r="AL90" i="1"/>
  <c r="AM90" i="1"/>
  <c r="AN90" i="1"/>
  <c r="AO90" i="1"/>
  <c r="AP90" i="1"/>
  <c r="AQ90" i="1"/>
  <c r="AK91" i="1"/>
  <c r="AQ91" i="1"/>
  <c r="AK92" i="1"/>
  <c r="AL92" i="1"/>
  <c r="AM92" i="1"/>
  <c r="AN92" i="1"/>
  <c r="AO92" i="1"/>
  <c r="AP92" i="1"/>
  <c r="AQ92" i="1"/>
  <c r="AK97" i="1"/>
  <c r="AL97" i="1"/>
  <c r="AM97" i="1"/>
  <c r="AN97" i="1"/>
  <c r="AO97" i="1"/>
  <c r="AP97" i="1"/>
  <c r="AQ97" i="1"/>
  <c r="AK99" i="1"/>
  <c r="AL99" i="1"/>
  <c r="AM99" i="1"/>
  <c r="AN99" i="1"/>
  <c r="AO99" i="1"/>
  <c r="AP99" i="1"/>
  <c r="AQ99" i="1"/>
  <c r="AK100" i="1"/>
  <c r="AL100" i="1"/>
  <c r="AM100" i="1"/>
  <c r="AN100" i="1"/>
  <c r="AO100" i="1"/>
  <c r="AP100" i="1"/>
  <c r="AQ100" i="1"/>
  <c r="AK101" i="1"/>
  <c r="AL101" i="1"/>
  <c r="AK102" i="1"/>
  <c r="AL102" i="1"/>
  <c r="AM102" i="1"/>
  <c r="AN102" i="1"/>
  <c r="AO102" i="1"/>
  <c r="AP102" i="1"/>
  <c r="AQ102" i="1"/>
  <c r="AK103" i="1"/>
  <c r="AL103" i="1"/>
  <c r="AN103" i="1"/>
  <c r="AO103" i="1"/>
  <c r="AP103" i="1"/>
  <c r="AQ103" i="1"/>
  <c r="AK104" i="1"/>
  <c r="AL104" i="1"/>
  <c r="AM104" i="1"/>
  <c r="AN104" i="1"/>
  <c r="AO104" i="1"/>
  <c r="AP104" i="1"/>
  <c r="AQ104" i="1"/>
  <c r="AK106" i="1"/>
  <c r="AL106" i="1"/>
  <c r="AM106" i="1"/>
  <c r="AN106" i="1"/>
  <c r="AO106" i="1"/>
  <c r="AP106" i="1"/>
  <c r="AQ106" i="1"/>
  <c r="AK107" i="1"/>
  <c r="AL107" i="1"/>
  <c r="AM107" i="1"/>
  <c r="AN107" i="1"/>
  <c r="AO107" i="1"/>
  <c r="AP107" i="1"/>
  <c r="AQ107" i="1"/>
  <c r="AK108" i="1"/>
  <c r="AL108" i="1"/>
  <c r="AM108" i="1"/>
  <c r="AN108" i="1"/>
  <c r="AO108" i="1"/>
  <c r="AP108" i="1"/>
  <c r="AQ108" i="1"/>
  <c r="AK113" i="1"/>
  <c r="AL113" i="1"/>
  <c r="AM113" i="1"/>
  <c r="AN113" i="1"/>
  <c r="AO113" i="1"/>
  <c r="AP113" i="1"/>
  <c r="AQ113" i="1"/>
  <c r="AK114" i="1"/>
  <c r="AQ114" i="1"/>
  <c r="AK115" i="1"/>
  <c r="AL115" i="1"/>
  <c r="AM115" i="1"/>
  <c r="AN115" i="1"/>
  <c r="AO115" i="1"/>
  <c r="AP115" i="1"/>
  <c r="AQ115" i="1"/>
  <c r="AK116" i="1"/>
  <c r="AL116" i="1"/>
  <c r="AM116" i="1"/>
  <c r="AN116" i="1"/>
  <c r="AO116" i="1"/>
  <c r="AP116" i="1"/>
  <c r="AQ116" i="1"/>
  <c r="AK117" i="1"/>
  <c r="AL117" i="1"/>
  <c r="AM117" i="1"/>
  <c r="AN117" i="1"/>
  <c r="AO117" i="1"/>
  <c r="AP117" i="1"/>
  <c r="AQ117" i="1"/>
  <c r="AK118" i="1"/>
  <c r="AL118" i="1"/>
  <c r="AM118" i="1"/>
  <c r="AN118" i="1"/>
  <c r="AO118" i="1"/>
  <c r="AP118" i="1"/>
  <c r="AQ118" i="1"/>
  <c r="AK119" i="1"/>
  <c r="AL119" i="1"/>
  <c r="AM119" i="1"/>
  <c r="AN119" i="1"/>
  <c r="AO119" i="1"/>
  <c r="AP119" i="1"/>
  <c r="AQ119" i="1"/>
  <c r="AK120" i="1"/>
  <c r="AL120" i="1"/>
  <c r="AM120" i="1"/>
  <c r="AN120" i="1"/>
  <c r="AO120" i="1"/>
  <c r="AP120" i="1"/>
  <c r="AQ120" i="1"/>
  <c r="AK122" i="1"/>
  <c r="AL122" i="1"/>
  <c r="AM122" i="1"/>
  <c r="AN122" i="1"/>
  <c r="AO122" i="1"/>
  <c r="AP122" i="1"/>
  <c r="AQ122" i="1"/>
  <c r="AK126" i="1"/>
  <c r="AQ126" i="1"/>
  <c r="AK128" i="1"/>
  <c r="AP128" i="1"/>
  <c r="AQ128" i="1"/>
  <c r="AK129" i="1"/>
  <c r="AL129" i="1"/>
  <c r="AM129" i="1"/>
  <c r="AN129" i="1"/>
  <c r="AO129" i="1"/>
  <c r="AP129" i="1"/>
  <c r="AQ129" i="1"/>
  <c r="AK130" i="1"/>
  <c r="AL130" i="1"/>
  <c r="AM130" i="1"/>
  <c r="AN130" i="1"/>
  <c r="AO130" i="1"/>
  <c r="AP130" i="1"/>
  <c r="AQ130" i="1"/>
  <c r="AK131" i="1"/>
  <c r="AL131" i="1"/>
  <c r="AM131" i="1"/>
  <c r="AN131" i="1"/>
  <c r="AO131" i="1"/>
  <c r="AP131" i="1"/>
  <c r="AQ131" i="1"/>
  <c r="AK132" i="1"/>
  <c r="AP132" i="1"/>
  <c r="AQ132" i="1"/>
  <c r="AK134" i="1"/>
  <c r="AL134" i="1"/>
  <c r="AM134" i="1"/>
  <c r="AN134" i="1"/>
  <c r="AO134" i="1"/>
  <c r="AP134" i="1"/>
  <c r="AQ134" i="1"/>
  <c r="AK135" i="1"/>
  <c r="AK138" i="1"/>
  <c r="AQ138" i="1"/>
  <c r="AK140" i="1"/>
  <c r="AL140" i="1"/>
  <c r="AM140" i="1"/>
  <c r="AN140" i="1"/>
  <c r="AO140" i="1"/>
  <c r="AP140" i="1"/>
  <c r="AQ140" i="1"/>
  <c r="AK141" i="1"/>
  <c r="AL141" i="1"/>
  <c r="AM141" i="1"/>
  <c r="AN141" i="1"/>
  <c r="AO141" i="1"/>
  <c r="AP141" i="1"/>
  <c r="AQ141" i="1"/>
  <c r="AK142" i="1"/>
  <c r="AL142" i="1"/>
  <c r="AM142" i="1"/>
  <c r="AN142" i="1"/>
  <c r="AO142" i="1"/>
  <c r="AP142" i="1"/>
  <c r="AQ142" i="1"/>
  <c r="AL143" i="1"/>
  <c r="AQ143" i="1"/>
  <c r="AK144" i="1"/>
  <c r="AL144" i="1"/>
  <c r="AM144" i="1"/>
  <c r="AN144" i="1"/>
  <c r="AO144" i="1"/>
  <c r="AP144" i="1"/>
  <c r="AQ144" i="1"/>
  <c r="AK146" i="1"/>
  <c r="AL146" i="1"/>
  <c r="AM146" i="1"/>
  <c r="AN146" i="1"/>
  <c r="AO146" i="1"/>
  <c r="AP146" i="1"/>
  <c r="AQ146" i="1"/>
  <c r="AK147" i="1"/>
  <c r="AL147" i="1"/>
  <c r="AM147" i="1"/>
  <c r="AN147" i="1"/>
  <c r="AO147" i="1"/>
  <c r="AP147" i="1"/>
  <c r="AQ147" i="1"/>
  <c r="AQ148" i="1"/>
  <c r="AK149" i="1"/>
  <c r="AQ149" i="1"/>
  <c r="AO150" i="1"/>
  <c r="AQ152" i="1"/>
  <c r="AK153" i="1"/>
  <c r="AL153" i="1"/>
  <c r="AM153" i="1"/>
  <c r="AN153" i="1"/>
  <c r="AO153" i="1"/>
  <c r="AP153" i="1"/>
  <c r="AQ153" i="1"/>
  <c r="AK154" i="1"/>
  <c r="AL154" i="1"/>
  <c r="AM154" i="1"/>
  <c r="AN154" i="1"/>
  <c r="AO154" i="1"/>
  <c r="AP154" i="1"/>
  <c r="AQ154" i="1"/>
  <c r="AK155" i="1"/>
  <c r="AL155" i="1"/>
  <c r="AM155" i="1"/>
  <c r="AN155" i="1"/>
  <c r="AO155" i="1"/>
  <c r="AP155" i="1"/>
  <c r="AQ155" i="1"/>
  <c r="AK156" i="1"/>
  <c r="AL156" i="1"/>
  <c r="AM156" i="1"/>
  <c r="AN156" i="1"/>
  <c r="AO156" i="1"/>
  <c r="AP156" i="1"/>
  <c r="AQ156" i="1"/>
  <c r="AK158" i="1"/>
  <c r="AL158" i="1"/>
  <c r="AM158" i="1"/>
  <c r="AN158" i="1"/>
  <c r="AO158" i="1"/>
  <c r="AP158" i="1"/>
  <c r="AQ158" i="1"/>
  <c r="AK159" i="1"/>
  <c r="AL159" i="1"/>
  <c r="AM159" i="1"/>
  <c r="AN159" i="1"/>
  <c r="AO159" i="1"/>
  <c r="AP159" i="1"/>
  <c r="AQ159" i="1"/>
  <c r="AK161" i="1"/>
  <c r="AQ161" i="1"/>
  <c r="AK162" i="1"/>
  <c r="AQ162" i="1"/>
  <c r="AP163" i="1"/>
  <c r="AQ163" i="1"/>
  <c r="AK165" i="1"/>
  <c r="AL165" i="1"/>
  <c r="AM165" i="1"/>
  <c r="AN165" i="1"/>
  <c r="AO165" i="1"/>
  <c r="AP165" i="1"/>
  <c r="AQ165" i="1"/>
  <c r="AK166" i="1"/>
  <c r="AL166" i="1"/>
  <c r="AM166" i="1"/>
  <c r="AO166" i="1"/>
  <c r="AP166" i="1"/>
  <c r="AQ166" i="1"/>
  <c r="AK167" i="1"/>
  <c r="AL167" i="1"/>
  <c r="AM167" i="1"/>
  <c r="AN167" i="1"/>
  <c r="AO167" i="1"/>
  <c r="AP167" i="1"/>
  <c r="AQ167" i="1"/>
  <c r="AK168" i="1"/>
  <c r="AL168" i="1"/>
  <c r="AM168" i="1"/>
  <c r="AN168" i="1"/>
  <c r="AO168" i="1"/>
  <c r="AP168" i="1"/>
  <c r="AQ168" i="1"/>
  <c r="AK169" i="1"/>
  <c r="AL169" i="1"/>
  <c r="AM169" i="1"/>
  <c r="AN169" i="1"/>
  <c r="AO169" i="1"/>
  <c r="AP169" i="1"/>
  <c r="AQ169" i="1"/>
  <c r="AK171" i="1"/>
  <c r="AQ171" i="1"/>
  <c r="AK172" i="1"/>
  <c r="AL172" i="1"/>
  <c r="AQ172" i="1"/>
  <c r="AK173" i="1"/>
  <c r="AL173" i="1"/>
  <c r="AM173" i="1"/>
  <c r="AN173" i="1"/>
  <c r="AO173" i="1"/>
  <c r="AP173" i="1"/>
  <c r="AQ173" i="1"/>
  <c r="AO174" i="1"/>
  <c r="AK176" i="1"/>
  <c r="AL176" i="1"/>
  <c r="AM176" i="1"/>
  <c r="AN176" i="1"/>
  <c r="AO176" i="1"/>
  <c r="AP176" i="1"/>
  <c r="AQ176" i="1"/>
  <c r="AK177" i="1"/>
  <c r="AL177" i="1"/>
  <c r="AM177" i="1"/>
  <c r="AN177" i="1"/>
  <c r="AO177" i="1"/>
  <c r="AP177" i="1"/>
  <c r="AQ177" i="1"/>
  <c r="AK178" i="1"/>
  <c r="AL178" i="1"/>
  <c r="AM178" i="1"/>
  <c r="AN178" i="1"/>
  <c r="AO178" i="1"/>
  <c r="AP178" i="1"/>
  <c r="AQ178" i="1"/>
  <c r="AK179" i="1"/>
  <c r="AL179" i="1"/>
  <c r="AM179" i="1"/>
  <c r="AN179" i="1"/>
  <c r="AO179" i="1"/>
  <c r="AP179" i="1"/>
  <c r="AQ179" i="1"/>
  <c r="AK181" i="1"/>
  <c r="AQ181" i="1"/>
  <c r="AK182" i="1"/>
  <c r="AL182" i="1"/>
  <c r="AM182" i="1"/>
  <c r="AN182" i="1"/>
  <c r="AO182" i="1"/>
  <c r="AP182" i="1"/>
  <c r="AQ182" i="1"/>
  <c r="AK183" i="1"/>
  <c r="AK184" i="1"/>
  <c r="AL184" i="1"/>
  <c r="AM184" i="1"/>
  <c r="AN184" i="1"/>
  <c r="AO184" i="1"/>
  <c r="AP184" i="1"/>
  <c r="AQ184" i="1"/>
  <c r="AK187" i="1"/>
  <c r="AL187" i="1"/>
  <c r="AM187" i="1"/>
  <c r="AN187" i="1"/>
  <c r="AO187" i="1"/>
  <c r="AP187" i="1"/>
  <c r="AQ187" i="1"/>
  <c r="AK188" i="1"/>
  <c r="AO188" i="1"/>
  <c r="AQ188" i="1"/>
  <c r="AK189" i="1"/>
  <c r="AL189" i="1"/>
  <c r="AM189" i="1"/>
  <c r="AN189" i="1"/>
  <c r="AO189" i="1"/>
  <c r="AP189" i="1"/>
  <c r="AQ189" i="1"/>
  <c r="AK190" i="1"/>
  <c r="AL190" i="1"/>
  <c r="AM190" i="1"/>
  <c r="AN190" i="1"/>
  <c r="AO190" i="1"/>
  <c r="AP190" i="1"/>
  <c r="AQ190" i="1"/>
  <c r="AK191" i="1"/>
  <c r="AL191" i="1"/>
  <c r="AM191" i="1"/>
  <c r="AN191" i="1"/>
  <c r="AO191" i="1"/>
  <c r="AP191" i="1"/>
  <c r="AQ191" i="1"/>
  <c r="AK193" i="1"/>
  <c r="AO193" i="1"/>
  <c r="AP193" i="1"/>
  <c r="AQ193" i="1"/>
  <c r="AK194" i="1"/>
  <c r="AL194" i="1"/>
  <c r="AM194" i="1"/>
  <c r="AN194" i="1"/>
  <c r="AO194" i="1"/>
  <c r="AP194" i="1"/>
  <c r="AQ194" i="1"/>
  <c r="AK195" i="1"/>
  <c r="AL195" i="1"/>
  <c r="AM195" i="1"/>
  <c r="AN195" i="1"/>
  <c r="AO195" i="1"/>
  <c r="AP195" i="1"/>
  <c r="AQ195" i="1"/>
  <c r="AK196" i="1"/>
  <c r="AL196" i="1"/>
  <c r="AM196" i="1"/>
  <c r="AN196" i="1"/>
  <c r="AO196" i="1"/>
  <c r="AP196" i="1"/>
  <c r="AQ196" i="1"/>
  <c r="AK197" i="1"/>
  <c r="AN197" i="1"/>
  <c r="AO197" i="1"/>
  <c r="AP197" i="1"/>
  <c r="AQ197" i="1"/>
  <c r="BI91" i="1" l="1"/>
  <c r="AX91" i="1"/>
  <c r="AY91" i="1"/>
  <c r="AZ91" i="1"/>
  <c r="BA91" i="1"/>
  <c r="BB91" i="1"/>
  <c r="BC91" i="1"/>
  <c r="BE91" i="1"/>
  <c r="BF91" i="1"/>
  <c r="W91" i="1"/>
  <c r="X91" i="1"/>
  <c r="Y91" i="1"/>
  <c r="AL91" i="1" s="1"/>
  <c r="Z91" i="1"/>
  <c r="AA91" i="1"/>
  <c r="AB91" i="1"/>
  <c r="AC91" i="1"/>
  <c r="AD91" i="1"/>
  <c r="AE91" i="1"/>
  <c r="AF91" i="1"/>
  <c r="AG91" i="1"/>
  <c r="AP91" i="1" s="1"/>
  <c r="AH91" i="1"/>
  <c r="AI91" i="1"/>
  <c r="AJ91" i="1"/>
  <c r="AO91" i="1" l="1"/>
  <c r="AM91" i="1"/>
  <c r="AN91" i="1"/>
  <c r="BD91" i="1"/>
  <c r="BI188" i="1"/>
  <c r="BI63" i="1"/>
  <c r="BI187" i="1"/>
  <c r="BI66" i="1"/>
  <c r="BI146" i="1"/>
  <c r="BI122" i="1"/>
  <c r="BI174" i="1"/>
  <c r="AX188" i="1"/>
  <c r="AY188" i="1"/>
  <c r="AZ188" i="1"/>
  <c r="BA188" i="1"/>
  <c r="BB188" i="1"/>
  <c r="BC188" i="1"/>
  <c r="BE188" i="1"/>
  <c r="BF188" i="1"/>
  <c r="AX63" i="1"/>
  <c r="AY63" i="1"/>
  <c r="AZ63" i="1"/>
  <c r="BA63" i="1"/>
  <c r="BB63" i="1"/>
  <c r="BC63" i="1"/>
  <c r="BE63" i="1"/>
  <c r="BF63" i="1"/>
  <c r="AX187" i="1"/>
  <c r="AY187" i="1"/>
  <c r="AZ187" i="1"/>
  <c r="BA187" i="1"/>
  <c r="BB187" i="1"/>
  <c r="BC187" i="1"/>
  <c r="BE187" i="1"/>
  <c r="BF187" i="1"/>
  <c r="AX66" i="1"/>
  <c r="AY66" i="1"/>
  <c r="AZ66" i="1"/>
  <c r="BA66" i="1"/>
  <c r="BB66" i="1"/>
  <c r="BC66" i="1"/>
  <c r="BE66" i="1"/>
  <c r="BF66" i="1"/>
  <c r="AX146" i="1"/>
  <c r="AY146" i="1"/>
  <c r="AZ146" i="1"/>
  <c r="BA146" i="1"/>
  <c r="BB146" i="1"/>
  <c r="BC146" i="1"/>
  <c r="BE146" i="1"/>
  <c r="BF146" i="1"/>
  <c r="AX122" i="1"/>
  <c r="AY122" i="1"/>
  <c r="AZ122" i="1"/>
  <c r="BA122" i="1"/>
  <c r="BB122" i="1"/>
  <c r="BC122" i="1"/>
  <c r="BE122" i="1"/>
  <c r="BF122" i="1"/>
  <c r="AX174" i="1"/>
  <c r="AY174" i="1"/>
  <c r="AZ174" i="1"/>
  <c r="BA174" i="1"/>
  <c r="BB174" i="1"/>
  <c r="BC174" i="1"/>
  <c r="BE174" i="1"/>
  <c r="BF174" i="1"/>
  <c r="W194" i="1"/>
  <c r="X194" i="1"/>
  <c r="Y194" i="1"/>
  <c r="Z194" i="1"/>
  <c r="AA194" i="1"/>
  <c r="AB194" i="1"/>
  <c r="AC194" i="1"/>
  <c r="AD194" i="1"/>
  <c r="AG194" i="1"/>
  <c r="AH194" i="1"/>
  <c r="AI194" i="1"/>
  <c r="AJ194" i="1"/>
  <c r="W195" i="1"/>
  <c r="X195" i="1"/>
  <c r="Y195" i="1"/>
  <c r="Z195" i="1"/>
  <c r="AA195" i="1"/>
  <c r="AB195" i="1"/>
  <c r="AC195" i="1"/>
  <c r="AD195" i="1"/>
  <c r="AG195" i="1"/>
  <c r="AH195" i="1"/>
  <c r="AI195" i="1"/>
  <c r="AJ195" i="1"/>
  <c r="W196" i="1"/>
  <c r="X196" i="1"/>
  <c r="Y196" i="1"/>
  <c r="Z196" i="1"/>
  <c r="AA196" i="1"/>
  <c r="AB196" i="1"/>
  <c r="AC196" i="1"/>
  <c r="AD196" i="1"/>
  <c r="AG196" i="1"/>
  <c r="AH196" i="1"/>
  <c r="AI196" i="1"/>
  <c r="AJ196" i="1"/>
  <c r="W197" i="1"/>
  <c r="X197" i="1"/>
  <c r="Y197" i="1"/>
  <c r="Z197" i="1"/>
  <c r="AA197" i="1"/>
  <c r="AM197" i="1" s="1"/>
  <c r="AB197" i="1"/>
  <c r="AC197" i="1"/>
  <c r="AD197" i="1"/>
  <c r="AG197" i="1"/>
  <c r="AH197" i="1"/>
  <c r="AI197" i="1"/>
  <c r="AJ197" i="1"/>
  <c r="W188" i="1"/>
  <c r="X188" i="1"/>
  <c r="Y188" i="1"/>
  <c r="Z188" i="1"/>
  <c r="AA188" i="1"/>
  <c r="AM188" i="1" s="1"/>
  <c r="AB188" i="1"/>
  <c r="AC188" i="1"/>
  <c r="AD188" i="1"/>
  <c r="AG188" i="1"/>
  <c r="AP188" i="1" s="1"/>
  <c r="AH188" i="1"/>
  <c r="AI188" i="1"/>
  <c r="AJ188" i="1"/>
  <c r="W63" i="1"/>
  <c r="X63" i="1"/>
  <c r="Y63" i="1"/>
  <c r="Z63" i="1"/>
  <c r="AA63" i="1"/>
  <c r="AB63" i="1"/>
  <c r="AC63" i="1"/>
  <c r="AD63" i="1"/>
  <c r="AG63" i="1"/>
  <c r="AH63" i="1"/>
  <c r="AI63" i="1"/>
  <c r="AJ63" i="1"/>
  <c r="W187" i="1"/>
  <c r="X187" i="1"/>
  <c r="Y187" i="1"/>
  <c r="Z187" i="1"/>
  <c r="AA187" i="1"/>
  <c r="AB187" i="1"/>
  <c r="AC187" i="1"/>
  <c r="AD187" i="1"/>
  <c r="AG187" i="1"/>
  <c r="AH187" i="1"/>
  <c r="AI187" i="1"/>
  <c r="AJ187" i="1"/>
  <c r="W66" i="1"/>
  <c r="X66" i="1"/>
  <c r="Y66" i="1"/>
  <c r="Z66" i="1"/>
  <c r="AA66" i="1"/>
  <c r="AB66" i="1"/>
  <c r="AC66" i="1"/>
  <c r="AD66" i="1"/>
  <c r="AG66" i="1"/>
  <c r="AH66" i="1"/>
  <c r="AI66" i="1"/>
  <c r="AJ66" i="1"/>
  <c r="W146" i="1"/>
  <c r="X146" i="1"/>
  <c r="Y146" i="1"/>
  <c r="Z146" i="1"/>
  <c r="AA146" i="1"/>
  <c r="AB146" i="1"/>
  <c r="AC146" i="1"/>
  <c r="AD146" i="1"/>
  <c r="AG146" i="1"/>
  <c r="AH146" i="1"/>
  <c r="AI146" i="1"/>
  <c r="AJ146" i="1"/>
  <c r="W122" i="1"/>
  <c r="X122" i="1"/>
  <c r="Y122" i="1"/>
  <c r="Z122" i="1"/>
  <c r="AA122" i="1"/>
  <c r="AB122" i="1"/>
  <c r="AC122" i="1"/>
  <c r="AD122" i="1"/>
  <c r="AG122" i="1"/>
  <c r="AH122" i="1"/>
  <c r="AI122" i="1"/>
  <c r="AJ122" i="1"/>
  <c r="W174" i="1"/>
  <c r="AK174" i="1" s="1"/>
  <c r="X174" i="1"/>
  <c r="Y174" i="1"/>
  <c r="Z174" i="1"/>
  <c r="AA174" i="1"/>
  <c r="AM174" i="1" s="1"/>
  <c r="AB174" i="1"/>
  <c r="AC174" i="1"/>
  <c r="AD174" i="1"/>
  <c r="AG174" i="1"/>
  <c r="AP174" i="1" s="1"/>
  <c r="AH174" i="1"/>
  <c r="AI174" i="1"/>
  <c r="AJ174" i="1"/>
  <c r="AL188" i="1" l="1"/>
  <c r="AN188" i="1"/>
  <c r="AL174" i="1"/>
  <c r="AN174" i="1"/>
  <c r="AQ174" i="1"/>
  <c r="AL197" i="1"/>
  <c r="BD174" i="1"/>
  <c r="BD122" i="1"/>
  <c r="BD146" i="1"/>
  <c r="BD66" i="1"/>
  <c r="BD187" i="1"/>
  <c r="BD63" i="1"/>
  <c r="BD188" i="1"/>
  <c r="BI133" i="1"/>
  <c r="BB133" i="1"/>
  <c r="BC133" i="1"/>
  <c r="BE133" i="1"/>
  <c r="BF133" i="1"/>
  <c r="AX133" i="1"/>
  <c r="AY133" i="1"/>
  <c r="AZ133" i="1"/>
  <c r="BA133" i="1"/>
  <c r="W133" i="1"/>
  <c r="X133" i="1"/>
  <c r="Y133" i="1"/>
  <c r="Z133" i="1"/>
  <c r="AA133" i="1"/>
  <c r="AB133" i="1"/>
  <c r="AC133" i="1"/>
  <c r="AD133" i="1"/>
  <c r="AE133" i="1"/>
  <c r="AF133" i="1"/>
  <c r="AG133" i="1"/>
  <c r="AH133" i="1"/>
  <c r="AI133" i="1"/>
  <c r="AJ133" i="1"/>
  <c r="AP133" i="1" l="1"/>
  <c r="AN133" i="1"/>
  <c r="AL133" i="1"/>
  <c r="AM133" i="1"/>
  <c r="AQ133" i="1"/>
  <c r="AO133" i="1"/>
  <c r="AK133" i="1"/>
  <c r="BD133" i="1"/>
  <c r="AY74" i="1"/>
  <c r="AZ74" i="1"/>
  <c r="BA74" i="1"/>
  <c r="BB74" i="1"/>
  <c r="BC74" i="1"/>
  <c r="BE74" i="1"/>
  <c r="BD74" i="1" l="1"/>
  <c r="BI74" i="1"/>
  <c r="W74" i="1"/>
  <c r="X74" i="1"/>
  <c r="Y74" i="1"/>
  <c r="Z74" i="1"/>
  <c r="AA74" i="1"/>
  <c r="AB74" i="1"/>
  <c r="AC74" i="1"/>
  <c r="AD74" i="1"/>
  <c r="AE74" i="1"/>
  <c r="AF74" i="1"/>
  <c r="AG74" i="1"/>
  <c r="AH74" i="1"/>
  <c r="AI74" i="1"/>
  <c r="AJ74" i="1"/>
  <c r="AX74" i="1"/>
  <c r="BF74" i="1"/>
  <c r="BK40" i="1"/>
  <c r="BF3" i="1"/>
  <c r="BF4" i="1"/>
  <c r="BF5" i="1"/>
  <c r="BF6" i="1"/>
  <c r="BF7" i="1"/>
  <c r="BF8" i="1"/>
  <c r="BF9" i="1"/>
  <c r="BF10" i="1"/>
  <c r="BF11" i="1"/>
  <c r="BF12" i="1"/>
  <c r="BF13" i="1"/>
  <c r="BF14" i="1"/>
  <c r="BF15" i="1"/>
  <c r="BF16" i="1"/>
  <c r="BF17" i="1"/>
  <c r="BF18" i="1"/>
  <c r="BF19" i="1"/>
  <c r="BF20" i="1"/>
  <c r="BF21" i="1"/>
  <c r="BF22" i="1"/>
  <c r="BF23" i="1"/>
  <c r="BF24" i="1"/>
  <c r="BF25" i="1"/>
  <c r="BF26" i="1"/>
  <c r="BF27" i="1"/>
  <c r="BF28" i="1"/>
  <c r="BF29" i="1"/>
  <c r="BF30" i="1"/>
  <c r="BF31" i="1"/>
  <c r="BF32" i="1"/>
  <c r="BF33" i="1"/>
  <c r="BF34" i="1"/>
  <c r="BF35" i="1"/>
  <c r="BF36" i="1"/>
  <c r="BF37" i="1"/>
  <c r="BF38" i="1"/>
  <c r="BF39" i="1"/>
  <c r="BF40" i="1"/>
  <c r="BF41" i="1"/>
  <c r="BF42" i="1"/>
  <c r="BF43" i="1"/>
  <c r="BF44" i="1"/>
  <c r="BF45" i="1"/>
  <c r="BF47" i="1"/>
  <c r="BF48" i="1"/>
  <c r="BF49" i="1"/>
  <c r="BF50" i="1"/>
  <c r="BF51" i="1"/>
  <c r="BF52" i="1"/>
  <c r="BF53" i="1"/>
  <c r="BF54" i="1"/>
  <c r="BF55" i="1"/>
  <c r="BF56" i="1"/>
  <c r="BF58" i="1"/>
  <c r="BF59" i="1"/>
  <c r="BF60" i="1"/>
  <c r="BF61" i="1"/>
  <c r="BF62" i="1"/>
  <c r="BF64" i="1"/>
  <c r="BF65" i="1"/>
  <c r="BF67" i="1"/>
  <c r="BF68" i="1"/>
  <c r="BF69" i="1"/>
  <c r="BF70" i="1"/>
  <c r="BF71" i="1"/>
  <c r="BF72" i="1"/>
  <c r="BF73" i="1"/>
  <c r="BF75" i="1"/>
  <c r="BF76" i="1"/>
  <c r="BF77" i="1"/>
  <c r="BF78" i="1"/>
  <c r="BF79" i="1"/>
  <c r="BF80" i="1"/>
  <c r="BF82" i="1"/>
  <c r="BF83" i="1"/>
  <c r="BF84" i="1"/>
  <c r="BF85" i="1"/>
  <c r="BF86" i="1"/>
  <c r="BF87" i="1"/>
  <c r="BF88" i="1"/>
  <c r="BF89" i="1"/>
  <c r="BF90" i="1"/>
  <c r="BF92" i="1"/>
  <c r="BF93" i="1"/>
  <c r="BF94" i="1"/>
  <c r="BF95" i="1"/>
  <c r="BF96" i="1"/>
  <c r="BF97" i="1"/>
  <c r="BF98" i="1"/>
  <c r="BF99" i="1"/>
  <c r="BF100" i="1"/>
  <c r="BF101" i="1"/>
  <c r="BF102" i="1"/>
  <c r="BF103" i="1"/>
  <c r="BF104" i="1"/>
  <c r="BF105" i="1"/>
  <c r="BF106" i="1"/>
  <c r="BF107" i="1"/>
  <c r="BF108" i="1"/>
  <c r="BF109" i="1"/>
  <c r="BF110" i="1"/>
  <c r="BF112" i="1"/>
  <c r="BF113" i="1"/>
  <c r="BF114" i="1"/>
  <c r="BF115" i="1"/>
  <c r="BF116" i="1"/>
  <c r="BF117" i="1"/>
  <c r="BF118" i="1"/>
  <c r="BF119" i="1"/>
  <c r="BF120" i="1"/>
  <c r="BF123" i="1"/>
  <c r="BF124" i="1"/>
  <c r="BF125" i="1"/>
  <c r="BF126" i="1"/>
  <c r="BF127" i="1"/>
  <c r="BF128" i="1"/>
  <c r="BF129" i="1"/>
  <c r="BF130" i="1"/>
  <c r="BF131" i="1"/>
  <c r="BF132" i="1"/>
  <c r="BF134" i="1"/>
  <c r="BF135" i="1"/>
  <c r="BF138" i="1"/>
  <c r="BF139" i="1"/>
  <c r="BF140" i="1"/>
  <c r="BF141" i="1"/>
  <c r="BF142" i="1"/>
  <c r="BF143" i="1"/>
  <c r="BF144" i="1"/>
  <c r="BF145" i="1"/>
  <c r="BF147" i="1"/>
  <c r="BF148" i="1"/>
  <c r="BF149" i="1"/>
  <c r="BF150" i="1"/>
  <c r="BF151" i="1"/>
  <c r="BF152" i="1"/>
  <c r="BF153" i="1"/>
  <c r="BF154" i="1"/>
  <c r="BF155" i="1"/>
  <c r="BF156" i="1"/>
  <c r="BF157" i="1"/>
  <c r="BF158" i="1"/>
  <c r="BF159" i="1"/>
  <c r="BF160" i="1"/>
  <c r="BF161" i="1"/>
  <c r="BF162" i="1"/>
  <c r="BF163" i="1"/>
  <c r="BF166" i="1"/>
  <c r="BF167" i="1"/>
  <c r="BF168" i="1"/>
  <c r="BF169" i="1"/>
  <c r="BF170" i="1"/>
  <c r="BF171" i="1"/>
  <c r="BF172" i="1"/>
  <c r="BF173" i="1"/>
  <c r="BF175" i="1"/>
  <c r="BF176" i="1"/>
  <c r="BF177" i="1"/>
  <c r="BF178" i="1"/>
  <c r="BF179" i="1"/>
  <c r="BF180" i="1"/>
  <c r="BF181" i="1"/>
  <c r="BF182" i="1"/>
  <c r="BF183" i="1"/>
  <c r="BF184" i="1"/>
  <c r="BF185" i="1"/>
  <c r="BF186" i="1"/>
  <c r="BF189" i="1"/>
  <c r="BF190" i="1"/>
  <c r="BF191" i="1"/>
  <c r="BF192" i="1"/>
  <c r="BF193" i="1"/>
  <c r="BF194" i="1"/>
  <c r="BF195" i="1"/>
  <c r="BF196" i="1"/>
  <c r="BF197" i="1"/>
  <c r="BF2" i="1"/>
  <c r="BI40" i="1"/>
  <c r="AY40" i="1"/>
  <c r="AZ40" i="1"/>
  <c r="BA40" i="1"/>
  <c r="BB40" i="1"/>
  <c r="BC40" i="1"/>
  <c r="BE40" i="1"/>
  <c r="AX40" i="1"/>
  <c r="W40" i="1"/>
  <c r="X40" i="1"/>
  <c r="Y40" i="1"/>
  <c r="Z40" i="1"/>
  <c r="AA40" i="1"/>
  <c r="AB40" i="1"/>
  <c r="AC40" i="1"/>
  <c r="AD40" i="1"/>
  <c r="AE40" i="1"/>
  <c r="AF40" i="1"/>
  <c r="AG40" i="1"/>
  <c r="AH40" i="1"/>
  <c r="AI40" i="1"/>
  <c r="AJ40" i="1"/>
  <c r="AP40" i="1" l="1"/>
  <c r="AN40" i="1"/>
  <c r="AL40" i="1"/>
  <c r="AP74" i="1"/>
  <c r="AN74" i="1"/>
  <c r="AL74" i="1"/>
  <c r="AQ40" i="1"/>
  <c r="AO40" i="1"/>
  <c r="AM40" i="1"/>
  <c r="AK40" i="1"/>
  <c r="AQ74" i="1"/>
  <c r="AO74" i="1"/>
  <c r="AM74" i="1"/>
  <c r="AK74" i="1"/>
  <c r="BD40" i="1"/>
  <c r="BI14" i="1"/>
  <c r="AX14" i="1"/>
  <c r="AY14" i="1"/>
  <c r="AZ14" i="1"/>
  <c r="BA14" i="1"/>
  <c r="BB14" i="1"/>
  <c r="BC14" i="1"/>
  <c r="BE14" i="1"/>
  <c r="W14" i="1"/>
  <c r="X14" i="1"/>
  <c r="Y14" i="1"/>
  <c r="Z14" i="1"/>
  <c r="AA14" i="1"/>
  <c r="AB14" i="1"/>
  <c r="AC14" i="1"/>
  <c r="AD14" i="1"/>
  <c r="AE14" i="1"/>
  <c r="AF14" i="1"/>
  <c r="AG14" i="1"/>
  <c r="AH14" i="1"/>
  <c r="AI14" i="1"/>
  <c r="AJ14" i="1"/>
  <c r="BI89" i="1"/>
  <c r="AX89" i="1"/>
  <c r="AY89" i="1"/>
  <c r="AZ89" i="1"/>
  <c r="BA89" i="1"/>
  <c r="BB89" i="1"/>
  <c r="BC89" i="1"/>
  <c r="BE89" i="1"/>
  <c r="AP14" i="1" l="1"/>
  <c r="AN14" i="1"/>
  <c r="AL14" i="1"/>
  <c r="AQ14" i="1"/>
  <c r="AO14" i="1"/>
  <c r="AM14" i="1"/>
  <c r="AK14" i="1"/>
  <c r="BD89" i="1"/>
  <c r="BD14" i="1"/>
  <c r="BK33" i="1"/>
  <c r="BI3" i="1" l="1"/>
  <c r="BI4" i="1"/>
  <c r="BI5" i="1"/>
  <c r="BI6" i="1"/>
  <c r="BI7" i="1"/>
  <c r="BI8" i="1"/>
  <c r="BI9" i="1"/>
  <c r="BI10" i="1"/>
  <c r="BI11" i="1"/>
  <c r="BI12" i="1"/>
  <c r="BI13" i="1"/>
  <c r="BI15" i="1"/>
  <c r="BI16" i="1"/>
  <c r="BI17" i="1"/>
  <c r="BI18" i="1"/>
  <c r="BI19" i="1"/>
  <c r="BI20" i="1"/>
  <c r="BI21" i="1"/>
  <c r="BI22" i="1"/>
  <c r="BI23" i="1"/>
  <c r="BI24" i="1"/>
  <c r="BI25" i="1"/>
  <c r="BI26" i="1"/>
  <c r="BI27" i="1"/>
  <c r="BI28" i="1"/>
  <c r="BI29" i="1"/>
  <c r="BI30" i="1"/>
  <c r="BI31" i="1"/>
  <c r="BI32" i="1"/>
  <c r="BI33" i="1"/>
  <c r="BI34" i="1"/>
  <c r="BI35" i="1"/>
  <c r="BI36" i="1"/>
  <c r="BI37" i="1"/>
  <c r="BI38" i="1"/>
  <c r="BI39" i="1"/>
  <c r="BI41" i="1"/>
  <c r="BI42" i="1"/>
  <c r="BI43" i="1"/>
  <c r="BI44" i="1"/>
  <c r="BI45" i="1"/>
  <c r="BI47" i="1"/>
  <c r="BI48" i="1"/>
  <c r="BI49" i="1"/>
  <c r="BI50" i="1"/>
  <c r="BI51" i="1"/>
  <c r="BI52" i="1"/>
  <c r="BI53" i="1"/>
  <c r="BI54" i="1"/>
  <c r="BI55" i="1"/>
  <c r="BI56" i="1"/>
  <c r="BI58" i="1"/>
  <c r="BI59" i="1"/>
  <c r="BI60" i="1"/>
  <c r="BI61" i="1"/>
  <c r="BI62" i="1"/>
  <c r="BI64" i="1"/>
  <c r="BI65" i="1"/>
  <c r="BI67" i="1"/>
  <c r="BI68" i="1"/>
  <c r="BI69" i="1"/>
  <c r="BI70" i="1"/>
  <c r="BI71" i="1"/>
  <c r="BI72" i="1"/>
  <c r="BI73" i="1"/>
  <c r="BI75" i="1"/>
  <c r="BI76" i="1"/>
  <c r="BI77" i="1"/>
  <c r="BI78" i="1"/>
  <c r="BI79" i="1"/>
  <c r="BI80" i="1"/>
  <c r="BI82" i="1"/>
  <c r="BI83" i="1"/>
  <c r="BI84" i="1"/>
  <c r="BI85" i="1"/>
  <c r="BI86" i="1"/>
  <c r="BI87" i="1"/>
  <c r="BI88" i="1"/>
  <c r="BI90" i="1"/>
  <c r="BI92" i="1"/>
  <c r="BI93" i="1"/>
  <c r="BI94" i="1"/>
  <c r="BI95" i="1"/>
  <c r="BI96" i="1"/>
  <c r="BI97" i="1"/>
  <c r="BI98" i="1"/>
  <c r="BI99" i="1"/>
  <c r="BI100" i="1"/>
  <c r="BI101" i="1"/>
  <c r="BI102" i="1"/>
  <c r="BI103" i="1"/>
  <c r="BI104" i="1"/>
  <c r="BI105" i="1"/>
  <c r="BI106" i="1"/>
  <c r="BI107" i="1"/>
  <c r="BI108" i="1"/>
  <c r="BI109" i="1"/>
  <c r="BI110" i="1"/>
  <c r="BI112" i="1"/>
  <c r="BI113" i="1"/>
  <c r="BI114" i="1"/>
  <c r="BI115" i="1"/>
  <c r="BI116" i="1"/>
  <c r="BI117" i="1"/>
  <c r="BI118" i="1"/>
  <c r="BI119" i="1"/>
  <c r="BI120" i="1"/>
  <c r="BI123" i="1"/>
  <c r="BI124" i="1"/>
  <c r="BI125" i="1"/>
  <c r="BI126" i="1"/>
  <c r="BI127" i="1"/>
  <c r="BI128" i="1"/>
  <c r="BI129" i="1"/>
  <c r="BI130" i="1"/>
  <c r="BI131" i="1"/>
  <c r="BI132" i="1"/>
  <c r="BI134" i="1"/>
  <c r="BI135" i="1"/>
  <c r="BI138" i="1"/>
  <c r="BI139" i="1"/>
  <c r="BI140" i="1"/>
  <c r="BI141" i="1"/>
  <c r="BI142" i="1"/>
  <c r="BI143" i="1"/>
  <c r="BI144" i="1"/>
  <c r="BI145" i="1"/>
  <c r="BI147" i="1"/>
  <c r="BI148" i="1"/>
  <c r="BI149" i="1"/>
  <c r="BI150" i="1"/>
  <c r="BI151" i="1"/>
  <c r="BI152" i="1"/>
  <c r="BI153" i="1"/>
  <c r="BI154" i="1"/>
  <c r="BI155" i="1"/>
  <c r="BI156" i="1"/>
  <c r="BI157" i="1"/>
  <c r="BI158" i="1"/>
  <c r="BI159" i="1"/>
  <c r="BI160" i="1"/>
  <c r="BI161" i="1"/>
  <c r="BI162" i="1"/>
  <c r="BI163" i="1"/>
  <c r="BI165" i="1"/>
  <c r="BI166" i="1"/>
  <c r="BI167" i="1"/>
  <c r="BI168" i="1"/>
  <c r="BI169" i="1"/>
  <c r="BI170" i="1"/>
  <c r="BI171" i="1"/>
  <c r="BI172" i="1"/>
  <c r="BI173" i="1"/>
  <c r="BI175" i="1"/>
  <c r="BI176" i="1"/>
  <c r="BI177" i="1"/>
  <c r="BI178" i="1"/>
  <c r="BI179" i="1"/>
  <c r="BI180" i="1"/>
  <c r="BI181" i="1"/>
  <c r="BI182" i="1"/>
  <c r="BI183" i="1"/>
  <c r="BI184" i="1"/>
  <c r="BI185" i="1"/>
  <c r="BI186" i="1"/>
  <c r="BI189" i="1"/>
  <c r="BI190" i="1"/>
  <c r="BI191" i="1"/>
  <c r="BI192" i="1"/>
  <c r="BI193" i="1"/>
  <c r="BI194" i="1"/>
  <c r="BI195" i="1"/>
  <c r="BI196" i="1"/>
  <c r="BI197" i="1"/>
  <c r="AX3" i="1"/>
  <c r="AY3" i="1"/>
  <c r="AZ3" i="1"/>
  <c r="BA3" i="1"/>
  <c r="BB3" i="1"/>
  <c r="BC3" i="1"/>
  <c r="BE3" i="1"/>
  <c r="AX4" i="1"/>
  <c r="AY4" i="1"/>
  <c r="AZ4" i="1"/>
  <c r="BA4" i="1"/>
  <c r="BB4" i="1"/>
  <c r="BC4" i="1"/>
  <c r="BE4" i="1"/>
  <c r="AX5" i="1"/>
  <c r="AY5" i="1"/>
  <c r="AZ5" i="1"/>
  <c r="BA5" i="1"/>
  <c r="BB5" i="1"/>
  <c r="BC5" i="1"/>
  <c r="BE5" i="1"/>
  <c r="AX6" i="1"/>
  <c r="AY6" i="1"/>
  <c r="AZ6" i="1"/>
  <c r="BA6" i="1"/>
  <c r="BB6" i="1"/>
  <c r="BC6" i="1"/>
  <c r="BE6" i="1"/>
  <c r="AX7" i="1"/>
  <c r="AY7" i="1"/>
  <c r="AZ7" i="1"/>
  <c r="BA7" i="1"/>
  <c r="BB7" i="1"/>
  <c r="BC7" i="1"/>
  <c r="BE7" i="1"/>
  <c r="AX8" i="1"/>
  <c r="AY8" i="1"/>
  <c r="AZ8" i="1"/>
  <c r="BA8" i="1"/>
  <c r="BB8" i="1"/>
  <c r="BC8" i="1"/>
  <c r="BE8" i="1"/>
  <c r="AX9" i="1"/>
  <c r="AY9" i="1"/>
  <c r="AZ9" i="1"/>
  <c r="BA9" i="1"/>
  <c r="BB9" i="1"/>
  <c r="BC9" i="1"/>
  <c r="BE9" i="1"/>
  <c r="AX10" i="1"/>
  <c r="AY10" i="1"/>
  <c r="AZ10" i="1"/>
  <c r="BA10" i="1"/>
  <c r="BB10" i="1"/>
  <c r="BC10" i="1"/>
  <c r="BE10" i="1"/>
  <c r="AX11" i="1"/>
  <c r="AY11" i="1"/>
  <c r="AZ11" i="1"/>
  <c r="BA11" i="1"/>
  <c r="BB11" i="1"/>
  <c r="BC11" i="1"/>
  <c r="BE11" i="1"/>
  <c r="AX12" i="1"/>
  <c r="AY12" i="1"/>
  <c r="AZ12" i="1"/>
  <c r="BA12" i="1"/>
  <c r="BB12" i="1"/>
  <c r="BC12" i="1"/>
  <c r="BE12" i="1"/>
  <c r="AX13" i="1"/>
  <c r="AY13" i="1"/>
  <c r="AZ13" i="1"/>
  <c r="BA13" i="1"/>
  <c r="BB13" i="1"/>
  <c r="BC13" i="1"/>
  <c r="BE13" i="1"/>
  <c r="AX15" i="1"/>
  <c r="AY15" i="1"/>
  <c r="AZ15" i="1"/>
  <c r="BA15" i="1"/>
  <c r="BB15" i="1"/>
  <c r="BC15" i="1"/>
  <c r="BE15" i="1"/>
  <c r="AX16" i="1"/>
  <c r="AY16" i="1"/>
  <c r="AZ16" i="1"/>
  <c r="BA16" i="1"/>
  <c r="BB16" i="1"/>
  <c r="BC16" i="1"/>
  <c r="BE16" i="1"/>
  <c r="AX17" i="1"/>
  <c r="AY17" i="1"/>
  <c r="AZ17" i="1"/>
  <c r="BA17" i="1"/>
  <c r="BB17" i="1"/>
  <c r="BC17" i="1"/>
  <c r="BE17" i="1"/>
  <c r="AX18" i="1"/>
  <c r="AY18" i="1"/>
  <c r="AZ18" i="1"/>
  <c r="BA18" i="1"/>
  <c r="BB18" i="1"/>
  <c r="BC18" i="1"/>
  <c r="BE18" i="1"/>
  <c r="AX19" i="1"/>
  <c r="AY19" i="1"/>
  <c r="AZ19" i="1"/>
  <c r="BA19" i="1"/>
  <c r="BB19" i="1"/>
  <c r="BC19" i="1"/>
  <c r="BE19" i="1"/>
  <c r="AX20" i="1"/>
  <c r="AY20" i="1"/>
  <c r="AZ20" i="1"/>
  <c r="BA20" i="1"/>
  <c r="BB20" i="1"/>
  <c r="BC20" i="1"/>
  <c r="BE20" i="1"/>
  <c r="AX21" i="1"/>
  <c r="AY21" i="1"/>
  <c r="AZ21" i="1"/>
  <c r="BA21" i="1"/>
  <c r="BB21" i="1"/>
  <c r="BC21" i="1"/>
  <c r="BE21" i="1"/>
  <c r="AX22" i="1"/>
  <c r="AY22" i="1"/>
  <c r="AZ22" i="1"/>
  <c r="BA22" i="1"/>
  <c r="BB22" i="1"/>
  <c r="BC22" i="1"/>
  <c r="BE22" i="1"/>
  <c r="AX23" i="1"/>
  <c r="AY23" i="1"/>
  <c r="AZ23" i="1"/>
  <c r="BA23" i="1"/>
  <c r="BB23" i="1"/>
  <c r="BC23" i="1"/>
  <c r="BE23" i="1"/>
  <c r="AX24" i="1"/>
  <c r="AY24" i="1"/>
  <c r="AZ24" i="1"/>
  <c r="BA24" i="1"/>
  <c r="BB24" i="1"/>
  <c r="BC24" i="1"/>
  <c r="BE24" i="1"/>
  <c r="AX25" i="1"/>
  <c r="AY25" i="1"/>
  <c r="AZ25" i="1"/>
  <c r="BA25" i="1"/>
  <c r="BB25" i="1"/>
  <c r="BC25" i="1"/>
  <c r="BE25" i="1"/>
  <c r="AX26" i="1"/>
  <c r="AY26" i="1"/>
  <c r="AZ26" i="1"/>
  <c r="BA26" i="1"/>
  <c r="BB26" i="1"/>
  <c r="BC26" i="1"/>
  <c r="BE26" i="1"/>
  <c r="AX27" i="1"/>
  <c r="AY27" i="1"/>
  <c r="AZ27" i="1"/>
  <c r="BA27" i="1"/>
  <c r="BB27" i="1"/>
  <c r="BC27" i="1"/>
  <c r="BE27" i="1"/>
  <c r="AX28" i="1"/>
  <c r="AY28" i="1"/>
  <c r="AZ28" i="1"/>
  <c r="BA28" i="1"/>
  <c r="BB28" i="1"/>
  <c r="BC28" i="1"/>
  <c r="BE28" i="1"/>
  <c r="AX29" i="1"/>
  <c r="AY29" i="1"/>
  <c r="AZ29" i="1"/>
  <c r="BA29" i="1"/>
  <c r="BB29" i="1"/>
  <c r="BC29" i="1"/>
  <c r="BE29" i="1"/>
  <c r="AX30" i="1"/>
  <c r="AY30" i="1"/>
  <c r="AZ30" i="1"/>
  <c r="BA30" i="1"/>
  <c r="BB30" i="1"/>
  <c r="BC30" i="1"/>
  <c r="BE30" i="1"/>
  <c r="AX31" i="1"/>
  <c r="AY31" i="1"/>
  <c r="AZ31" i="1"/>
  <c r="BA31" i="1"/>
  <c r="BB31" i="1"/>
  <c r="BC31" i="1"/>
  <c r="BE31" i="1"/>
  <c r="AX32" i="1"/>
  <c r="AY32" i="1"/>
  <c r="AZ32" i="1"/>
  <c r="BA32" i="1"/>
  <c r="BB32" i="1"/>
  <c r="BC32" i="1"/>
  <c r="BE32" i="1"/>
  <c r="AX33" i="1"/>
  <c r="AY33" i="1"/>
  <c r="AZ33" i="1"/>
  <c r="BA33" i="1"/>
  <c r="BB33" i="1"/>
  <c r="BC33" i="1"/>
  <c r="BE33" i="1"/>
  <c r="AX34" i="1"/>
  <c r="AY34" i="1"/>
  <c r="AZ34" i="1"/>
  <c r="BA34" i="1"/>
  <c r="BB34" i="1"/>
  <c r="BC34" i="1"/>
  <c r="BE34" i="1"/>
  <c r="AX35" i="1"/>
  <c r="AY35" i="1"/>
  <c r="AZ35" i="1"/>
  <c r="BA35" i="1"/>
  <c r="BB35" i="1"/>
  <c r="BC35" i="1"/>
  <c r="BE35" i="1"/>
  <c r="AX36" i="1"/>
  <c r="AY36" i="1"/>
  <c r="AZ36" i="1"/>
  <c r="BA36" i="1"/>
  <c r="BB36" i="1"/>
  <c r="BC36" i="1"/>
  <c r="BE36" i="1"/>
  <c r="AX37" i="1"/>
  <c r="AY37" i="1"/>
  <c r="AZ37" i="1"/>
  <c r="BA37" i="1"/>
  <c r="BB37" i="1"/>
  <c r="BC37" i="1"/>
  <c r="BE37" i="1"/>
  <c r="AX38" i="1"/>
  <c r="AY38" i="1"/>
  <c r="AZ38" i="1"/>
  <c r="BA38" i="1"/>
  <c r="BB38" i="1"/>
  <c r="BC38" i="1"/>
  <c r="BE38" i="1"/>
  <c r="AX39" i="1"/>
  <c r="AY39" i="1"/>
  <c r="AZ39" i="1"/>
  <c r="BA39" i="1"/>
  <c r="BB39" i="1"/>
  <c r="BC39" i="1"/>
  <c r="BE39" i="1"/>
  <c r="AX41" i="1"/>
  <c r="AY41" i="1"/>
  <c r="AZ41" i="1"/>
  <c r="BA41" i="1"/>
  <c r="BB41" i="1"/>
  <c r="BC41" i="1"/>
  <c r="BE41" i="1"/>
  <c r="AX42" i="1"/>
  <c r="AY42" i="1"/>
  <c r="AZ42" i="1"/>
  <c r="BA42" i="1"/>
  <c r="BB42" i="1"/>
  <c r="BC42" i="1"/>
  <c r="BE42" i="1"/>
  <c r="AX43" i="1"/>
  <c r="AY43" i="1"/>
  <c r="AZ43" i="1"/>
  <c r="BA43" i="1"/>
  <c r="BB43" i="1"/>
  <c r="BC43" i="1"/>
  <c r="BE43" i="1"/>
  <c r="AX44" i="1"/>
  <c r="AY44" i="1"/>
  <c r="AZ44" i="1"/>
  <c r="BA44" i="1"/>
  <c r="BB44" i="1"/>
  <c r="BC44" i="1"/>
  <c r="BE44" i="1"/>
  <c r="AX45" i="1"/>
  <c r="AY45" i="1"/>
  <c r="AZ45" i="1"/>
  <c r="BA45" i="1"/>
  <c r="BB45" i="1"/>
  <c r="BC45" i="1"/>
  <c r="BE45" i="1"/>
  <c r="AX47" i="1"/>
  <c r="AY47" i="1"/>
  <c r="AZ47" i="1"/>
  <c r="BA47" i="1"/>
  <c r="BB47" i="1"/>
  <c r="BC47" i="1"/>
  <c r="BE47" i="1"/>
  <c r="AX48" i="1"/>
  <c r="AY48" i="1"/>
  <c r="AZ48" i="1"/>
  <c r="BA48" i="1"/>
  <c r="BB48" i="1"/>
  <c r="BC48" i="1"/>
  <c r="BE48" i="1"/>
  <c r="AX49" i="1"/>
  <c r="AY49" i="1"/>
  <c r="AZ49" i="1"/>
  <c r="BA49" i="1"/>
  <c r="BB49" i="1"/>
  <c r="BC49" i="1"/>
  <c r="BE49" i="1"/>
  <c r="AX50" i="1"/>
  <c r="AY50" i="1"/>
  <c r="AZ50" i="1"/>
  <c r="BA50" i="1"/>
  <c r="BB50" i="1"/>
  <c r="BC50" i="1"/>
  <c r="BE50" i="1"/>
  <c r="AX51" i="1"/>
  <c r="AY51" i="1"/>
  <c r="AZ51" i="1"/>
  <c r="BA51" i="1"/>
  <c r="BB51" i="1"/>
  <c r="BC51" i="1"/>
  <c r="BE51" i="1"/>
  <c r="AX52" i="1"/>
  <c r="AY52" i="1"/>
  <c r="AZ52" i="1"/>
  <c r="BA52" i="1"/>
  <c r="BB52" i="1"/>
  <c r="BC52" i="1"/>
  <c r="BE52" i="1"/>
  <c r="AX53" i="1"/>
  <c r="AY53" i="1"/>
  <c r="AZ53" i="1"/>
  <c r="BA53" i="1"/>
  <c r="BB53" i="1"/>
  <c r="BC53" i="1"/>
  <c r="BE53" i="1"/>
  <c r="AX54" i="1"/>
  <c r="AY54" i="1"/>
  <c r="AZ54" i="1"/>
  <c r="BA54" i="1"/>
  <c r="BB54" i="1"/>
  <c r="BC54" i="1"/>
  <c r="BE54" i="1"/>
  <c r="AX55" i="1"/>
  <c r="AY55" i="1"/>
  <c r="AZ55" i="1"/>
  <c r="BA55" i="1"/>
  <c r="BB55" i="1"/>
  <c r="BC55" i="1"/>
  <c r="BE55" i="1"/>
  <c r="AX56" i="1"/>
  <c r="AY56" i="1"/>
  <c r="AZ56" i="1"/>
  <c r="BA56" i="1"/>
  <c r="BB56" i="1"/>
  <c r="BC56" i="1"/>
  <c r="BE56" i="1"/>
  <c r="AX58" i="1"/>
  <c r="AY58" i="1"/>
  <c r="AZ58" i="1"/>
  <c r="BA58" i="1"/>
  <c r="BB58" i="1"/>
  <c r="BC58" i="1"/>
  <c r="BE58" i="1"/>
  <c r="AX59" i="1"/>
  <c r="AY59" i="1"/>
  <c r="AZ59" i="1"/>
  <c r="BA59" i="1"/>
  <c r="BB59" i="1"/>
  <c r="BC59" i="1"/>
  <c r="BE59" i="1"/>
  <c r="AX60" i="1"/>
  <c r="AY60" i="1"/>
  <c r="AZ60" i="1"/>
  <c r="BA60" i="1"/>
  <c r="BB60" i="1"/>
  <c r="BC60" i="1"/>
  <c r="BE60" i="1"/>
  <c r="AX61" i="1"/>
  <c r="AY61" i="1"/>
  <c r="AZ61" i="1"/>
  <c r="BA61" i="1"/>
  <c r="BB61" i="1"/>
  <c r="BC61" i="1"/>
  <c r="BE61" i="1"/>
  <c r="AX62" i="1"/>
  <c r="AY62" i="1"/>
  <c r="AZ62" i="1"/>
  <c r="BA62" i="1"/>
  <c r="BB62" i="1"/>
  <c r="BC62" i="1"/>
  <c r="BE62" i="1"/>
  <c r="AX64" i="1"/>
  <c r="AY64" i="1"/>
  <c r="AZ64" i="1"/>
  <c r="BA64" i="1"/>
  <c r="BB64" i="1"/>
  <c r="BC64" i="1"/>
  <c r="BE64" i="1"/>
  <c r="AX65" i="1"/>
  <c r="AY65" i="1"/>
  <c r="AZ65" i="1"/>
  <c r="BA65" i="1"/>
  <c r="BB65" i="1"/>
  <c r="BC65" i="1"/>
  <c r="BE65" i="1"/>
  <c r="AX67" i="1"/>
  <c r="AY67" i="1"/>
  <c r="AZ67" i="1"/>
  <c r="BA67" i="1"/>
  <c r="BB67" i="1"/>
  <c r="BC67" i="1"/>
  <c r="BE67" i="1"/>
  <c r="AX68" i="1"/>
  <c r="AY68" i="1"/>
  <c r="AZ68" i="1"/>
  <c r="BA68" i="1"/>
  <c r="BB68" i="1"/>
  <c r="BC68" i="1"/>
  <c r="BE68" i="1"/>
  <c r="AX69" i="1"/>
  <c r="AY69" i="1"/>
  <c r="AZ69" i="1"/>
  <c r="BA69" i="1"/>
  <c r="BB69" i="1"/>
  <c r="BC69" i="1"/>
  <c r="BE69" i="1"/>
  <c r="AX70" i="1"/>
  <c r="AY70" i="1"/>
  <c r="AZ70" i="1"/>
  <c r="BA70" i="1"/>
  <c r="BB70" i="1"/>
  <c r="BC70" i="1"/>
  <c r="BE70" i="1"/>
  <c r="AX71" i="1"/>
  <c r="AY71" i="1"/>
  <c r="AZ71" i="1"/>
  <c r="BA71" i="1"/>
  <c r="BB71" i="1"/>
  <c r="BC71" i="1"/>
  <c r="BE71" i="1"/>
  <c r="AX72" i="1"/>
  <c r="AY72" i="1"/>
  <c r="AZ72" i="1"/>
  <c r="BA72" i="1"/>
  <c r="BB72" i="1"/>
  <c r="BC72" i="1"/>
  <c r="BE72" i="1"/>
  <c r="AX73" i="1"/>
  <c r="AY73" i="1"/>
  <c r="AZ73" i="1"/>
  <c r="BA73" i="1"/>
  <c r="BB73" i="1"/>
  <c r="BC73" i="1"/>
  <c r="BE73" i="1"/>
  <c r="AX75" i="1"/>
  <c r="AY75" i="1"/>
  <c r="AZ75" i="1"/>
  <c r="BA75" i="1"/>
  <c r="BB75" i="1"/>
  <c r="BC75" i="1"/>
  <c r="BE75" i="1"/>
  <c r="AX76" i="1"/>
  <c r="AY76" i="1"/>
  <c r="AZ76" i="1"/>
  <c r="BA76" i="1"/>
  <c r="BB76" i="1"/>
  <c r="BC76" i="1"/>
  <c r="BE76" i="1"/>
  <c r="AX77" i="1"/>
  <c r="AY77" i="1"/>
  <c r="AZ77" i="1"/>
  <c r="BA77" i="1"/>
  <c r="BB77" i="1"/>
  <c r="BC77" i="1"/>
  <c r="BE77" i="1"/>
  <c r="AX78" i="1"/>
  <c r="AY78" i="1"/>
  <c r="AZ78" i="1"/>
  <c r="BA78" i="1"/>
  <c r="BB78" i="1"/>
  <c r="BC78" i="1"/>
  <c r="BE78" i="1"/>
  <c r="AX79" i="1"/>
  <c r="AY79" i="1"/>
  <c r="AZ79" i="1"/>
  <c r="BA79" i="1"/>
  <c r="BB79" i="1"/>
  <c r="BC79" i="1"/>
  <c r="BE79" i="1"/>
  <c r="AX80" i="1"/>
  <c r="AY80" i="1"/>
  <c r="AZ80" i="1"/>
  <c r="BA80" i="1"/>
  <c r="BB80" i="1"/>
  <c r="BC80" i="1"/>
  <c r="BE80" i="1"/>
  <c r="AX82" i="1"/>
  <c r="AY82" i="1"/>
  <c r="AZ82" i="1"/>
  <c r="BA82" i="1"/>
  <c r="BB82" i="1"/>
  <c r="BC82" i="1"/>
  <c r="BE82" i="1"/>
  <c r="AX83" i="1"/>
  <c r="AY83" i="1"/>
  <c r="AZ83" i="1"/>
  <c r="BA83" i="1"/>
  <c r="BB83" i="1"/>
  <c r="BC83" i="1"/>
  <c r="BE83" i="1"/>
  <c r="AX84" i="1"/>
  <c r="AY84" i="1"/>
  <c r="AZ84" i="1"/>
  <c r="BA84" i="1"/>
  <c r="BB84" i="1"/>
  <c r="BC84" i="1"/>
  <c r="BE84" i="1"/>
  <c r="AX85" i="1"/>
  <c r="AY85" i="1"/>
  <c r="AZ85" i="1"/>
  <c r="BA85" i="1"/>
  <c r="BB85" i="1"/>
  <c r="BC85" i="1"/>
  <c r="BE85" i="1"/>
  <c r="AX86" i="1"/>
  <c r="AY86" i="1"/>
  <c r="AZ86" i="1"/>
  <c r="BA86" i="1"/>
  <c r="BB86" i="1"/>
  <c r="BC86" i="1"/>
  <c r="BE86" i="1"/>
  <c r="AX87" i="1"/>
  <c r="AY87" i="1"/>
  <c r="AZ87" i="1"/>
  <c r="BA87" i="1"/>
  <c r="BB87" i="1"/>
  <c r="BC87" i="1"/>
  <c r="BE87" i="1"/>
  <c r="AX88" i="1"/>
  <c r="AY88" i="1"/>
  <c r="AZ88" i="1"/>
  <c r="BA88" i="1"/>
  <c r="BB88" i="1"/>
  <c r="BC88" i="1"/>
  <c r="BE88" i="1"/>
  <c r="AX90" i="1"/>
  <c r="AY90" i="1"/>
  <c r="AZ90" i="1"/>
  <c r="BA90" i="1"/>
  <c r="BB90" i="1"/>
  <c r="BC90" i="1"/>
  <c r="BE90" i="1"/>
  <c r="AX92" i="1"/>
  <c r="AY92" i="1"/>
  <c r="AZ92" i="1"/>
  <c r="BA92" i="1"/>
  <c r="BB92" i="1"/>
  <c r="BC92" i="1"/>
  <c r="BE92" i="1"/>
  <c r="AX93" i="1"/>
  <c r="AY93" i="1"/>
  <c r="AZ93" i="1"/>
  <c r="BA93" i="1"/>
  <c r="BB93" i="1"/>
  <c r="BC93" i="1"/>
  <c r="BE93" i="1"/>
  <c r="AX94" i="1"/>
  <c r="AY94" i="1"/>
  <c r="AZ94" i="1"/>
  <c r="BA94" i="1"/>
  <c r="BB94" i="1"/>
  <c r="BC94" i="1"/>
  <c r="BE94" i="1"/>
  <c r="AX95" i="1"/>
  <c r="AY95" i="1"/>
  <c r="AZ95" i="1"/>
  <c r="BA95" i="1"/>
  <c r="BB95" i="1"/>
  <c r="BC95" i="1"/>
  <c r="BE95" i="1"/>
  <c r="AX96" i="1"/>
  <c r="AY96" i="1"/>
  <c r="AZ96" i="1"/>
  <c r="BA96" i="1"/>
  <c r="BB96" i="1"/>
  <c r="BC96" i="1"/>
  <c r="BE96" i="1"/>
  <c r="AX97" i="1"/>
  <c r="AY97" i="1"/>
  <c r="AZ97" i="1"/>
  <c r="BA97" i="1"/>
  <c r="BB97" i="1"/>
  <c r="BC97" i="1"/>
  <c r="BE97" i="1"/>
  <c r="AX98" i="1"/>
  <c r="AY98" i="1"/>
  <c r="AZ98" i="1"/>
  <c r="BA98" i="1"/>
  <c r="BB98" i="1"/>
  <c r="BC98" i="1"/>
  <c r="BE98" i="1"/>
  <c r="AX99" i="1"/>
  <c r="AY99" i="1"/>
  <c r="AZ99" i="1"/>
  <c r="BA99" i="1"/>
  <c r="BB99" i="1"/>
  <c r="BC99" i="1"/>
  <c r="BE99" i="1"/>
  <c r="AX100" i="1"/>
  <c r="AY100" i="1"/>
  <c r="AZ100" i="1"/>
  <c r="BA100" i="1"/>
  <c r="BB100" i="1"/>
  <c r="BC100" i="1"/>
  <c r="BE100" i="1"/>
  <c r="AX101" i="1"/>
  <c r="AY101" i="1"/>
  <c r="AZ101" i="1"/>
  <c r="BA101" i="1"/>
  <c r="BB101" i="1"/>
  <c r="BC101" i="1"/>
  <c r="BE101" i="1"/>
  <c r="AX102" i="1"/>
  <c r="AY102" i="1"/>
  <c r="AZ102" i="1"/>
  <c r="BA102" i="1"/>
  <c r="BB102" i="1"/>
  <c r="BC102" i="1"/>
  <c r="BE102" i="1"/>
  <c r="AX103" i="1"/>
  <c r="AY103" i="1"/>
  <c r="AZ103" i="1"/>
  <c r="BA103" i="1"/>
  <c r="BB103" i="1"/>
  <c r="BC103" i="1"/>
  <c r="BE103" i="1"/>
  <c r="AX104" i="1"/>
  <c r="AY104" i="1"/>
  <c r="AZ104" i="1"/>
  <c r="BA104" i="1"/>
  <c r="BB104" i="1"/>
  <c r="BC104" i="1"/>
  <c r="BE104" i="1"/>
  <c r="AX105" i="1"/>
  <c r="AY105" i="1"/>
  <c r="AZ105" i="1"/>
  <c r="BA105" i="1"/>
  <c r="BB105" i="1"/>
  <c r="BC105" i="1"/>
  <c r="BE105" i="1"/>
  <c r="AX106" i="1"/>
  <c r="AY106" i="1"/>
  <c r="AZ106" i="1"/>
  <c r="BA106" i="1"/>
  <c r="BB106" i="1"/>
  <c r="BC106" i="1"/>
  <c r="BE106" i="1"/>
  <c r="AX107" i="1"/>
  <c r="AY107" i="1"/>
  <c r="AZ107" i="1"/>
  <c r="BA107" i="1"/>
  <c r="BB107" i="1"/>
  <c r="BC107" i="1"/>
  <c r="BE107" i="1"/>
  <c r="AX108" i="1"/>
  <c r="AY108" i="1"/>
  <c r="AZ108" i="1"/>
  <c r="BA108" i="1"/>
  <c r="BB108" i="1"/>
  <c r="BC108" i="1"/>
  <c r="BE108" i="1"/>
  <c r="AX109" i="1"/>
  <c r="AY109" i="1"/>
  <c r="AZ109" i="1"/>
  <c r="BA109" i="1"/>
  <c r="BB109" i="1"/>
  <c r="BC109" i="1"/>
  <c r="BE109" i="1"/>
  <c r="AX110" i="1"/>
  <c r="AY110" i="1"/>
  <c r="AZ110" i="1"/>
  <c r="BA110" i="1"/>
  <c r="BB110" i="1"/>
  <c r="BC110" i="1"/>
  <c r="BE110" i="1"/>
  <c r="AX112" i="1"/>
  <c r="AY112" i="1"/>
  <c r="AZ112" i="1"/>
  <c r="BA112" i="1"/>
  <c r="BB112" i="1"/>
  <c r="BC112" i="1"/>
  <c r="BE112" i="1"/>
  <c r="AX113" i="1"/>
  <c r="AY113" i="1"/>
  <c r="AZ113" i="1"/>
  <c r="BA113" i="1"/>
  <c r="BB113" i="1"/>
  <c r="BC113" i="1"/>
  <c r="BE113" i="1"/>
  <c r="AX114" i="1"/>
  <c r="AY114" i="1"/>
  <c r="AZ114" i="1"/>
  <c r="BA114" i="1"/>
  <c r="BB114" i="1"/>
  <c r="BC114" i="1"/>
  <c r="BE114" i="1"/>
  <c r="AX115" i="1"/>
  <c r="AY115" i="1"/>
  <c r="AZ115" i="1"/>
  <c r="BA115" i="1"/>
  <c r="BB115" i="1"/>
  <c r="BC115" i="1"/>
  <c r="BE115" i="1"/>
  <c r="AX116" i="1"/>
  <c r="AY116" i="1"/>
  <c r="AZ116" i="1"/>
  <c r="BA116" i="1"/>
  <c r="BB116" i="1"/>
  <c r="BC116" i="1"/>
  <c r="BE116" i="1"/>
  <c r="AX117" i="1"/>
  <c r="AY117" i="1"/>
  <c r="AZ117" i="1"/>
  <c r="BA117" i="1"/>
  <c r="BB117" i="1"/>
  <c r="BC117" i="1"/>
  <c r="BE117" i="1"/>
  <c r="AX118" i="1"/>
  <c r="AY118" i="1"/>
  <c r="AZ118" i="1"/>
  <c r="BA118" i="1"/>
  <c r="BB118" i="1"/>
  <c r="BC118" i="1"/>
  <c r="BE118" i="1"/>
  <c r="AX119" i="1"/>
  <c r="AY119" i="1"/>
  <c r="AZ119" i="1"/>
  <c r="BA119" i="1"/>
  <c r="BB119" i="1"/>
  <c r="BC119" i="1"/>
  <c r="BE119" i="1"/>
  <c r="AX120" i="1"/>
  <c r="AY120" i="1"/>
  <c r="AZ120" i="1"/>
  <c r="BA120" i="1"/>
  <c r="BB120" i="1"/>
  <c r="BC120" i="1"/>
  <c r="BE120" i="1"/>
  <c r="AX123" i="1"/>
  <c r="AY123" i="1"/>
  <c r="AZ123" i="1"/>
  <c r="BA123" i="1"/>
  <c r="BB123" i="1"/>
  <c r="BC123" i="1"/>
  <c r="BE123" i="1"/>
  <c r="AX124" i="1"/>
  <c r="AY124" i="1"/>
  <c r="AZ124" i="1"/>
  <c r="BA124" i="1"/>
  <c r="BB124" i="1"/>
  <c r="BC124" i="1"/>
  <c r="BE124" i="1"/>
  <c r="AX125" i="1"/>
  <c r="AY125" i="1"/>
  <c r="AZ125" i="1"/>
  <c r="BA125" i="1"/>
  <c r="BB125" i="1"/>
  <c r="BC125" i="1"/>
  <c r="BE125" i="1"/>
  <c r="AX126" i="1"/>
  <c r="AY126" i="1"/>
  <c r="AZ126" i="1"/>
  <c r="BA126" i="1"/>
  <c r="BB126" i="1"/>
  <c r="BC126" i="1"/>
  <c r="BE126" i="1"/>
  <c r="AX127" i="1"/>
  <c r="AY127" i="1"/>
  <c r="AZ127" i="1"/>
  <c r="BA127" i="1"/>
  <c r="BB127" i="1"/>
  <c r="BC127" i="1"/>
  <c r="BE127" i="1"/>
  <c r="AX128" i="1"/>
  <c r="AY128" i="1"/>
  <c r="AZ128" i="1"/>
  <c r="BA128" i="1"/>
  <c r="BB128" i="1"/>
  <c r="BC128" i="1"/>
  <c r="BE128" i="1"/>
  <c r="AX129" i="1"/>
  <c r="AY129" i="1"/>
  <c r="AZ129" i="1"/>
  <c r="BA129" i="1"/>
  <c r="BB129" i="1"/>
  <c r="BC129" i="1"/>
  <c r="BE129" i="1"/>
  <c r="AX130" i="1"/>
  <c r="AY130" i="1"/>
  <c r="AZ130" i="1"/>
  <c r="BA130" i="1"/>
  <c r="BB130" i="1"/>
  <c r="BC130" i="1"/>
  <c r="BE130" i="1"/>
  <c r="AX131" i="1"/>
  <c r="AY131" i="1"/>
  <c r="AZ131" i="1"/>
  <c r="BA131" i="1"/>
  <c r="BB131" i="1"/>
  <c r="BC131" i="1"/>
  <c r="BE131" i="1"/>
  <c r="AX132" i="1"/>
  <c r="AY132" i="1"/>
  <c r="AZ132" i="1"/>
  <c r="BA132" i="1"/>
  <c r="BB132" i="1"/>
  <c r="BC132" i="1"/>
  <c r="BE132" i="1"/>
  <c r="AX134" i="1"/>
  <c r="AY134" i="1"/>
  <c r="AZ134" i="1"/>
  <c r="BA134" i="1"/>
  <c r="BB134" i="1"/>
  <c r="BC134" i="1"/>
  <c r="BE134" i="1"/>
  <c r="AX135" i="1"/>
  <c r="AY135" i="1"/>
  <c r="AZ135" i="1"/>
  <c r="BA135" i="1"/>
  <c r="BB135" i="1"/>
  <c r="BC135" i="1"/>
  <c r="BE135" i="1"/>
  <c r="AX138" i="1"/>
  <c r="AY138" i="1"/>
  <c r="AZ138" i="1"/>
  <c r="BA138" i="1"/>
  <c r="BB138" i="1"/>
  <c r="BC138" i="1"/>
  <c r="BE138" i="1"/>
  <c r="AX139" i="1"/>
  <c r="AY139" i="1"/>
  <c r="AZ139" i="1"/>
  <c r="BA139" i="1"/>
  <c r="BB139" i="1"/>
  <c r="BC139" i="1"/>
  <c r="BE139" i="1"/>
  <c r="AX140" i="1"/>
  <c r="AY140" i="1"/>
  <c r="AZ140" i="1"/>
  <c r="BA140" i="1"/>
  <c r="BB140" i="1"/>
  <c r="BC140" i="1"/>
  <c r="BE140" i="1"/>
  <c r="AX141" i="1"/>
  <c r="AY141" i="1"/>
  <c r="AZ141" i="1"/>
  <c r="BA141" i="1"/>
  <c r="BB141" i="1"/>
  <c r="BC141" i="1"/>
  <c r="BE141" i="1"/>
  <c r="AX142" i="1"/>
  <c r="AY142" i="1"/>
  <c r="AZ142" i="1"/>
  <c r="BA142" i="1"/>
  <c r="BB142" i="1"/>
  <c r="BC142" i="1"/>
  <c r="BE142" i="1"/>
  <c r="AX143" i="1"/>
  <c r="AY143" i="1"/>
  <c r="AZ143" i="1"/>
  <c r="BA143" i="1"/>
  <c r="BB143" i="1"/>
  <c r="BC143" i="1"/>
  <c r="BE143" i="1"/>
  <c r="AX144" i="1"/>
  <c r="AY144" i="1"/>
  <c r="AZ144" i="1"/>
  <c r="BA144" i="1"/>
  <c r="BB144" i="1"/>
  <c r="BC144" i="1"/>
  <c r="BE144" i="1"/>
  <c r="AX145" i="1"/>
  <c r="AY145" i="1"/>
  <c r="AZ145" i="1"/>
  <c r="BA145" i="1"/>
  <c r="BB145" i="1"/>
  <c r="BC145" i="1"/>
  <c r="BE145" i="1"/>
  <c r="AX147" i="1"/>
  <c r="AY147" i="1"/>
  <c r="AZ147" i="1"/>
  <c r="BA147" i="1"/>
  <c r="BB147" i="1"/>
  <c r="BC147" i="1"/>
  <c r="BE147" i="1"/>
  <c r="AX148" i="1"/>
  <c r="AY148" i="1"/>
  <c r="AZ148" i="1"/>
  <c r="BA148" i="1"/>
  <c r="BB148" i="1"/>
  <c r="BC148" i="1"/>
  <c r="BE148" i="1"/>
  <c r="AX149" i="1"/>
  <c r="AY149" i="1"/>
  <c r="AZ149" i="1"/>
  <c r="BA149" i="1"/>
  <c r="BB149" i="1"/>
  <c r="BC149" i="1"/>
  <c r="BE149" i="1"/>
  <c r="AX150" i="1"/>
  <c r="AY150" i="1"/>
  <c r="AZ150" i="1"/>
  <c r="BA150" i="1"/>
  <c r="BB150" i="1"/>
  <c r="BC150" i="1"/>
  <c r="BE150" i="1"/>
  <c r="AX151" i="1"/>
  <c r="AY151" i="1"/>
  <c r="AZ151" i="1"/>
  <c r="BA151" i="1"/>
  <c r="BB151" i="1"/>
  <c r="BC151" i="1"/>
  <c r="BE151" i="1"/>
  <c r="AX152" i="1"/>
  <c r="AY152" i="1"/>
  <c r="AZ152" i="1"/>
  <c r="BA152" i="1"/>
  <c r="BB152" i="1"/>
  <c r="BC152" i="1"/>
  <c r="BE152" i="1"/>
  <c r="AX153" i="1"/>
  <c r="AY153" i="1"/>
  <c r="AZ153" i="1"/>
  <c r="BA153" i="1"/>
  <c r="BB153" i="1"/>
  <c r="BC153" i="1"/>
  <c r="BE153" i="1"/>
  <c r="AX154" i="1"/>
  <c r="AY154" i="1"/>
  <c r="AZ154" i="1"/>
  <c r="BA154" i="1"/>
  <c r="BB154" i="1"/>
  <c r="BC154" i="1"/>
  <c r="BE154" i="1"/>
  <c r="AX155" i="1"/>
  <c r="AY155" i="1"/>
  <c r="AZ155" i="1"/>
  <c r="BA155" i="1"/>
  <c r="BB155" i="1"/>
  <c r="BC155" i="1"/>
  <c r="BE155" i="1"/>
  <c r="AX156" i="1"/>
  <c r="AY156" i="1"/>
  <c r="AZ156" i="1"/>
  <c r="BA156" i="1"/>
  <c r="BB156" i="1"/>
  <c r="BC156" i="1"/>
  <c r="BE156" i="1"/>
  <c r="AX157" i="1"/>
  <c r="AY157" i="1"/>
  <c r="AZ157" i="1"/>
  <c r="BA157" i="1"/>
  <c r="BB157" i="1"/>
  <c r="BC157" i="1"/>
  <c r="BE157" i="1"/>
  <c r="AX158" i="1"/>
  <c r="AY158" i="1"/>
  <c r="AZ158" i="1"/>
  <c r="BA158" i="1"/>
  <c r="BB158" i="1"/>
  <c r="BC158" i="1"/>
  <c r="BE158" i="1"/>
  <c r="AX159" i="1"/>
  <c r="AY159" i="1"/>
  <c r="AZ159" i="1"/>
  <c r="BA159" i="1"/>
  <c r="BB159" i="1"/>
  <c r="BC159" i="1"/>
  <c r="BE159" i="1"/>
  <c r="AX160" i="1"/>
  <c r="AY160" i="1"/>
  <c r="AZ160" i="1"/>
  <c r="BA160" i="1"/>
  <c r="BB160" i="1"/>
  <c r="BC160" i="1"/>
  <c r="BE160" i="1"/>
  <c r="AX161" i="1"/>
  <c r="AY161" i="1"/>
  <c r="AZ161" i="1"/>
  <c r="BA161" i="1"/>
  <c r="BB161" i="1"/>
  <c r="BC161" i="1"/>
  <c r="BE161" i="1"/>
  <c r="AX162" i="1"/>
  <c r="AY162" i="1"/>
  <c r="AZ162" i="1"/>
  <c r="BA162" i="1"/>
  <c r="BB162" i="1"/>
  <c r="BC162" i="1"/>
  <c r="BE162" i="1"/>
  <c r="AX163" i="1"/>
  <c r="AY163" i="1"/>
  <c r="AZ163" i="1"/>
  <c r="BA163" i="1"/>
  <c r="BB163" i="1"/>
  <c r="BC163" i="1"/>
  <c r="BE163" i="1"/>
  <c r="AX166" i="1"/>
  <c r="AY166" i="1"/>
  <c r="AZ166" i="1"/>
  <c r="BA166" i="1"/>
  <c r="BB166" i="1"/>
  <c r="BC166" i="1"/>
  <c r="BE166" i="1"/>
  <c r="AX167" i="1"/>
  <c r="AY167" i="1"/>
  <c r="AZ167" i="1"/>
  <c r="BA167" i="1"/>
  <c r="BB167" i="1"/>
  <c r="BC167" i="1"/>
  <c r="BE167" i="1"/>
  <c r="AX168" i="1"/>
  <c r="AY168" i="1"/>
  <c r="AZ168" i="1"/>
  <c r="BA168" i="1"/>
  <c r="BB168" i="1"/>
  <c r="BC168" i="1"/>
  <c r="BE168" i="1"/>
  <c r="AX169" i="1"/>
  <c r="AY169" i="1"/>
  <c r="AZ169" i="1"/>
  <c r="BA169" i="1"/>
  <c r="BB169" i="1"/>
  <c r="BC169" i="1"/>
  <c r="BE169" i="1"/>
  <c r="AX170" i="1"/>
  <c r="AY170" i="1"/>
  <c r="AZ170" i="1"/>
  <c r="BA170" i="1"/>
  <c r="BB170" i="1"/>
  <c r="BC170" i="1"/>
  <c r="BE170" i="1"/>
  <c r="AX171" i="1"/>
  <c r="AY171" i="1"/>
  <c r="AZ171" i="1"/>
  <c r="BA171" i="1"/>
  <c r="BB171" i="1"/>
  <c r="BC171" i="1"/>
  <c r="BE171" i="1"/>
  <c r="AX172" i="1"/>
  <c r="AY172" i="1"/>
  <c r="AZ172" i="1"/>
  <c r="BA172" i="1"/>
  <c r="BB172" i="1"/>
  <c r="BC172" i="1"/>
  <c r="BE172" i="1"/>
  <c r="AX173" i="1"/>
  <c r="AY173" i="1"/>
  <c r="AZ173" i="1"/>
  <c r="BA173" i="1"/>
  <c r="BB173" i="1"/>
  <c r="BC173" i="1"/>
  <c r="BE173" i="1"/>
  <c r="AX175" i="1"/>
  <c r="AY175" i="1"/>
  <c r="AZ175" i="1"/>
  <c r="BA175" i="1"/>
  <c r="BB175" i="1"/>
  <c r="BC175" i="1"/>
  <c r="BE175" i="1"/>
  <c r="AX176" i="1"/>
  <c r="AY176" i="1"/>
  <c r="AZ176" i="1"/>
  <c r="BA176" i="1"/>
  <c r="BB176" i="1"/>
  <c r="BC176" i="1"/>
  <c r="BE176" i="1"/>
  <c r="AX177" i="1"/>
  <c r="AY177" i="1"/>
  <c r="AZ177" i="1"/>
  <c r="BA177" i="1"/>
  <c r="BB177" i="1"/>
  <c r="BC177" i="1"/>
  <c r="BE177" i="1"/>
  <c r="AX178" i="1"/>
  <c r="AY178" i="1"/>
  <c r="AZ178" i="1"/>
  <c r="BA178" i="1"/>
  <c r="BB178" i="1"/>
  <c r="BC178" i="1"/>
  <c r="BE178" i="1"/>
  <c r="AX179" i="1"/>
  <c r="AY179" i="1"/>
  <c r="AZ179" i="1"/>
  <c r="BA179" i="1"/>
  <c r="BB179" i="1"/>
  <c r="BC179" i="1"/>
  <c r="BE179" i="1"/>
  <c r="AX180" i="1"/>
  <c r="AY180" i="1"/>
  <c r="AZ180" i="1"/>
  <c r="BA180" i="1"/>
  <c r="BB180" i="1"/>
  <c r="BC180" i="1"/>
  <c r="BE180" i="1"/>
  <c r="AX181" i="1"/>
  <c r="AY181" i="1"/>
  <c r="AZ181" i="1"/>
  <c r="BA181" i="1"/>
  <c r="BB181" i="1"/>
  <c r="BC181" i="1"/>
  <c r="BE181" i="1"/>
  <c r="AX182" i="1"/>
  <c r="AY182" i="1"/>
  <c r="AZ182" i="1"/>
  <c r="BA182" i="1"/>
  <c r="BB182" i="1"/>
  <c r="BC182" i="1"/>
  <c r="BE182" i="1"/>
  <c r="AX183" i="1"/>
  <c r="AY183" i="1"/>
  <c r="AZ183" i="1"/>
  <c r="BA183" i="1"/>
  <c r="BB183" i="1"/>
  <c r="BC183" i="1"/>
  <c r="BE183" i="1"/>
  <c r="AX184" i="1"/>
  <c r="AY184" i="1"/>
  <c r="AZ184" i="1"/>
  <c r="BA184" i="1"/>
  <c r="BB184" i="1"/>
  <c r="BC184" i="1"/>
  <c r="BE184" i="1"/>
  <c r="AX185" i="1"/>
  <c r="AY185" i="1"/>
  <c r="AZ185" i="1"/>
  <c r="BA185" i="1"/>
  <c r="BB185" i="1"/>
  <c r="BC185" i="1"/>
  <c r="BE185" i="1"/>
  <c r="AX186" i="1"/>
  <c r="AY186" i="1"/>
  <c r="AZ186" i="1"/>
  <c r="BA186" i="1"/>
  <c r="BB186" i="1"/>
  <c r="BC186" i="1"/>
  <c r="BE186" i="1"/>
  <c r="AX189" i="1"/>
  <c r="AY189" i="1"/>
  <c r="AZ189" i="1"/>
  <c r="BA189" i="1"/>
  <c r="BB189" i="1"/>
  <c r="BC189" i="1"/>
  <c r="BE189" i="1"/>
  <c r="AX190" i="1"/>
  <c r="AY190" i="1"/>
  <c r="AZ190" i="1"/>
  <c r="BA190" i="1"/>
  <c r="BB190" i="1"/>
  <c r="BC190" i="1"/>
  <c r="BE190" i="1"/>
  <c r="AX191" i="1"/>
  <c r="AY191" i="1"/>
  <c r="AZ191" i="1"/>
  <c r="BA191" i="1"/>
  <c r="BB191" i="1"/>
  <c r="BC191" i="1"/>
  <c r="BE191" i="1"/>
  <c r="AX192" i="1"/>
  <c r="AY192" i="1"/>
  <c r="AZ192" i="1"/>
  <c r="BA192" i="1"/>
  <c r="BB192" i="1"/>
  <c r="BC192" i="1"/>
  <c r="BE192" i="1"/>
  <c r="AX193" i="1"/>
  <c r="AY193" i="1"/>
  <c r="AZ193" i="1"/>
  <c r="BA193" i="1"/>
  <c r="BB193" i="1"/>
  <c r="BC193" i="1"/>
  <c r="BE193" i="1"/>
  <c r="AX194" i="1"/>
  <c r="AY194" i="1"/>
  <c r="AZ194" i="1"/>
  <c r="BA194" i="1"/>
  <c r="BB194" i="1"/>
  <c r="BC194" i="1"/>
  <c r="BE194" i="1"/>
  <c r="AX195" i="1"/>
  <c r="AY195" i="1"/>
  <c r="AZ195" i="1"/>
  <c r="BA195" i="1"/>
  <c r="BB195" i="1"/>
  <c r="BC195" i="1"/>
  <c r="BE195" i="1"/>
  <c r="AX196" i="1"/>
  <c r="AY196" i="1"/>
  <c r="AZ196" i="1"/>
  <c r="BA196" i="1"/>
  <c r="BB196" i="1"/>
  <c r="BC196" i="1"/>
  <c r="BE196" i="1"/>
  <c r="AX197" i="1"/>
  <c r="AY197" i="1"/>
  <c r="AZ197" i="1"/>
  <c r="BA197" i="1"/>
  <c r="BB197" i="1"/>
  <c r="BC197" i="1"/>
  <c r="BE197" i="1"/>
  <c r="W3" i="1"/>
  <c r="X3" i="1"/>
  <c r="Y3" i="1"/>
  <c r="Z3" i="1"/>
  <c r="AA3" i="1"/>
  <c r="AB3" i="1"/>
  <c r="AC3" i="1"/>
  <c r="AD3" i="1"/>
  <c r="AE3" i="1"/>
  <c r="AF3" i="1"/>
  <c r="AG3" i="1"/>
  <c r="AH3" i="1"/>
  <c r="AI3" i="1"/>
  <c r="AJ3" i="1"/>
  <c r="W4" i="1"/>
  <c r="X4" i="1"/>
  <c r="Y4" i="1"/>
  <c r="Z4" i="1"/>
  <c r="AA4" i="1"/>
  <c r="AB4" i="1"/>
  <c r="AC4" i="1"/>
  <c r="AD4" i="1"/>
  <c r="AE4" i="1"/>
  <c r="AF4" i="1"/>
  <c r="AG4" i="1"/>
  <c r="AH4" i="1"/>
  <c r="AI4" i="1"/>
  <c r="AJ4" i="1"/>
  <c r="W5" i="1"/>
  <c r="X5" i="1"/>
  <c r="Y5" i="1"/>
  <c r="Z5" i="1"/>
  <c r="AA5" i="1"/>
  <c r="AB5" i="1"/>
  <c r="AC5" i="1"/>
  <c r="AD5" i="1"/>
  <c r="AE5" i="1"/>
  <c r="AF5" i="1"/>
  <c r="AG5" i="1"/>
  <c r="AH5" i="1"/>
  <c r="AI5" i="1"/>
  <c r="AJ5" i="1"/>
  <c r="W6" i="1"/>
  <c r="X6" i="1"/>
  <c r="Y6" i="1"/>
  <c r="Z6" i="1"/>
  <c r="AA6" i="1"/>
  <c r="AB6" i="1"/>
  <c r="AC6" i="1"/>
  <c r="AD6" i="1"/>
  <c r="AE6" i="1"/>
  <c r="AF6" i="1"/>
  <c r="AG6" i="1"/>
  <c r="AH6" i="1"/>
  <c r="AI6" i="1"/>
  <c r="AJ6" i="1"/>
  <c r="W7" i="1"/>
  <c r="X7" i="1"/>
  <c r="Y7" i="1"/>
  <c r="Z7" i="1"/>
  <c r="AA7" i="1"/>
  <c r="AB7" i="1"/>
  <c r="AC7" i="1"/>
  <c r="AD7" i="1"/>
  <c r="AE7" i="1"/>
  <c r="AF7" i="1"/>
  <c r="AG7" i="1"/>
  <c r="AH7" i="1"/>
  <c r="AI7" i="1"/>
  <c r="AJ7" i="1"/>
  <c r="W8" i="1"/>
  <c r="X8" i="1"/>
  <c r="Y8" i="1"/>
  <c r="Z8" i="1"/>
  <c r="AA8" i="1"/>
  <c r="AB8" i="1"/>
  <c r="AC8" i="1"/>
  <c r="AD8" i="1"/>
  <c r="AE8" i="1"/>
  <c r="AF8" i="1"/>
  <c r="AG8" i="1"/>
  <c r="AH8" i="1"/>
  <c r="AI8" i="1"/>
  <c r="AJ8" i="1"/>
  <c r="W9" i="1"/>
  <c r="X9" i="1"/>
  <c r="Y9" i="1"/>
  <c r="Z9" i="1"/>
  <c r="AA9" i="1"/>
  <c r="AB9" i="1"/>
  <c r="AC9" i="1"/>
  <c r="AD9" i="1"/>
  <c r="AE9" i="1"/>
  <c r="AF9" i="1"/>
  <c r="AG9" i="1"/>
  <c r="AH9" i="1"/>
  <c r="AI9" i="1"/>
  <c r="AJ9" i="1"/>
  <c r="W10" i="1"/>
  <c r="X10" i="1"/>
  <c r="Y10" i="1"/>
  <c r="Z10" i="1"/>
  <c r="AA10" i="1"/>
  <c r="AB10" i="1"/>
  <c r="AC10" i="1"/>
  <c r="AD10" i="1"/>
  <c r="AE10" i="1"/>
  <c r="AF10" i="1"/>
  <c r="AG10" i="1"/>
  <c r="AH10" i="1"/>
  <c r="AI10" i="1"/>
  <c r="AJ10" i="1"/>
  <c r="W11" i="1"/>
  <c r="X11" i="1"/>
  <c r="Y11" i="1"/>
  <c r="Z11" i="1"/>
  <c r="AA11" i="1"/>
  <c r="AB11" i="1"/>
  <c r="AC11" i="1"/>
  <c r="AD11" i="1"/>
  <c r="AE11" i="1"/>
  <c r="AF11" i="1"/>
  <c r="AG11" i="1"/>
  <c r="AH11" i="1"/>
  <c r="AI11" i="1"/>
  <c r="AJ11" i="1"/>
  <c r="W12" i="1"/>
  <c r="X12" i="1"/>
  <c r="Y12" i="1"/>
  <c r="Z12" i="1"/>
  <c r="AA12" i="1"/>
  <c r="AB12" i="1"/>
  <c r="AC12" i="1"/>
  <c r="AD12" i="1"/>
  <c r="AE12" i="1"/>
  <c r="AF12" i="1"/>
  <c r="AG12" i="1"/>
  <c r="AH12" i="1"/>
  <c r="AI12" i="1"/>
  <c r="AJ12" i="1"/>
  <c r="W13" i="1"/>
  <c r="X13" i="1"/>
  <c r="Y13" i="1"/>
  <c r="Z13" i="1"/>
  <c r="AA13" i="1"/>
  <c r="AB13" i="1"/>
  <c r="AC13" i="1"/>
  <c r="AD13" i="1"/>
  <c r="AE13" i="1"/>
  <c r="AF13" i="1"/>
  <c r="AG13" i="1"/>
  <c r="AH13" i="1"/>
  <c r="AI13" i="1"/>
  <c r="AJ13" i="1"/>
  <c r="W15" i="1"/>
  <c r="X15" i="1"/>
  <c r="Y15" i="1"/>
  <c r="Z15" i="1"/>
  <c r="AA15" i="1"/>
  <c r="AB15" i="1"/>
  <c r="AC15" i="1"/>
  <c r="AD15" i="1"/>
  <c r="AE15" i="1"/>
  <c r="AF15" i="1"/>
  <c r="AG15" i="1"/>
  <c r="AH15" i="1"/>
  <c r="AI15" i="1"/>
  <c r="AJ15" i="1"/>
  <c r="W16" i="1"/>
  <c r="X16" i="1"/>
  <c r="Y16" i="1"/>
  <c r="Z16" i="1"/>
  <c r="AA16" i="1"/>
  <c r="AB16" i="1"/>
  <c r="AC16" i="1"/>
  <c r="AD16" i="1"/>
  <c r="AE16" i="1"/>
  <c r="AF16" i="1"/>
  <c r="AG16" i="1"/>
  <c r="AH16" i="1"/>
  <c r="AI16" i="1"/>
  <c r="AJ16" i="1"/>
  <c r="W17" i="1"/>
  <c r="X17" i="1"/>
  <c r="Y17" i="1"/>
  <c r="Z17" i="1"/>
  <c r="AA17" i="1"/>
  <c r="AB17" i="1"/>
  <c r="AC17" i="1"/>
  <c r="AD17" i="1"/>
  <c r="AE17" i="1"/>
  <c r="AF17" i="1"/>
  <c r="AG17" i="1"/>
  <c r="AH17" i="1"/>
  <c r="AI17" i="1"/>
  <c r="AJ17" i="1"/>
  <c r="W18" i="1"/>
  <c r="X18" i="1"/>
  <c r="Y18" i="1"/>
  <c r="Z18" i="1"/>
  <c r="AA18" i="1"/>
  <c r="AB18" i="1"/>
  <c r="AC18" i="1"/>
  <c r="AD18" i="1"/>
  <c r="AE18" i="1"/>
  <c r="AF18" i="1"/>
  <c r="AG18" i="1"/>
  <c r="AH18" i="1"/>
  <c r="AI18" i="1"/>
  <c r="AJ18" i="1"/>
  <c r="W19" i="1"/>
  <c r="X19" i="1"/>
  <c r="Y19" i="1"/>
  <c r="AL19" i="1" s="1"/>
  <c r="Z19" i="1"/>
  <c r="AA19" i="1"/>
  <c r="AB19" i="1"/>
  <c r="AC19" i="1"/>
  <c r="AN19" i="1" s="1"/>
  <c r="AD19" i="1"/>
  <c r="AE19" i="1"/>
  <c r="AF19" i="1"/>
  <c r="AG19" i="1"/>
  <c r="AP19" i="1" s="1"/>
  <c r="AH19" i="1"/>
  <c r="AI19" i="1"/>
  <c r="AJ19" i="1"/>
  <c r="W20" i="1"/>
  <c r="X20" i="1"/>
  <c r="Y20" i="1"/>
  <c r="Z20" i="1"/>
  <c r="AA20" i="1"/>
  <c r="AB20" i="1"/>
  <c r="AC20" i="1"/>
  <c r="AD20" i="1"/>
  <c r="AE20" i="1"/>
  <c r="AF20" i="1"/>
  <c r="AG20" i="1"/>
  <c r="AH20" i="1"/>
  <c r="AI20" i="1"/>
  <c r="AJ20" i="1"/>
  <c r="W21" i="1"/>
  <c r="X21" i="1"/>
  <c r="Y21" i="1"/>
  <c r="Z21" i="1"/>
  <c r="AA21" i="1"/>
  <c r="AB21" i="1"/>
  <c r="AC21" i="1"/>
  <c r="AD21" i="1"/>
  <c r="AE21" i="1"/>
  <c r="AF21" i="1"/>
  <c r="AG21" i="1"/>
  <c r="AH21" i="1"/>
  <c r="AI21" i="1"/>
  <c r="AJ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W24" i="1"/>
  <c r="X24" i="1"/>
  <c r="Y24" i="1"/>
  <c r="Z24" i="1"/>
  <c r="AA24" i="1"/>
  <c r="AB24" i="1"/>
  <c r="AC24" i="1"/>
  <c r="AD24" i="1"/>
  <c r="AE24" i="1"/>
  <c r="AF24" i="1"/>
  <c r="AG24" i="1"/>
  <c r="AH24" i="1"/>
  <c r="AI24" i="1"/>
  <c r="AJ24" i="1"/>
  <c r="W25" i="1"/>
  <c r="X25" i="1"/>
  <c r="Y25" i="1"/>
  <c r="Z25" i="1"/>
  <c r="AA25" i="1"/>
  <c r="AB25" i="1"/>
  <c r="AC25" i="1"/>
  <c r="AD25" i="1"/>
  <c r="AE25" i="1"/>
  <c r="AF25" i="1"/>
  <c r="AG25" i="1"/>
  <c r="AH25" i="1"/>
  <c r="AI25" i="1"/>
  <c r="AJ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W28" i="1"/>
  <c r="X28" i="1"/>
  <c r="Y28" i="1"/>
  <c r="Z28" i="1"/>
  <c r="AA28" i="1"/>
  <c r="AB28" i="1"/>
  <c r="AC28" i="1"/>
  <c r="AD28" i="1"/>
  <c r="AE28" i="1"/>
  <c r="AF28" i="1"/>
  <c r="AG28" i="1"/>
  <c r="AH28" i="1"/>
  <c r="AI28" i="1"/>
  <c r="AJ28" i="1"/>
  <c r="W29" i="1"/>
  <c r="X29" i="1"/>
  <c r="Y29" i="1"/>
  <c r="Z29" i="1"/>
  <c r="AA29" i="1"/>
  <c r="AB29" i="1"/>
  <c r="AC29" i="1"/>
  <c r="AD29" i="1"/>
  <c r="AE29" i="1"/>
  <c r="AF29" i="1"/>
  <c r="AG29" i="1"/>
  <c r="AH29" i="1"/>
  <c r="AI29" i="1"/>
  <c r="AJ29" i="1"/>
  <c r="W30" i="1"/>
  <c r="X30" i="1"/>
  <c r="Y30" i="1"/>
  <c r="Z30" i="1"/>
  <c r="AA30" i="1"/>
  <c r="AB30" i="1"/>
  <c r="AC30" i="1"/>
  <c r="AD30" i="1"/>
  <c r="AE30" i="1"/>
  <c r="AF30" i="1"/>
  <c r="AG30" i="1"/>
  <c r="AH30" i="1"/>
  <c r="AI30" i="1"/>
  <c r="AJ30" i="1"/>
  <c r="W31" i="1"/>
  <c r="X31" i="1"/>
  <c r="Y31" i="1"/>
  <c r="Z31" i="1"/>
  <c r="AA31" i="1"/>
  <c r="AB31" i="1"/>
  <c r="AC31" i="1"/>
  <c r="AD31" i="1"/>
  <c r="AE31" i="1"/>
  <c r="AF31" i="1"/>
  <c r="AG31" i="1"/>
  <c r="AH31" i="1"/>
  <c r="AI31" i="1"/>
  <c r="AJ31" i="1"/>
  <c r="W32" i="1"/>
  <c r="X32" i="1"/>
  <c r="Y32" i="1"/>
  <c r="Z32" i="1"/>
  <c r="AA32" i="1"/>
  <c r="AB32" i="1"/>
  <c r="AC32" i="1"/>
  <c r="AD32" i="1"/>
  <c r="AE32" i="1"/>
  <c r="AF32" i="1"/>
  <c r="AG32" i="1"/>
  <c r="AH32" i="1"/>
  <c r="AI32" i="1"/>
  <c r="AJ32" i="1"/>
  <c r="W33" i="1"/>
  <c r="X33" i="1"/>
  <c r="Y33" i="1"/>
  <c r="Z33" i="1"/>
  <c r="AA33" i="1"/>
  <c r="AB33" i="1"/>
  <c r="AC33" i="1"/>
  <c r="AD33" i="1"/>
  <c r="AE33" i="1"/>
  <c r="AF33" i="1"/>
  <c r="AG33" i="1"/>
  <c r="AH33" i="1"/>
  <c r="AI33" i="1"/>
  <c r="AJ33" i="1"/>
  <c r="W34" i="1"/>
  <c r="X34" i="1"/>
  <c r="Y34" i="1"/>
  <c r="Z34" i="1"/>
  <c r="AA34" i="1"/>
  <c r="AB34" i="1"/>
  <c r="AC34" i="1"/>
  <c r="AD34" i="1"/>
  <c r="AE34" i="1"/>
  <c r="AF34" i="1"/>
  <c r="AG34" i="1"/>
  <c r="AH34" i="1"/>
  <c r="AI34" i="1"/>
  <c r="AJ34" i="1"/>
  <c r="W35" i="1"/>
  <c r="X35" i="1"/>
  <c r="Y35" i="1"/>
  <c r="Z35" i="1"/>
  <c r="AA35" i="1"/>
  <c r="AB35" i="1"/>
  <c r="AC35" i="1"/>
  <c r="AD35" i="1"/>
  <c r="AE35" i="1"/>
  <c r="AF35" i="1"/>
  <c r="AG35" i="1"/>
  <c r="AH35" i="1"/>
  <c r="AI35" i="1"/>
  <c r="AJ35" i="1"/>
  <c r="W36" i="1"/>
  <c r="X36" i="1"/>
  <c r="Y36" i="1"/>
  <c r="AL36" i="1" s="1"/>
  <c r="Z36" i="1"/>
  <c r="AA36" i="1"/>
  <c r="AB36" i="1"/>
  <c r="AC36" i="1"/>
  <c r="AD36" i="1"/>
  <c r="AE36" i="1"/>
  <c r="AF36" i="1"/>
  <c r="AG36" i="1"/>
  <c r="AH36" i="1"/>
  <c r="AI36" i="1"/>
  <c r="AJ36" i="1"/>
  <c r="W37" i="1"/>
  <c r="X37" i="1"/>
  <c r="Y37" i="1"/>
  <c r="Z37" i="1"/>
  <c r="AA37" i="1"/>
  <c r="AB37" i="1"/>
  <c r="AC37" i="1"/>
  <c r="AD37" i="1"/>
  <c r="AE37" i="1"/>
  <c r="AF37" i="1"/>
  <c r="AG37" i="1"/>
  <c r="AH37" i="1"/>
  <c r="AI37" i="1"/>
  <c r="AJ37" i="1"/>
  <c r="W38" i="1"/>
  <c r="X38" i="1"/>
  <c r="Y38" i="1"/>
  <c r="Z38" i="1"/>
  <c r="AA38" i="1"/>
  <c r="AB38" i="1"/>
  <c r="AC38" i="1"/>
  <c r="AD38" i="1"/>
  <c r="AE38" i="1"/>
  <c r="AF38" i="1"/>
  <c r="AG38" i="1"/>
  <c r="AH38" i="1"/>
  <c r="AI38" i="1"/>
  <c r="AJ38" i="1"/>
  <c r="W39" i="1"/>
  <c r="X39" i="1"/>
  <c r="Y39" i="1"/>
  <c r="Z39" i="1"/>
  <c r="AA39" i="1"/>
  <c r="AB39" i="1"/>
  <c r="AC39" i="1"/>
  <c r="AD39" i="1"/>
  <c r="AE39" i="1"/>
  <c r="AF39" i="1"/>
  <c r="AG39" i="1"/>
  <c r="AH39" i="1"/>
  <c r="AI39" i="1"/>
  <c r="AJ39" i="1"/>
  <c r="W41" i="1"/>
  <c r="X41" i="1"/>
  <c r="Y41" i="1"/>
  <c r="Z41" i="1"/>
  <c r="AA41" i="1"/>
  <c r="AB41" i="1"/>
  <c r="AC41" i="1"/>
  <c r="AN41" i="1" s="1"/>
  <c r="AD41" i="1"/>
  <c r="AE41" i="1"/>
  <c r="AF41" i="1"/>
  <c r="AG41" i="1"/>
  <c r="AP41" i="1" s="1"/>
  <c r="AH41" i="1"/>
  <c r="AI41" i="1"/>
  <c r="AJ41" i="1"/>
  <c r="W42" i="1"/>
  <c r="X42" i="1"/>
  <c r="Y42" i="1"/>
  <c r="Z42" i="1"/>
  <c r="AA42" i="1"/>
  <c r="AB42" i="1"/>
  <c r="AC42" i="1"/>
  <c r="AD42" i="1"/>
  <c r="AE42" i="1"/>
  <c r="AF42" i="1"/>
  <c r="AG42" i="1"/>
  <c r="AH42" i="1"/>
  <c r="AI42" i="1"/>
  <c r="AJ42" i="1"/>
  <c r="W43" i="1"/>
  <c r="X43" i="1"/>
  <c r="Y43" i="1"/>
  <c r="AL43" i="1" s="1"/>
  <c r="Z43" i="1"/>
  <c r="AA43" i="1"/>
  <c r="AB43" i="1"/>
  <c r="AC43" i="1"/>
  <c r="AD43" i="1"/>
  <c r="AE43" i="1"/>
  <c r="AF43" i="1"/>
  <c r="AG43" i="1"/>
  <c r="AH43" i="1"/>
  <c r="AI43" i="1"/>
  <c r="AJ43" i="1"/>
  <c r="W44" i="1"/>
  <c r="AK44" i="1" s="1"/>
  <c r="X44" i="1"/>
  <c r="Y44" i="1"/>
  <c r="Z44" i="1"/>
  <c r="AA44" i="1"/>
  <c r="AB44" i="1"/>
  <c r="AC44" i="1"/>
  <c r="AD44" i="1"/>
  <c r="AE44" i="1"/>
  <c r="AF44" i="1"/>
  <c r="AG44" i="1"/>
  <c r="AH44" i="1"/>
  <c r="AI44" i="1"/>
  <c r="AJ44" i="1"/>
  <c r="W45" i="1"/>
  <c r="X45" i="1"/>
  <c r="Y45" i="1"/>
  <c r="Z45" i="1"/>
  <c r="AA45" i="1"/>
  <c r="AB45" i="1"/>
  <c r="AC45" i="1"/>
  <c r="AD45" i="1"/>
  <c r="AE45" i="1"/>
  <c r="AF45" i="1"/>
  <c r="AG45" i="1"/>
  <c r="AP45" i="1" s="1"/>
  <c r="AH45" i="1"/>
  <c r="AI45" i="1"/>
  <c r="AJ45" i="1"/>
  <c r="W47" i="1"/>
  <c r="X47" i="1"/>
  <c r="Y47" i="1"/>
  <c r="Z47" i="1"/>
  <c r="AA47" i="1"/>
  <c r="AB47" i="1"/>
  <c r="AC47" i="1"/>
  <c r="AD47" i="1"/>
  <c r="AE47" i="1"/>
  <c r="AO47" i="1" s="1"/>
  <c r="AF47" i="1"/>
  <c r="AG47" i="1"/>
  <c r="AH47" i="1"/>
  <c r="AI47" i="1"/>
  <c r="AJ47" i="1"/>
  <c r="W48" i="1"/>
  <c r="X48" i="1"/>
  <c r="Y48" i="1"/>
  <c r="Z48" i="1"/>
  <c r="AA48" i="1"/>
  <c r="AB48" i="1"/>
  <c r="AC48" i="1"/>
  <c r="AD48" i="1"/>
  <c r="AE48" i="1"/>
  <c r="AF48" i="1"/>
  <c r="AG48" i="1"/>
  <c r="AH48" i="1"/>
  <c r="AI48" i="1"/>
  <c r="AJ48" i="1"/>
  <c r="W49" i="1"/>
  <c r="X49" i="1"/>
  <c r="Y49" i="1"/>
  <c r="Z49" i="1"/>
  <c r="AA49" i="1"/>
  <c r="AM49" i="1" s="1"/>
  <c r="AB49" i="1"/>
  <c r="AC49" i="1"/>
  <c r="AD49" i="1"/>
  <c r="AE49" i="1"/>
  <c r="AF49" i="1"/>
  <c r="AG49" i="1"/>
  <c r="AH49" i="1"/>
  <c r="AI49" i="1"/>
  <c r="AQ49" i="1" s="1"/>
  <c r="AJ49" i="1"/>
  <c r="W50" i="1"/>
  <c r="X50" i="1"/>
  <c r="Y50" i="1"/>
  <c r="Z50" i="1"/>
  <c r="AA50" i="1"/>
  <c r="AB50" i="1"/>
  <c r="AC50" i="1"/>
  <c r="AD50" i="1"/>
  <c r="AE50" i="1"/>
  <c r="AF50" i="1"/>
  <c r="AG50" i="1"/>
  <c r="AH50" i="1"/>
  <c r="AI50" i="1"/>
  <c r="AJ50" i="1"/>
  <c r="W51" i="1"/>
  <c r="X51" i="1"/>
  <c r="Y51" i="1"/>
  <c r="Z51" i="1"/>
  <c r="AA51" i="1"/>
  <c r="AB51" i="1"/>
  <c r="AC51" i="1"/>
  <c r="AD51" i="1"/>
  <c r="AE51" i="1"/>
  <c r="AF51" i="1"/>
  <c r="AG51" i="1"/>
  <c r="AH51" i="1"/>
  <c r="AI51" i="1"/>
  <c r="AJ51" i="1"/>
  <c r="W52" i="1"/>
  <c r="X52" i="1"/>
  <c r="Y52" i="1"/>
  <c r="Z52" i="1"/>
  <c r="AA52" i="1"/>
  <c r="AB52" i="1"/>
  <c r="AC52" i="1"/>
  <c r="AD52" i="1"/>
  <c r="AE52" i="1"/>
  <c r="AF52" i="1"/>
  <c r="AG52" i="1"/>
  <c r="AH52" i="1"/>
  <c r="AI52" i="1"/>
  <c r="AJ52" i="1"/>
  <c r="W53" i="1"/>
  <c r="AK53" i="1" s="1"/>
  <c r="X53" i="1"/>
  <c r="Y53" i="1"/>
  <c r="AL53" i="1" s="1"/>
  <c r="Z53" i="1"/>
  <c r="AA53" i="1"/>
  <c r="AB53" i="1"/>
  <c r="AC53" i="1"/>
  <c r="AD53" i="1"/>
  <c r="AE53" i="1"/>
  <c r="AF53" i="1"/>
  <c r="AG53" i="1"/>
  <c r="AH53" i="1"/>
  <c r="AI53" i="1"/>
  <c r="AJ53" i="1"/>
  <c r="W54" i="1"/>
  <c r="X54" i="1"/>
  <c r="Y54" i="1"/>
  <c r="Z54" i="1"/>
  <c r="AA54" i="1"/>
  <c r="AB54" i="1"/>
  <c r="AC54" i="1"/>
  <c r="AD54" i="1"/>
  <c r="AE54" i="1"/>
  <c r="AF54" i="1"/>
  <c r="AG54" i="1"/>
  <c r="AH54" i="1"/>
  <c r="AI54" i="1"/>
  <c r="AJ54" i="1"/>
  <c r="W55" i="1"/>
  <c r="X55" i="1"/>
  <c r="Y55" i="1"/>
  <c r="Z55" i="1"/>
  <c r="AA55" i="1"/>
  <c r="AB55" i="1"/>
  <c r="AC55" i="1"/>
  <c r="AD55" i="1"/>
  <c r="AE55" i="1"/>
  <c r="AF55" i="1"/>
  <c r="AG55" i="1"/>
  <c r="AH55" i="1"/>
  <c r="AI55" i="1"/>
  <c r="AJ55" i="1"/>
  <c r="W56" i="1"/>
  <c r="X56" i="1"/>
  <c r="Y56" i="1"/>
  <c r="Z56" i="1"/>
  <c r="AA56" i="1"/>
  <c r="AB56" i="1"/>
  <c r="AC56" i="1"/>
  <c r="AD56" i="1"/>
  <c r="AE56" i="1"/>
  <c r="AF56" i="1"/>
  <c r="AG56" i="1"/>
  <c r="AH56" i="1"/>
  <c r="AI56" i="1"/>
  <c r="AJ56" i="1"/>
  <c r="W58" i="1"/>
  <c r="X58" i="1"/>
  <c r="Y58" i="1"/>
  <c r="Z58" i="1"/>
  <c r="AA58" i="1"/>
  <c r="AB58" i="1"/>
  <c r="AC58" i="1"/>
  <c r="AD58" i="1"/>
  <c r="AE58" i="1"/>
  <c r="AF58" i="1"/>
  <c r="AG58" i="1"/>
  <c r="AH58" i="1"/>
  <c r="AI58" i="1"/>
  <c r="AJ58" i="1"/>
  <c r="W59" i="1"/>
  <c r="X59" i="1"/>
  <c r="Y59" i="1"/>
  <c r="Z59" i="1"/>
  <c r="AA59" i="1"/>
  <c r="AB59" i="1"/>
  <c r="AC59" i="1"/>
  <c r="AD59" i="1"/>
  <c r="AE59" i="1"/>
  <c r="AF59" i="1"/>
  <c r="AG59" i="1"/>
  <c r="AH59" i="1"/>
  <c r="AI59" i="1"/>
  <c r="AJ59" i="1"/>
  <c r="W60" i="1"/>
  <c r="X60" i="1"/>
  <c r="Y60" i="1"/>
  <c r="Z60" i="1"/>
  <c r="AA60" i="1"/>
  <c r="AB60" i="1"/>
  <c r="AC60" i="1"/>
  <c r="AD60" i="1"/>
  <c r="AE60" i="1"/>
  <c r="AF60" i="1"/>
  <c r="AG60" i="1"/>
  <c r="AH60" i="1"/>
  <c r="AI60" i="1"/>
  <c r="AJ60" i="1"/>
  <c r="W61" i="1"/>
  <c r="X61" i="1"/>
  <c r="Y61" i="1"/>
  <c r="Z61" i="1"/>
  <c r="AA61" i="1"/>
  <c r="AB61" i="1"/>
  <c r="AC61" i="1"/>
  <c r="AD61" i="1"/>
  <c r="AE61" i="1"/>
  <c r="AF61" i="1"/>
  <c r="AG61" i="1"/>
  <c r="AH61" i="1"/>
  <c r="AI61" i="1"/>
  <c r="AJ61" i="1"/>
  <c r="W62" i="1"/>
  <c r="X62" i="1"/>
  <c r="Y62" i="1"/>
  <c r="Z62" i="1"/>
  <c r="AA62" i="1"/>
  <c r="AB62" i="1"/>
  <c r="AC62" i="1"/>
  <c r="AD62" i="1"/>
  <c r="AE62" i="1"/>
  <c r="AF62" i="1"/>
  <c r="AG62" i="1"/>
  <c r="AH62" i="1"/>
  <c r="AI62" i="1"/>
  <c r="AJ62" i="1"/>
  <c r="W64" i="1"/>
  <c r="X64" i="1"/>
  <c r="Y64" i="1"/>
  <c r="Z64" i="1"/>
  <c r="AA64" i="1"/>
  <c r="AB64" i="1"/>
  <c r="AC64" i="1"/>
  <c r="AD64" i="1"/>
  <c r="AE64" i="1"/>
  <c r="AF64" i="1"/>
  <c r="AG64" i="1"/>
  <c r="AH64" i="1"/>
  <c r="AI64" i="1"/>
  <c r="AJ64" i="1"/>
  <c r="W65" i="1"/>
  <c r="X65" i="1"/>
  <c r="Y65" i="1"/>
  <c r="Z65" i="1"/>
  <c r="AA65" i="1"/>
  <c r="AB65" i="1"/>
  <c r="AC65" i="1"/>
  <c r="AD65" i="1"/>
  <c r="AE65" i="1"/>
  <c r="AF65" i="1"/>
  <c r="AG65" i="1"/>
  <c r="AH65" i="1"/>
  <c r="AI65" i="1"/>
  <c r="AJ65" i="1"/>
  <c r="W67" i="1"/>
  <c r="X67" i="1"/>
  <c r="Y67" i="1"/>
  <c r="Z67" i="1"/>
  <c r="AA67" i="1"/>
  <c r="AB67" i="1"/>
  <c r="AC67" i="1"/>
  <c r="AD67" i="1"/>
  <c r="AE67" i="1"/>
  <c r="AF67" i="1"/>
  <c r="AG67" i="1"/>
  <c r="AH67" i="1"/>
  <c r="AI67" i="1"/>
  <c r="AJ67" i="1"/>
  <c r="W68" i="1"/>
  <c r="AK68" i="1" s="1"/>
  <c r="X68" i="1"/>
  <c r="Y68" i="1"/>
  <c r="Z68" i="1"/>
  <c r="AA68" i="1"/>
  <c r="AB68" i="1"/>
  <c r="AC68" i="1"/>
  <c r="AD68" i="1"/>
  <c r="AE68" i="1"/>
  <c r="AO68" i="1" s="1"/>
  <c r="AF68" i="1"/>
  <c r="AG68" i="1"/>
  <c r="AH68" i="1"/>
  <c r="AI68" i="1"/>
  <c r="AQ68" i="1" s="1"/>
  <c r="AJ68" i="1"/>
  <c r="W69" i="1"/>
  <c r="X69" i="1"/>
  <c r="Y69" i="1"/>
  <c r="AL69" i="1" s="1"/>
  <c r="Z69" i="1"/>
  <c r="AA69" i="1"/>
  <c r="AB69" i="1"/>
  <c r="AC69" i="1"/>
  <c r="AN69" i="1" s="1"/>
  <c r="AD69" i="1"/>
  <c r="AE69" i="1"/>
  <c r="AF69" i="1"/>
  <c r="AG69" i="1"/>
  <c r="AP69" i="1" s="1"/>
  <c r="AH69" i="1"/>
  <c r="AI69" i="1"/>
  <c r="AJ69" i="1"/>
  <c r="W70" i="1"/>
  <c r="X70" i="1"/>
  <c r="Y70" i="1"/>
  <c r="Z70" i="1"/>
  <c r="AA70" i="1"/>
  <c r="AB70" i="1"/>
  <c r="AC70" i="1"/>
  <c r="AD70" i="1"/>
  <c r="AE70" i="1"/>
  <c r="AF70" i="1"/>
  <c r="AG70" i="1"/>
  <c r="AH70" i="1"/>
  <c r="AI70" i="1"/>
  <c r="AJ70" i="1"/>
  <c r="W71" i="1"/>
  <c r="X71" i="1"/>
  <c r="Y71" i="1"/>
  <c r="Z71" i="1"/>
  <c r="AA71" i="1"/>
  <c r="AB71" i="1"/>
  <c r="AC71" i="1"/>
  <c r="AD71" i="1"/>
  <c r="AE71" i="1"/>
  <c r="AF71" i="1"/>
  <c r="AG71" i="1"/>
  <c r="AH71" i="1"/>
  <c r="AI71" i="1"/>
  <c r="AJ71" i="1"/>
  <c r="W72" i="1"/>
  <c r="X72" i="1"/>
  <c r="Y72" i="1"/>
  <c r="Z72" i="1"/>
  <c r="AA72" i="1"/>
  <c r="AB72" i="1"/>
  <c r="AC72" i="1"/>
  <c r="AD72" i="1"/>
  <c r="AE72" i="1"/>
  <c r="AF72" i="1"/>
  <c r="AG72" i="1"/>
  <c r="AH72" i="1"/>
  <c r="AI72" i="1"/>
  <c r="AJ72" i="1"/>
  <c r="W73" i="1"/>
  <c r="X73" i="1"/>
  <c r="Y73" i="1"/>
  <c r="Z73" i="1"/>
  <c r="AA73" i="1"/>
  <c r="AB73" i="1"/>
  <c r="AC73" i="1"/>
  <c r="AD73" i="1"/>
  <c r="AE73" i="1"/>
  <c r="AF73" i="1"/>
  <c r="AG73" i="1"/>
  <c r="AH73" i="1"/>
  <c r="AI73" i="1"/>
  <c r="AJ73" i="1"/>
  <c r="W75" i="1"/>
  <c r="X75" i="1"/>
  <c r="Y75" i="1"/>
  <c r="Z75" i="1"/>
  <c r="AA75" i="1"/>
  <c r="AB75" i="1"/>
  <c r="AC75" i="1"/>
  <c r="AD75" i="1"/>
  <c r="AE75" i="1"/>
  <c r="AF75" i="1"/>
  <c r="AG75" i="1"/>
  <c r="AH75" i="1"/>
  <c r="AI75" i="1"/>
  <c r="AJ75" i="1"/>
  <c r="W76" i="1"/>
  <c r="X76" i="1"/>
  <c r="Y76" i="1"/>
  <c r="Z76" i="1"/>
  <c r="AA76" i="1"/>
  <c r="AB76" i="1"/>
  <c r="AC76" i="1"/>
  <c r="AD76" i="1"/>
  <c r="AE76" i="1"/>
  <c r="AF76" i="1"/>
  <c r="AG76" i="1"/>
  <c r="AH76" i="1"/>
  <c r="AI76" i="1"/>
  <c r="AJ76" i="1"/>
  <c r="W77" i="1"/>
  <c r="X77" i="1"/>
  <c r="Y77" i="1"/>
  <c r="Z77" i="1"/>
  <c r="AA77" i="1"/>
  <c r="AB77" i="1"/>
  <c r="AC77" i="1"/>
  <c r="AD77" i="1"/>
  <c r="AE77" i="1"/>
  <c r="AF77" i="1"/>
  <c r="AG77" i="1"/>
  <c r="AH77" i="1"/>
  <c r="AI77" i="1"/>
  <c r="AJ77" i="1"/>
  <c r="W78" i="1"/>
  <c r="X78" i="1"/>
  <c r="Y78" i="1"/>
  <c r="Z78" i="1"/>
  <c r="AA78" i="1"/>
  <c r="AB78" i="1"/>
  <c r="AC78" i="1"/>
  <c r="AD78" i="1"/>
  <c r="AE78" i="1"/>
  <c r="AF78" i="1"/>
  <c r="AG78" i="1"/>
  <c r="AH78" i="1"/>
  <c r="AI78" i="1"/>
  <c r="AJ78" i="1"/>
  <c r="W79" i="1"/>
  <c r="X79" i="1"/>
  <c r="Y79" i="1"/>
  <c r="Z79" i="1"/>
  <c r="AA79" i="1"/>
  <c r="AB79" i="1"/>
  <c r="AC79" i="1"/>
  <c r="AD79" i="1"/>
  <c r="AE79" i="1"/>
  <c r="AF79" i="1"/>
  <c r="AG79" i="1"/>
  <c r="AH79" i="1"/>
  <c r="AI79" i="1"/>
  <c r="AJ79" i="1"/>
  <c r="W80" i="1"/>
  <c r="X80" i="1"/>
  <c r="Y80" i="1"/>
  <c r="Z80" i="1"/>
  <c r="AA80" i="1"/>
  <c r="AB80" i="1"/>
  <c r="AC80" i="1"/>
  <c r="AD80" i="1"/>
  <c r="AE80" i="1"/>
  <c r="AF80" i="1"/>
  <c r="AG80" i="1"/>
  <c r="AH80" i="1"/>
  <c r="AI80" i="1"/>
  <c r="AJ80" i="1"/>
  <c r="W82" i="1"/>
  <c r="X82" i="1"/>
  <c r="Y82" i="1"/>
  <c r="Z82" i="1"/>
  <c r="AA82" i="1"/>
  <c r="AB82" i="1"/>
  <c r="AE82" i="1"/>
  <c r="AF82" i="1"/>
  <c r="AG82" i="1"/>
  <c r="AH82" i="1"/>
  <c r="AI82" i="1"/>
  <c r="AJ82" i="1"/>
  <c r="W83" i="1"/>
  <c r="X83" i="1"/>
  <c r="Y83" i="1"/>
  <c r="Z83" i="1"/>
  <c r="AA83" i="1"/>
  <c r="AB83" i="1"/>
  <c r="AC83" i="1"/>
  <c r="AD83" i="1"/>
  <c r="AE83" i="1"/>
  <c r="AF83" i="1"/>
  <c r="AG83" i="1"/>
  <c r="AH83" i="1"/>
  <c r="AI83" i="1"/>
  <c r="AJ83" i="1"/>
  <c r="W84" i="1"/>
  <c r="X84" i="1"/>
  <c r="Y84" i="1"/>
  <c r="Z84" i="1"/>
  <c r="AA84" i="1"/>
  <c r="AB84" i="1"/>
  <c r="AC84" i="1"/>
  <c r="AD84" i="1"/>
  <c r="AE84" i="1"/>
  <c r="AF84" i="1"/>
  <c r="AG84" i="1"/>
  <c r="AH84" i="1"/>
  <c r="AI84" i="1"/>
  <c r="AJ84" i="1"/>
  <c r="W85" i="1"/>
  <c r="X85" i="1"/>
  <c r="Y85" i="1"/>
  <c r="Z85" i="1"/>
  <c r="AA85" i="1"/>
  <c r="AB85" i="1"/>
  <c r="AC85" i="1"/>
  <c r="AD85" i="1"/>
  <c r="AE85" i="1"/>
  <c r="AF85" i="1"/>
  <c r="AG85" i="1"/>
  <c r="AH85" i="1"/>
  <c r="AI85" i="1"/>
  <c r="AJ85" i="1"/>
  <c r="W86" i="1"/>
  <c r="X86" i="1"/>
  <c r="Y86" i="1"/>
  <c r="Z86" i="1"/>
  <c r="AA86" i="1"/>
  <c r="AB86" i="1"/>
  <c r="AC86" i="1"/>
  <c r="AD86" i="1"/>
  <c r="AE86" i="1"/>
  <c r="AF86" i="1"/>
  <c r="AG86" i="1"/>
  <c r="AH86" i="1"/>
  <c r="AI86" i="1"/>
  <c r="AJ86" i="1"/>
  <c r="W87" i="1"/>
  <c r="AK87" i="1" s="1"/>
  <c r="X87" i="1"/>
  <c r="Y87" i="1"/>
  <c r="Z87" i="1"/>
  <c r="AA87" i="1"/>
  <c r="AB87" i="1"/>
  <c r="AC87" i="1"/>
  <c r="AD87" i="1"/>
  <c r="AE87" i="1"/>
  <c r="AF87" i="1"/>
  <c r="AG87" i="1"/>
  <c r="AH87" i="1"/>
  <c r="AI87" i="1"/>
  <c r="AQ87" i="1" s="1"/>
  <c r="AJ87" i="1"/>
  <c r="W88" i="1"/>
  <c r="X88" i="1"/>
  <c r="Y88" i="1"/>
  <c r="Z88" i="1"/>
  <c r="AA88" i="1"/>
  <c r="AB88" i="1"/>
  <c r="AC88" i="1"/>
  <c r="AD88" i="1"/>
  <c r="AE88" i="1"/>
  <c r="AF88" i="1"/>
  <c r="AG88" i="1"/>
  <c r="AH88" i="1"/>
  <c r="AI88" i="1"/>
  <c r="AJ88" i="1"/>
  <c r="W90" i="1"/>
  <c r="X90" i="1"/>
  <c r="Y90" i="1"/>
  <c r="Z90" i="1"/>
  <c r="AA90" i="1"/>
  <c r="AB90" i="1"/>
  <c r="AC90" i="1"/>
  <c r="AD90" i="1"/>
  <c r="AE90" i="1"/>
  <c r="AF90" i="1"/>
  <c r="AG90" i="1"/>
  <c r="AH90" i="1"/>
  <c r="AI90" i="1"/>
  <c r="AJ90" i="1"/>
  <c r="W92" i="1"/>
  <c r="X92" i="1"/>
  <c r="Y92" i="1"/>
  <c r="Z92" i="1"/>
  <c r="AA92" i="1"/>
  <c r="AB92" i="1"/>
  <c r="AC92" i="1"/>
  <c r="AD92" i="1"/>
  <c r="AE92" i="1"/>
  <c r="AF92" i="1"/>
  <c r="AG92" i="1"/>
  <c r="AH92" i="1"/>
  <c r="AI92" i="1"/>
  <c r="AJ92" i="1"/>
  <c r="W93" i="1"/>
  <c r="X93" i="1"/>
  <c r="Y93" i="1"/>
  <c r="Z93" i="1"/>
  <c r="AA93" i="1"/>
  <c r="AB93" i="1"/>
  <c r="AC93" i="1"/>
  <c r="AD93" i="1"/>
  <c r="AE93" i="1"/>
  <c r="AF93" i="1"/>
  <c r="AG93" i="1"/>
  <c r="AH93" i="1"/>
  <c r="AI93" i="1"/>
  <c r="AJ93" i="1"/>
  <c r="W94" i="1"/>
  <c r="X94" i="1"/>
  <c r="Y94" i="1"/>
  <c r="Z94" i="1"/>
  <c r="AA94" i="1"/>
  <c r="AB94" i="1"/>
  <c r="AC94" i="1"/>
  <c r="AD94" i="1"/>
  <c r="AE94" i="1"/>
  <c r="AF94" i="1"/>
  <c r="AG94" i="1"/>
  <c r="AH94" i="1"/>
  <c r="AI94" i="1"/>
  <c r="AJ94" i="1"/>
  <c r="W95" i="1"/>
  <c r="X95" i="1"/>
  <c r="Y95" i="1"/>
  <c r="Z95" i="1"/>
  <c r="AA95" i="1"/>
  <c r="AB95" i="1"/>
  <c r="AC95" i="1"/>
  <c r="AD95" i="1"/>
  <c r="AE95" i="1"/>
  <c r="AF95" i="1"/>
  <c r="AG95" i="1"/>
  <c r="AH95" i="1"/>
  <c r="AI95" i="1"/>
  <c r="AJ95" i="1"/>
  <c r="W96" i="1"/>
  <c r="X96" i="1"/>
  <c r="Y96" i="1"/>
  <c r="Z96" i="1"/>
  <c r="AA96" i="1"/>
  <c r="AB96" i="1"/>
  <c r="AC96" i="1"/>
  <c r="AD96" i="1"/>
  <c r="AE96" i="1"/>
  <c r="AF96" i="1"/>
  <c r="AG96" i="1"/>
  <c r="AH96" i="1"/>
  <c r="AI96" i="1"/>
  <c r="AJ96" i="1"/>
  <c r="W97" i="1"/>
  <c r="X97" i="1"/>
  <c r="Y97" i="1"/>
  <c r="Z97" i="1"/>
  <c r="AA97" i="1"/>
  <c r="AB97" i="1"/>
  <c r="AC97" i="1"/>
  <c r="AD97" i="1"/>
  <c r="AE97" i="1"/>
  <c r="AF97" i="1"/>
  <c r="AG97" i="1"/>
  <c r="AH97" i="1"/>
  <c r="AI97" i="1"/>
  <c r="AJ97" i="1"/>
  <c r="W98" i="1"/>
  <c r="X98" i="1"/>
  <c r="Y98" i="1"/>
  <c r="Z98" i="1"/>
  <c r="AA98" i="1"/>
  <c r="AB98" i="1"/>
  <c r="AC98" i="1"/>
  <c r="AD98" i="1"/>
  <c r="AE98" i="1"/>
  <c r="AF98" i="1"/>
  <c r="AG98" i="1"/>
  <c r="AH98" i="1"/>
  <c r="AI98" i="1"/>
  <c r="AJ98" i="1"/>
  <c r="W99" i="1"/>
  <c r="X99" i="1"/>
  <c r="Y99" i="1"/>
  <c r="Z99" i="1"/>
  <c r="AA99" i="1"/>
  <c r="AB99" i="1"/>
  <c r="AC99" i="1"/>
  <c r="AD99" i="1"/>
  <c r="AE99" i="1"/>
  <c r="AF99" i="1"/>
  <c r="AG99" i="1"/>
  <c r="AH99" i="1"/>
  <c r="AI99" i="1"/>
  <c r="AJ99" i="1"/>
  <c r="W100" i="1"/>
  <c r="X100" i="1"/>
  <c r="Y100" i="1"/>
  <c r="Z100" i="1"/>
  <c r="AA100" i="1"/>
  <c r="AB100" i="1"/>
  <c r="AC100" i="1"/>
  <c r="AD100" i="1"/>
  <c r="AE100" i="1"/>
  <c r="AF100" i="1"/>
  <c r="AG100" i="1"/>
  <c r="AH100" i="1"/>
  <c r="AI100" i="1"/>
  <c r="AJ100"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AA103" i="1"/>
  <c r="AB103" i="1"/>
  <c r="AC103" i="1"/>
  <c r="AD103" i="1"/>
  <c r="AE103" i="1"/>
  <c r="AF103" i="1"/>
  <c r="AG103" i="1"/>
  <c r="AH103" i="1"/>
  <c r="AI103" i="1"/>
  <c r="AJ103" i="1"/>
  <c r="W104" i="1"/>
  <c r="X104" i="1"/>
  <c r="Y104" i="1"/>
  <c r="Z104" i="1"/>
  <c r="AA104" i="1"/>
  <c r="AB104" i="1"/>
  <c r="AC104" i="1"/>
  <c r="AD104" i="1"/>
  <c r="AE104" i="1"/>
  <c r="AF104" i="1"/>
  <c r="AG104" i="1"/>
  <c r="AH104" i="1"/>
  <c r="AI104" i="1"/>
  <c r="AJ104" i="1"/>
  <c r="W105" i="1"/>
  <c r="X105" i="1"/>
  <c r="Y105" i="1"/>
  <c r="Z105" i="1"/>
  <c r="AA105" i="1"/>
  <c r="AB105" i="1"/>
  <c r="AC105" i="1"/>
  <c r="AD105" i="1"/>
  <c r="AE105" i="1"/>
  <c r="AF105" i="1"/>
  <c r="AG105" i="1"/>
  <c r="AH105" i="1"/>
  <c r="AI105" i="1"/>
  <c r="AJ105" i="1"/>
  <c r="W106" i="1"/>
  <c r="X106" i="1"/>
  <c r="Y106" i="1"/>
  <c r="Z106" i="1"/>
  <c r="AA106" i="1"/>
  <c r="AB106" i="1"/>
  <c r="AC106" i="1"/>
  <c r="AD106" i="1"/>
  <c r="AE106" i="1"/>
  <c r="AF106" i="1"/>
  <c r="AG106" i="1"/>
  <c r="AH106" i="1"/>
  <c r="AI106" i="1"/>
  <c r="AJ106" i="1"/>
  <c r="W107" i="1"/>
  <c r="X107" i="1"/>
  <c r="Y107" i="1"/>
  <c r="Z107" i="1"/>
  <c r="AA107" i="1"/>
  <c r="AB107" i="1"/>
  <c r="AC107" i="1"/>
  <c r="AD107" i="1"/>
  <c r="AE107" i="1"/>
  <c r="AF107" i="1"/>
  <c r="AG107" i="1"/>
  <c r="AH107" i="1"/>
  <c r="AI107" i="1"/>
  <c r="AJ107" i="1"/>
  <c r="W108" i="1"/>
  <c r="X108" i="1"/>
  <c r="Y108" i="1"/>
  <c r="Z108" i="1"/>
  <c r="AA108" i="1"/>
  <c r="AB108" i="1"/>
  <c r="AC108" i="1"/>
  <c r="AD108" i="1"/>
  <c r="AE108" i="1"/>
  <c r="AF108" i="1"/>
  <c r="AG108" i="1"/>
  <c r="AH108" i="1"/>
  <c r="AI108" i="1"/>
  <c r="AJ108" i="1"/>
  <c r="W109" i="1"/>
  <c r="X109" i="1"/>
  <c r="Y109" i="1"/>
  <c r="Z109" i="1"/>
  <c r="AA109" i="1"/>
  <c r="AB109" i="1"/>
  <c r="AC109" i="1"/>
  <c r="AD109" i="1"/>
  <c r="AE109" i="1"/>
  <c r="AF109" i="1"/>
  <c r="AG109" i="1"/>
  <c r="AH109" i="1"/>
  <c r="AI109" i="1"/>
  <c r="AJ109" i="1"/>
  <c r="W110" i="1"/>
  <c r="X110" i="1"/>
  <c r="Y110" i="1"/>
  <c r="Z110" i="1"/>
  <c r="AA110" i="1"/>
  <c r="AB110" i="1"/>
  <c r="AC110" i="1"/>
  <c r="AD110" i="1"/>
  <c r="AE110" i="1"/>
  <c r="AF110" i="1"/>
  <c r="AG110" i="1"/>
  <c r="AH110" i="1"/>
  <c r="AI110" i="1"/>
  <c r="AJ110" i="1"/>
  <c r="W112" i="1"/>
  <c r="X112" i="1"/>
  <c r="Y112" i="1"/>
  <c r="Z112" i="1"/>
  <c r="AA112" i="1"/>
  <c r="AB112" i="1"/>
  <c r="AC112" i="1"/>
  <c r="AD112" i="1"/>
  <c r="AE112" i="1"/>
  <c r="AF112" i="1"/>
  <c r="AG112" i="1"/>
  <c r="AH112" i="1"/>
  <c r="AI112" i="1"/>
  <c r="AJ112" i="1"/>
  <c r="W113" i="1"/>
  <c r="X113" i="1"/>
  <c r="Y113" i="1"/>
  <c r="Z113" i="1"/>
  <c r="AA113" i="1"/>
  <c r="AB113" i="1"/>
  <c r="AC113" i="1"/>
  <c r="AD113" i="1"/>
  <c r="AE113" i="1"/>
  <c r="AF113" i="1"/>
  <c r="AG113" i="1"/>
  <c r="AH113" i="1"/>
  <c r="AI113" i="1"/>
  <c r="AJ113" i="1"/>
  <c r="W114" i="1"/>
  <c r="X114" i="1"/>
  <c r="Y114" i="1"/>
  <c r="Z114" i="1"/>
  <c r="AA114" i="1"/>
  <c r="AB114" i="1"/>
  <c r="AC114" i="1"/>
  <c r="AD114" i="1"/>
  <c r="AE114" i="1"/>
  <c r="AF114" i="1"/>
  <c r="AG114" i="1"/>
  <c r="AH114" i="1"/>
  <c r="AI114" i="1"/>
  <c r="AJ114"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W117" i="1"/>
  <c r="X117" i="1"/>
  <c r="Y117" i="1"/>
  <c r="Z117" i="1"/>
  <c r="AA117" i="1"/>
  <c r="AB117" i="1"/>
  <c r="AC117" i="1"/>
  <c r="AD117" i="1"/>
  <c r="AE117" i="1"/>
  <c r="AF117" i="1"/>
  <c r="AG117" i="1"/>
  <c r="AH117" i="1"/>
  <c r="AI117" i="1"/>
  <c r="AJ117" i="1"/>
  <c r="W118" i="1"/>
  <c r="X118" i="1"/>
  <c r="Y118" i="1"/>
  <c r="Z118" i="1"/>
  <c r="AA118" i="1"/>
  <c r="AB118" i="1"/>
  <c r="AC118" i="1"/>
  <c r="AD118" i="1"/>
  <c r="AE118" i="1"/>
  <c r="AF118" i="1"/>
  <c r="AG118" i="1"/>
  <c r="AH118" i="1"/>
  <c r="AI118" i="1"/>
  <c r="AJ118" i="1"/>
  <c r="W119" i="1"/>
  <c r="X119" i="1"/>
  <c r="Y119" i="1"/>
  <c r="Z119" i="1"/>
  <c r="AA119" i="1"/>
  <c r="AB119" i="1"/>
  <c r="AC119" i="1"/>
  <c r="AD119" i="1"/>
  <c r="AE119" i="1"/>
  <c r="AF119" i="1"/>
  <c r="AG119" i="1"/>
  <c r="AH119" i="1"/>
  <c r="AI119" i="1"/>
  <c r="AJ119" i="1"/>
  <c r="W120" i="1"/>
  <c r="X120" i="1"/>
  <c r="Y120" i="1"/>
  <c r="Z120" i="1"/>
  <c r="AA120" i="1"/>
  <c r="AB120" i="1"/>
  <c r="AC120" i="1"/>
  <c r="AD120" i="1"/>
  <c r="AE120" i="1"/>
  <c r="AF120" i="1"/>
  <c r="AG120" i="1"/>
  <c r="AH120" i="1"/>
  <c r="AI120" i="1"/>
  <c r="AJ120" i="1"/>
  <c r="W123" i="1"/>
  <c r="X123" i="1"/>
  <c r="Y123" i="1"/>
  <c r="Z123" i="1"/>
  <c r="AA123" i="1"/>
  <c r="AB123" i="1"/>
  <c r="AC123" i="1"/>
  <c r="AD123" i="1"/>
  <c r="AE123" i="1"/>
  <c r="AF123" i="1"/>
  <c r="AG123" i="1"/>
  <c r="AH123" i="1"/>
  <c r="AI123" i="1"/>
  <c r="AJ123" i="1"/>
  <c r="W124" i="1"/>
  <c r="X124" i="1"/>
  <c r="Y124" i="1"/>
  <c r="Z124" i="1"/>
  <c r="AA124" i="1"/>
  <c r="AB124" i="1"/>
  <c r="AC124" i="1"/>
  <c r="AD124" i="1"/>
  <c r="AE124" i="1"/>
  <c r="AF124" i="1"/>
  <c r="AG124" i="1"/>
  <c r="AH124" i="1"/>
  <c r="AI124" i="1"/>
  <c r="AJ124" i="1"/>
  <c r="W125" i="1"/>
  <c r="X125" i="1"/>
  <c r="Y125" i="1"/>
  <c r="Z125" i="1"/>
  <c r="AA125" i="1"/>
  <c r="AB125" i="1"/>
  <c r="AC125" i="1"/>
  <c r="AD125" i="1"/>
  <c r="AE125" i="1"/>
  <c r="AF125" i="1"/>
  <c r="AG125" i="1"/>
  <c r="AH125" i="1"/>
  <c r="AI125" i="1"/>
  <c r="AJ125" i="1"/>
  <c r="W126" i="1"/>
  <c r="X126" i="1"/>
  <c r="Y126" i="1"/>
  <c r="Z126" i="1"/>
  <c r="AA126" i="1"/>
  <c r="AB126" i="1"/>
  <c r="AC126" i="1"/>
  <c r="AD126" i="1"/>
  <c r="AE126" i="1"/>
  <c r="AF126" i="1"/>
  <c r="AG126" i="1"/>
  <c r="AH126" i="1"/>
  <c r="AI126" i="1"/>
  <c r="AJ126" i="1"/>
  <c r="Y127" i="1"/>
  <c r="Z127" i="1"/>
  <c r="AA127" i="1"/>
  <c r="AB127" i="1"/>
  <c r="AC127" i="1"/>
  <c r="AD127" i="1"/>
  <c r="AE127" i="1"/>
  <c r="AF127" i="1"/>
  <c r="W128" i="1"/>
  <c r="X128" i="1"/>
  <c r="Y128" i="1"/>
  <c r="Z128" i="1"/>
  <c r="AA128" i="1"/>
  <c r="AB128" i="1"/>
  <c r="AC128" i="1"/>
  <c r="AD128" i="1"/>
  <c r="AE128" i="1"/>
  <c r="AF128" i="1"/>
  <c r="AG128" i="1"/>
  <c r="AH128" i="1"/>
  <c r="AI128" i="1"/>
  <c r="AJ128" i="1"/>
  <c r="W129" i="1"/>
  <c r="X129" i="1"/>
  <c r="Y129" i="1"/>
  <c r="Z129" i="1"/>
  <c r="AA129" i="1"/>
  <c r="AB129" i="1"/>
  <c r="AC129" i="1"/>
  <c r="AD129" i="1"/>
  <c r="AE129" i="1"/>
  <c r="AF129" i="1"/>
  <c r="AG129" i="1"/>
  <c r="AH129" i="1"/>
  <c r="AI129" i="1"/>
  <c r="AJ129" i="1"/>
  <c r="W130" i="1"/>
  <c r="X130" i="1"/>
  <c r="Y130" i="1"/>
  <c r="Z130" i="1"/>
  <c r="AA130" i="1"/>
  <c r="AB130" i="1"/>
  <c r="AC130" i="1"/>
  <c r="AD130" i="1"/>
  <c r="AE130" i="1"/>
  <c r="AF130" i="1"/>
  <c r="AG130" i="1"/>
  <c r="AH130" i="1"/>
  <c r="AI130" i="1"/>
  <c r="AJ130" i="1"/>
  <c r="W131" i="1"/>
  <c r="X131" i="1"/>
  <c r="Y131" i="1"/>
  <c r="Z131" i="1"/>
  <c r="AA131" i="1"/>
  <c r="AB131" i="1"/>
  <c r="AC131" i="1"/>
  <c r="AD131" i="1"/>
  <c r="AE131" i="1"/>
  <c r="AF131" i="1"/>
  <c r="AG131" i="1"/>
  <c r="AH131" i="1"/>
  <c r="AI131" i="1"/>
  <c r="AJ131" i="1"/>
  <c r="W132" i="1"/>
  <c r="X132" i="1"/>
  <c r="Y132" i="1"/>
  <c r="Z132" i="1"/>
  <c r="AA132" i="1"/>
  <c r="AB132" i="1"/>
  <c r="AC132" i="1"/>
  <c r="AD132" i="1"/>
  <c r="AE132" i="1"/>
  <c r="AF132" i="1"/>
  <c r="AG132" i="1"/>
  <c r="AH132" i="1"/>
  <c r="AI132" i="1"/>
  <c r="AJ132" i="1"/>
  <c r="W134" i="1"/>
  <c r="X134" i="1"/>
  <c r="Y134" i="1"/>
  <c r="Z134" i="1"/>
  <c r="AA134" i="1"/>
  <c r="AB134" i="1"/>
  <c r="AC134" i="1"/>
  <c r="AD134" i="1"/>
  <c r="AE134" i="1"/>
  <c r="AF134" i="1"/>
  <c r="AG134" i="1"/>
  <c r="AH134" i="1"/>
  <c r="AI134" i="1"/>
  <c r="AJ134" i="1"/>
  <c r="W135" i="1"/>
  <c r="X135" i="1"/>
  <c r="Y135" i="1"/>
  <c r="Z135" i="1"/>
  <c r="AA135" i="1"/>
  <c r="AB135" i="1"/>
  <c r="AC135" i="1"/>
  <c r="AD135" i="1"/>
  <c r="AE135" i="1"/>
  <c r="AF135" i="1"/>
  <c r="AG135" i="1"/>
  <c r="AH135" i="1"/>
  <c r="AI135" i="1"/>
  <c r="AJ135" i="1"/>
  <c r="W138" i="1"/>
  <c r="X138" i="1"/>
  <c r="Y138" i="1"/>
  <c r="Z138" i="1"/>
  <c r="AA138" i="1"/>
  <c r="AB138" i="1"/>
  <c r="AC138" i="1"/>
  <c r="AD138" i="1"/>
  <c r="AE138" i="1"/>
  <c r="AF138" i="1"/>
  <c r="AG138" i="1"/>
  <c r="AH138" i="1"/>
  <c r="AI138" i="1"/>
  <c r="AJ138" i="1"/>
  <c r="W139" i="1"/>
  <c r="X139" i="1"/>
  <c r="Y139" i="1"/>
  <c r="Z139" i="1"/>
  <c r="AA139" i="1"/>
  <c r="AB139" i="1"/>
  <c r="AC139" i="1"/>
  <c r="AD139" i="1"/>
  <c r="AE139" i="1"/>
  <c r="AF139" i="1"/>
  <c r="AG139" i="1"/>
  <c r="AH139" i="1"/>
  <c r="AI139" i="1"/>
  <c r="AJ139" i="1"/>
  <c r="W140" i="1"/>
  <c r="X140" i="1"/>
  <c r="Y140" i="1"/>
  <c r="Z140" i="1"/>
  <c r="AA140" i="1"/>
  <c r="AB140" i="1"/>
  <c r="AC140" i="1"/>
  <c r="AD140" i="1"/>
  <c r="AE140" i="1"/>
  <c r="AF140" i="1"/>
  <c r="AG140" i="1"/>
  <c r="AH140" i="1"/>
  <c r="AI140" i="1"/>
  <c r="AJ140" i="1"/>
  <c r="W141" i="1"/>
  <c r="X141" i="1"/>
  <c r="Y141" i="1"/>
  <c r="Z141" i="1"/>
  <c r="AA141" i="1"/>
  <c r="AB141" i="1"/>
  <c r="AC141" i="1"/>
  <c r="AD141" i="1"/>
  <c r="AE141" i="1"/>
  <c r="AF141" i="1"/>
  <c r="AG141" i="1"/>
  <c r="AH141" i="1"/>
  <c r="AI141" i="1"/>
  <c r="AJ141" i="1"/>
  <c r="W142" i="1"/>
  <c r="X142" i="1"/>
  <c r="Y142" i="1"/>
  <c r="Z142" i="1"/>
  <c r="AA142" i="1"/>
  <c r="AB142" i="1"/>
  <c r="AC142" i="1"/>
  <c r="AD142" i="1"/>
  <c r="AE142" i="1"/>
  <c r="AF142" i="1"/>
  <c r="AG142" i="1"/>
  <c r="AH142" i="1"/>
  <c r="AI142" i="1"/>
  <c r="AJ142" i="1"/>
  <c r="W143" i="1"/>
  <c r="X143" i="1"/>
  <c r="Y143" i="1"/>
  <c r="Z143" i="1"/>
  <c r="AA143" i="1"/>
  <c r="AB143" i="1"/>
  <c r="AC143" i="1"/>
  <c r="AD143" i="1"/>
  <c r="AE143" i="1"/>
  <c r="AF143" i="1"/>
  <c r="AG143" i="1"/>
  <c r="AP143" i="1" s="1"/>
  <c r="AH143" i="1"/>
  <c r="AI143" i="1"/>
  <c r="AJ143" i="1"/>
  <c r="W144" i="1"/>
  <c r="X144" i="1"/>
  <c r="Y144" i="1"/>
  <c r="Z144" i="1"/>
  <c r="AA144" i="1"/>
  <c r="AB144" i="1"/>
  <c r="AC144" i="1"/>
  <c r="AD144" i="1"/>
  <c r="AE144" i="1"/>
  <c r="AF144" i="1"/>
  <c r="AG144" i="1"/>
  <c r="AH144" i="1"/>
  <c r="AI144" i="1"/>
  <c r="AJ144" i="1"/>
  <c r="W145" i="1"/>
  <c r="X145" i="1"/>
  <c r="Y145" i="1"/>
  <c r="Z145" i="1"/>
  <c r="AA145" i="1"/>
  <c r="AB145" i="1"/>
  <c r="AC145" i="1"/>
  <c r="AD145" i="1"/>
  <c r="AE145" i="1"/>
  <c r="AF145" i="1"/>
  <c r="AG145" i="1"/>
  <c r="AH145" i="1"/>
  <c r="AI145" i="1"/>
  <c r="AJ145" i="1"/>
  <c r="W147" i="1"/>
  <c r="X147" i="1"/>
  <c r="Y147" i="1"/>
  <c r="Z147" i="1"/>
  <c r="AA147" i="1"/>
  <c r="AB147" i="1"/>
  <c r="AC147" i="1"/>
  <c r="AD147" i="1"/>
  <c r="AE147" i="1"/>
  <c r="AF147" i="1"/>
  <c r="AG147" i="1"/>
  <c r="AH147" i="1"/>
  <c r="AI147" i="1"/>
  <c r="AJ147" i="1"/>
  <c r="W148" i="1"/>
  <c r="X148" i="1"/>
  <c r="Y148" i="1"/>
  <c r="Z148" i="1"/>
  <c r="AA148" i="1"/>
  <c r="AB148" i="1"/>
  <c r="AC148" i="1"/>
  <c r="AD148" i="1"/>
  <c r="AE148" i="1"/>
  <c r="AF148" i="1"/>
  <c r="AG148" i="1"/>
  <c r="AH148" i="1"/>
  <c r="AI148" i="1"/>
  <c r="AJ148" i="1"/>
  <c r="W149" i="1"/>
  <c r="X149" i="1"/>
  <c r="Y149" i="1"/>
  <c r="Z149" i="1"/>
  <c r="AA149" i="1"/>
  <c r="AB149" i="1"/>
  <c r="AC149" i="1"/>
  <c r="AD149" i="1"/>
  <c r="AE149" i="1"/>
  <c r="AF149" i="1"/>
  <c r="AG149" i="1"/>
  <c r="AH149" i="1"/>
  <c r="AI149" i="1"/>
  <c r="AJ149" i="1"/>
  <c r="W150" i="1"/>
  <c r="X150" i="1"/>
  <c r="Y150" i="1"/>
  <c r="Z150" i="1"/>
  <c r="AA150" i="1"/>
  <c r="AB150" i="1"/>
  <c r="AC150" i="1"/>
  <c r="AD150" i="1"/>
  <c r="AE150" i="1"/>
  <c r="AF150" i="1"/>
  <c r="AG150" i="1"/>
  <c r="AH150" i="1"/>
  <c r="AI150" i="1"/>
  <c r="AJ150" i="1"/>
  <c r="W151" i="1"/>
  <c r="X151" i="1"/>
  <c r="Y151" i="1"/>
  <c r="Z151" i="1"/>
  <c r="AA151" i="1"/>
  <c r="AB151" i="1"/>
  <c r="AC151" i="1"/>
  <c r="AD151" i="1"/>
  <c r="AE151" i="1"/>
  <c r="AF151" i="1"/>
  <c r="AG151" i="1"/>
  <c r="AH151" i="1"/>
  <c r="AI151" i="1"/>
  <c r="AJ151" i="1"/>
  <c r="W152" i="1"/>
  <c r="X152" i="1"/>
  <c r="Y152" i="1"/>
  <c r="Z152" i="1"/>
  <c r="AA152" i="1"/>
  <c r="AB152" i="1"/>
  <c r="AC152" i="1"/>
  <c r="AD152" i="1"/>
  <c r="AE152" i="1"/>
  <c r="AF152" i="1"/>
  <c r="AG152" i="1"/>
  <c r="AH152" i="1"/>
  <c r="AI152" i="1"/>
  <c r="AJ152" i="1"/>
  <c r="W153" i="1"/>
  <c r="X153" i="1"/>
  <c r="Y153" i="1"/>
  <c r="Z153" i="1"/>
  <c r="AA153" i="1"/>
  <c r="AB153" i="1"/>
  <c r="AC153" i="1"/>
  <c r="AD153" i="1"/>
  <c r="AE153" i="1"/>
  <c r="AF153" i="1"/>
  <c r="AG153" i="1"/>
  <c r="AH153" i="1"/>
  <c r="AI153" i="1"/>
  <c r="AJ153" i="1"/>
  <c r="W154" i="1"/>
  <c r="X154" i="1"/>
  <c r="Y154" i="1"/>
  <c r="Z154" i="1"/>
  <c r="AA154" i="1"/>
  <c r="AB154" i="1"/>
  <c r="AC154" i="1"/>
  <c r="AD154" i="1"/>
  <c r="AE154" i="1"/>
  <c r="AF154" i="1"/>
  <c r="AG154" i="1"/>
  <c r="AH154" i="1"/>
  <c r="AI154" i="1"/>
  <c r="AJ154" i="1"/>
  <c r="W155" i="1"/>
  <c r="X155" i="1"/>
  <c r="Y155" i="1"/>
  <c r="Z155" i="1"/>
  <c r="AA155" i="1"/>
  <c r="AB155" i="1"/>
  <c r="AC155" i="1"/>
  <c r="AD155" i="1"/>
  <c r="AE155" i="1"/>
  <c r="AF155" i="1"/>
  <c r="AG155" i="1"/>
  <c r="AH155" i="1"/>
  <c r="AI155" i="1"/>
  <c r="AJ155" i="1"/>
  <c r="W156" i="1"/>
  <c r="X156" i="1"/>
  <c r="Y156" i="1"/>
  <c r="Z156" i="1"/>
  <c r="AA156" i="1"/>
  <c r="AB156" i="1"/>
  <c r="AC156" i="1"/>
  <c r="AD156" i="1"/>
  <c r="AE156" i="1"/>
  <c r="AF156" i="1"/>
  <c r="AG156" i="1"/>
  <c r="AH156" i="1"/>
  <c r="AI156" i="1"/>
  <c r="AJ156" i="1"/>
  <c r="W157" i="1"/>
  <c r="X157" i="1"/>
  <c r="Y157" i="1"/>
  <c r="Z157" i="1"/>
  <c r="AA157" i="1"/>
  <c r="AB157" i="1"/>
  <c r="AC157" i="1"/>
  <c r="AD157" i="1"/>
  <c r="AE157" i="1"/>
  <c r="AF157" i="1"/>
  <c r="AG157" i="1"/>
  <c r="AH157" i="1"/>
  <c r="AI157" i="1"/>
  <c r="AJ157" i="1"/>
  <c r="W158" i="1"/>
  <c r="X158" i="1"/>
  <c r="Y158" i="1"/>
  <c r="Z158" i="1"/>
  <c r="AA158" i="1"/>
  <c r="AB158" i="1"/>
  <c r="AC158" i="1"/>
  <c r="AD158" i="1"/>
  <c r="AE158" i="1"/>
  <c r="AF158" i="1"/>
  <c r="AG158" i="1"/>
  <c r="AH158" i="1"/>
  <c r="AI158" i="1"/>
  <c r="AJ158" i="1"/>
  <c r="W159" i="1"/>
  <c r="X159" i="1"/>
  <c r="Y159" i="1"/>
  <c r="Z159" i="1"/>
  <c r="AA159" i="1"/>
  <c r="AB159" i="1"/>
  <c r="AC159" i="1"/>
  <c r="AD159" i="1"/>
  <c r="AE159" i="1"/>
  <c r="AF159" i="1"/>
  <c r="AG159" i="1"/>
  <c r="AH159" i="1"/>
  <c r="AI159" i="1"/>
  <c r="AJ159" i="1"/>
  <c r="W160" i="1"/>
  <c r="X160" i="1"/>
  <c r="Y160" i="1"/>
  <c r="Z160" i="1"/>
  <c r="AA160" i="1"/>
  <c r="AB160" i="1"/>
  <c r="AC160" i="1"/>
  <c r="AD160" i="1"/>
  <c r="AE160" i="1"/>
  <c r="AF160" i="1"/>
  <c r="AG160" i="1"/>
  <c r="AH160" i="1"/>
  <c r="AI160" i="1"/>
  <c r="AJ160" i="1"/>
  <c r="W161" i="1"/>
  <c r="X161" i="1"/>
  <c r="Y161" i="1"/>
  <c r="Z161" i="1"/>
  <c r="AA161" i="1"/>
  <c r="AB161" i="1"/>
  <c r="AC161" i="1"/>
  <c r="AD161" i="1"/>
  <c r="AE161" i="1"/>
  <c r="AF161" i="1"/>
  <c r="AG161" i="1"/>
  <c r="AH161" i="1"/>
  <c r="AI161" i="1"/>
  <c r="AJ161" i="1"/>
  <c r="W162" i="1"/>
  <c r="X162" i="1"/>
  <c r="Y162" i="1"/>
  <c r="Z162" i="1"/>
  <c r="AA162" i="1"/>
  <c r="AB162" i="1"/>
  <c r="AC162" i="1"/>
  <c r="AD162" i="1"/>
  <c r="AE162" i="1"/>
  <c r="AF162" i="1"/>
  <c r="AG162" i="1"/>
  <c r="AH162" i="1"/>
  <c r="AI162" i="1"/>
  <c r="AJ162" i="1"/>
  <c r="W163" i="1"/>
  <c r="X163" i="1"/>
  <c r="Y163" i="1"/>
  <c r="Z163" i="1"/>
  <c r="AA163" i="1"/>
  <c r="AB163" i="1"/>
  <c r="AC163" i="1"/>
  <c r="AD163" i="1"/>
  <c r="AE163" i="1"/>
  <c r="AF163" i="1"/>
  <c r="AG163" i="1"/>
  <c r="AH163" i="1"/>
  <c r="AI163" i="1"/>
  <c r="AJ163" i="1"/>
  <c r="W165" i="1"/>
  <c r="X165" i="1"/>
  <c r="Y165" i="1"/>
  <c r="Z165" i="1"/>
  <c r="AA165" i="1"/>
  <c r="AB165" i="1"/>
  <c r="AC165" i="1"/>
  <c r="AD165" i="1"/>
  <c r="AE165" i="1"/>
  <c r="AF165" i="1"/>
  <c r="AG165" i="1"/>
  <c r="AH165" i="1"/>
  <c r="AI165" i="1"/>
  <c r="AJ165" i="1"/>
  <c r="W166" i="1"/>
  <c r="X166" i="1"/>
  <c r="Y166" i="1"/>
  <c r="Z166" i="1"/>
  <c r="AA166" i="1"/>
  <c r="AB166" i="1"/>
  <c r="AC166" i="1"/>
  <c r="AD166" i="1"/>
  <c r="AE166" i="1"/>
  <c r="AF166" i="1"/>
  <c r="AG166" i="1"/>
  <c r="AH166" i="1"/>
  <c r="AI166" i="1"/>
  <c r="AJ166" i="1"/>
  <c r="W167" i="1"/>
  <c r="X167" i="1"/>
  <c r="Y167" i="1"/>
  <c r="Z167" i="1"/>
  <c r="AA167" i="1"/>
  <c r="AB167" i="1"/>
  <c r="AC167" i="1"/>
  <c r="AD167" i="1"/>
  <c r="AE167" i="1"/>
  <c r="AF167" i="1"/>
  <c r="AG167" i="1"/>
  <c r="AH167" i="1"/>
  <c r="AI167" i="1"/>
  <c r="AJ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W171" i="1"/>
  <c r="X171" i="1"/>
  <c r="Y171" i="1"/>
  <c r="Z171" i="1"/>
  <c r="AA171" i="1"/>
  <c r="AB171" i="1"/>
  <c r="AC171" i="1"/>
  <c r="AD171" i="1"/>
  <c r="AE171" i="1"/>
  <c r="AF171" i="1"/>
  <c r="AG171" i="1"/>
  <c r="AH171" i="1"/>
  <c r="AI171" i="1"/>
  <c r="AJ171" i="1"/>
  <c r="W172" i="1"/>
  <c r="X172" i="1"/>
  <c r="Y172" i="1"/>
  <c r="Z172" i="1"/>
  <c r="AA172" i="1"/>
  <c r="AB172" i="1"/>
  <c r="AC172" i="1"/>
  <c r="AD172" i="1"/>
  <c r="AE172" i="1"/>
  <c r="AF172" i="1"/>
  <c r="AG172" i="1"/>
  <c r="AH172" i="1"/>
  <c r="AI172" i="1"/>
  <c r="AJ172" i="1"/>
  <c r="W173" i="1"/>
  <c r="X173" i="1"/>
  <c r="Y173" i="1"/>
  <c r="Z173" i="1"/>
  <c r="AA173" i="1"/>
  <c r="AB173" i="1"/>
  <c r="AC173" i="1"/>
  <c r="AD173" i="1"/>
  <c r="AG173" i="1"/>
  <c r="AH173" i="1"/>
  <c r="AI173" i="1"/>
  <c r="AJ173"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W180" i="1"/>
  <c r="X180" i="1"/>
  <c r="Y180" i="1"/>
  <c r="Z180" i="1"/>
  <c r="AA180" i="1"/>
  <c r="AB180" i="1"/>
  <c r="AC180" i="1"/>
  <c r="AD180" i="1"/>
  <c r="AE180" i="1"/>
  <c r="AF180" i="1"/>
  <c r="AG180" i="1"/>
  <c r="AH180" i="1"/>
  <c r="AI180" i="1"/>
  <c r="AJ180" i="1"/>
  <c r="W181" i="1"/>
  <c r="X181" i="1"/>
  <c r="Y181" i="1"/>
  <c r="Z181" i="1"/>
  <c r="AA181" i="1"/>
  <c r="AB181" i="1"/>
  <c r="AC181" i="1"/>
  <c r="AD181" i="1"/>
  <c r="AE181" i="1"/>
  <c r="AF181" i="1"/>
  <c r="AG181" i="1"/>
  <c r="AH181" i="1"/>
  <c r="AI181" i="1"/>
  <c r="AJ181" i="1"/>
  <c r="W182" i="1"/>
  <c r="X182" i="1"/>
  <c r="Y182" i="1"/>
  <c r="Z182" i="1"/>
  <c r="AA182" i="1"/>
  <c r="AB182" i="1"/>
  <c r="AC182" i="1"/>
  <c r="AD182" i="1"/>
  <c r="AE182" i="1"/>
  <c r="AF182" i="1"/>
  <c r="AG182" i="1"/>
  <c r="AH182" i="1"/>
  <c r="AI182" i="1"/>
  <c r="AJ182" i="1"/>
  <c r="W183" i="1"/>
  <c r="X183" i="1"/>
  <c r="Y183" i="1"/>
  <c r="Z183" i="1"/>
  <c r="AA183" i="1"/>
  <c r="AB183" i="1"/>
  <c r="AC183" i="1"/>
  <c r="AD183" i="1"/>
  <c r="AE183" i="1"/>
  <c r="AF183" i="1"/>
  <c r="AG183" i="1"/>
  <c r="AH183" i="1"/>
  <c r="AI183" i="1"/>
  <c r="AJ183" i="1"/>
  <c r="W184" i="1"/>
  <c r="X184" i="1"/>
  <c r="Y184" i="1"/>
  <c r="Z184" i="1"/>
  <c r="AA184" i="1"/>
  <c r="AB184" i="1"/>
  <c r="AC184" i="1"/>
  <c r="AD184" i="1"/>
  <c r="AE184" i="1"/>
  <c r="AF184" i="1"/>
  <c r="AG184" i="1"/>
  <c r="AH184" i="1"/>
  <c r="AI184" i="1"/>
  <c r="AJ184" i="1"/>
  <c r="W185" i="1"/>
  <c r="X185" i="1"/>
  <c r="Y185" i="1"/>
  <c r="Z185" i="1"/>
  <c r="AA185" i="1"/>
  <c r="AB185" i="1"/>
  <c r="AC185" i="1"/>
  <c r="AD185" i="1"/>
  <c r="AE185" i="1"/>
  <c r="AF185" i="1"/>
  <c r="AG185" i="1"/>
  <c r="AH185" i="1"/>
  <c r="AI185" i="1"/>
  <c r="AJ185" i="1"/>
  <c r="W186" i="1"/>
  <c r="X186" i="1"/>
  <c r="Y186" i="1"/>
  <c r="Z186" i="1"/>
  <c r="AA186" i="1"/>
  <c r="AB186" i="1"/>
  <c r="AC186" i="1"/>
  <c r="AD186" i="1"/>
  <c r="AE186" i="1"/>
  <c r="AF186" i="1"/>
  <c r="AG186" i="1"/>
  <c r="AH186" i="1"/>
  <c r="AI186" i="1"/>
  <c r="AJ186" i="1"/>
  <c r="W189" i="1"/>
  <c r="X189" i="1"/>
  <c r="Y189" i="1"/>
  <c r="Z189" i="1"/>
  <c r="AA189" i="1"/>
  <c r="AB189" i="1"/>
  <c r="AC189" i="1"/>
  <c r="AD189" i="1"/>
  <c r="AE189" i="1"/>
  <c r="AF189" i="1"/>
  <c r="AG189" i="1"/>
  <c r="AH189" i="1"/>
  <c r="AI189" i="1"/>
  <c r="AJ189" i="1"/>
  <c r="W190" i="1"/>
  <c r="X190" i="1"/>
  <c r="Y190" i="1"/>
  <c r="Z190" i="1"/>
  <c r="AA190" i="1"/>
  <c r="AB190" i="1"/>
  <c r="AC190" i="1"/>
  <c r="AD190" i="1"/>
  <c r="AE190" i="1"/>
  <c r="AF190" i="1"/>
  <c r="AG190" i="1"/>
  <c r="AH190" i="1"/>
  <c r="AI190" i="1"/>
  <c r="AJ190" i="1"/>
  <c r="W191" i="1"/>
  <c r="X191" i="1"/>
  <c r="Y191" i="1"/>
  <c r="Z191" i="1"/>
  <c r="AA191" i="1"/>
  <c r="AB191" i="1"/>
  <c r="AC191" i="1"/>
  <c r="AD191" i="1"/>
  <c r="AE191" i="1"/>
  <c r="AF191" i="1"/>
  <c r="AG191" i="1"/>
  <c r="AH191" i="1"/>
  <c r="AI191" i="1"/>
  <c r="AJ191" i="1"/>
  <c r="W192" i="1"/>
  <c r="X192" i="1"/>
  <c r="Y192" i="1"/>
  <c r="Z192" i="1"/>
  <c r="AA192" i="1"/>
  <c r="AB192" i="1"/>
  <c r="AC192" i="1"/>
  <c r="AD192" i="1"/>
  <c r="AE192" i="1"/>
  <c r="AF192" i="1"/>
  <c r="AG192" i="1"/>
  <c r="AH192" i="1"/>
  <c r="AI192" i="1"/>
  <c r="AJ192" i="1"/>
  <c r="W193" i="1"/>
  <c r="X193" i="1"/>
  <c r="Y193" i="1"/>
  <c r="Z193" i="1"/>
  <c r="AA193" i="1"/>
  <c r="AB193" i="1"/>
  <c r="AC193" i="1"/>
  <c r="AD193" i="1"/>
  <c r="AG193" i="1"/>
  <c r="AH193" i="1"/>
  <c r="AI193" i="1"/>
  <c r="AJ193" i="1"/>
  <c r="AM143" i="1" l="1"/>
  <c r="AK143" i="1"/>
  <c r="AN143" i="1"/>
  <c r="AO143" i="1"/>
  <c r="AM47" i="1"/>
  <c r="AN45" i="1"/>
  <c r="AO44" i="1"/>
  <c r="AP43" i="1"/>
  <c r="AL41" i="1"/>
  <c r="AO37" i="1"/>
  <c r="AP36" i="1"/>
  <c r="AN26" i="1"/>
  <c r="AM192" i="1"/>
  <c r="AK192" i="1"/>
  <c r="AL82" i="1"/>
  <c r="AL79" i="1"/>
  <c r="AQ75" i="1"/>
  <c r="AK75" i="1"/>
  <c r="AM72" i="1"/>
  <c r="AM65" i="1"/>
  <c r="AN64" i="1"/>
  <c r="AP61" i="1"/>
  <c r="AN56" i="1"/>
  <c r="AO55" i="1"/>
  <c r="AQ53" i="1"/>
  <c r="AO82" i="1"/>
  <c r="AN79" i="1"/>
  <c r="AM75" i="1"/>
  <c r="AO72" i="1"/>
  <c r="AO65" i="1"/>
  <c r="AP64" i="1"/>
  <c r="AL61" i="1"/>
  <c r="AP56" i="1"/>
  <c r="AM53" i="1"/>
  <c r="AM103" i="1"/>
  <c r="AQ192" i="1"/>
  <c r="AO152" i="1"/>
  <c r="AL151" i="1"/>
  <c r="AM150" i="1"/>
  <c r="AN149" i="1"/>
  <c r="AK145" i="1"/>
  <c r="AO139" i="1"/>
  <c r="AP138" i="1"/>
  <c r="AQ135" i="1"/>
  <c r="AO132" i="1"/>
  <c r="AM128" i="1"/>
  <c r="AL127" i="1"/>
  <c r="AO126" i="1"/>
  <c r="AN125" i="1"/>
  <c r="AQ124" i="1"/>
  <c r="AK124" i="1"/>
  <c r="AL123" i="1"/>
  <c r="AO112" i="1"/>
  <c r="AM112" i="1"/>
  <c r="AN110" i="1"/>
  <c r="AO109" i="1"/>
  <c r="AM105" i="1"/>
  <c r="AQ101" i="1"/>
  <c r="AM101" i="1"/>
  <c r="AP98" i="1"/>
  <c r="AP96" i="1"/>
  <c r="AM95" i="1"/>
  <c r="AK95" i="1"/>
  <c r="AN94" i="1"/>
  <c r="AL94" i="1"/>
  <c r="AO93" i="1"/>
  <c r="AM93" i="1"/>
  <c r="AM87" i="1"/>
  <c r="AN86" i="1"/>
  <c r="AL86" i="1"/>
  <c r="AO85" i="1"/>
  <c r="AM85" i="1"/>
  <c r="AQ83" i="1"/>
  <c r="AO83" i="1"/>
  <c r="AK83" i="1"/>
  <c r="AM82" i="1"/>
  <c r="AO41" i="1"/>
  <c r="AM41" i="1"/>
  <c r="AM193" i="1"/>
  <c r="AN192" i="1"/>
  <c r="AL192" i="1"/>
  <c r="AP186" i="1"/>
  <c r="AL186" i="1"/>
  <c r="AQ185" i="1"/>
  <c r="AO185" i="1"/>
  <c r="AM185" i="1"/>
  <c r="AK185" i="1"/>
  <c r="AQ183" i="1"/>
  <c r="AO183" i="1"/>
  <c r="AM183" i="1"/>
  <c r="AO181" i="1"/>
  <c r="AM181" i="1"/>
  <c r="AP180" i="1"/>
  <c r="AN180" i="1"/>
  <c r="AL180" i="1"/>
  <c r="AQ175" i="1"/>
  <c r="AM175" i="1"/>
  <c r="AK175" i="1"/>
  <c r="AP172" i="1"/>
  <c r="AN172" i="1"/>
  <c r="AO171" i="1"/>
  <c r="AP170" i="1"/>
  <c r="AN166" i="1"/>
  <c r="AL163" i="1"/>
  <c r="AM162" i="1"/>
  <c r="AN161" i="1"/>
  <c r="AL161" i="1"/>
  <c r="AO160" i="1"/>
  <c r="AM160" i="1"/>
  <c r="AP157" i="1"/>
  <c r="AL157" i="1"/>
  <c r="AK152" i="1"/>
  <c r="AP151" i="1"/>
  <c r="AQ150" i="1"/>
  <c r="AK150" i="1"/>
  <c r="AL149" i="1"/>
  <c r="AO148" i="1"/>
  <c r="AM148" i="1"/>
  <c r="AQ145" i="1"/>
  <c r="AO145" i="1"/>
  <c r="AQ139" i="1"/>
  <c r="AK139" i="1"/>
  <c r="AL138" i="1"/>
  <c r="AM135" i="1"/>
  <c r="AM132" i="1"/>
  <c r="AN127" i="1"/>
  <c r="AM126" i="1"/>
  <c r="AP125" i="1"/>
  <c r="AO124" i="1"/>
  <c r="AP123" i="1"/>
  <c r="AM114" i="1"/>
  <c r="AP110" i="1"/>
  <c r="AQ109" i="1"/>
  <c r="AK109" i="1"/>
  <c r="AO105" i="1"/>
  <c r="AN98" i="1"/>
  <c r="AL96" i="1"/>
  <c r="AQ95" i="1"/>
  <c r="AP192" i="1"/>
  <c r="AO192" i="1"/>
  <c r="AO175" i="1"/>
  <c r="AM171" i="1"/>
  <c r="AO162" i="1"/>
  <c r="AN157" i="1"/>
  <c r="AM152" i="1"/>
  <c r="AP149" i="1"/>
  <c r="AM145" i="1"/>
  <c r="AM139" i="1"/>
  <c r="AO135" i="1"/>
  <c r="AO128" i="1"/>
  <c r="AL125" i="1"/>
  <c r="AN123" i="1"/>
  <c r="AO114" i="1"/>
  <c r="AK112" i="1"/>
  <c r="AM109" i="1"/>
  <c r="AQ105" i="1"/>
  <c r="AK105" i="1"/>
  <c r="AO101" i="1"/>
  <c r="AL98" i="1"/>
  <c r="AN96" i="1"/>
  <c r="AO95" i="1"/>
  <c r="AP94" i="1"/>
  <c r="AQ93" i="1"/>
  <c r="AK93" i="1"/>
  <c r="AO87" i="1"/>
  <c r="AP86" i="1"/>
  <c r="AQ85" i="1"/>
  <c r="AK85" i="1"/>
  <c r="AM83" i="1"/>
  <c r="AP79" i="1"/>
  <c r="AO75" i="1"/>
  <c r="AQ72" i="1"/>
  <c r="AK72" i="1"/>
  <c r="AL64" i="1"/>
  <c r="AN61" i="1"/>
  <c r="AL56" i="1"/>
  <c r="AM55" i="1"/>
  <c r="AN54" i="1"/>
  <c r="AO53" i="1"/>
  <c r="AO49" i="1"/>
  <c r="AL45" i="1"/>
  <c r="AN43" i="1"/>
  <c r="AM37" i="1"/>
  <c r="AN36" i="1"/>
  <c r="AQ21" i="1"/>
  <c r="AK21" i="1"/>
  <c r="AN163" i="1"/>
  <c r="AK160" i="1"/>
  <c r="AN151" i="1"/>
  <c r="AK148" i="1"/>
  <c r="AN138" i="1"/>
  <c r="AP127" i="1"/>
  <c r="AM124" i="1"/>
  <c r="AQ112" i="1"/>
  <c r="AL110" i="1"/>
  <c r="AN170" i="1"/>
  <c r="AP161" i="1"/>
  <c r="AQ160" i="1"/>
  <c r="AK26" i="1"/>
  <c r="AQ186" i="1"/>
  <c r="AO186" i="1"/>
  <c r="AM186" i="1"/>
  <c r="AK186" i="1"/>
  <c r="AQ170" i="1"/>
  <c r="AO170" i="1"/>
  <c r="AM170" i="1"/>
  <c r="AK170" i="1"/>
  <c r="AQ34" i="1"/>
  <c r="AO34" i="1"/>
  <c r="AM34" i="1"/>
  <c r="AK34" i="1"/>
  <c r="AQ26" i="1"/>
  <c r="AO26" i="1"/>
  <c r="AP25" i="1"/>
  <c r="AO24" i="1"/>
  <c r="AM24" i="1"/>
  <c r="AP23" i="1"/>
  <c r="AN23" i="1"/>
  <c r="AL23" i="1"/>
  <c r="AP21" i="1"/>
  <c r="AN21" i="1"/>
  <c r="AL21" i="1"/>
  <c r="AQ18" i="1"/>
  <c r="AO18" i="1"/>
  <c r="AM18" i="1"/>
  <c r="AK18" i="1"/>
  <c r="AO16" i="1"/>
  <c r="AM16" i="1"/>
  <c r="AP10" i="1"/>
  <c r="AN10" i="1"/>
  <c r="AN186" i="1"/>
  <c r="AL170" i="1"/>
  <c r="AQ42" i="1"/>
  <c r="AP42" i="1"/>
  <c r="AO42" i="1"/>
  <c r="AN42" i="1"/>
  <c r="AM42" i="1"/>
  <c r="AL42" i="1"/>
  <c r="AK42" i="1"/>
  <c r="AL10" i="1"/>
  <c r="AQ9" i="1"/>
  <c r="AO9" i="1"/>
  <c r="AM9" i="1"/>
  <c r="AK9" i="1"/>
  <c r="AP8" i="1"/>
  <c r="AN8" i="1"/>
  <c r="AL8" i="1"/>
  <c r="AQ3" i="1"/>
  <c r="AO3" i="1"/>
  <c r="AM3" i="1"/>
  <c r="AK3" i="1"/>
  <c r="AQ22" i="1"/>
  <c r="AO22" i="1"/>
  <c r="AM22" i="1"/>
  <c r="AK22" i="1"/>
  <c r="AO161" i="1"/>
  <c r="AM161" i="1"/>
  <c r="AL193" i="1"/>
  <c r="AL185" i="1"/>
  <c r="AN183" i="1"/>
  <c r="AP181" i="1"/>
  <c r="AL181" i="1"/>
  <c r="AO180" i="1"/>
  <c r="AM180" i="1"/>
  <c r="AP175" i="1"/>
  <c r="AL175" i="1"/>
  <c r="AO172" i="1"/>
  <c r="AP171" i="1"/>
  <c r="AL171" i="1"/>
  <c r="AM163" i="1"/>
  <c r="AP162" i="1"/>
  <c r="AL162" i="1"/>
  <c r="AN160" i="1"/>
  <c r="AQ157" i="1"/>
  <c r="AM157" i="1"/>
  <c r="AN152" i="1"/>
  <c r="AQ151" i="1"/>
  <c r="AM151" i="1"/>
  <c r="AP150" i="1"/>
  <c r="AL150" i="1"/>
  <c r="AM149" i="1"/>
  <c r="AN148" i="1"/>
  <c r="AP145" i="1"/>
  <c r="AL145" i="1"/>
  <c r="AP139" i="1"/>
  <c r="AL139" i="1"/>
  <c r="AO138" i="1"/>
  <c r="AP135" i="1"/>
  <c r="AL135" i="1"/>
  <c r="AL132" i="1"/>
  <c r="AL128" i="1"/>
  <c r="AO127" i="1"/>
  <c r="AK127" i="1"/>
  <c r="AN126" i="1"/>
  <c r="AQ125" i="1"/>
  <c r="AM125" i="1"/>
  <c r="AP124" i="1"/>
  <c r="AN124" i="1"/>
  <c r="AQ123" i="1"/>
  <c r="AK123" i="1"/>
  <c r="AN114" i="1"/>
  <c r="AN112" i="1"/>
  <c r="AQ110" i="1"/>
  <c r="AM110" i="1"/>
  <c r="AP109" i="1"/>
  <c r="AN109" i="1"/>
  <c r="AP105" i="1"/>
  <c r="AL105" i="1"/>
  <c r="AP101" i="1"/>
  <c r="AO98" i="1"/>
  <c r="AK98" i="1"/>
  <c r="AQ96" i="1"/>
  <c r="AM96" i="1"/>
  <c r="AP95" i="1"/>
  <c r="AL95" i="1"/>
  <c r="AO94" i="1"/>
  <c r="AP93" i="1"/>
  <c r="AL93" i="1"/>
  <c r="AN87" i="1"/>
  <c r="AO86" i="1"/>
  <c r="AK86" i="1"/>
  <c r="AL85" i="1"/>
  <c r="AN83" i="1"/>
  <c r="AQ79" i="1"/>
  <c r="AM79" i="1"/>
  <c r="AP75" i="1"/>
  <c r="AL75" i="1"/>
  <c r="AN72" i="1"/>
  <c r="AM69" i="1"/>
  <c r="AL68" i="1"/>
  <c r="AN65" i="1"/>
  <c r="AQ64" i="1"/>
  <c r="AM64" i="1"/>
  <c r="AQ61" i="1"/>
  <c r="AM61" i="1"/>
  <c r="AK61" i="1"/>
  <c r="AO56" i="1"/>
  <c r="AM56" i="1"/>
  <c r="AK56" i="1"/>
  <c r="AP55" i="1"/>
  <c r="AN55" i="1"/>
  <c r="AL55" i="1"/>
  <c r="AO54" i="1"/>
  <c r="AP53" i="1"/>
  <c r="AN53" i="1"/>
  <c r="AP49" i="1"/>
  <c r="AN49" i="1"/>
  <c r="AP47" i="1"/>
  <c r="AN47" i="1"/>
  <c r="AL47" i="1"/>
  <c r="AQ45" i="1"/>
  <c r="AO45" i="1"/>
  <c r="AM45" i="1"/>
  <c r="AK45" i="1"/>
  <c r="AN44" i="1"/>
  <c r="AO43" i="1"/>
  <c r="AM43" i="1"/>
  <c r="AP37" i="1"/>
  <c r="AN37" i="1"/>
  <c r="AL37" i="1"/>
  <c r="AQ36" i="1"/>
  <c r="AO36" i="1"/>
  <c r="AM36" i="1"/>
  <c r="AK36" i="1"/>
  <c r="AP34" i="1"/>
  <c r="AN34" i="1"/>
  <c r="AL34" i="1"/>
  <c r="AP26" i="1"/>
  <c r="AQ25" i="1"/>
  <c r="AO25" i="1"/>
  <c r="AP24" i="1"/>
  <c r="AN24" i="1"/>
  <c r="AL24" i="1"/>
  <c r="AQ23" i="1"/>
  <c r="AO23" i="1"/>
  <c r="AM23" i="1"/>
  <c r="AP22" i="1"/>
  <c r="AN22" i="1"/>
  <c r="AL22" i="1"/>
  <c r="AO21" i="1"/>
  <c r="AM21" i="1"/>
  <c r="AQ19" i="1"/>
  <c r="AO19" i="1"/>
  <c r="AM19" i="1"/>
  <c r="AK19" i="1"/>
  <c r="AP18" i="1"/>
  <c r="AN18" i="1"/>
  <c r="AL18" i="1"/>
  <c r="AP16" i="1"/>
  <c r="AN16" i="1"/>
  <c r="AL16" i="1"/>
  <c r="AQ10" i="1"/>
  <c r="AO10" i="1"/>
  <c r="AM10" i="1"/>
  <c r="AK10" i="1"/>
  <c r="AP9" i="1"/>
  <c r="AN9" i="1"/>
  <c r="AL9" i="1"/>
  <c r="AQ8" i="1"/>
  <c r="AO8" i="1"/>
  <c r="AM8" i="1"/>
  <c r="AK8" i="1"/>
  <c r="AP3" i="1"/>
  <c r="AN3" i="1"/>
  <c r="AL3" i="1"/>
  <c r="AN193" i="1"/>
  <c r="AP185" i="1"/>
  <c r="AN185" i="1"/>
  <c r="AP183" i="1"/>
  <c r="AL183" i="1"/>
  <c r="AN181" i="1"/>
  <c r="AQ180" i="1"/>
  <c r="AK180" i="1"/>
  <c r="AN175" i="1"/>
  <c r="AM172" i="1"/>
  <c r="AN171" i="1"/>
  <c r="AO163" i="1"/>
  <c r="AK163" i="1"/>
  <c r="AN162" i="1"/>
  <c r="AP160" i="1"/>
  <c r="AL160" i="1"/>
  <c r="AO157" i="1"/>
  <c r="AK157" i="1"/>
  <c r="AP152" i="1"/>
  <c r="AL152" i="1"/>
  <c r="AO151" i="1"/>
  <c r="AK151" i="1"/>
  <c r="AN150" i="1"/>
  <c r="AO149" i="1"/>
  <c r="AP148" i="1"/>
  <c r="AL148" i="1"/>
  <c r="AN145" i="1"/>
  <c r="AN139" i="1"/>
  <c r="AM138" i="1"/>
  <c r="AN135" i="1"/>
  <c r="AN132" i="1"/>
  <c r="AN128" i="1"/>
  <c r="AQ127" i="1"/>
  <c r="AM127" i="1"/>
  <c r="AP126" i="1"/>
  <c r="AL126" i="1"/>
  <c r="AO125" i="1"/>
  <c r="AK125" i="1"/>
  <c r="AL124" i="1"/>
  <c r="AO123" i="1"/>
  <c r="AM123" i="1"/>
  <c r="AP114" i="1"/>
  <c r="AL114" i="1"/>
  <c r="AP112" i="1"/>
  <c r="AL112" i="1"/>
  <c r="AO110" i="1"/>
  <c r="AK110" i="1"/>
  <c r="AL109" i="1"/>
  <c r="AN105" i="1"/>
  <c r="AN101" i="1"/>
  <c r="AQ98" i="1"/>
  <c r="AM98" i="1"/>
  <c r="AO96" i="1"/>
  <c r="AK96" i="1"/>
  <c r="AN95" i="1"/>
  <c r="AQ94" i="1"/>
  <c r="AM94" i="1"/>
  <c r="AK94" i="1"/>
  <c r="AN93" i="1"/>
  <c r="AP87" i="1"/>
  <c r="AL87" i="1"/>
  <c r="AQ86" i="1"/>
  <c r="AM86" i="1"/>
  <c r="AP85" i="1"/>
  <c r="AN85" i="1"/>
  <c r="AP83" i="1"/>
  <c r="AL83" i="1"/>
  <c r="AO79" i="1"/>
  <c r="AK79" i="1"/>
  <c r="AN75" i="1"/>
  <c r="AP72" i="1"/>
  <c r="AL72" i="1"/>
  <c r="AQ69" i="1"/>
  <c r="AO69" i="1"/>
  <c r="AP68" i="1"/>
  <c r="AN68" i="1"/>
  <c r="AP65" i="1"/>
  <c r="AL65" i="1"/>
  <c r="AO64" i="1"/>
  <c r="AK64" i="1"/>
  <c r="AO61" i="1"/>
  <c r="AQ56" i="1"/>
  <c r="BD166" i="1"/>
  <c r="BD178" i="1"/>
  <c r="BD172" i="1"/>
  <c r="BD192" i="1"/>
  <c r="BD176" i="1"/>
  <c r="BD193" i="1"/>
  <c r="BD196" i="1"/>
  <c r="BD190" i="1"/>
  <c r="BD99" i="1"/>
  <c r="BD130" i="1"/>
  <c r="BD124" i="1"/>
  <c r="BD84" i="1"/>
  <c r="BD35" i="1"/>
  <c r="BD11" i="1"/>
  <c r="BD94" i="1"/>
  <c r="BD173" i="1"/>
  <c r="BD25" i="1"/>
  <c r="BD161" i="1"/>
  <c r="BD155" i="1"/>
  <c r="BD149" i="1"/>
  <c r="BD142" i="1"/>
  <c r="BD126" i="1"/>
  <c r="BD115" i="1"/>
  <c r="BD102" i="1"/>
  <c r="BD38" i="1"/>
  <c r="BD184" i="1"/>
  <c r="BD58" i="1"/>
  <c r="BD32" i="1"/>
  <c r="BD109" i="1"/>
  <c r="BD4" i="1"/>
  <c r="BD29" i="1"/>
  <c r="BD175" i="1"/>
  <c r="BD123" i="1"/>
  <c r="BD105" i="1"/>
  <c r="BD97" i="1"/>
  <c r="BD72" i="1"/>
  <c r="BD53" i="1"/>
  <c r="BD169" i="1"/>
  <c r="BD100" i="1"/>
  <c r="BD17" i="1"/>
  <c r="BD183" i="1"/>
  <c r="BD158" i="1"/>
  <c r="BD131" i="1"/>
  <c r="BD50" i="1"/>
  <c r="BD33" i="1"/>
  <c r="BD189" i="1"/>
  <c r="BD177" i="1"/>
  <c r="BD104" i="1"/>
  <c r="BD85" i="1"/>
  <c r="BD76" i="1"/>
  <c r="BD145" i="1"/>
  <c r="BD134" i="1"/>
  <c r="BD117" i="1"/>
  <c r="BK93" i="1" l="1"/>
  <c r="BD93" i="1" s="1"/>
  <c r="BK163" i="1"/>
  <c r="BD163" i="1" s="1"/>
  <c r="AX2" i="1"/>
  <c r="BK3" i="1" l="1"/>
  <c r="BD3" i="1" s="1"/>
  <c r="BK5" i="1"/>
  <c r="BD5" i="1" s="1"/>
  <c r="BK6" i="1"/>
  <c r="BD6" i="1" s="1"/>
  <c r="BK7" i="1"/>
  <c r="BD7" i="1" s="1"/>
  <c r="BK8" i="1"/>
  <c r="BD8" i="1" s="1"/>
  <c r="BK9" i="1"/>
  <c r="BD9" i="1" s="1"/>
  <c r="BK10" i="1"/>
  <c r="BD10" i="1" s="1"/>
  <c r="BK12" i="1"/>
  <c r="BD12" i="1" s="1"/>
  <c r="BK13" i="1"/>
  <c r="BD13" i="1" s="1"/>
  <c r="BK15" i="1"/>
  <c r="BD15" i="1" s="1"/>
  <c r="BK16" i="1"/>
  <c r="BD16" i="1" s="1"/>
  <c r="BK18" i="1"/>
  <c r="BD18" i="1" s="1"/>
  <c r="BK19" i="1"/>
  <c r="BD19" i="1" s="1"/>
  <c r="BK20" i="1"/>
  <c r="BD20" i="1" s="1"/>
  <c r="BK21" i="1"/>
  <c r="BD21" i="1" s="1"/>
  <c r="BK22" i="1"/>
  <c r="BD22" i="1" s="1"/>
  <c r="BK23" i="1"/>
  <c r="BD23" i="1" s="1"/>
  <c r="BK24" i="1"/>
  <c r="BD24" i="1" s="1"/>
  <c r="BK26" i="1"/>
  <c r="BD26" i="1" s="1"/>
  <c r="BK27" i="1"/>
  <c r="BD27" i="1" s="1"/>
  <c r="BK28" i="1"/>
  <c r="BD28" i="1" s="1"/>
  <c r="BK30" i="1"/>
  <c r="BD30" i="1" s="1"/>
  <c r="BK31" i="1"/>
  <c r="BD31" i="1" s="1"/>
  <c r="BK34" i="1"/>
  <c r="BD34" i="1" s="1"/>
  <c r="BK36" i="1"/>
  <c r="BD36" i="1" s="1"/>
  <c r="BK37" i="1"/>
  <c r="BD37" i="1" s="1"/>
  <c r="BK39" i="1"/>
  <c r="BD39" i="1" s="1"/>
  <c r="BK41" i="1"/>
  <c r="BD41" i="1" s="1"/>
  <c r="BK42" i="1"/>
  <c r="BD42" i="1" s="1"/>
  <c r="BK43" i="1"/>
  <c r="BD43" i="1" s="1"/>
  <c r="BK44" i="1"/>
  <c r="BD44" i="1" s="1"/>
  <c r="BK45" i="1"/>
  <c r="BD45" i="1" s="1"/>
  <c r="BK47" i="1"/>
  <c r="BD47" i="1" s="1"/>
  <c r="BK48" i="1"/>
  <c r="BD48" i="1" s="1"/>
  <c r="BK49" i="1"/>
  <c r="BD49" i="1" s="1"/>
  <c r="BK51" i="1"/>
  <c r="BD51" i="1" s="1"/>
  <c r="BK52" i="1"/>
  <c r="BD52" i="1" s="1"/>
  <c r="BK54" i="1"/>
  <c r="BD54" i="1" s="1"/>
  <c r="BK55" i="1"/>
  <c r="BD55" i="1" s="1"/>
  <c r="BK56" i="1"/>
  <c r="BD56" i="1" s="1"/>
  <c r="BK59" i="1"/>
  <c r="BD59" i="1" s="1"/>
  <c r="BK60" i="1"/>
  <c r="BD60" i="1" s="1"/>
  <c r="BK61" i="1"/>
  <c r="BD61" i="1" s="1"/>
  <c r="BK62" i="1"/>
  <c r="BD62" i="1" s="1"/>
  <c r="BK64" i="1"/>
  <c r="BD64" i="1" s="1"/>
  <c r="BK65" i="1"/>
  <c r="BD65" i="1" s="1"/>
  <c r="BK67" i="1"/>
  <c r="BD67" i="1" s="1"/>
  <c r="BK68" i="1"/>
  <c r="BD68" i="1" s="1"/>
  <c r="BK69" i="1"/>
  <c r="BD69" i="1" s="1"/>
  <c r="BK70" i="1"/>
  <c r="BD70" i="1" s="1"/>
  <c r="BK71" i="1"/>
  <c r="BD71" i="1" s="1"/>
  <c r="BK73" i="1"/>
  <c r="BD73" i="1" s="1"/>
  <c r="BK75" i="1"/>
  <c r="BD75" i="1" s="1"/>
  <c r="BK77" i="1"/>
  <c r="BD77" i="1" s="1"/>
  <c r="BK78" i="1"/>
  <c r="BD78" i="1" s="1"/>
  <c r="BK79" i="1"/>
  <c r="BD79" i="1" s="1"/>
  <c r="BK80" i="1"/>
  <c r="BD80" i="1" s="1"/>
  <c r="BK82" i="1"/>
  <c r="BD82" i="1" s="1"/>
  <c r="BK83" i="1"/>
  <c r="BD83" i="1" s="1"/>
  <c r="BK86" i="1"/>
  <c r="BD86" i="1" s="1"/>
  <c r="BK87" i="1"/>
  <c r="BD87" i="1" s="1"/>
  <c r="BK88" i="1"/>
  <c r="BD88" i="1" s="1"/>
  <c r="BK90" i="1"/>
  <c r="BD90" i="1" s="1"/>
  <c r="BK92" i="1"/>
  <c r="BD92" i="1" s="1"/>
  <c r="BK95" i="1"/>
  <c r="BD95" i="1" s="1"/>
  <c r="BK96" i="1"/>
  <c r="BD96" i="1" s="1"/>
  <c r="BK98" i="1"/>
  <c r="BD98" i="1" s="1"/>
  <c r="BK101" i="1"/>
  <c r="BD101" i="1" s="1"/>
  <c r="BK103" i="1"/>
  <c r="BD103" i="1" s="1"/>
  <c r="BK106" i="1"/>
  <c r="BD106" i="1" s="1"/>
  <c r="BK107" i="1"/>
  <c r="BD107" i="1" s="1"/>
  <c r="BK108" i="1"/>
  <c r="BD108" i="1" s="1"/>
  <c r="BK110" i="1"/>
  <c r="BD110" i="1" s="1"/>
  <c r="BK112" i="1"/>
  <c r="BD112" i="1" s="1"/>
  <c r="BK113" i="1"/>
  <c r="BD113" i="1" s="1"/>
  <c r="BK114" i="1"/>
  <c r="BD114" i="1" s="1"/>
  <c r="BK116" i="1"/>
  <c r="BD116" i="1" s="1"/>
  <c r="BK118" i="1"/>
  <c r="BD118" i="1" s="1"/>
  <c r="BK119" i="1"/>
  <c r="BD119" i="1" s="1"/>
  <c r="BK120" i="1"/>
  <c r="BD120" i="1" s="1"/>
  <c r="BK125" i="1"/>
  <c r="BD125" i="1" s="1"/>
  <c r="BK127" i="1"/>
  <c r="BD127" i="1" s="1"/>
  <c r="BK128" i="1"/>
  <c r="BD128" i="1" s="1"/>
  <c r="BK129" i="1"/>
  <c r="BD129" i="1" s="1"/>
  <c r="BK132" i="1"/>
  <c r="BD132" i="1" s="1"/>
  <c r="BK135" i="1"/>
  <c r="BD135" i="1" s="1"/>
  <c r="BK138" i="1"/>
  <c r="BD138" i="1" s="1"/>
  <c r="BK139" i="1"/>
  <c r="BD139" i="1" s="1"/>
  <c r="BK140" i="1"/>
  <c r="BD140" i="1" s="1"/>
  <c r="BK141" i="1"/>
  <c r="BD141" i="1" s="1"/>
  <c r="BK143" i="1"/>
  <c r="BD143" i="1" s="1"/>
  <c r="BK144" i="1"/>
  <c r="BD144" i="1" s="1"/>
  <c r="BK147" i="1"/>
  <c r="BD147" i="1" s="1"/>
  <c r="BK148" i="1"/>
  <c r="BD148" i="1" s="1"/>
  <c r="BK150" i="1"/>
  <c r="BD150" i="1" s="1"/>
  <c r="BK151" i="1"/>
  <c r="BD151" i="1" s="1"/>
  <c r="BK152" i="1"/>
  <c r="BD152" i="1" s="1"/>
  <c r="BK153" i="1"/>
  <c r="BD153" i="1" s="1"/>
  <c r="BK154" i="1"/>
  <c r="BD154" i="1" s="1"/>
  <c r="BK156" i="1"/>
  <c r="BD156" i="1" s="1"/>
  <c r="BK157" i="1"/>
  <c r="BD157" i="1" s="1"/>
  <c r="BK160" i="1"/>
  <c r="BD160" i="1" s="1"/>
  <c r="BK159" i="1"/>
  <c r="BD159" i="1" s="1"/>
  <c r="BK162" i="1"/>
  <c r="BD162" i="1" s="1"/>
  <c r="BK165" i="1"/>
  <c r="BD165" i="1" s="1"/>
  <c r="BK167" i="1"/>
  <c r="BD167" i="1" s="1"/>
  <c r="BK168" i="1"/>
  <c r="BD168" i="1" s="1"/>
  <c r="BK170" i="1"/>
  <c r="BD170" i="1" s="1"/>
  <c r="BK171" i="1"/>
  <c r="BD171" i="1" s="1"/>
  <c r="BK179" i="1"/>
  <c r="BD179" i="1" s="1"/>
  <c r="BK180" i="1"/>
  <c r="BD180" i="1" s="1"/>
  <c r="BK181" i="1"/>
  <c r="BD181" i="1" s="1"/>
  <c r="BK182" i="1"/>
  <c r="BD182" i="1" s="1"/>
  <c r="BK185" i="1"/>
  <c r="BD185" i="1" s="1"/>
  <c r="BK186" i="1"/>
  <c r="BD186" i="1" s="1"/>
  <c r="BK191" i="1"/>
  <c r="BD191" i="1" s="1"/>
  <c r="BK194" i="1"/>
  <c r="BD194" i="1" s="1"/>
  <c r="BK195" i="1"/>
  <c r="BD195" i="1" s="1"/>
  <c r="BK197" i="1"/>
  <c r="BD197" i="1" s="1"/>
  <c r="BE2" i="1" l="1"/>
  <c r="W2" i="1" l="1"/>
  <c r="X2" i="1"/>
  <c r="Y2" i="1"/>
  <c r="Z2" i="1"/>
  <c r="AA2" i="1"/>
  <c r="AB2" i="1"/>
  <c r="AC2" i="1"/>
  <c r="AD2" i="1"/>
  <c r="AE2" i="1"/>
  <c r="AF2" i="1"/>
  <c r="AG2" i="1"/>
  <c r="AH2" i="1"/>
  <c r="AI2" i="1"/>
  <c r="AJ2" i="1"/>
  <c r="AQ2" i="1" l="1"/>
  <c r="AO2" i="1"/>
  <c r="AM2" i="1"/>
  <c r="AP2" i="1"/>
  <c r="AL2" i="1"/>
  <c r="AN2" i="1"/>
  <c r="AK2" i="1"/>
  <c r="AY2" i="1"/>
  <c r="AZ2" i="1"/>
  <c r="BA2" i="1"/>
  <c r="BB2" i="1"/>
  <c r="BC2" i="1"/>
  <c r="BI2" i="1"/>
  <c r="BK2" i="1"/>
  <c r="BD2" i="1" l="1"/>
</calcChain>
</file>

<file path=xl/sharedStrings.xml><?xml version="1.0" encoding="utf-8"?>
<sst xmlns="http://schemas.openxmlformats.org/spreadsheetml/2006/main" count="1895" uniqueCount="808">
  <si>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</si>
  <si>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</si>
  <si>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</si>
  <si>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</si>
  <si>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</si>
  <si>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</si>
  <si>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</si>
  <si>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</si>
  <si>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</si>
  <si>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</si>
  <si>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</si>
  <si>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</si>
  <si>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</si>
  <si>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</si>
  <si>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</si>
  <si>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</si>
  <si>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</si>
  <si>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</si>
  <si>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</si>
  <si>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</si>
  <si>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</si>
  <si>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</si>
  <si>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</si>
  <si>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Bar Louie</t>
  </si>
  <si>
    <t>Island Grill</t>
  </si>
  <si>
    <t>Cusines</t>
  </si>
  <si>
    <t>Burger, Pizza, Bar Food</t>
  </si>
  <si>
    <t>medium</t>
  </si>
  <si>
    <t>5 Old Town Sq, Fort Collins 80524</t>
  </si>
  <si>
    <t>Choice City Butcher &amp; Deli</t>
  </si>
  <si>
    <t>Breakfast, Diner, Sandwich</t>
  </si>
  <si>
    <t>104 W Olive St, Fort Collins 80524</t>
  </si>
  <si>
    <t>American, Steak</t>
  </si>
  <si>
    <t>high</t>
  </si>
  <si>
    <t>135 W Oak St, Fort Collins 80524</t>
  </si>
  <si>
    <t>Suh Sushi</t>
  </si>
  <si>
    <t>Japanese, Korean, Sushi</t>
  </si>
  <si>
    <t>200 W Prospect Rd, Fort Collins 80526</t>
  </si>
  <si>
    <t>Stuft - A Burger Bar</t>
  </si>
  <si>
    <t>American, Burger, Bar Food</t>
  </si>
  <si>
    <t>210 S. College Ave., Fort Collins 80524</t>
  </si>
  <si>
    <t>Rio Grande Mexican Restaurant</t>
  </si>
  <si>
    <t>Tex-Mex</t>
  </si>
  <si>
    <t>143 W Mountain Ave, Fort Collins 80524</t>
  </si>
  <si>
    <t>HuHot Mongolian Grill</t>
  </si>
  <si>
    <t>Asian, Chinese</t>
  </si>
  <si>
    <t>249 S College Ave, Fort Collins 80524</t>
  </si>
  <si>
    <t>Youngs Café</t>
  </si>
  <si>
    <t>Asian, Vietnamese</t>
  </si>
  <si>
    <t>3307 S College Ave Ste 114, Fort Collins 80525</t>
  </si>
  <si>
    <t>Big City Burrito</t>
  </si>
  <si>
    <t>Mexican</t>
  </si>
  <si>
    <t>low</t>
  </si>
  <si>
    <t>510 S College Ave, Fort Collins 80524</t>
  </si>
  <si>
    <t>Italian, Pizza</t>
  </si>
  <si>
    <t>100 N College Ave, Fort Collins 80524</t>
  </si>
  <si>
    <t>Rodizio Grill</t>
  </si>
  <si>
    <t>Brazilian</t>
  </si>
  <si>
    <t>200 Jefferson St, Fort Collins 80524</t>
  </si>
  <si>
    <t>Melting Pot</t>
  </si>
  <si>
    <t>European</t>
  </si>
  <si>
    <t>334 E Mountain Ave, Fort Collins 80524</t>
  </si>
  <si>
    <t>American, Breakfast</t>
  </si>
  <si>
    <t>2815 E Harmony Rd, Fort Collins 80528</t>
  </si>
  <si>
    <t>East Moon Asian Bistro &amp; Hibachi</t>
  </si>
  <si>
    <t>Asian, Sushi</t>
  </si>
  <si>
    <t>2400 E Harmony Rd #102, Fort Collins 80528</t>
  </si>
  <si>
    <t>International</t>
  </si>
  <si>
    <t>1200 S College Ave., Fort Collins 80524</t>
  </si>
  <si>
    <t>Five Guys Burgers and Fries</t>
  </si>
  <si>
    <t>Low</t>
  </si>
  <si>
    <t>Fast Food</t>
  </si>
  <si>
    <t>1335 W Elizabeth St, Fort Collins 80521</t>
  </si>
  <si>
    <t>Crown Pub</t>
  </si>
  <si>
    <t>Bar Food</t>
  </si>
  <si>
    <t>134 S College Ave, Fort Collins 80524</t>
  </si>
  <si>
    <t>Tasty Harmony</t>
  </si>
  <si>
    <t>Vegetarian</t>
  </si>
  <si>
    <t>130 South Mason, Fort Collins 80524</t>
  </si>
  <si>
    <t>The 415</t>
  </si>
  <si>
    <t>American, Vegetarian</t>
  </si>
  <si>
    <t>415 S Mason, Fort Collins 80521</t>
  </si>
  <si>
    <t>East Moon Asian Bistro</t>
  </si>
  <si>
    <t>Asian</t>
  </si>
  <si>
    <t>1624 S Lemay Ave, Fort Collins 80525</t>
  </si>
  <si>
    <t>Pickle Barrel</t>
  </si>
  <si>
    <t>Sandwich</t>
  </si>
  <si>
    <t>122 W Laurel St, Fort Collins 80524</t>
  </si>
  <si>
    <t>Jax Fish House &amp; Oyster Bar</t>
  </si>
  <si>
    <t>Seafood</t>
  </si>
  <si>
    <t>123 N College Ave., Fort Collins, CO, Fort Collins 80524</t>
  </si>
  <si>
    <t>Pizza, Sandwich</t>
  </si>
  <si>
    <t>1124 W. Elizabeth St., Fort Collins 80521</t>
  </si>
  <si>
    <t>Fish Restaurant</t>
  </si>
  <si>
    <t>150 W Oak Street, Fort Collins 80524</t>
  </si>
  <si>
    <t>Thai Pepper</t>
  </si>
  <si>
    <t>Asian, Thai, Vegetarian</t>
  </si>
  <si>
    <t>109 E Laurel St, Fort Collins 80524</t>
  </si>
  <si>
    <t>Sonny Lubick Steakhouse</t>
  </si>
  <si>
    <t>American, Steak, Bar Food</t>
  </si>
  <si>
    <t>115 S College Ave, Fort Collins 80524</t>
  </si>
  <si>
    <t>American, Burger</t>
  </si>
  <si>
    <t>140 West Mountain Ave, Fort Collins 80524</t>
  </si>
  <si>
    <t>626 S College Ave, Fort Collins 80524</t>
  </si>
  <si>
    <t>American, Sandwich, Vegetarian</t>
  </si>
  <si>
    <t>605 S Mason Street, Fort Collins 80524</t>
  </si>
  <si>
    <t>Taj Mahal Restaurant</t>
  </si>
  <si>
    <t>Indian</t>
  </si>
  <si>
    <t>148 W Oak St, Fort Collins 80524</t>
  </si>
  <si>
    <t>Jeju Restaurant</t>
  </si>
  <si>
    <t>Japanese, Sushi</t>
  </si>
  <si>
    <t>238 S College Ave, Fort Collins 80524</t>
  </si>
  <si>
    <t>Sri Tahi</t>
  </si>
  <si>
    <t>Thai</t>
  </si>
  <si>
    <t>950 S Taft Hill Rd, Fort Collins 80521</t>
  </si>
  <si>
    <t>Moot House</t>
  </si>
  <si>
    <t>2626 S College Ave, Fort Collins 80525</t>
  </si>
  <si>
    <t>Nyala Ethiopian Cuisine</t>
  </si>
  <si>
    <t>African, Eithiopian, Vegetarian</t>
  </si>
  <si>
    <t>2900 Harvard St Ste A, Fort Collins 80525</t>
  </si>
  <si>
    <t>Cheba Hut Toasted Subs</t>
  </si>
  <si>
    <t>104 E Laurel St, Fort Collins 80524</t>
  </si>
  <si>
    <t>Wild Boar Coffee</t>
  </si>
  <si>
    <t>Coffee/Tea, Sandwich, Breakfast</t>
  </si>
  <si>
    <t>1510 South College Ave, Fort Collins 80524</t>
  </si>
  <si>
    <t>BBQ</t>
  </si>
  <si>
    <t>1205 W Elizabeth St Ste C, Fort Collins 80521</t>
  </si>
  <si>
    <t>Bann Thai</t>
  </si>
  <si>
    <t>Caribbean, Mexican, Bar Food</t>
  </si>
  <si>
    <t>2601 S Lemay Ave Unit 12, Fort Collins 80525</t>
  </si>
  <si>
    <t>Spoons Soups &amp; Salads</t>
  </si>
  <si>
    <t>Sandwich, Vegetarian</t>
  </si>
  <si>
    <t>172 N College Ave, Fort Collins 80524</t>
  </si>
  <si>
    <t>Middle Eastern, Tapas</t>
  </si>
  <si>
    <t>239 South College Avenue, Fort Collins 80524</t>
  </si>
  <si>
    <t>Old Chicago</t>
  </si>
  <si>
    <t>Pizza, Bar Food</t>
  </si>
  <si>
    <t>147 S College Ave, Fort Collins 80524</t>
  </si>
  <si>
    <t>Alley Cat</t>
  </si>
  <si>
    <t>Coffee/Tea</t>
  </si>
  <si>
    <t>120 1/2 W Laurel St, Fort Collins 80524</t>
  </si>
  <si>
    <t>Anheuser-Busch Tour Center</t>
  </si>
  <si>
    <t>2351 Busch Drive, Fort Collins, CO 80524</t>
  </si>
  <si>
    <t>Black Bottle Brewing</t>
  </si>
  <si>
    <t>1611 S. College Ave., Ste 1609, Fort Collins, CO 80525</t>
  </si>
  <si>
    <t>Comet Chicken</t>
  </si>
  <si>
    <t>Fried Chicken</t>
  </si>
  <si>
    <t>126 W. Mountain Avenue, Fort Collins, CO 80524</t>
  </si>
  <si>
    <t>CopperMuse Distillery</t>
  </si>
  <si>
    <t>Distillery, Cocktails, Bar Food</t>
  </si>
  <si>
    <t>244 N. College Ave, Fort Collins, CO 80524</t>
  </si>
  <si>
    <t>Elevation 5003 Distillery</t>
  </si>
  <si>
    <t>Distillery, Cocktails</t>
  </si>
  <si>
    <t>2601 S Lemay Ave Unit 8, Fort Collins, CO 80525</t>
  </si>
  <si>
    <t>320 Walnut Street, Fort Collins, CO 80524</t>
  </si>
  <si>
    <t>Maxline Brewing</t>
  </si>
  <si>
    <t>2724 McClelland Drive Unit 190, Fort Collins, CO 80525</t>
  </si>
  <si>
    <t>Music City Hot Chicken</t>
  </si>
  <si>
    <t>111 W. Prospect Road, Propsector Shops, Fort Collins, CO 80525</t>
  </si>
  <si>
    <t>1100 S. College Avenue, Fort Collins, CO 80524</t>
  </si>
  <si>
    <t>RARE Italian</t>
  </si>
  <si>
    <t>Italian, Steak</t>
  </si>
  <si>
    <t>101 S. College Avenue, Fort Collins, CO 80524</t>
  </si>
  <si>
    <t>Cocktails, Burgers, Bar Food</t>
  </si>
  <si>
    <t>321 E Foothills Pkwy, Fort Collins, CO 80525</t>
  </si>
  <si>
    <t>Blue Agave</t>
  </si>
  <si>
    <t>201 S College Avenue, Fort Collins, CO 80524</t>
  </si>
  <si>
    <t>Buffalo Wild Wings</t>
  </si>
  <si>
    <t>150 E. Harmony Road, 2A, Fort Collins, CO 80525</t>
  </si>
  <si>
    <t>195 E Foothills Parkway, Fort Collins CO 80525</t>
  </si>
  <si>
    <t>Wine, Italian</t>
  </si>
  <si>
    <t>931 E. Harmony Road, Fort Collins Shopping Cener, Fort Collins, CO 80525</t>
  </si>
  <si>
    <t>Distillery</t>
  </si>
  <si>
    <t>1708 East Lincoln Ave. #1, Fort Collins, CO 80524</t>
  </si>
  <si>
    <t>1335 W. Elizabeth Street, Fort Collins, CO 80521</t>
  </si>
  <si>
    <t>2909 E. Harmony Road, Fort Collins, CO 80528</t>
  </si>
  <si>
    <t>Gilded Goat Brewing</t>
  </si>
  <si>
    <t>3500 S. College Avenue, Fort Collins, CO 80525</t>
  </si>
  <si>
    <t>Horse &amp; Dragon Brewing Company</t>
  </si>
  <si>
    <t>124 Racquette Drive, Fort Collins, CO 80524</t>
  </si>
  <si>
    <t>Intersect Brewing</t>
  </si>
  <si>
    <t>2160 W. Drake Road, Fort Collins, CO 80526</t>
  </si>
  <si>
    <t>Los Tarascos</t>
  </si>
  <si>
    <t>Mobb Mountain Distillers</t>
  </si>
  <si>
    <t>400 Linden Street, Fort Collins, CO 80524</t>
  </si>
  <si>
    <t>New Belgium Brewing Company</t>
  </si>
  <si>
    <t>500 Linden Street, Fort Collins, CO 80524</t>
  </si>
  <si>
    <t>Odell Brewing Company</t>
  </si>
  <si>
    <t>800 E. Lincoln Avenue, Fort Collins, CO 80524</t>
  </si>
  <si>
    <t>Pour Brothers Community Tavern</t>
  </si>
  <si>
    <t>220 Linden Street, Fort Collins, CO 80524</t>
  </si>
  <si>
    <t>Prost Brewing Company</t>
  </si>
  <si>
    <t>321 Old Firehouse Alley, Fort Collins, CO 80524</t>
  </si>
  <si>
    <t>Rally King Brewing</t>
  </si>
  <si>
    <t>1624 S Lemay Ave #4, Fort Collins, CO</t>
  </si>
  <si>
    <t>Road 34</t>
  </si>
  <si>
    <t>Bar Food, Sandwich</t>
  </si>
  <si>
    <t>1213 W. Elizabeth Street, Fort Collins, CO 80521</t>
  </si>
  <si>
    <t>Cidery, Sandwich</t>
  </si>
  <si>
    <t> 215 N. College Avenue, Fort Collins, CO 80524</t>
  </si>
  <si>
    <t>Snowbank Brewing</t>
  </si>
  <si>
    <t>225 N. Lemay Avenue, Suite 1, Fort Collins, CO 80524</t>
  </si>
  <si>
    <t>The Colorado Room</t>
  </si>
  <si>
    <t>642 S. College Ave, Fort Collins, CO 80524</t>
  </si>
  <si>
    <t>Cocktails</t>
  </si>
  <si>
    <t>224 S. College Avenue, Fort Collins, CO 80524</t>
  </si>
  <si>
    <t>2635 S. College Avenue, Fort Collins, CO 80525</t>
  </si>
  <si>
    <t>Wolverine Farm Letterpress &amp; Publick House</t>
  </si>
  <si>
    <t>316 Willow Street, Fort Collins, CO 80524</t>
  </si>
  <si>
    <t>Zwei Brewing</t>
  </si>
  <si>
    <t>4612 S. Mason St., Suite 120, Fort Collins, CO 80525</t>
  </si>
  <si>
    <t>https://coopersmithspub.com</t>
  </si>
  <si>
    <t>http://choicecitybutcher.com/beer.html</t>
  </si>
  <si>
    <t>http://www.jaysbistro.net/</t>
  </si>
  <si>
    <t>http://suhsushi.wixsite.com/suhsushi</t>
  </si>
  <si>
    <t>Special Priced Lunch Menu</t>
  </si>
  <si>
    <t>https://stuftburgerbar.com/splash/assets/pdf/stuftFTC.pdf</t>
  </si>
  <si>
    <t>https://www.riograndemexican.com/</t>
  </si>
  <si>
    <t>https://www.huhot.com/</t>
  </si>
  <si>
    <t>http://www.youngscafe.com/</t>
  </si>
  <si>
    <t>https://www.beaujos.com/</t>
  </si>
  <si>
    <t>https://www.rodiziogrill.com/fort-collins/</t>
  </si>
  <si>
    <t>https://www.meltingpot.com/fort-collins-co/</t>
  </si>
  <si>
    <t>https://www.thefourfifteen.com/</t>
  </si>
  <si>
    <t>Daily Drink Specials</t>
  </si>
  <si>
    <t>https://www.jaxfishhouse.com/fort-collins/</t>
  </si>
  <si>
    <t>Daily Specials</t>
  </si>
  <si>
    <t>https://www.nyalafortcollins.com/</t>
  </si>
  <si>
    <t>https://chebahut.com/</t>
  </si>
  <si>
    <t>https://espoons.com</t>
  </si>
  <si>
    <t>https://acegilletts.com</t>
  </si>
  <si>
    <t>https://oldchicago.com/</t>
  </si>
  <si>
    <t>Wide range of food and drink specials</t>
  </si>
  <si>
    <t>https://www.cbpotts.com/locations/foothills/</t>
  </si>
  <si>
    <t>https://www.domenicsrestaurant.com</t>
  </si>
  <si>
    <t>Feisty Spirits Distillery</t>
  </si>
  <si>
    <t>https://www.fuzzystacoshop.com/locations/fort-collins-co-elizabeth</t>
  </si>
  <si>
    <t>https://www.fuzzystacoshop.com/locations/fort-collins-co-harmony/</t>
  </si>
  <si>
    <t>https://gildedgoatbrewing.com/</t>
  </si>
  <si>
    <t>https://www.odellbrewing.com/</t>
  </si>
  <si>
    <t>https://prostbrewing.com/</t>
  </si>
  <si>
    <t>https://rallykingbrewing.com/</t>
  </si>
  <si>
    <t>https://tonysbarfortcollins.com/</t>
  </si>
  <si>
    <t>https://www.wolverinefarm.org/letterpressandpublickhouse/</t>
  </si>
  <si>
    <t>Blind Pig</t>
  </si>
  <si>
    <t>11 Old Town Square #120, Fort Collins, CO 80524</t>
  </si>
  <si>
    <t>Forge Publick House</t>
  </si>
  <si>
    <t>Craft Beer</t>
  </si>
  <si>
    <t>Craft Beer, Bar Food</t>
  </si>
  <si>
    <t>https://blackbottleCraft Beer.com/</t>
  </si>
  <si>
    <t>CB &amp; Potts Restaurant &amp; Craft Beer - Foothills</t>
  </si>
  <si>
    <t>CB &amp; Potts Restaurant &amp; Craft Beer - Collindale</t>
  </si>
  <si>
    <t xml:space="preserve">$2 off select drafts </t>
  </si>
  <si>
    <t>255 Old Firehouse Alley, Fort Collins, CO 80524</t>
  </si>
  <si>
    <t>Fox and Crow</t>
  </si>
  <si>
    <t>2601 S Lemay Ave Suite #9, Fort Collins, CO 80525</t>
  </si>
  <si>
    <t>High Point</t>
  </si>
  <si>
    <t>146 N College Ave, Fort Collins, CO 80524</t>
  </si>
  <si>
    <t>Lucky Joes</t>
  </si>
  <si>
    <t>Bar Food, Craft Beer</t>
  </si>
  <si>
    <t>25 Old Town Square, Fort Collins, CO 80524</t>
  </si>
  <si>
    <t>Social</t>
  </si>
  <si>
    <t>$3 – $6 drink and food specials</t>
  </si>
  <si>
    <t>Trailhead Tavern</t>
  </si>
  <si>
    <t>Burgers, Bar Food</t>
  </si>
  <si>
    <t>1441 E Horsetooth Rd, Fort Collins, CO 80525</t>
  </si>
  <si>
    <t>2670 E Harmony Rd, Fort Collins, CO 80525</t>
  </si>
  <si>
    <t>214 Linden St, Fort Collins, CO 80524</t>
  </si>
  <si>
    <t>234 Linden St, Fort Collins, CO 80524</t>
  </si>
  <si>
    <t>1, Old Town Square #7, Fort Collins, CO 80524</t>
  </si>
  <si>
    <t>148 W Mountain Ave, Fort Collins, CO 80524</t>
  </si>
  <si>
    <t>outdoor</t>
  </si>
  <si>
    <t>outdooor</t>
  </si>
  <si>
    <t>Parking</t>
  </si>
  <si>
    <t>hard</t>
  </si>
  <si>
    <t>easy</t>
  </si>
  <si>
    <t>https://www.cbpotts.com/locations/collindale/</t>
  </si>
  <si>
    <t>https://www.bjsrestaurants.com/locations/co/fort-collins</t>
  </si>
  <si>
    <t>Outdoor Option?</t>
  </si>
  <si>
    <t>Pets?</t>
  </si>
  <si>
    <t>pets</t>
  </si>
  <si>
    <t>true</t>
  </si>
  <si>
    <t>false</t>
  </si>
  <si>
    <t>campus</t>
  </si>
  <si>
    <t>midtown</t>
  </si>
  <si>
    <t>http://www.bigcityburrito.com/</t>
  </si>
  <si>
    <t>http://www.austinsamericangrill.com</t>
  </si>
  <si>
    <t>http://www.eastmoonasianbistroco.com</t>
  </si>
  <si>
    <t>http://www.cafevino.com/</t>
  </si>
  <si>
    <t>http://www.fiveguys.com/</t>
  </si>
  <si>
    <t>http://www.crownpub.net</t>
  </si>
  <si>
    <t>http://www.tastyharmony.com/</t>
  </si>
  <si>
    <t>http://www.picklebarrelfc.com/</t>
  </si>
  <si>
    <t>http://www.krazykarlspizza.com/</t>
  </si>
  <si>
    <t>http://www.fishmkt.com</t>
  </si>
  <si>
    <t>http://www.thaipepperco.com</t>
  </si>
  <si>
    <t>http://www.sonnylubicksteakhouse.com</t>
  </si>
  <si>
    <t>http://www.bigalsburgersanddogs.com/</t>
  </si>
  <si>
    <t>http://www.lostaracos.com</t>
  </si>
  <si>
    <t>http://www.avogadros.com</t>
  </si>
  <si>
    <t>http://www.tajmahalfortcollins.com/</t>
  </si>
  <si>
    <t>http://www.sushijeju.com</t>
  </si>
  <si>
    <t>http://www.srithairestaurant.com/</t>
  </si>
  <si>
    <t>http://www.themoothouse.com/</t>
  </si>
  <si>
    <t>http://www.wildboarcoffee.com</t>
  </si>
  <si>
    <t>http://www.jimswings.com/</t>
  </si>
  <si>
    <t>http://www.bannthairestaurant.net/</t>
  </si>
  <si>
    <t>http://www.islandgrillrestaurant.com</t>
  </si>
  <si>
    <t>http://www.alleycatcoffeehouse.com</t>
  </si>
  <si>
    <t>http://www.budweisertours.com/locations/ft-collins-colorado.html</t>
  </si>
  <si>
    <t>http://www.cometchicken.com</t>
  </si>
  <si>
    <t>http://www.coppermuse.com/</t>
  </si>
  <si>
    <t>http://www.elevation5003.com/</t>
  </si>
  <si>
    <t>http://www.illegalpetes.com/fort-collins-old-town</t>
  </si>
  <si>
    <t>http://www.maxlinebrewing.com</t>
  </si>
  <si>
    <t>http://www.mchcco.com/</t>
  </si>
  <si>
    <t>http://www.nicksfc.com/</t>
  </si>
  <si>
    <t>http://www.rareitalian.com/</t>
  </si>
  <si>
    <t>http://www.barlouie.com/locations/states/colorado/foothills-mall-fort-collins/</t>
  </si>
  <si>
    <t>http://www.blueagavegrillcolorado.com/menu/</t>
  </si>
  <si>
    <t>http://www.buffalowildwings.com</t>
  </si>
  <si>
    <t>http://www.feistyspirits.com/</t>
  </si>
  <si>
    <t>http://www.horseanddragonbrewing.com/</t>
  </si>
  <si>
    <t>http://www.intersectbrewing.com/</t>
  </si>
  <si>
    <t>http://www.mobbmountain.com</t>
  </si>
  <si>
    <t>http://www.newbelgium.com/Craft Beer</t>
  </si>
  <si>
    <t>http://www.pourbrothers.com/</t>
  </si>
  <si>
    <t>http://www.road34.com/</t>
  </si>
  <si>
    <t>http://www.scrumpys.net</t>
  </si>
  <si>
    <t>http://www.snowbank.beer/</t>
  </si>
  <si>
    <t>http://www.thecoloradoroom.com</t>
  </si>
  <si>
    <t>http://www.tortillamarissas.com</t>
  </si>
  <si>
    <t>http://www.zweibrewing.com/</t>
  </si>
  <si>
    <t>http://www.blindpigfortcollins.com/</t>
  </si>
  <si>
    <t>http://www.elliotsmartini.com/</t>
  </si>
  <si>
    <t>http://www.theforgepublickhouse.com</t>
  </si>
  <si>
    <t>http://www.thefoxandthecrow.net/</t>
  </si>
  <si>
    <t>http://www.highpointbar.com/</t>
  </si>
  <si>
    <t>http://www.luckyjoes.com/</t>
  </si>
  <si>
    <t>http://www.socialfortcollins.com/</t>
  </si>
  <si>
    <t>http://www.trailheadtavern.com/</t>
  </si>
  <si>
    <t>Cafe Vino</t>
  </si>
  <si>
    <t>Emporium Kitchen and Wine Market</t>
  </si>
  <si>
    <t>378 Walnut St, Fort Collins, CO 80524</t>
  </si>
  <si>
    <t>Wine, Pizza, Seafood</t>
  </si>
  <si>
    <t>http://emporiumftcollins.com/</t>
  </si>
  <si>
    <t>Magic Rat</t>
  </si>
  <si>
    <t>Cocktail</t>
  </si>
  <si>
    <t>https://magicratlivemusic.com</t>
  </si>
  <si>
    <t>https://sunsetloungerooftop.com/</t>
  </si>
  <si>
    <t>Sunset Lounge</t>
  </si>
  <si>
    <t>Longhorn Steakhouse</t>
  </si>
  <si>
    <t>Steaks</t>
  </si>
  <si>
    <t>Smokin Fins</t>
  </si>
  <si>
    <t>Torchys Tacos</t>
  </si>
  <si>
    <t>Beer</t>
  </si>
  <si>
    <t>Tacos</t>
  </si>
  <si>
    <t>https://www.longhornsteakhouse.com/home</t>
  </si>
  <si>
    <t>http://finsconcepts.com/restaurants/smokin-fins-grill/</t>
  </si>
  <si>
    <t>https://torchystacos.com/location/fort-collins/</t>
  </si>
  <si>
    <t>3280 S COLLEGE AVE FORT COLLINS, CO 80525</t>
  </si>
  <si>
    <t xml:space="preserve"> 3450 S College Ave, Fort Collins, CO 80525</t>
  </si>
  <si>
    <t>327 E Foothills Pkwy #120, Fort Collins, CO 80525</t>
  </si>
  <si>
    <t>Moes Original BBQ</t>
  </si>
  <si>
    <t>181 N College Ave</t>
  </si>
  <si>
    <t>https://www.moesoriginalbbq.com/lo/fort-collins</t>
  </si>
  <si>
    <t>Slyce Pizza Co</t>
  </si>
  <si>
    <t>Pizza</t>
  </si>
  <si>
    <t>https://www.slycepizzaco.com/</t>
  </si>
  <si>
    <t>163 W. Mountain Ave, Fort Collins, Co 80524</t>
  </si>
  <si>
    <t>Union</t>
  </si>
  <si>
    <t>https://www.unionbarsodafountain.com/</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</si>
  <si>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</si>
  <si>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</si>
  <si>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</si>
  <si>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</si>
  <si>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</si>
  <si>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</si>
  <si>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</si>
  <si>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</si>
  <si>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</si>
  <si>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</si>
  <si>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</si>
  <si>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</si>
  <si>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</si>
  <si>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</si>
  <si>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</si>
  <si>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</si>
  <si>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</si>
  <si>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</si>
  <si>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</si>
  <si>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</si>
  <si>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</si>
  <si>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</si>
  <si>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</si>
  <si>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old</t>
  </si>
  <si>
    <t>nfoco</t>
  </si>
  <si>
    <t>sfoco</t>
  </si>
  <si>
    <t>cwest</t>
  </si>
  <si>
    <t>area</t>
  </si>
  <si>
    <t>med</t>
  </si>
  <si>
    <t>lat</t>
  </si>
  <si>
    <t>long</t>
  </si>
  <si>
    <t>250 Jefferson St, Fort Collins, CO 80524</t>
  </si>
  <si>
    <t>kid</t>
  </si>
  <si>
    <t>kid deal</t>
  </si>
  <si>
    <t>Thursdays: 1 Kid meal for each paying adult. Not valid for groups or parties.</t>
  </si>
  <si>
    <t>Tuesday: Kids eat free with adult purchase of a food item</t>
  </si>
  <si>
    <t>Sunday: $7.95 Children's buffet with purchase of adult's buffet meal</t>
  </si>
  <si>
    <t>Monday: $1.99 kids meals all day (Dine in only) &lt;br&gt; Tuesday: Specially priced wings</t>
  </si>
  <si>
    <t>Sunday: Kids eat free with adult purchase.</t>
  </si>
  <si>
    <t>Saturday: Free grilled cheese sandwich</t>
  </si>
  <si>
    <t>Tuesday: $1 kids deal with purchase of an adult meal.</t>
  </si>
  <si>
    <t>DC Oaks</t>
  </si>
  <si>
    <t>Dickies BBQ</t>
  </si>
  <si>
    <t>Garlic Knot</t>
  </si>
  <si>
    <t>Inca</t>
  </si>
  <si>
    <t>Old Chicago Timberline</t>
  </si>
  <si>
    <t>Pueblo Viejo</t>
  </si>
  <si>
    <t>Texas Roadhouse</t>
  </si>
  <si>
    <t>Tom and Chee</t>
  </si>
  <si>
    <t>3 Margaritas</t>
  </si>
  <si>
    <t>4010 S College Ave Fort Collins CO</t>
  </si>
  <si>
    <t>https://www.3margaritasfortcollins.com/</t>
  </si>
  <si>
    <t>Monday: Kids eat free with adult purchase</t>
  </si>
  <si>
    <t>3581 E. Harmony Road Fort Collins CO</t>
  </si>
  <si>
    <t>https://www.dcoakesbrewhouse.com/</t>
  </si>
  <si>
    <t>Tuesday: Kids eat free with adult purchase</t>
  </si>
  <si>
    <t>2721 S. College Ave. Fort Collins CO</t>
  </si>
  <si>
    <t>Sunday: One kids meal with $10 purchase per adult</t>
  </si>
  <si>
    <t>2880 E. Harmony Road Fort Collins CO</t>
  </si>
  <si>
    <t>2601 S. Lemay Ave Fort Collins CO</t>
  </si>
  <si>
    <t>Wednesday: Kids eat free with adult purchase (6-8pm)</t>
  </si>
  <si>
    <t>2413 South College Fort Collins CO</t>
  </si>
  <si>
    <t>4709 S. Timberline Rd. Fort Collins CO</t>
  </si>
  <si>
    <t>Wednesday: 2 Free kids meals with full priced adult purchase (5-9pm)</t>
  </si>
  <si>
    <t>185 N College Ave Fort Collins CO</t>
  </si>
  <si>
    <t>925 East Harmony Road Fort Collins CO</t>
  </si>
  <si>
    <t>Sunday &amp; Tuesday: Kids eat free after 5pm from children’s menu w/ the purchase of a regular priced adult entree.</t>
  </si>
  <si>
    <t>Everyday: Meal with adult purchase (after 5pm)</t>
  </si>
  <si>
    <t>2001 S. Timberline Fort Collins CO</t>
  </si>
  <si>
    <t>4633 Timberline Rd. Fort Collins CO</t>
  </si>
  <si>
    <t>Monday: $0.99 Kids Meal with adult purchase</t>
  </si>
  <si>
    <t>2909 E. Harmony Rd. Fort Collins CO</t>
  </si>
  <si>
    <t>Monday: Kids Eat Free &lt;br&gt; Tuesday: 50% off grilled cheese</t>
  </si>
  <si>
    <t>Serious Texas BBQ</t>
  </si>
  <si>
    <t>$3 select brews &lt;br&gt; $4 wells &lt;br&gt; $5 house wines</t>
  </si>
  <si>
    <t>2 for 1 Drink Specials &lt;br&gt; Range of Appetizer Specials &lt;br&gt; Buy 1 Sushi Roll, Get Half Off 2nd Roll</t>
  </si>
  <si>
    <t>Premium Wells: $3.50 &lt;br&gt; Martini’s &amp; Manhattan's: $5.00  &lt;br&gt; Select Draft Beers: $3.50 &lt;br&gt; House Wines: $3.50 &lt;br&gt; A range of food specials</t>
  </si>
  <si>
    <t>$2.50 Coors Lights &amp; Coors Drafts &lt;br&gt; $3.50 Select Craft Drafts &lt;br&gt; $4 House Margaritas &lt;br&gt; $3 Wells &lt;br&gt; Free Chips and Salsa w/ Bar purchase</t>
  </si>
  <si>
    <t>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t>
  </si>
  <si>
    <t>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t>
  </si>
  <si>
    <t>$1 Off House Cocktails &lt;br&gt; $5 Mai Tais All Day on Mondays!</t>
  </si>
  <si>
    <t>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t>
  </si>
  <si>
    <t>$1.50 Off All Beers and Margs &lt;br&gt; $0.50 Off Everything Else</t>
  </si>
  <si>
    <t>Tueday: Kids eat free (max 2) with adult purchase</t>
  </si>
  <si>
    <t>Aloha Coffee and Grill</t>
  </si>
  <si>
    <t>Coffee</t>
  </si>
  <si>
    <t>822 South College Avenue, Fort Collins, CO 80524</t>
  </si>
  <si>
    <t>American</t>
  </si>
  <si>
    <t>100 West Mountain Ave, Fort Collins, CO 80524</t>
  </si>
  <si>
    <t>Back Porch Cafe</t>
  </si>
  <si>
    <t>1101 E Lincoln Avenue, Fort Collins, CO 80526</t>
  </si>
  <si>
    <t>Backcountry Provisions</t>
  </si>
  <si>
    <t>140 North College, Fort Collins, CO 80524</t>
  </si>
  <si>
    <t>Breakfast Club</t>
  </si>
  <si>
    <t>Bfast</t>
  </si>
  <si>
    <t>121 W. Monroe Dr., Fort Collins, CO 80525</t>
  </si>
  <si>
    <t>Cafe Athens</t>
  </si>
  <si>
    <t>2842 Council Tree Avenue, Fort Collins, CO 80525</t>
  </si>
  <si>
    <t>Cafe Bluebird</t>
  </si>
  <si>
    <t>524 W. Laurel Street, Fort Collins, CO 80521</t>
  </si>
  <si>
    <t>1900 E. Lincoln Unit B, Fort Collins, CO 80524</t>
  </si>
  <si>
    <t>Funkwerks</t>
  </si>
  <si>
    <t>Hacienda Real Family Mexican</t>
  </si>
  <si>
    <t>421 Centro Way, Fort Collins, CO 80524</t>
  </si>
  <si>
    <t>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t>
  </si>
  <si>
    <t>Monday-Friday&lt;br&gt;4-7 pm &amp; Sunday 4 pm-Close:&lt;br&gt;$1 off Draft Pints &amp; Bottled Beer&lt;br&gt;$1 off Wines&lt;br&gt;$5.50 Wells&lt;br&gt;$6.50 Premium Well Martini&lt;br&gt;$6.50 Margaritas&lt;br&gt;$5 Specialty Appetizers</t>
  </si>
  <si>
    <t>Surfside 7</t>
  </si>
  <si>
    <t>238 Linden St, Fort Collins, CO 80524</t>
  </si>
  <si>
    <t>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t>
  </si>
  <si>
    <t>Tap and Handle</t>
  </si>
  <si>
    <t>307 S College Ave, Fort Collins, CO 80524</t>
  </si>
  <si>
    <t>http://www.tapandhandle.com/</t>
  </si>
  <si>
    <t>$1 off beers &lt;br&gt; Food deals</t>
  </si>
  <si>
    <t>La Buena Vida</t>
  </si>
  <si>
    <t xml:space="preserve"> 901 E Harmony Rd, Fort Collins, CO 80525</t>
  </si>
  <si>
    <t>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t>
  </si>
  <si>
    <t>http://buenavidafoco.com</t>
  </si>
  <si>
    <t>2608 S Timberline Rd, Fort Collins, CO 80525</t>
  </si>
  <si>
    <t>https://www.williamolivers.com/</t>
  </si>
  <si>
    <t>Town Pump</t>
  </si>
  <si>
    <t>124 N College Ave, Fort Collins, CO 80524</t>
  </si>
  <si>
    <t>steaks</t>
  </si>
  <si>
    <t>151 N College Ave, Fort Collins, CO 80524</t>
  </si>
  <si>
    <t>https://www.thestillwhiskeysteaks.com</t>
  </si>
  <si>
    <t>McClellans Brewing</t>
  </si>
  <si>
    <t>Craft</t>
  </si>
  <si>
    <t>1035 S Taft Hill Rd Fort Collins, CO</t>
  </si>
  <si>
    <t>$1 Off House Pints and Specialty Drinks &lt;br&gt; Half Off All Apps</t>
  </si>
  <si>
    <t>http://www.mcclellansbrewingcompany.com/</t>
  </si>
  <si>
    <t>The Whiskey</t>
  </si>
  <si>
    <t>cocktails</t>
  </si>
  <si>
    <t>214 S College Ave Fort Collins, CO</t>
  </si>
  <si>
    <t>www.thewhiskeyfc.com/</t>
  </si>
  <si>
    <t>Avuncular Bob’s Beerhouse</t>
  </si>
  <si>
    <t>830 S College Ave Fort Collins, CO</t>
  </si>
  <si>
    <t>https://www.avuncularbobs.com/</t>
  </si>
  <si>
    <t>The Mayor of Old Town</t>
  </si>
  <si>
    <t>632 S Mason St, Fort Collins, CO 80524</t>
  </si>
  <si>
    <t>https://themayorofoldtown.com</t>
  </si>
  <si>
    <t>Pinball Jones</t>
  </si>
  <si>
    <t>beer</t>
  </si>
  <si>
    <t>107 Linden St, Fort Collins, CO 80524</t>
  </si>
  <si>
    <t>Mondays: $2 PBR &lt;br&gt; Wednsday: $1 off Odells &lt;br&gt; Thursday: $1 off New Belgium &lt;br&gt; Friday: $1 off select bottles, $3 select drafts</t>
  </si>
  <si>
    <t>https://www.pinballjones.com/</t>
  </si>
  <si>
    <t>Bawarchi Biryanis</t>
  </si>
  <si>
    <t>1611 S College Ave #100, Fort Collins, CO 80525</t>
  </si>
  <si>
    <t>https://www.bawarchifortcollins.com</t>
  </si>
  <si>
    <t>Cafe de Bangkok</t>
  </si>
  <si>
    <t>1232 W Elizabeth St C-7, Fort Collins, CO 80521</t>
  </si>
  <si>
    <t>https://www.allmenus.com/co/fort-collins/389523-cafe-de-bangkok/menu/</t>
  </si>
  <si>
    <t>Cafe Mexicali</t>
  </si>
  <si>
    <t>2925 S College Ave, Fort Collins, CO 80525</t>
  </si>
  <si>
    <t>www.cafemexicali.com/</t>
  </si>
  <si>
    <t>Caninos</t>
  </si>
  <si>
    <t>613 S College Ave, Fort Collins, CO 80524</t>
  </si>
  <si>
    <t>www.caninositalianrestaurant.com/</t>
  </si>
  <si>
    <t>Charco Broiler</t>
  </si>
  <si>
    <t>1716 E Mulberry St, Fort Collins, CO 80524</t>
  </si>
  <si>
    <t>https://www.charcobroiler.com</t>
  </si>
  <si>
    <t>Ginger and Baker</t>
  </si>
  <si>
    <t>359 Linden St, Fort Collins, CO 80524</t>
  </si>
  <si>
    <t>ttps://gingerandbaker.com</t>
  </si>
  <si>
    <t>JAWS Sushi</t>
  </si>
  <si>
    <t>1205 W Elizabeth St, Fort Collins, CO 80521</t>
  </si>
  <si>
    <t>$4 large hot sakes &lt;br&gt; $3 Domestic Drafts &lt;br&gt; Daily Lunch Specials</t>
  </si>
  <si>
    <t>https://www.facebook.com/jawsfoco/</t>
  </si>
  <si>
    <t>Locality Kitchen and Bar</t>
  </si>
  <si>
    <t>2350 E Harmony Rd #1, Fort Collins, CO 80528</t>
  </si>
  <si>
    <t>localityfoco.com/</t>
  </si>
  <si>
    <t>Lost Cajun</t>
  </si>
  <si>
    <t>331 S Meldrum St #100, Fort Collins, CO 80521</t>
  </si>
  <si>
    <t>https://thelostcajun.com/locations/fort-collins-colorado</t>
  </si>
  <si>
    <t>LuLu Asian Bistro</t>
  </si>
  <si>
    <t>117 S College Ave, Fort Collins, CO 80521</t>
  </si>
  <si>
    <t>www.lulufc.com/</t>
  </si>
  <si>
    <t>Lupitas Mexican Restaurant</t>
  </si>
  <si>
    <t>1720 W Mulberry St, Fort Collins, CO 80521</t>
  </si>
  <si>
    <t>Maza Kabob</t>
  </si>
  <si>
    <t>2427 S College Ave, Fort Collins, CO 80525</t>
  </si>
  <si>
    <t>www.mazakabob.com/</t>
  </si>
  <si>
    <t>otto PINT</t>
  </si>
  <si>
    <t>1100 Oakridge Dr, Fort Collins, CO 80525</t>
  </si>
  <si>
    <t>$5 Margs &lt;br&gt; $5 Ottom Press &lt;br&gt; $5 Taster Tray &lt;br&gt; $5 bar bites including stuffed pretzels, olive bowls, and pepper teaser tray</t>
  </si>
  <si>
    <t>www.ottopint.com/</t>
  </si>
  <si>
    <t>Paninos Italian Restaurant</t>
  </si>
  <si>
    <t>310 W Prospect Rd, Fort Collins, CO 80526</t>
  </si>
  <si>
    <t>www.fortcollinspaninos.com</t>
  </si>
  <si>
    <t>Steak-Out Saloon</t>
  </si>
  <si>
    <t>152 W Mountain Ave, Fort Collins, CO 80524</t>
  </si>
  <si>
    <t>steakoutsaloon.com/</t>
  </si>
  <si>
    <t>Thai Station</t>
  </si>
  <si>
    <t>626 S College Ave, Fort Collins, CO 80524</t>
  </si>
  <si>
    <t>The Farmhouse at Jessup Farm</t>
  </si>
  <si>
    <t>1957 Jessup Dr, Fort Collins, CO 80525</t>
  </si>
  <si>
    <t>www.farmhousefc.com</t>
  </si>
  <si>
    <t>The Welsh Rabbit Cheese Bistro</t>
  </si>
  <si>
    <t>200 B Walnut Street, Fort Collins, CO 80524</t>
  </si>
  <si>
    <t>https://www.thewelshrabbit.com/bistro</t>
  </si>
  <si>
    <t>The Yeti Bar and Grill</t>
  </si>
  <si>
    <t>23 Old Town Square, Fort Collins, CO 80521</t>
  </si>
  <si>
    <t xml:space="preserve">Toys Thai Cafe </t>
  </si>
  <si>
    <t>128 W Laurel St, Fort Collins, CO 80524</t>
  </si>
  <si>
    <t>Waltzing Kangaroo</t>
  </si>
  <si>
    <t>1109 W Elizabeth St, Fort Collins, CO 80521</t>
  </si>
  <si>
    <t>https://waltzingkangaroo.com/</t>
  </si>
  <si>
    <t>Wing Shack Fort Collins</t>
  </si>
  <si>
    <t>1011 S Lemay Ave, Fort Collins, CO 80524</t>
  </si>
  <si>
    <t>https://wingshackwings.com/</t>
  </si>
  <si>
    <t>Yum Yums Bar</t>
  </si>
  <si>
    <t>1300 W Elizabeth St, Fort Collins, CO 80521</t>
  </si>
  <si>
    <t>yumyumsfortcollins.com</t>
  </si>
  <si>
    <t>Elevated Sandwiches</t>
  </si>
  <si>
    <t>Rainbow Restaurant</t>
  </si>
  <si>
    <t>Simmer</t>
  </si>
  <si>
    <t>Snack Attack Specialty Sandwiches &amp; Brews</t>
  </si>
  <si>
    <t>R Bar and Lounge</t>
  </si>
  <si>
    <t>NOCO Distillery</t>
  </si>
  <si>
    <t>Blue Door</t>
  </si>
  <si>
    <t>West End Pub</t>
  </si>
  <si>
    <t>Downtown Artery</t>
  </si>
  <si>
    <t>Ramskellar Pub &amp; Grub</t>
  </si>
  <si>
    <t>Sahara Night Smoke Lounge</t>
  </si>
  <si>
    <t>Sundance Steakhouse &amp; Saloon</t>
  </si>
  <si>
    <t>Match Ups Pool Hall</t>
  </si>
  <si>
    <t>Swing Station</t>
  </si>
  <si>
    <t>Ten Bears Winery</t>
  </si>
  <si>
    <t>Aggie Theatre</t>
  </si>
  <si>
    <t>1939 Jessup Dr Fort Collins CO</t>
  </si>
  <si>
    <t>1612 N College Ave Fort Collins CO</t>
  </si>
  <si>
    <t>212 W Laurel St Fort Collins CO</t>
  </si>
  <si>
    <t>2519 S Shields St Fort Collins CO</t>
  </si>
  <si>
    <t>120 W Stuart St Fort Collins CO</t>
  </si>
  <si>
    <t>2713 Adobe Dr Fort Collins CO</t>
  </si>
  <si>
    <t>107 Laurel St Fort Collins CO</t>
  </si>
  <si>
    <t>328 S Link Ln Fort Collins CO</t>
  </si>
  <si>
    <t>820 City Park Ave Fort Collins CO</t>
  </si>
  <si>
    <t>214 Linden St Fort Collins CO</t>
  </si>
  <si>
    <t>1119 W Drake Rd Fort Collins CO</t>
  </si>
  <si>
    <t>254 Linden St Fort Collins CO</t>
  </si>
  <si>
    <t>500 University Ave Fort Collins CO</t>
  </si>
  <si>
    <t>2716 E Mulberry St Fort Collins CO</t>
  </si>
  <si>
    <t>625 S Mason St Fort Collins CO</t>
  </si>
  <si>
    <t>167 North College Ave Fort Collins CO</t>
  </si>
  <si>
    <t>4015 S Taft Hill Rd Fort Collins CO</t>
  </si>
  <si>
    <t>144 S Mason St Fort Collins CO</t>
  </si>
  <si>
    <t>204 S College Ave Fort Collins CO</t>
  </si>
  <si>
    <t>5114 County Rd 23E Laporte CO</t>
  </si>
  <si>
    <t>3311 Co Road 54G Laporte CO</t>
  </si>
  <si>
    <t>$2 off all beers</t>
  </si>
  <si>
    <t>The Still Whiskey Steaks</t>
  </si>
  <si>
    <t>https://www.aggietheatre.com/</t>
  </si>
  <si>
    <t>http://bluedoorfortcollins.com/</t>
  </si>
  <si>
    <t>$2.50 off craft cocktails&lt;br&gt;$5 Wine&lt;br&gt;Sharable bites menu</t>
  </si>
  <si>
    <t>https://www.downtownartery.com/</t>
  </si>
  <si>
    <t>http://www.elevatedsandwiches.com/menu/</t>
  </si>
  <si>
    <t>http://www.everydayjoes.org/</t>
  </si>
  <si>
    <t>https://www.hodishalfnote.com/</t>
  </si>
  <si>
    <t>http://www.matchupspoolhall.com/</t>
  </si>
  <si>
    <t>http://www.mojeauxsfortcollins.com/</t>
  </si>
  <si>
    <t>https://www.nocodistillery.com/</t>
  </si>
  <si>
    <t>http://www.rbarandlounge.com/</t>
  </si>
  <si>
    <t>https://rainbowfoco.com/</t>
  </si>
  <si>
    <t>https://lsc.colostate.edu/lory-student-centers-ramskeller-pub/</t>
  </si>
  <si>
    <t>https://simmerfc.com/</t>
  </si>
  <si>
    <t>Sunday: Kids eat for $1.00 with adult purchase</t>
  </si>
  <si>
    <t>Jessup Farm Barrel House</t>
  </si>
  <si>
    <t>1921 Jessup Dr, Fort Collins, CO 80525</t>
  </si>
  <si>
    <t>http://www.jessupfarmbarrelhouse.com/</t>
  </si>
  <si>
    <t>Bad Daddys Burger Bar</t>
  </si>
  <si>
    <t>347 E Foothills Pkwy #110, Fort Collins, CO 80525</t>
  </si>
  <si>
    <t>$4 Queso with chips </t>
  </si>
  <si>
    <t>$5 Half order of Crispy Buffalo wings</t>
  </si>
  <si>
    <t>$3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t>
  </si>
  <si>
    <t>https://www.baddaddysburgerbar.com/store/co/fortcollins</t>
  </si>
  <si>
    <t>Hacienda</t>
  </si>
  <si>
    <t>efoco</t>
  </si>
  <si>
    <t>Discounted drinks and food specials</t>
  </si>
  <si>
    <t>Chimeny Park</t>
  </si>
  <si>
    <t>windsor</t>
  </si>
  <si>
    <t>406 Main Street Windsor CO</t>
  </si>
  <si>
    <t>http://www.chimneypark.com/</t>
  </si>
  <si>
    <t>Hearth Restaurant and Pub</t>
  </si>
  <si>
    <t>http://www.hearthrestaurantandpub.com/</t>
  </si>
  <si>
    <t>$4 House Wines&lt;br&gt;$5-7 Cocktails&lt;br&gt;$3-5 Beers &lt;br&gt;More than 20 Food specials ranging from $1-16</t>
  </si>
  <si>
    <t>205 1/2 4th Street Windsor, CO 80550</t>
  </si>
  <si>
    <t>All sorts of great happy hour small plates!&lt;br&gt;Draught beers at $4/glass&lt;br&gt;Select wines at $5/glass&lt;br&gt;House cocktails at $6/glass&lt;br&gt;Private parking lot! Makes parking a snap!</t>
  </si>
  <si>
    <t>Rally5 Street Eats and Bar</t>
  </si>
  <si>
    <t>2310 E Harmony Rd, Fort Collins, CO 80525</t>
  </si>
  <si>
    <t>https://www.rally5streeteats.com/</t>
  </si>
  <si>
    <t>Vatos Tacos and Tequila</t>
  </si>
  <si>
    <t>FoCo DoCo</t>
  </si>
  <si>
    <t>Urban Bricks</t>
  </si>
  <si>
    <t>Friendly Nicks Butcher</t>
  </si>
  <si>
    <t>Sips Grub and Pub</t>
  </si>
  <si>
    <t>Oreganos</t>
  </si>
  <si>
    <t>The Regional</t>
  </si>
  <si>
    <t>200 N College Ave, Fort Collins, CO 80524</t>
  </si>
  <si>
    <t>https://vatostacosandtequila.com/</t>
  </si>
  <si>
    <t>234 N College Ave a1, Fort Collins, CO 80524</t>
  </si>
  <si>
    <t>https://focodoco.com/</t>
  </si>
  <si>
    <t>2860 E Harmony Rd #110, Fort Collins, CO 80528</t>
  </si>
  <si>
    <t>https://www.urbanbricks.com/</t>
  </si>
  <si>
    <t>2601 S Lemay Ave #4, Fort Collins, CO 80525</t>
  </si>
  <si>
    <t>https://www.fnbutcher.com/</t>
  </si>
  <si>
    <t>1801 S College Ave unit d, Fort Collins, CO 80525</t>
  </si>
  <si>
    <t>https://www.facebook.com/sipsgrub/</t>
  </si>
  <si>
    <t>4235 S College Ave, Fort Collins, CO 80525</t>
  </si>
  <si>
    <t>http://oreganos.com/locations/fort-collins/</t>
  </si>
  <si>
    <t>130 S Mason St, Fort Collins, CO 80524</t>
  </si>
  <si>
    <t>https://www.theregionalfood.com/</t>
  </si>
  <si>
    <t>200 N College Ave</t>
  </si>
  <si>
    <t xml:space="preserve"> Fort Collins</t>
  </si>
  <si>
    <t xml:space="preserve"> CO 80524</t>
  </si>
  <si>
    <t>234 N College Ave a1</t>
  </si>
  <si>
    <t>2860 E Harmony Rd #110</t>
  </si>
  <si>
    <t xml:space="preserve"> CO 80528</t>
  </si>
  <si>
    <t>2601 S Lemay Ave #4</t>
  </si>
  <si>
    <t xml:space="preserve"> CO 80525</t>
  </si>
  <si>
    <t>1801 S College Ave unit d</t>
  </si>
  <si>
    <t>4235 S College Ave</t>
  </si>
  <si>
    <t>130 S Mason St</t>
  </si>
  <si>
    <t>$5 cocktails including Gin and Tonics, Lavendar Sours, Colorado Mules, Bee Stings, and Don Drapers</t>
  </si>
  <si>
    <t>Weekly Specials&lt;br&gt;Mondays - 2 for 1 Growler Fills&lt;br&gt;Tuesdays - $8 Crowlers (carry out only)&lt;br&gt;Wednesdays - Lucky 7 Six Pack - Buy a 6 pack but get 7 bottles!&lt;br&gt; $9.99 Liter Boots of Beer</t>
  </si>
  <si>
    <t>Every Monday from 6pm to 9pm, $3 off your bier if you buy it in a 1 liter MaB glass &lt;br&gt;Tuesday Countdown Special - From 1pm to 2pm you get $3 off growler fills, 2pm to 3pm you get $2 off growler fills, from 3pm to 4pm you get $1 off growler fills.</t>
  </si>
  <si>
    <t>Justines Pizza</t>
  </si>
  <si>
    <t>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t>
  </si>
  <si>
    <t>1015 S. Taft Hill Road Fort Collins</t>
  </si>
  <si>
    <t>Wine Wednesdays - 10 percent off all purchases on Hump Day!</t>
  </si>
  <si>
    <t>out</t>
  </si>
  <si>
    <t>Half off beverages in a can.</t>
  </si>
  <si>
    <t>Infinite Monkey Theorem</t>
  </si>
  <si>
    <t>234 N College Ave #3a, Fort Collins, CO 80524</t>
  </si>
  <si>
    <t>Crooked Stave - Fort Collins</t>
  </si>
  <si>
    <t>234 N College Ave Unit D, Fort Collins, CO 80524</t>
  </si>
  <si>
    <t>pet</t>
  </si>
  <si>
    <t xml:space="preserve">Ride Your Bike For $1 Off All Draft Beer&lt;br&gt;2 Live Music Stages - Indoor And Outdoor&lt;br&gt;Happy Hour 2-7pm - Monday - Friday&lt;br&gt;Open Mic Every Wednesday Night </t>
  </si>
  <si>
    <t>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t>
  </si>
  <si>
    <t>$3.50 All 14 oz Drafts&lt;br&gt;$4.50 Wines by the Glass&lt;br&gt;$5.50 Signauture Martinis&lt;br&gt;Half Off Select Appetizers and Flatbreads</t>
  </si>
  <si>
    <t>Taste and Savor Wine Bar</t>
  </si>
  <si>
    <t>3581 E Harmony Rd Suite 130, Fort Collins, CO 80528</t>
  </si>
  <si>
    <t>Special pricing on a sparkling, white, rose and red by the glass. Discount prices on cheese board and cheese bread.</t>
  </si>
  <si>
    <t>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t>
  </si>
  <si>
    <t>$2.00 off Draft Beers&lt;br&gt; $5.00 House Wines&lt;br&gt;$1.00 off wines by the glass&lt;br&gt;$6.00 Bowl of Meatballs&lt;br&gt;$8.00 Antipasti Plate&lt;br&gt;$6.00 Fried Cheese Curds&lt;br&gt;$7.00 Pierogies&lt;br&gt;$5.00 Loaded Potato Chips&lt;br&gt;$3.00 Truffle Parmesan Chips&lt;br&gt;Frech Bread Pizzas $7.00-$8.00</t>
  </si>
  <si>
    <t>$3.5 WELL DRINKS&lt;br&gt;$4.5 COLORADO DRAFT BEERS&lt;br&gt;$5.5  FEATURED GLASSES OF WINES&lt;br&gt;$6.5  SNACK PLATES</t>
  </si>
  <si>
    <t>Monday-Friday&lt;br&gt;3-6pm and 9pm-close at the bar&lt;br&gt;A range of drink specials&lt;br&gt;Toum (Lebanese Garlic Spread) $4&lt;br&gt;Crispy Chickpeas $4&lt;br&gt;Patatas Bravas $5&lt;br&gt;Hummus Naan $6&lt;br&gt;Potted Salmon $6&lt;br&gt;Cacio E Pepe $7</t>
  </si>
  <si>
    <t>$2 Canned Beer&lt;br&gt;$3 Local  Drafts&lt;br&gt;$6 Select Cocktails&lt;br&gt;$2 Wine by the Glass</t>
  </si>
  <si>
    <t>Cocktails, Mules, and Mojitos $4-$6&lt;br&gt;$2 off Draft Beers&lt;br&gt;$5 Glasses of Wine&lt;br&gt;Happy hour food deals</t>
  </si>
  <si>
    <t>Select beers, wines, cocktails, pizzas and apps all for $4</t>
  </si>
  <si>
    <t>$4 Domestic Bottles &lt;br&gt; $5 Wine &lt;br&gt; $6 Brewhouse Burger&lt;br&gt;$6 Select Apps&lt;br&gt;Half off mini deep dish pizzes&lt;br&gt;$1 guest taps</t>
  </si>
  <si>
    <t>Cocktails: $5 &lt;br&gt; Martinis: $6 &lt;br&gt; Wine by the Glass: $5 &lt;br&gt; Selected Draft Beers: $4&lt;br&gt;$2 off Small Plates</t>
  </si>
  <si>
    <t>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t>
  </si>
  <si>
    <t>Mon-Fri: &lt;br&gt; $3.50 select micros &lt;br&gt; $3 domestics &lt;br&gt; $3.5 wells &lt;br&gt; $4 wine &lt;br&gt; $5-8 select appetizers &lt;br&gt; Saturdays: &lt;br&gt; $12 select micro pitchers &lt;br&gt; $10 domestic pitchers &lt;br&gt; $3 select cocktails &lt;br&gt; $3 mimosas &lt;br&gt; $4.50 build your own bloody mary bar</t>
  </si>
  <si>
    <t>$5 Margaritas &lt;br&gt; $2 off Wines &lt;br&gt; $3 Bottled Beer&lt;br&gt;Blue Agave House Guacamole&lt;brChili-Lime Shrimp Street Tacos&lt;br&gt;Chipotle-Dusted Fried Calamari</t>
  </si>
  <si>
    <t xml:space="preserve">$3.00 18oz house drafts&lt;br&gt;$4.00 guest taps, wells, wine &lt;br&gt; $3 to $5.50 select appetizers </t>
  </si>
  <si>
    <t>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t>
  </si>
  <si>
    <t>HOUSE RED, WHITE, SPARKLING ROSE 5&lt;br&gt;PORCH SLING 5&lt;br&gt;ELDERFLOWER MIMOSA 6&lt;br&gt;ELEVATION KOLSCH 4&lt;br&gt;STEM PEAR CIDER (GF) 4&lt;br&gt;EQUINOX SPACE GHOST IPA 4&lt;br&gt;STRING FRIES 4&lt;br&gt;SWEET POTATO FRIES 5&lt;br&gt;GRILLED CHEESE DIPPERS 7&lt;br&gt;PRETZEL BITES 4</t>
  </si>
  <si>
    <t>Mugs Coffee Lounge</t>
  </si>
  <si>
    <t xml:space="preserve"> 261 S College Ave, Fort Collins, CO 80521</t>
  </si>
  <si>
    <t>$3.00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t>
  </si>
  <si>
    <t>$1 Tenders&lt;br&gt;$4 Beer &amp; keg cocktails&lt;br&gt;$5 wine</t>
  </si>
  <si>
    <t>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t>
  </si>
  <si>
    <t>$2 off Wines by the Glass, $1 off Draft Beer, $1 off Spirits, $2 off Martinis.&lt;br&gt;Wednesday - Martini Madness - $2 off Martinis.&lt;br&gt;Thursday - Flight Night - $2 off all flights.</t>
  </si>
  <si>
    <t xml:space="preserve">$2.50 Single &amp; $4.50 Double Well Cocktails&lt;br&gt;$3.25 Select Micro Pints&lt;br&gt;&lt;br&gt;Monday:Free pool ALL DAY!&lt;br&gt;Wednesday:2 for 1 Burgers 5pm-9 and$1 Pints 9pm-12 with a Live DJ&lt;br&gt;Thursday:all day happy hour&lt;br&gt;Sunday:$3 Local Pints
</t>
  </si>
  <si>
    <t>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t>
  </si>
  <si>
    <t>Monday: $0.60 wings &lt;br&gt; Tuesday: $0.60 Boneless wings &lt;br&gt; Wednesday: $1.00 off all beers &lt;br&gt;Friday: 60 Wings or a Super Shack Boneless and Shack Pack of Fries, Includes Celery, Ranch or Blue Cheese $49.99</t>
  </si>
  <si>
    <t>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t>
  </si>
  <si>
    <t xml:space="preserve">Free pool during Happy Hour &lt;br&gt; $2.50 Domestic Drafts &lt;br&gt; $4.50 Select Micro Drafts &lt;br&gt; $3.00 Single/$5.00 Double Wells and Freshies &lt;br&gt; $5.00 Moscow Mules </t>
  </si>
  <si>
    <t>Old Town Putt</t>
  </si>
  <si>
    <t>244 N College Ave Ste 112, Fort Collins, CO 80524</t>
  </si>
  <si>
    <t>$1 off frozen cocktails&lt;br&gt;$3 off select drafts</t>
  </si>
  <si>
    <t>$2.50 12 oz Bud Light or Miller Lite&lt;br&gt;$4.99 Jack and Coke&lt;br&gt;$5.99 Texas Margarita&lt;br&gt;Make any wine a LongPour (glass and half) for $2.50 more&lt;br&gt;$4.99 Fried pickles&lt;br&gt;$5.79 Spicy Chicken Bites</t>
  </si>
  <si>
    <t>Discounted wine</t>
  </si>
  <si>
    <t>Ceviche $11 &lt;Br&gt;Red Rock Cod Tacos $3 Each&lt;Br&gt;East Coast Oysters On The Half Shell $1.25 Per Oyster&lt;Br&gt;Steamers $7&lt;Br&gt; Ahi Tuna Poke $14&lt;Br&gt;Calamari $7&lt;Br&gt;Peel And Eat Shrimp $10&lt;Br&gt;$12 Fried Oysters&lt;br&gt;$2 Off Select Cocktails&lt;br&gt;Happy hour prices on beer and wine</t>
  </si>
  <si>
    <t>Manic Mondays &lt;br&gt;$1 off 16oz beers&lt;br&gt;$2 off 20oz beers&lt;br&gt;To Go Tuesdays and Thursdays&lt;br&gt;$1 off bombers &lt;br&gt; $2 off Crowlers &lt;br&gt; $4 off Growlers</t>
  </si>
  <si>
    <t>$2 off Vato and Vato Macho Margaritas&lt;br&gt;$2 off all beers</t>
  </si>
  <si>
    <t>$2 off martinis &lt;br&gt; $2 off tapas&lt;br&gt;Dirty Wednesday: $6 house dirty martinis and a special dirty menu all night.</t>
  </si>
  <si>
    <t>Aperol Spritz, Gin and Tonic, Martini, Manhattan, French 75, Negroni, Old Fashioned: $6 &lt;br&gt; House Red Wine, House White Wine $5 &lt;br&gt;Rose of the Day $6&lt;br&gt;Local Draft Beer $5&lt;br&gt;Charcuterie Cone $4&lt;br&gt;House Mac n Cheese $5&lt;br&gt;Snijed Salmon Toast $7&lt;br&gt;Poutine $7&lt;br&gt;Frisee Salad $5&lt;br&gt;Kielbasa Corn Dog $6&lt;br&gt;Emporium Sliders $8</t>
  </si>
  <si>
    <t>$6 house wines and cocktails&lt;br&gt;$5 well cocktails&lt;br&gt;$4 canned beer&lt;br&gt;$1 off draft beer&lt;br&gt;$1.25 raw oysters&lt;br&gt;$6 small plates&lt;br&gt;$10 Reggie burger, a shot, and a beer</t>
  </si>
  <si>
    <t xml:space="preserve">Miller High Life (Bottle) 2&lt;Br&gt; New Belgium Bohemian Pilsner 2&lt;Br&gt; New Belgium Rotator 2&lt;Br&gt; Odell Ipa 3&lt;Br&gt; Horse &amp; Dragon Rotator 3&lt;Br&gt; Moretti Italian Lager 4&lt;Br&gt; Equinox Rotator 3&lt;Br&gt; Chilled House-Made Limoncello 3&lt;Br&gt; Negroni 6&lt;Br&gt; Italian Arnold Palmer 6&lt;Br&gt; Lumen 5&lt;Br&gt; Dreamsicle 5&lt;Br&gt; Well Drinks 4&lt;Br&gt; Wine $6 Glasses Amd $18 Carafes&lt;Br&gt; Make Your Own Antipasta - 1 Item For $4.5, 4 Items For $14, 8 Items For $24 &lt;Br&gt; Single Meatball 2&lt;Br&gt; Truffle Fries 5&lt;Br&gt; Chili-Glazed Brussels Sprouts  5&lt;Br&gt; Antipasto Platter 6&lt;Br&gt; Margherita Pizzetta 7&lt;Br&gt; Quattro Formaggi Pizzetta 9&lt;Br&gt; Salami Pizzetta 9&lt;br&gt;RARE burger served with fries or a salar $9&lt;br&gt;Polpette appetizer $10 </t>
  </si>
  <si>
    <t>$7 Classic Rio Marg&lt;br&gt;$8 Big Tex &lt;br&gt;$9 Barrel Aged Big Tex&lt;br&gt;$7.50 Frozen Rio with a Coronita&lt;br&gt;$2 Old Aggie&lt;br&gt;$3 Drafts&lt;br&gt;$3 Tecate Can&lt;br&gt;$5 Wine&lt;br&gt;$3 Tacos a la carte&lt;br&gt;$1 Salsa Sampler&lt;br&gt;$5 Green Chile Queso&lt;br&gt;$5 Jalapeno Caps&lt;br&gt;$12 Carnitas Nachos &lt;br&gt;Tuesdays $7 Classic Rio Margs, $3 tacos, $$8 Silver Coin Marg</t>
  </si>
  <si>
    <t>Monday-Friday &lt;br&gt; $1 off wells, wines, and drafts &lt;br&gt; Saturday &lt;br&gt; $1.50 Bud and Coors &lt;br&gt; $2.50 wells and micros &lt;br&gt; $3.50 Guinness &lt;br&gt; $1 off wines &lt;br&gt; Monday &lt;br&gt; $3.99 burger baskets &lt;br&gt; $3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bomb shots &lt;br&gt;Friday&lt;br&gt;Fish and Chips for $13.99&lt;br&gt;Saturday&lt;br&gt;All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t>
  </si>
  <si>
    <t>Mon-Thurs&lt;br&gt;2 for 1 burger of the day&lt;br&gt;$2 Odell Lagers&lt;br&gt;1/2 rare cellar bottles&lt;br&gt;Fri&lt;br&gt;1/2 off sausage boards&lt;br&gt;2 for 1 noco mules&lt;br&gt;$2 Odell lagers&lt;br&gt;Wed Slider Special - $1 off beers and $1 sliders</t>
  </si>
  <si>
    <t>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$3 New Belgium &lt;br&gt; Thursday 7 pm-close: &lt;br&gt; $3 on most Odells beers and $4 Odells IPA &lt;br&gt; Friday: &lt;br&gt; $6 PBR pitchers&lt;br&gt;Sunday: &lt;br&gt; 12 wings for $12 with any pitcher purchase</t>
  </si>
  <si>
    <t>Envy Brewing</t>
  </si>
  <si>
    <t>$1 off all drafts&lt;br&gt;$3.50 you call it gin and vodka singles</t>
  </si>
  <si>
    <t>https://www.envybrewing.com/</t>
  </si>
  <si>
    <t>3027 E Harmony Rd Suite #2, Fort Collins, CO 80528</t>
  </si>
  <si>
    <t>$5 wine &lt;br&gt; $1 off all draft beers &lt;br&gt;$4 well drinks&lt;br&gt; Speciality Cocktails $6-$9 &lt;br&gt;&lt;br&gt; Food: &lt;br&gt; $6 - Bacon Cheese Fries &lt;br&gt;$6 - Soup and Side Salad&lt;br&gt;$6 - Fresh Onion Soup &lt;br&gt; $3 - Wedge Salad &lt;br&gt;$10 - Steak and Fries &lt;br&gt;$12 - Crab Cakes &lt;br&gt; $6 - Baked Green Chili Mac &lt;br&gt;$5 Chicken Wings&lt;br&gt;$6 - Deviled Eggs</t>
  </si>
  <si>
    <t>Wed&lt;br&gt;$2 wells and bombs&lt;br&gt;$3 double&lt;br&gt; $4 Crown flavors&lt;br&gt;Thur&lt;br&gt;5-9pm: $2 wells and bombs, $3 doubles, and $4 Long Islands&lt;br&gt;9pm-close: $1 wells, $2 doubles and bombs, $3 Long Islands&lt;br&gt;Fri-Sat&lt;br&gt;3pm-6pm: $3 wells, $3 draughts, $4 micros&lt;br&gt;Late night:$3 bombs, $4 wells, and $6 Long Islands&lt;br&gt;Sunday Funday &lt;br&gt;11am-6pm: $2 mimosas, $4 New Belgium pints, $3 Bloody Marys</t>
  </si>
  <si>
    <t>$4 Well Drinks and Micro drafts&lt;br&gt;$5 Wine by the glass, Premium Drafts, Mules, Classics, Mojitos and Margs&lt;br&gt;$2 Off All Shareable Plates</t>
  </si>
  <si>
    <t>$.75 off Draft Beers&lt;br&gt; $1.00 off all wines&lt;br&gt; $1.00 off frozen drinks&lt;br&gt; $1.00 off shots&lt;br&gt; $1.00 off cocktails&lt;br&gt;Power Hour: Every day (5 -6pm)&lt;br&gt; $3.00 well drinks and draft beers.(some exclusions apply)</t>
  </si>
  <si>
    <t>Draft beers $4.00 &lt;br&gt; Old Aggie $2.00 &lt;br&gt; House Wine $5 &lt;br&gt;$3.00 Pizza by the slice&lt;br&gt;$6.50 Fried Mozzarella&lt;br&gt;$4.00 Parmesan Fries&lt;br&gt;$8.75 Fried Calamari&lt;br&gt;$8.00 Chicken Wings&lt;br&gt;$5.00 Garlicky Veggies&lt;br&gt;$6.50 Meatballs&lt;b&gt;Wine Mondays!&lt;/b&gt;Half off all bottles of wine from 5 to 9pm on Mondays</t>
  </si>
  <si>
    <t>Select Wines - $5&lt;br&gt;Select Beers - $4&lt;br&gt; Cocktails and Food - $2 off</t>
  </si>
  <si>
    <t>&lt;b&gt;FROM THE KITCHEN&lt;/b&gt; &lt;br&gt;Dynamite Fish Cake Slider 8&lt;br&gt;Calamari 9&lt;br&gt;Steamed PEI Mussels 8&lt;br&gt;Best Rice Ever 8.5&lt;br&gt;Gumbo Fries 6&lt;br&gt;Fruit de Mer 13&lt;br&gt;New England Clam Chowder 6&lt;br&gt;Baby Iceberg Wedge 5&lt;br&gt;Jax Caesar 5&lt;br&gt;Truffled Potatoes 4.5&lt;br&gt;&lt;b&gt;FROM THE RAW BAR&lt;/b&gt;&lt;br&gt;Emersum Oyster 1.75 ea.&lt;br&gt;Oyster Rockefeller 3.00 ea.&lt;br&gt;Peel &amp; Eat Shrimp 6&lt;br&gt;Happy Hour Sampler 22 0.25 lb snow crab, 0.25 lb peel n eat shrimp, 3 happy hour oysters &lt;br&gt;&lt;b&gt;FROM THE BAR&lt;/b&gt;&lt;br&gt;Jax Strawberry Lemonade 5.50&lt;br&gt;Cucumber Lemon Press 5.50&lt;br&gt;Grapefruit Ginger Sling 5.50&lt;br&gt;Cherry Sour 5.50&lt;br&gt;Jax Moscow Mule 7&lt;br&gt;Coin Style Margarita 6.50&lt;br&gt;Well Cocktail 5&lt;br&gt;Well Martini 7&lt;br&gt;Post Brewing Co. 5&lt;br&gt;Melanie Brewing 5&lt;br&gt;La Vielle Ferme 7 (glass) 22 (bottle)&lt;br&gt;Hess Select Chardonnay 7 (glass) 22 (bottle)&lt;br&gt;Red Tree Pinot Noir 7 (glass) 22 (bottle)&lt;br&gt;Freixenet Sparkling Cava 7 (glass) 22 (bottle)&lt;br&gt;Oyster Shooter 5.00</t>
  </si>
  <si>
    <t xml:space="preserve"> $2 off all drafts and wells &lt;br&gt; $2 shared bites and tots (until 6pm)&lt;br&gt;Brunch on Sat and Sun 10-4 - $14 bottomless mimosas</t>
  </si>
  <si>
    <t>Sundays: $2 off Bloody Mary’s &lt;br&gt; Wed-Thur: &lt;br&gt; $6 select cocktails including mules &lt;br&gt; Food specials</t>
  </si>
  <si>
    <t>Mule: $7 &lt;br&gt; Martini: $6 &lt;br&gt; Select Cocktails: $6 &lt;br&gt; Wines: $5 &lt;br&gt; Draft Beer: $1.50 off &lt;br&gt; Fish &amp; Chips with Beer: $24.95 &lt;br&gt; Wide range of appetizers</t>
  </si>
  <si>
    <t>Drink Specials 11am - 6pm&lt;br&gt;Food Specials 3pm-6pm&lt;br&gt;$4 Select Drafts - Odell 90 IPA, Prost Golden Pilsner, Zwei Vienna Lager, and Black Bottle Scuba Steve &lt;br&gt; $5 Select Rotating Glasses of Wine &lt;br&gt; $2 Off All Other Wines by the Glass&lt;br&gt;$5 Sangria&lt;br&gt;$6 Seasonal Featured Cocktail &lt;b&gt;Food 3-6pm Daily&lt;/b&gt;$15 Burger and a Beer with Tender Belly Bacon on a Brioche Bun&lt;br&gt;$4 Juans Salsa and Chips&lt;br&gt;$9 Brussel Sprouts&lt;br&gt;$5 Bacon Wrapped Dates&lt;br&gt;$8 Loaded Tater Tots with a Choice of 2 Sauces&lt;br&gt;$7 Boozed Up Chicken Wings&lt;br&gt;$7 Steet Tacos&lt;br&gt;$5 Beef Slider&lt;br&gt;$5 Pork Slider&lt;br&gt;$17 Meat and Cheese Board&lt;br&gt;$4 Mixed Marinated Olivers</t>
  </si>
  <si>
    <t>The Reserve by Old Elk Distillery</t>
  </si>
  <si>
    <t>Highball Happy Hour - Sunday-Thursday, 2-6pm - all highball cocktails only $5</t>
  </si>
  <si>
    <t>https://www.oldelkdistillery.com/the-reserve</t>
  </si>
  <si>
    <t>253 Linden Street, Fort Collins, CO 80524</t>
  </si>
  <si>
    <t xml:space="preserve">Wed-Fri HAPPY HOUR from 3-6pm: $4.50 any Fort Collins draft &lt;br&gt;Tue: $1 off any draft item (Summit Cider, Imported and Domestic Cider, Beer or Cranked Up Coffee) all day&lt;br&gt;Wed: $5 Summit Cider pints all day&lt;br&gt;Sun: $2 off growler fills </t>
  </si>
  <si>
    <t>Ace Gilletts Lounge</t>
  </si>
  <si>
    <t>Austins American Grill</t>
  </si>
  <si>
    <t>Austins American Grill (W. Mountain)</t>
  </si>
  <si>
    <t>Avogadros Number</t>
  </si>
  <si>
    <t>Beau Jos Pizza</t>
  </si>
  <si>
    <t>Big Als Burgers &amp; Dogs</t>
  </si>
  <si>
    <t>BJs Restaurant &amp; Brewhouse</t>
  </si>
  <si>
    <t>Bondis Beach Bar</t>
  </si>
  <si>
    <t>Cacciatore at Hellers Kitchen</t>
  </si>
  <si>
    <t>Coopersmiths Pub &amp; Brewing</t>
  </si>
  <si>
    <t>Domenics Restaurant</t>
  </si>
  <si>
    <t>Elliots Martini Bar</t>
  </si>
  <si>
    <t>Everyday Joes Coffee House</t>
  </si>
  <si>
    <t>Famous Daves BBQ</t>
  </si>
  <si>
    <t>Fuzzys Taco Shop - Elizabeth</t>
  </si>
  <si>
    <t>Fuzzys Taco Shop - Harmony</t>
  </si>
  <si>
    <t>Hodis Half Note</t>
  </si>
  <si>
    <t>Illegal Petes</t>
  </si>
  <si>
    <t>J Js Lounge</t>
  </si>
  <si>
    <t>Jays Bistro</t>
  </si>
  <si>
    <t>Jims Wings</t>
  </si>
  <si>
    <t>Krazy Karls Pizza</t>
  </si>
  <si>
    <t>Mojeauxs</t>
  </si>
  <si>
    <t>Nicks Italian</t>
  </si>
  <si>
    <t>Oceans Bar &amp; Grill</t>
  </si>
  <si>
    <t>Ryans Sports Grill</t>
  </si>
  <si>
    <t>Scrumpys</t>
  </si>
  <si>
    <t>Tonys Bar</t>
  </si>
  <si>
    <t>Tortilla Marissas</t>
  </si>
  <si>
    <t>William Olivers</t>
  </si>
  <si>
    <t>Morning Happy Hour 9-11am&lt;br&gt;Mimosas $4&lt;br&gt;Bloody Mary $5&lt;br&gt;$2 off Breakfast Specials&lt;br&gt;Afternoon Happy Hour 3pm - Close&lt;br&gt;Wine $4&lt;br&gt;Mimosas $4&lt;br&gt;All Beers on Tap $5&lt;br&gt;Well Cocktails $5&lt;br&gt;Jalapeno Cheese Pretzel $4&lt;br&gt;Bacon and Brie Crostini $5&lt;br&gt;Tomato and Mozzarella Bruschetta $5&lt;br&gt;Cheese Plate $5</t>
  </si>
  <si>
    <t>130 South Mason St. Fort Collins, CO 80524</t>
  </si>
  <si>
    <t>$6 Stonewood House Wines&lt;br&gt;$6 Infused Cocktails&lt;br&gt;$5 Well Cocktails&lt;br&gt;$4 Canned Beer&lt;br&gt;$1 Off Draft Beer&lt;br&gt;$1.50 Raw Oysters&lt;br&gt;$6 Shared Plates&lt;br&gt;$8 Reggie Burger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</si>
</sst>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0" x14ac:knownFonts="1">
    <font>
      <sz val="11"/>
      <color theme="1"/>
      <name val="Calibri"/>
      <family val="2"/>
      <scheme val="minor"/>
    </font>
    <font>
      <sz val="7"/>
      <color rgb="FF89959B"/>
      <name val="Segoe UI"/>
      <family val="2"/>
    </font>
    <font>
      <u/>
      <sz val="11"/>
      <color theme="10"/>
      <name val="Calibri"/>
      <family val="2"/>
      <scheme val="minor"/>
    </font>
    <font>
      <sz val="7"/>
      <color rgb="FF006621"/>
      <name val="Arial"/>
      <family val="2"/>
    </font>
    <font>
      <sz val="12"/>
      <color rgb="FF222222"/>
      <name val="Arial"/>
      <family val="2"/>
    </font>
    <font>
      <sz val="10"/>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14"/>
      <color rgb="FFFFFFFF"/>
      <name val="Arial"/>
      <family val="2"/>
    </font>
    <font>
      <u/>
      <sz val="6"/>
      <color rgb="FF4285F4"/>
      <name val="Arial"/>
      <family val="2"/>
    </font>
    <font>
      <sz val="14"/>
      <name val="Arial"/>
      <family val="2"/>
    </font>
    <font>
      <sz val="11"/>
      <color rgb="FF222222"/>
      <name val="Arial"/>
      <family val="2"/>
    </font>
    <font>
      <sz val="12"/>
      <color theme="1"/>
      <name val="Roboto"/>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5" borderId="4" applyNumberFormat="0" applyAlignment="0" applyProtection="0"/>
    <xf numFmtId="0" fontId="14" fillId="6" borderId="5" applyNumberFormat="0" applyAlignment="0" applyProtection="0"/>
    <xf numFmtId="0" fontId="15" fillId="6" borderId="4" applyNumberFormat="0" applyAlignment="0" applyProtection="0"/>
    <xf numFmtId="0" fontId="16" fillId="0" borderId="6" applyNumberFormat="0" applyFill="0" applyAlignment="0" applyProtection="0"/>
    <xf numFmtId="0" fontId="17" fillId="7" borderId="7" applyNumberFormat="0" applyAlignment="0" applyProtection="0"/>
    <xf numFmtId="0" fontId="18" fillId="0" borderId="0" applyNumberFormat="0" applyFill="0" applyBorder="0" applyAlignment="0" applyProtection="0"/>
    <xf numFmtId="0" fontId="7" fillId="8" borderId="8" applyNumberFormat="0" applyFont="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21"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21"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1"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1"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1"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2" fillId="0" borderId="0" applyNumberFormat="0" applyFill="0" applyBorder="0" applyAlignment="0" applyProtection="0"/>
    <xf numFmtId="0" fontId="23" fillId="4" borderId="0" applyNumberFormat="0" applyBorder="0" applyAlignment="0" applyProtection="0"/>
    <xf numFmtId="0" fontId="7" fillId="12" borderId="0" applyNumberFormat="0" applyBorder="0" applyAlignment="0" applyProtection="0"/>
    <xf numFmtId="0" fontId="7" fillId="16" borderId="0" applyNumberFormat="0" applyBorder="0" applyAlignment="0" applyProtection="0"/>
    <xf numFmtId="0" fontId="7" fillId="20" borderId="0" applyNumberFormat="0" applyBorder="0" applyAlignment="0" applyProtection="0"/>
    <xf numFmtId="0" fontId="7" fillId="24"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cellStyleXfs>
  <cellXfs count="18">
    <xf numFmtId="0" fontId="0" fillId="0" borderId="0" xfId="0"/>
    <xf numFmtId="0" fontId="1" fillId="0" borderId="0" xfId="0" applyFont="1"/>
    <xf numFmtId="0" fontId="2" fillId="0" borderId="0" xfId="1"/>
    <xf numFmtId="0" fontId="0" fillId="0" borderId="0" xfId="0" quotePrefix="1"/>
    <xf numFmtId="0" fontId="0" fillId="0" borderId="0" xfId="0" applyAlignment="1">
      <alignment wrapText="1"/>
    </xf>
    <xf numFmtId="0" fontId="3" fillId="0" borderId="0" xfId="0" applyFont="1"/>
    <xf numFmtId="0" fontId="4" fillId="0" borderId="0" xfId="0" applyFont="1"/>
    <xf numFmtId="0" fontId="3" fillId="0" borderId="0" xfId="0" applyFont="1" applyAlignment="1">
      <alignment horizontal="left" vertical="center"/>
    </xf>
    <xf numFmtId="0" fontId="6" fillId="0" borderId="0" xfId="0" applyFont="1"/>
    <xf numFmtId="0" fontId="24" fillId="0" borderId="0" xfId="0" applyFont="1" applyAlignment="1">
      <alignment horizontal="left" vertical="center"/>
    </xf>
    <xf numFmtId="0" fontId="2" fillId="0" borderId="0" xfId="1" applyAlignment="1">
      <alignment horizontal="left" vertical="center"/>
    </xf>
    <xf numFmtId="0" fontId="24" fillId="0" borderId="0" xfId="0" applyFont="1"/>
    <xf numFmtId="0" fontId="5" fillId="0" borderId="0" xfId="0" applyFont="1" applyAlignment="1">
      <alignmen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xr:uid="{00000000-0005-0000-0000-00000C000000}"/>
    <cellStyle name="60% - Accent2" xfId="38" xr:uid="{00000000-0005-0000-0000-00000D000000}"/>
    <cellStyle name="60% - Accent3" xfId="39" xr:uid="{00000000-0005-0000-0000-00000E000000}"/>
    <cellStyle name="60% - Accent4" xfId="40" xr:uid="{00000000-0005-0000-0000-00000F000000}"/>
    <cellStyle name="60% - Accent5" xfId="41" xr:uid="{00000000-0005-0000-0000-000010000000}"/>
    <cellStyle name="60% - Accent6" xfId="42" xr:uid="{00000000-0005-0000-0000-000011000000}"/>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xr:uid="{00000000-0005-0000-0000-000024000000}"/>
    <cellStyle name="Normal" xfId="0" builtinId="0"/>
    <cellStyle name="Note" xfId="14" builtinId="10" customBuiltin="1"/>
    <cellStyle name="Output" xfId="9" builtinId="21" customBuiltin="1"/>
    <cellStyle name="Title" xfId="35" xr:uid="{00000000-0005-0000-0000-000028000000}"/>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eastmoonasianbistroco.com/" TargetMode="External"/><Relationship Id="rId18" Type="http://schemas.openxmlformats.org/officeDocument/2006/relationships/hyperlink" Target="http://www.sonnylubicksteakhouse.com/" TargetMode="External"/><Relationship Id="rId26" Type="http://schemas.openxmlformats.org/officeDocument/2006/relationships/hyperlink" Target="http://www.jimswings.com/" TargetMode="External"/><Relationship Id="rId39" Type="http://schemas.openxmlformats.org/officeDocument/2006/relationships/hyperlink" Target="http://www.barlouie.com/locations/states/colorado/foothills-mall-fort-collins/" TargetMode="External"/><Relationship Id="rId21" Type="http://schemas.openxmlformats.org/officeDocument/2006/relationships/hyperlink" Target="http://www.tajmahalfortcollins.com/" TargetMode="External"/><Relationship Id="rId34" Type="http://schemas.openxmlformats.org/officeDocument/2006/relationships/hyperlink" Target="http://www.illegalpetes.com/fort-collins-old-town" TargetMode="External"/><Relationship Id="rId42" Type="http://schemas.openxmlformats.org/officeDocument/2006/relationships/hyperlink" Target="http://www.horseanddragonbrewing.com/" TargetMode="External"/><Relationship Id="rId47" Type="http://schemas.openxmlformats.org/officeDocument/2006/relationships/hyperlink" Target="http://www.scrumpys.net/" TargetMode="External"/><Relationship Id="rId50" Type="http://schemas.openxmlformats.org/officeDocument/2006/relationships/hyperlink" Target="http://www.tortillamarissas.com/" TargetMode="External"/><Relationship Id="rId55" Type="http://schemas.openxmlformats.org/officeDocument/2006/relationships/hyperlink" Target="http://www.thefoxandthecrow.net/" TargetMode="External"/><Relationship Id="rId63" Type="http://schemas.openxmlformats.org/officeDocument/2006/relationships/hyperlink" Target="https://www.thestillwhiskeysteaks.com/" TargetMode="External"/><Relationship Id="rId7" Type="http://schemas.openxmlformats.org/officeDocument/2006/relationships/hyperlink" Target="http://www.austinsamericangrill.com/" TargetMode="External"/><Relationship Id="rId2" Type="http://schemas.openxmlformats.org/officeDocument/2006/relationships/hyperlink" Target="http://choicecitybutcher.com/beer.html" TargetMode="External"/><Relationship Id="rId16" Type="http://schemas.openxmlformats.org/officeDocument/2006/relationships/hyperlink" Target="http://www.fishmkt.com/" TargetMode="External"/><Relationship Id="rId29" Type="http://schemas.openxmlformats.org/officeDocument/2006/relationships/hyperlink" Target="http://www.alleycatcoffeehouse.com/" TargetMode="External"/><Relationship Id="rId1" Type="http://schemas.openxmlformats.org/officeDocument/2006/relationships/hyperlink" Target="https://www.google.com/maps/dir/Current+Location/101%20S.%20College%20Avenue,%20Fort%20Collins,%20CO%2080524" TargetMode="External"/><Relationship Id="rId6" Type="http://schemas.openxmlformats.org/officeDocument/2006/relationships/hyperlink" Target="http://www.bigcityburrito.com/" TargetMode="External"/><Relationship Id="rId11" Type="http://schemas.openxmlformats.org/officeDocument/2006/relationships/hyperlink" Target="http://www.crownpub.net/" TargetMode="External"/><Relationship Id="rId24" Type="http://schemas.openxmlformats.org/officeDocument/2006/relationships/hyperlink" Target="http://www.themoothouse.com/" TargetMode="External"/><Relationship Id="rId32" Type="http://schemas.openxmlformats.org/officeDocument/2006/relationships/hyperlink" Target="http://www.coppermuse.com/" TargetMode="External"/><Relationship Id="rId37" Type="http://schemas.openxmlformats.org/officeDocument/2006/relationships/hyperlink" Target="http://www.nicksfc.com/" TargetMode="External"/><Relationship Id="rId40" Type="http://schemas.openxmlformats.org/officeDocument/2006/relationships/hyperlink" Target="http://www.blueagavegrillcolorado.com/menu/" TargetMode="External"/><Relationship Id="rId45" Type="http://schemas.openxmlformats.org/officeDocument/2006/relationships/hyperlink" Target="http://www.pourbrothers.com/" TargetMode="External"/><Relationship Id="rId53" Type="http://schemas.openxmlformats.org/officeDocument/2006/relationships/hyperlink" Target="http://www.elliotsmartini.com/" TargetMode="External"/><Relationship Id="rId58" Type="http://schemas.openxmlformats.org/officeDocument/2006/relationships/hyperlink" Target="http://www.socialfortcollins.com/" TargetMode="External"/><Relationship Id="rId66" Type="http://schemas.openxmlformats.org/officeDocument/2006/relationships/hyperlink" Target="https://www.oldelkdistillery.com/the-reserve" TargetMode="External"/><Relationship Id="rId5" Type="http://schemas.openxmlformats.org/officeDocument/2006/relationships/hyperlink" Target="http://www.newbelgium.com/Craft%20Beer" TargetMode="External"/><Relationship Id="rId15" Type="http://schemas.openxmlformats.org/officeDocument/2006/relationships/hyperlink" Target="http://www.krazykarlspizza.com/" TargetMode="External"/><Relationship Id="rId23" Type="http://schemas.openxmlformats.org/officeDocument/2006/relationships/hyperlink" Target="http://www.srithairestaurant.com/" TargetMode="External"/><Relationship Id="rId28" Type="http://schemas.openxmlformats.org/officeDocument/2006/relationships/hyperlink" Target="http://www.islandgrillrestaurant.com/" TargetMode="External"/><Relationship Id="rId36" Type="http://schemas.openxmlformats.org/officeDocument/2006/relationships/hyperlink" Target="http://www.mchcco.com/" TargetMode="External"/><Relationship Id="rId49" Type="http://schemas.openxmlformats.org/officeDocument/2006/relationships/hyperlink" Target="http://www.thecoloradoroom.com/" TargetMode="External"/><Relationship Id="rId57" Type="http://schemas.openxmlformats.org/officeDocument/2006/relationships/hyperlink" Target="http://www.luckyjoes.com/" TargetMode="External"/><Relationship Id="rId61" Type="http://schemas.openxmlformats.org/officeDocument/2006/relationships/hyperlink" Target="https://www.dcoakesbrewhouse.com/" TargetMode="External"/><Relationship Id="rId10" Type="http://schemas.openxmlformats.org/officeDocument/2006/relationships/hyperlink" Target="http://www.fiveguys.com/" TargetMode="External"/><Relationship Id="rId19" Type="http://schemas.openxmlformats.org/officeDocument/2006/relationships/hyperlink" Target="http://www.bigalsburgersanddogs.com/" TargetMode="External"/><Relationship Id="rId31" Type="http://schemas.openxmlformats.org/officeDocument/2006/relationships/hyperlink" Target="http://www.cometchicken.com/" TargetMode="External"/><Relationship Id="rId44" Type="http://schemas.openxmlformats.org/officeDocument/2006/relationships/hyperlink" Target="http://www.mobbmountain.com/" TargetMode="External"/><Relationship Id="rId52" Type="http://schemas.openxmlformats.org/officeDocument/2006/relationships/hyperlink" Target="http://www.blindpigfortcollins.com/" TargetMode="External"/><Relationship Id="rId60" Type="http://schemas.openxmlformats.org/officeDocument/2006/relationships/hyperlink" Target="http://emporiumftcollins.com/" TargetMode="External"/><Relationship Id="rId65" Type="http://schemas.openxmlformats.org/officeDocument/2006/relationships/hyperlink" Target="https://themayorofoldtown.com/" TargetMode="External"/><Relationship Id="rId4" Type="http://schemas.openxmlformats.org/officeDocument/2006/relationships/hyperlink" Target="http://www.buffalowildwings.com/" TargetMode="External"/><Relationship Id="rId9" Type="http://schemas.openxmlformats.org/officeDocument/2006/relationships/hyperlink" Target="http://www.cafevino.com/" TargetMode="External"/><Relationship Id="rId14" Type="http://schemas.openxmlformats.org/officeDocument/2006/relationships/hyperlink" Target="http://www.picklebarrelfc.com/" TargetMode="External"/><Relationship Id="rId22" Type="http://schemas.openxmlformats.org/officeDocument/2006/relationships/hyperlink" Target="http://www.sushijeju.com/" TargetMode="External"/><Relationship Id="rId27" Type="http://schemas.openxmlformats.org/officeDocument/2006/relationships/hyperlink" Target="http://www.bannthairestaurant.net/" TargetMode="External"/><Relationship Id="rId30" Type="http://schemas.openxmlformats.org/officeDocument/2006/relationships/hyperlink" Target="http://www.budweisertours.com/locations/ft-collins-colorado.html" TargetMode="External"/><Relationship Id="rId35" Type="http://schemas.openxmlformats.org/officeDocument/2006/relationships/hyperlink" Target="http://www.maxlinebrewing.com/" TargetMode="External"/><Relationship Id="rId43" Type="http://schemas.openxmlformats.org/officeDocument/2006/relationships/hyperlink" Target="http://www.intersectbrewing.com/" TargetMode="External"/><Relationship Id="rId48" Type="http://schemas.openxmlformats.org/officeDocument/2006/relationships/hyperlink" Target="http://www.snowbank.beer/" TargetMode="External"/><Relationship Id="rId56" Type="http://schemas.openxmlformats.org/officeDocument/2006/relationships/hyperlink" Target="http://www.highpointbar.com/" TargetMode="External"/><Relationship Id="rId64" Type="http://schemas.openxmlformats.org/officeDocument/2006/relationships/hyperlink" Target="https://www.yelp.com/biz/avuncular-bobs-beerhouse-fort-collins" TargetMode="External"/><Relationship Id="rId8" Type="http://schemas.openxmlformats.org/officeDocument/2006/relationships/hyperlink" Target="http://www.eastmoonasianbistroco.com/" TargetMode="External"/><Relationship Id="rId51" Type="http://schemas.openxmlformats.org/officeDocument/2006/relationships/hyperlink" Target="http://www.zweibrewing.com/" TargetMode="External"/><Relationship Id="rId3" Type="http://schemas.openxmlformats.org/officeDocument/2006/relationships/hyperlink" Target="http://www.lostaracos.com/" TargetMode="External"/><Relationship Id="rId12" Type="http://schemas.openxmlformats.org/officeDocument/2006/relationships/hyperlink" Target="http://www.tastyharmony.com/" TargetMode="External"/><Relationship Id="rId17" Type="http://schemas.openxmlformats.org/officeDocument/2006/relationships/hyperlink" Target="http://www.thaipepperco.com/" TargetMode="External"/><Relationship Id="rId25" Type="http://schemas.openxmlformats.org/officeDocument/2006/relationships/hyperlink" Target="http://www.wildboarcoffee.com/" TargetMode="External"/><Relationship Id="rId33" Type="http://schemas.openxmlformats.org/officeDocument/2006/relationships/hyperlink" Target="http://www.elevation5003.com/" TargetMode="External"/><Relationship Id="rId38" Type="http://schemas.openxmlformats.org/officeDocument/2006/relationships/hyperlink" Target="http://www.rareitalian.com/" TargetMode="External"/><Relationship Id="rId46" Type="http://schemas.openxmlformats.org/officeDocument/2006/relationships/hyperlink" Target="http://www.road34.com/" TargetMode="External"/><Relationship Id="rId59" Type="http://schemas.openxmlformats.org/officeDocument/2006/relationships/hyperlink" Target="http://www.trailheadtavern.com/" TargetMode="External"/><Relationship Id="rId67" Type="http://schemas.openxmlformats.org/officeDocument/2006/relationships/printerSettings" Target="../printerSettings/printerSettings1.bin"/><Relationship Id="rId20" Type="http://schemas.openxmlformats.org/officeDocument/2006/relationships/hyperlink" Target="http://www.avogadros.com/" TargetMode="External"/><Relationship Id="rId41" Type="http://schemas.openxmlformats.org/officeDocument/2006/relationships/hyperlink" Target="http://www.feistyspirits.com/" TargetMode="External"/><Relationship Id="rId54" Type="http://schemas.openxmlformats.org/officeDocument/2006/relationships/hyperlink" Target="http://www.theforgepublickhouse.com/" TargetMode="External"/><Relationship Id="rId62" Type="http://schemas.openxmlformats.org/officeDocument/2006/relationships/hyperlink" Target="http://www.austinsamericangrill.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L197"/>
  <sheetViews>
    <sheetView tabSelected="1" zoomScale="85" zoomScaleNormal="85" workbookViewId="0">
      <pane xSplit="4" ySplit="1" topLeftCell="AQ135" activePane="bottomRight" state="frozen"/>
      <selection pane="topRight" activeCell="E1" sqref="E1"/>
      <selection pane="bottomLeft" activeCell="U86" sqref="U86"/>
      <selection pane="bottomRight" activeCell="AQ136" sqref="AQ136"/>
    </sheetView>
  </sheetViews>
  <sheetFormatPr defaultColWidth="9.1796875" defaultRowHeight="21" customHeight="1" x14ac:dyDescent="0.35"/>
  <cols>
    <col min="2" max="2" width="34.7265625" customWidth="1"/>
    <col min="3" max="3" width="19.81640625" customWidth="1"/>
    <col min="4" max="36" width="6" customWidth="1"/>
    <col min="37" max="37" width="10.81640625" customWidth="1"/>
    <col min="38" max="38" width="13.54296875" customWidth="1"/>
    <col min="39" max="39" width="13" customWidth="1"/>
    <col min="40" max="42" width="10.26953125" customWidth="1"/>
    <col min="43" max="43" width="15.81640625" customWidth="1"/>
    <col min="50" max="50" width="90.54296875" bestFit="1" customWidth="1"/>
    <col min="51" max="51" width="5.54296875" bestFit="1" customWidth="1"/>
    <col min="53" max="53" width="10.1796875" customWidth="1"/>
    <col min="57" max="57" width="53.54296875" customWidth="1"/>
    <col min="58" max="58" width="19.453125" customWidth="1"/>
  </cols>
  <sheetData>
    <row r="1" spans="2:64" ht="21" customHeight="1" x14ac:dyDescent="0.35">
      <c r="B1" t="s">
        <v>0</v>
      </c>
      <c r="C1" t="s">
        <v>1</v>
      </c>
      <c r="D1" t="s">
        <v>25</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379</v>
      </c>
      <c r="X1" t="s">
        <v>380</v>
      </c>
      <c r="Y1" t="s">
        <v>381</v>
      </c>
      <c r="Z1" t="s">
        <v>382</v>
      </c>
      <c r="AA1" t="s">
        <v>383</v>
      </c>
      <c r="AB1" t="s">
        <v>384</v>
      </c>
      <c r="AC1" t="s">
        <v>385</v>
      </c>
      <c r="AD1" t="s">
        <v>386</v>
      </c>
      <c r="AE1" t="s">
        <v>387</v>
      </c>
      <c r="AF1" t="s">
        <v>388</v>
      </c>
      <c r="AG1" t="s">
        <v>389</v>
      </c>
      <c r="AH1" t="s">
        <v>390</v>
      </c>
      <c r="AI1" t="s">
        <v>391</v>
      </c>
      <c r="AJ1" t="s">
        <v>392</v>
      </c>
      <c r="AK1" t="s">
        <v>372</v>
      </c>
      <c r="AL1" t="s">
        <v>373</v>
      </c>
      <c r="AM1" t="s">
        <v>374</v>
      </c>
      <c r="AN1" t="s">
        <v>375</v>
      </c>
      <c r="AO1" t="s">
        <v>376</v>
      </c>
      <c r="AP1" t="s">
        <v>377</v>
      </c>
      <c r="AQ1" t="s">
        <v>378</v>
      </c>
      <c r="AR1" t="s">
        <v>17</v>
      </c>
      <c r="AS1" t="s">
        <v>278</v>
      </c>
      <c r="AT1" t="s">
        <v>279</v>
      </c>
      <c r="AU1" t="s">
        <v>273</v>
      </c>
      <c r="AV1" t="s">
        <v>21</v>
      </c>
      <c r="AW1" t="s">
        <v>22</v>
      </c>
      <c r="AY1" s="4"/>
      <c r="BD1" t="s">
        <v>393</v>
      </c>
      <c r="BE1" t="s">
        <v>394</v>
      </c>
      <c r="BF1" t="s">
        <v>399</v>
      </c>
      <c r="BG1" t="s">
        <v>401</v>
      </c>
      <c r="BH1" t="s">
        <v>402</v>
      </c>
      <c r="BJ1" t="s">
        <v>404</v>
      </c>
      <c r="BL1" t="s">
        <v>405</v>
      </c>
    </row>
    <row r="2" spans="2:64" ht="21" customHeight="1" x14ac:dyDescent="0.35">
      <c r="B2" t="s">
        <v>421</v>
      </c>
      <c r="C2" t="s">
        <v>397</v>
      </c>
      <c r="E2" t="s">
        <v>400</v>
      </c>
      <c r="G2" t="s">
        <v>422</v>
      </c>
      <c r="H2">
        <v>1600</v>
      </c>
      <c r="I2">
        <v>1800</v>
      </c>
      <c r="J2">
        <v>1600</v>
      </c>
      <c r="K2">
        <v>1800</v>
      </c>
      <c r="L2">
        <v>1600</v>
      </c>
      <c r="M2">
        <v>1800</v>
      </c>
      <c r="N2">
        <v>1600</v>
      </c>
      <c r="O2">
        <v>1800</v>
      </c>
      <c r="P2">
        <v>1600</v>
      </c>
      <c r="Q2">
        <v>1800</v>
      </c>
      <c r="R2">
        <v>1600</v>
      </c>
      <c r="S2">
        <v>1800</v>
      </c>
      <c r="T2">
        <v>1600</v>
      </c>
      <c r="U2">
        <v>1800</v>
      </c>
      <c r="W2">
        <f t="shared" ref="W2:W33" si="0">IF(H2&gt;0,H2/100,"")</f>
        <v>16</v>
      </c>
      <c r="X2">
        <f t="shared" ref="X2:X33" si="1">IF(I2&gt;0,I2/100,"")</f>
        <v>18</v>
      </c>
      <c r="Y2">
        <f t="shared" ref="Y2:Y33" si="2">IF(J2&gt;0,J2/100,"")</f>
        <v>16</v>
      </c>
      <c r="Z2">
        <f t="shared" ref="Z2:Z33" si="3">IF(K2&gt;0,K2/100,"")</f>
        <v>18</v>
      </c>
      <c r="AA2">
        <f t="shared" ref="AA2:AA33" si="4">IF(L2&gt;0,L2/100,"")</f>
        <v>16</v>
      </c>
      <c r="AB2">
        <f t="shared" ref="AB2:AB33" si="5">IF(M2&gt;0,M2/100,"")</f>
        <v>18</v>
      </c>
      <c r="AC2">
        <f t="shared" ref="AC2:AC33" si="6">IF(N2&gt;0,N2/100,"")</f>
        <v>16</v>
      </c>
      <c r="AD2">
        <f t="shared" ref="AD2:AD33" si="7">IF(O2&gt;0,O2/100,"")</f>
        <v>18</v>
      </c>
      <c r="AE2">
        <f t="shared" ref="AE2:AE33" si="8">IF(P2&gt;0,P2/100,"")</f>
        <v>16</v>
      </c>
      <c r="AF2">
        <f t="shared" ref="AF2:AF33" si="9">IF(Q2&gt;0,Q2/100,"")</f>
        <v>18</v>
      </c>
      <c r="AG2">
        <f t="shared" ref="AG2:AG33" si="10">IF(R2&gt;0,R2/100,"")</f>
        <v>16</v>
      </c>
      <c r="AH2">
        <f t="shared" ref="AH2:AH33" si="11">IF(S2&gt;0,S2/100,"")</f>
        <v>18</v>
      </c>
      <c r="AI2">
        <f t="shared" ref="AI2:AI33" si="12">IF(T2&gt;0,T2/100,"")</f>
        <v>16</v>
      </c>
      <c r="AJ2">
        <f t="shared" ref="AJ2:AJ33" si="13">IF(U2&gt;0,U2/100,"")</f>
        <v>18</v>
      </c>
      <c r="AK2" t="str">
        <f t="shared" ref="AK2" si="14">IF(H2&gt;0,CONCATENATE(IF(W2&lt;=12,W2,W2-12),IF(OR(W2&lt;12,W2=24),"am","pm"),"-",IF(X2&lt;=12,X2,X2-12),IF(OR(X2&lt;12,X2=24),"am","pm")),"")</f>
        <v>4pm-6pm</v>
      </c>
      <c r="AL2" t="str">
        <f>IF(J2&gt;0,CONCATENATE(IF(Y2&lt;=12,Y2,Y2-12),IF(OR(Y2&lt;12,Y2=24),"am","pm"),"-",IF(Z2&lt;=12,Z2,Z2-12),IF(OR(Z2&lt;12,Z2=24),"am","pm")),"")</f>
        <v>4pm-6pm</v>
      </c>
      <c r="AM2" t="str">
        <f>IF(L2&gt;0,CONCATENATE(IF(AA2&lt;=12,AA2,AA2-12),IF(OR(AA2&lt;12,AA2=24),"am","pm"),"-",IF(AB2&lt;=12,AB2,AB2-12),IF(OR(AB2&lt;12,AB2=24),"am","pm")),"")</f>
        <v>4pm-6pm</v>
      </c>
      <c r="AN2" t="str">
        <f>IF(N2&gt;0,CONCATENATE(IF(AC2&lt;=12,AC2,AC2-12),IF(OR(AC2&lt;12,AC2=24),"am","pm"),"-",IF(AD2&lt;=12,AD2,AD2-12),IF(OR(AD2&lt;12,AD2=24),"am","pm")),"")</f>
        <v>4pm-6pm</v>
      </c>
      <c r="AO2" t="str">
        <f>IF(P2&gt;0,CONCATENATE(IF(AE2&lt;=12,AE2,AE2-12),IF(OR(AE2&lt;12,AE2=24),"am","pm"),"-",IF(AF2&lt;=12,AF2,AF2-12),IF(OR(AF2&lt;12,AF2=24),"am","pm")),"")</f>
        <v>4pm-6pm</v>
      </c>
      <c r="AP2" t="str">
        <f>IF(R2&gt;0,CONCATENATE(IF(AG2&lt;=12,AG2,AG2-12),IF(OR(AG2&lt;12,AG2=24),"am","pm"),"-",IF(AH2&lt;=12,AH2,AH2-12),IF(OR(AH2&lt;12,AH2=24),"am","pm")),"")</f>
        <v>4pm-6pm</v>
      </c>
      <c r="AQ2" t="str">
        <f>IF(T2&gt;0,CONCATENATE(IF(AI2&lt;=12,AI2,AI2-12),IF(OR(AI2&lt;12,AI2=24),"am","pm"),"-",IF(AJ2&lt;=12,AJ2,AJ2-12),IF(OR(AJ2&lt;12,AJ2=24),"am","pm")),"")</f>
        <v>4pm-6pm</v>
      </c>
      <c r="AR2" t="s">
        <v>423</v>
      </c>
      <c r="AU2" t="s">
        <v>275</v>
      </c>
      <c r="AV2" s="3" t="s">
        <v>281</v>
      </c>
      <c r="AW2" s="3" t="s">
        <v>281</v>
      </c>
      <c r="AX2" s="4" t="str">
        <f t="shared" ref="AX2:AX33" si="15">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"3 Margaritas",
    'area': "sfoco",'hours': {
      'sunday-start':"1600", 'sunday-end':"1800", 'monday-start':"1600", 'monday-end':"1800", 'tuesday-start':"1600", 'tuesday-end':"1800", 'wednesday-start':"1600", 'wednesday-end':"1800", 'thursday-start':"1600", 'thursday-end':"1800", 'friday-start':"1600", 'friday-end':"1800", 'saturday-start':"1600", 'saturday-end':"1800"},  'description': "", 'link':"https://www.3margaritasfortcollins.com/", 'pricing':"med",   'phone-number': "", 'address': "4010 S College Ave Fort Collins CO", 'other-amenities': ['','','easy'], 'has-drink':true, 'has-food':true},</v>
      </c>
      <c r="AY2" t="str">
        <f t="shared" ref="AY2:AY33" si="16">IF(AS2&gt;0,"&lt;img src=@img/outdoor.png@&gt;","")</f>
        <v/>
      </c>
      <c r="AZ2" t="str">
        <f t="shared" ref="AZ2:AZ33" si="17">IF(AT2&gt;0,"&lt;img src=@img/pets.png@&gt;","")</f>
        <v/>
      </c>
      <c r="BA2" t="str">
        <f t="shared" ref="BA2:BA33" si="18">IF(AU2="hard","&lt;img src=@img/hard.png@&gt;",IF(AU2="medium","&lt;img src=@img/medium.png@&gt;",IF(AU2="easy","&lt;img src=@img/easy.png@&gt;","")))</f>
        <v>&lt;img src=@img/easy.png@&gt;</v>
      </c>
      <c r="BB2" t="str">
        <f t="shared" ref="BB2:BB33" si="19">IF(AV2="true","&lt;img src=@img/drinkicon.png@&gt;","")</f>
        <v>&lt;img src=@img/drinkicon.png@&gt;</v>
      </c>
      <c r="BC2" t="str">
        <f t="shared" ref="BC2:BC33" si="20">IF(AW2="true","&lt;img src=@img/foodicon.png@&gt;","")</f>
        <v>&lt;img src=@img/foodicon.png@&gt;</v>
      </c>
      <c r="BD2" t="str">
        <f t="shared" ref="BD2:BD33" si="21">CONCATENATE(AY2,AZ2,BA2,BB2,BC2,BK2)</f>
        <v>&lt;img src=@img/easy.png@&gt;&lt;img src=@img/drinkicon.png@&gt;&lt;img src=@img/foodicon.png@&gt;&lt;img src=@img/kidicon.png@&gt;</v>
      </c>
      <c r="BE2" t="str">
        <f t="shared" ref="BE2:BE33" si="22">CONCATENATE(IF(AS2&gt;0,"outdoor ",""),IF(AT2&gt;0,"pet ",""),IF(AV2="true","drink ",""),IF(AW2="true","food ",""),AU2," ",E2," ",C2,IF(BJ2=TRUE," kid",""))</f>
        <v>drink food easy med sfoco kid</v>
      </c>
      <c r="BF2" t="str">
        <f t="shared" ref="BF2:BF33" si="23">IF(C2="old","Old Town",IF(C2="campus","Near Campus",IF(C2="sfoco","South Foco",IF(C2="nfoco","North Foco",IF(C2="midtown","Midtown",IF(C2="cwest","Campus West",IF(C2="efoco","East FoCo",IF(C2="windsor","Windsor",""))))))))</f>
        <v>South Foco</v>
      </c>
      <c r="BG2">
        <v>40.531728000000001</v>
      </c>
      <c r="BH2">
        <v>-105.076154</v>
      </c>
      <c r="BI2" t="str">
        <f t="shared" ref="BI2:BI33" si="24">CONCATENATE("[",BG2,",",BH2,"],")</f>
        <v>[40.531728,-105.076154],</v>
      </c>
      <c r="BJ2" t="b">
        <v>1</v>
      </c>
      <c r="BK2" t="str">
        <f>IF(BJ2&gt;0,"&lt;img src=@img/kidicon.png@&gt;","")</f>
        <v>&lt;img src=@img/kidicon.png@&gt;</v>
      </c>
      <c r="BL2" s="8" t="s">
        <v>455</v>
      </c>
    </row>
    <row r="3" spans="2:64" ht="21" customHeight="1" x14ac:dyDescent="0.35">
      <c r="B3" t="s">
        <v>775</v>
      </c>
      <c r="C3" t="s">
        <v>395</v>
      </c>
      <c r="D3" t="s">
        <v>133</v>
      </c>
      <c r="E3" t="s">
        <v>400</v>
      </c>
      <c r="G3" s="1" t="s">
        <v>134</v>
      </c>
      <c r="H3">
        <v>1600</v>
      </c>
      <c r="I3">
        <v>1800</v>
      </c>
      <c r="J3">
        <v>1600</v>
      </c>
      <c r="K3">
        <v>1800</v>
      </c>
      <c r="L3">
        <v>1600</v>
      </c>
      <c r="M3">
        <v>1800</v>
      </c>
      <c r="N3">
        <v>1600</v>
      </c>
      <c r="O3">
        <v>1800</v>
      </c>
      <c r="P3">
        <v>1600</v>
      </c>
      <c r="Q3">
        <v>1800</v>
      </c>
      <c r="R3">
        <v>1600</v>
      </c>
      <c r="S3">
        <v>1800</v>
      </c>
      <c r="T3">
        <v>1600</v>
      </c>
      <c r="U3">
        <v>1800</v>
      </c>
      <c r="V3" t="s">
        <v>717</v>
      </c>
      <c r="W3">
        <f t="shared" si="0"/>
        <v>16</v>
      </c>
      <c r="X3">
        <f t="shared" si="1"/>
        <v>18</v>
      </c>
      <c r="Y3">
        <f t="shared" si="2"/>
        <v>16</v>
      </c>
      <c r="Z3">
        <f t="shared" si="3"/>
        <v>18</v>
      </c>
      <c r="AA3">
        <f t="shared" si="4"/>
        <v>16</v>
      </c>
      <c r="AB3">
        <f t="shared" si="5"/>
        <v>18</v>
      </c>
      <c r="AC3">
        <f t="shared" si="6"/>
        <v>16</v>
      </c>
      <c r="AD3">
        <f t="shared" si="7"/>
        <v>18</v>
      </c>
      <c r="AE3">
        <f t="shared" si="8"/>
        <v>16</v>
      </c>
      <c r="AF3">
        <f t="shared" si="9"/>
        <v>18</v>
      </c>
      <c r="AG3">
        <f t="shared" si="10"/>
        <v>16</v>
      </c>
      <c r="AH3">
        <f t="shared" si="11"/>
        <v>18</v>
      </c>
      <c r="AI3">
        <f t="shared" si="12"/>
        <v>16</v>
      </c>
      <c r="AJ3">
        <f t="shared" si="13"/>
        <v>18</v>
      </c>
      <c r="AK3" t="str">
        <f t="shared" ref="AK3:AK65" si="25">IF(H3&gt;0,CONCATENATE(IF(W3&lt;=12,W3,W3-12),IF(OR(W3&lt;12,W3=24),"am","pm"),"-",IF(X3&lt;=12,X3,X3-12),IF(OR(X3&lt;12,X3=24),"am","pm")),"")</f>
        <v>4pm-6pm</v>
      </c>
      <c r="AL3" t="str">
        <f t="shared" ref="AL3:AL65" si="26">IF(J3&gt;0,CONCATENATE(IF(Y3&lt;=12,Y3,Y3-12),IF(OR(Y3&lt;12,Y3=24),"am","pm"),"-",IF(Z3&lt;=12,Z3,Z3-12),IF(OR(Z3&lt;12,Z3=24),"am","pm")),"")</f>
        <v>4pm-6pm</v>
      </c>
      <c r="AM3" t="str">
        <f t="shared" ref="AM3:AM65" si="27">IF(L3&gt;0,CONCATENATE(IF(AA3&lt;=12,AA3,AA3-12),IF(OR(AA3&lt;12,AA3=24),"am","pm"),"-",IF(AB3&lt;=12,AB3,AB3-12),IF(OR(AB3&lt;12,AB3=24),"am","pm")),"")</f>
        <v>4pm-6pm</v>
      </c>
      <c r="AN3" t="str">
        <f t="shared" ref="AN3:AN65" si="28">IF(N3&gt;0,CONCATENATE(IF(AC3&lt;=12,AC3,AC3-12),IF(OR(AC3&lt;12,AC3=24),"am","pm"),"-",IF(AD3&lt;=12,AD3,AD3-12),IF(OR(AD3&lt;12,AD3=24),"am","pm")),"")</f>
        <v>4pm-6pm</v>
      </c>
      <c r="AO3" t="str">
        <f t="shared" ref="AO3:AO65" si="29">IF(P3&gt;0,CONCATENATE(IF(AE3&lt;=12,AE3,AE3-12),IF(OR(AE3&lt;12,AE3=24),"am","pm"),"-",IF(AF3&lt;=12,AF3,AF3-12),IF(OR(AF3&lt;12,AF3=24),"am","pm")),"")</f>
        <v>4pm-6pm</v>
      </c>
      <c r="AP3" t="str">
        <f t="shared" ref="AP3:AP65" si="30">IF(R3&gt;0,CONCATENATE(IF(AG3&lt;=12,AG3,AG3-12),IF(OR(AG3&lt;12,AG3=24),"am","pm"),"-",IF(AH3&lt;=12,AH3,AH3-12),IF(OR(AH3&lt;12,AH3=24),"am","pm")),"")</f>
        <v>4pm-6pm</v>
      </c>
      <c r="AQ3" t="str">
        <f t="shared" ref="AQ3:AQ65" si="31">IF(T3&gt;0,CONCATENATE(IF(AI3&lt;=12,AI3,AI3-12),IF(OR(AI3&lt;12,AI3=24),"am","pm"),"-",IF(AJ3&lt;=12,AJ3,AJ3-12),IF(OR(AJ3&lt;12,AJ3=24),"am","pm")),"")</f>
        <v>4pm-6pm</v>
      </c>
      <c r="AR3" s="5" t="s">
        <v>230</v>
      </c>
      <c r="AU3" t="s">
        <v>274</v>
      </c>
      <c r="AV3" s="3" t="s">
        <v>281</v>
      </c>
      <c r="AW3" s="3" t="s">
        <v>282</v>
      </c>
      <c r="AX3" s="4" t="str">
        <f t="shared" si="15"/>
        <v>{
    'name': "Ace Gilletts Lounge",
    'area': "old",'hours': {
      'sunday-start':"1600", 'sunday-end':"1800", 'monday-start':"1600", 'monday-end':"1800", 'tuesday-start':"1600", 'tuesday-end':"1800", 'wednesday-start':"1600", 'wednesday-end':"1800", 'thursday-start':"1600", 'thursday-end':"1800", 'friday-start':"1600", 'friday-end':"1800", 'saturday-start':"1600", 'saturday-end':"1800"},  'description': "$2 Canned Beer&lt;br&gt;$3 Local  Drafts&lt;br&gt;$6 Select Cocktails&lt;br&gt;$2 Wine by the Glass", 'link':"https://acegilletts.com", 'pricing':"med",   'phone-number': "", 'address': "239 South College Avenue, Fort Collins 80524", 'other-amenities': ['','','hard'], 'has-drink':true, 'has-food':false},</v>
      </c>
      <c r="AY3" t="str">
        <f t="shared" si="16"/>
        <v/>
      </c>
      <c r="AZ3" t="str">
        <f t="shared" si="17"/>
        <v/>
      </c>
      <c r="BA3" t="str">
        <f t="shared" si="18"/>
        <v>&lt;img src=@img/hard.png@&gt;</v>
      </c>
      <c r="BB3" t="str">
        <f t="shared" si="19"/>
        <v>&lt;img src=@img/drinkicon.png@&gt;</v>
      </c>
      <c r="BC3" t="str">
        <f t="shared" si="20"/>
        <v/>
      </c>
      <c r="BD3" t="str">
        <f t="shared" si="21"/>
        <v>&lt;img src=@img/hard.png@&gt;&lt;img src=@img/drinkicon.png@&gt;</v>
      </c>
      <c r="BE3" t="str">
        <f t="shared" si="22"/>
        <v>drink hard med old</v>
      </c>
      <c r="BF3" t="str">
        <f t="shared" si="23"/>
        <v>Old Town</v>
      </c>
      <c r="BG3">
        <v>40.584597000000002</v>
      </c>
      <c r="BH3">
        <v>-105.077343</v>
      </c>
      <c r="BI3" t="str">
        <f t="shared" si="24"/>
        <v>[40.584597,-105.077343],</v>
      </c>
      <c r="BK3" t="str">
        <f>IF(BJ3&gt;0,"&lt;img src=@img/kidicon.png@&gt;","")</f>
        <v/>
      </c>
    </row>
    <row r="4" spans="2:64" ht="21" customHeight="1" x14ac:dyDescent="0.35">
      <c r="B4" t="s">
        <v>598</v>
      </c>
      <c r="C4" t="s">
        <v>395</v>
      </c>
      <c r="E4" t="s">
        <v>400</v>
      </c>
      <c r="G4" t="s">
        <v>617</v>
      </c>
      <c r="W4" t="str">
        <f t="shared" si="0"/>
        <v/>
      </c>
      <c r="X4" t="str">
        <f t="shared" si="1"/>
        <v/>
      </c>
      <c r="Y4" t="str">
        <f t="shared" si="2"/>
        <v/>
      </c>
      <c r="Z4" t="str">
        <f t="shared" si="3"/>
        <v/>
      </c>
      <c r="AA4" t="str">
        <f t="shared" si="4"/>
        <v/>
      </c>
      <c r="AB4" t="str">
        <f t="shared" si="5"/>
        <v/>
      </c>
      <c r="AC4" t="str">
        <f t="shared" si="6"/>
        <v/>
      </c>
      <c r="AD4" t="str">
        <f t="shared" si="7"/>
        <v/>
      </c>
      <c r="AE4" t="str">
        <f t="shared" si="8"/>
        <v/>
      </c>
      <c r="AF4" t="str">
        <f t="shared" si="9"/>
        <v/>
      </c>
      <c r="AG4" t="str">
        <f t="shared" si="10"/>
        <v/>
      </c>
      <c r="AH4" t="str">
        <f t="shared" si="11"/>
        <v/>
      </c>
      <c r="AI4" t="str">
        <f t="shared" si="12"/>
        <v/>
      </c>
      <c r="AJ4" t="str">
        <f t="shared" si="13"/>
        <v/>
      </c>
      <c r="AK4" t="str">
        <f t="shared" si="25"/>
        <v/>
      </c>
      <c r="AL4" t="str">
        <f t="shared" si="26"/>
        <v/>
      </c>
      <c r="AM4" t="str">
        <f t="shared" si="27"/>
        <v/>
      </c>
      <c r="AN4" t="str">
        <f t="shared" si="28"/>
        <v/>
      </c>
      <c r="AO4" t="str">
        <f t="shared" si="29"/>
        <v/>
      </c>
      <c r="AP4" t="str">
        <f t="shared" si="30"/>
        <v/>
      </c>
      <c r="AQ4" t="str">
        <f t="shared" si="31"/>
        <v/>
      </c>
      <c r="AR4" t="s">
        <v>622</v>
      </c>
      <c r="AU4" t="s">
        <v>274</v>
      </c>
      <c r="AV4" s="3" t="s">
        <v>282</v>
      </c>
      <c r="AW4" s="3" t="s">
        <v>282</v>
      </c>
      <c r="AX4" s="4" t="str">
        <f t="shared" si="15"/>
        <v>{
    'name': "Aggie Theatre",
    'area': "old",'hours': {
      'sunday-start':"", 'sunday-end':"", 'monday-start':"", 'monday-end':"", 'tuesday-start':"", 'tuesday-end':"", 'wednesday-start':"", 'wednesday-end':"", 'thursday-start':"", 'thursday-end':"", 'friday-start':"", 'friday-end':"", 'saturday-start':"", 'saturday-end':""},  'description': "", 'link':"https://www.aggietheatre.com/", 'pricing':"med",   'phone-number': "", 'address': "204 S College Ave Fort Collins CO", 'other-amenities': ['','','hard'], 'has-drink':false, 'has-food':false},</v>
      </c>
      <c r="AY4" t="str">
        <f t="shared" si="16"/>
        <v/>
      </c>
      <c r="AZ4" t="str">
        <f t="shared" si="17"/>
        <v/>
      </c>
      <c r="BA4" t="str">
        <f t="shared" si="18"/>
        <v>&lt;img src=@img/hard.png@&gt;</v>
      </c>
      <c r="BB4" t="str">
        <f t="shared" si="19"/>
        <v/>
      </c>
      <c r="BC4" t="str">
        <f t="shared" si="20"/>
        <v/>
      </c>
      <c r="BD4" t="str">
        <f t="shared" si="21"/>
        <v>&lt;img src=@img/hard.png@&gt;</v>
      </c>
      <c r="BE4" t="str">
        <f t="shared" si="22"/>
        <v>hard med old</v>
      </c>
      <c r="BF4" t="str">
        <f t="shared" si="23"/>
        <v>Old Town</v>
      </c>
      <c r="BG4">
        <v>40.585259999999998</v>
      </c>
      <c r="BH4">
        <v>-105.07653000000001</v>
      </c>
      <c r="BI4" t="str">
        <f t="shared" si="24"/>
        <v>[40.58526,-105.07653],</v>
      </c>
    </row>
    <row r="5" spans="2:64" ht="21" customHeight="1" x14ac:dyDescent="0.35">
      <c r="B5" t="s">
        <v>138</v>
      </c>
      <c r="C5" t="s">
        <v>283</v>
      </c>
      <c r="D5" t="s">
        <v>139</v>
      </c>
      <c r="E5" t="s">
        <v>52</v>
      </c>
      <c r="G5" s="1" t="s">
        <v>140</v>
      </c>
      <c r="W5" t="str">
        <f t="shared" si="0"/>
        <v/>
      </c>
      <c r="X5" t="str">
        <f t="shared" si="1"/>
        <v/>
      </c>
      <c r="Y5" t="str">
        <f t="shared" si="2"/>
        <v/>
      </c>
      <c r="Z5" t="str">
        <f t="shared" si="3"/>
        <v/>
      </c>
      <c r="AA5" t="str">
        <f t="shared" si="4"/>
        <v/>
      </c>
      <c r="AB5" t="str">
        <f t="shared" si="5"/>
        <v/>
      </c>
      <c r="AC5" t="str">
        <f t="shared" si="6"/>
        <v/>
      </c>
      <c r="AD5" t="str">
        <f t="shared" si="7"/>
        <v/>
      </c>
      <c r="AE5" t="str">
        <f t="shared" si="8"/>
        <v/>
      </c>
      <c r="AF5" t="str">
        <f t="shared" si="9"/>
        <v/>
      </c>
      <c r="AG5" t="str">
        <f t="shared" si="10"/>
        <v/>
      </c>
      <c r="AH5" t="str">
        <f t="shared" si="11"/>
        <v/>
      </c>
      <c r="AI5" t="str">
        <f t="shared" si="12"/>
        <v/>
      </c>
      <c r="AJ5" t="str">
        <f t="shared" si="13"/>
        <v/>
      </c>
      <c r="AK5" t="str">
        <f t="shared" si="25"/>
        <v/>
      </c>
      <c r="AL5" t="str">
        <f t="shared" si="26"/>
        <v/>
      </c>
      <c r="AM5" t="str">
        <f t="shared" si="27"/>
        <v/>
      </c>
      <c r="AN5" t="str">
        <f t="shared" si="28"/>
        <v/>
      </c>
      <c r="AO5" t="str">
        <f t="shared" si="29"/>
        <v/>
      </c>
      <c r="AP5" t="str">
        <f t="shared" si="30"/>
        <v/>
      </c>
      <c r="AQ5" t="str">
        <f t="shared" si="31"/>
        <v/>
      </c>
      <c r="AR5" s="2" t="s">
        <v>308</v>
      </c>
      <c r="AU5" t="s">
        <v>27</v>
      </c>
      <c r="AV5" s="3" t="s">
        <v>282</v>
      </c>
      <c r="AW5" s="3" t="s">
        <v>282</v>
      </c>
      <c r="AX5" s="4" t="str">
        <f t="shared" si="15"/>
        <v>{
    'name': "Alley Cat",
    'area': "campus",'hours': {
      'sunday-start':"", 'sunday-end':"", 'monday-start':"", 'monday-end':"", 'tuesday-start':"", 'tuesday-end':"", 'wednesday-start':"", 'wednesday-end':"", 'thursday-start':"", 'thursday-end':"", 'friday-start':"", 'friday-end':"", 'saturday-start':"", 'saturday-end':""},  'description': "", 'link':"http://www.alleycatcoffeehouse.com", 'pricing':"low",   'phone-number': "", 'address': "120 1/2 W Laurel St, Fort Collins 80524", 'other-amenities': ['','','medium'], 'has-drink':false, 'has-food':false},</v>
      </c>
      <c r="AY5" t="str">
        <f t="shared" si="16"/>
        <v/>
      </c>
      <c r="AZ5" t="str">
        <f t="shared" si="17"/>
        <v/>
      </c>
      <c r="BA5" t="str">
        <f t="shared" si="18"/>
        <v>&lt;img src=@img/medium.png@&gt;</v>
      </c>
      <c r="BB5" t="str">
        <f t="shared" si="19"/>
        <v/>
      </c>
      <c r="BC5" t="str">
        <f t="shared" si="20"/>
        <v/>
      </c>
      <c r="BD5" t="str">
        <f t="shared" si="21"/>
        <v>&lt;img src=@img/medium.png@&gt;</v>
      </c>
      <c r="BE5" t="str">
        <f t="shared" si="22"/>
        <v>medium low campus</v>
      </c>
      <c r="BF5" t="str">
        <f t="shared" si="23"/>
        <v>Near Campus</v>
      </c>
      <c r="BG5">
        <v>40.578207999999997</v>
      </c>
      <c r="BH5">
        <v>-105.082031</v>
      </c>
      <c r="BI5" t="str">
        <f t="shared" si="24"/>
        <v>[40.578208,-105.082031],</v>
      </c>
      <c r="BK5" t="str">
        <f t="shared" ref="BK5:BK10" si="32">IF(BJ5&gt;0,"&lt;img src=@img/kidicon.png@&gt;","")</f>
        <v/>
      </c>
    </row>
    <row r="6" spans="2:64" ht="21" customHeight="1" x14ac:dyDescent="0.35">
      <c r="B6" t="s">
        <v>456</v>
      </c>
      <c r="C6" t="s">
        <v>283</v>
      </c>
      <c r="D6" t="s">
        <v>457</v>
      </c>
      <c r="E6" t="s">
        <v>52</v>
      </c>
      <c r="G6" s="1" t="s">
        <v>458</v>
      </c>
      <c r="W6" t="str">
        <f t="shared" si="0"/>
        <v/>
      </c>
      <c r="X6" t="str">
        <f t="shared" si="1"/>
        <v/>
      </c>
      <c r="Y6" t="str">
        <f t="shared" si="2"/>
        <v/>
      </c>
      <c r="Z6" t="str">
        <f t="shared" si="3"/>
        <v/>
      </c>
      <c r="AA6" t="str">
        <f t="shared" si="4"/>
        <v/>
      </c>
      <c r="AB6" t="str">
        <f t="shared" si="5"/>
        <v/>
      </c>
      <c r="AC6" t="str">
        <f t="shared" si="6"/>
        <v/>
      </c>
      <c r="AD6" t="str">
        <f t="shared" si="7"/>
        <v/>
      </c>
      <c r="AE6" t="str">
        <f t="shared" si="8"/>
        <v/>
      </c>
      <c r="AF6" t="str">
        <f t="shared" si="9"/>
        <v/>
      </c>
      <c r="AG6" t="str">
        <f t="shared" si="10"/>
        <v/>
      </c>
      <c r="AH6" t="str">
        <f t="shared" si="11"/>
        <v/>
      </c>
      <c r="AI6" t="str">
        <f t="shared" si="12"/>
        <v/>
      </c>
      <c r="AJ6" t="str">
        <f t="shared" si="13"/>
        <v/>
      </c>
      <c r="AK6" t="str">
        <f t="shared" si="25"/>
        <v/>
      </c>
      <c r="AL6" t="str">
        <f t="shared" si="26"/>
        <v/>
      </c>
      <c r="AM6" t="str">
        <f t="shared" si="27"/>
        <v/>
      </c>
      <c r="AN6" t="str">
        <f t="shared" si="28"/>
        <v/>
      </c>
      <c r="AO6" t="str">
        <f t="shared" si="29"/>
        <v/>
      </c>
      <c r="AP6" t="str">
        <f t="shared" si="30"/>
        <v/>
      </c>
      <c r="AQ6" t="str">
        <f t="shared" si="31"/>
        <v/>
      </c>
      <c r="AR6" s="2"/>
      <c r="AU6" t="s">
        <v>27</v>
      </c>
      <c r="AV6" s="3" t="s">
        <v>282</v>
      </c>
      <c r="AW6" s="3" t="s">
        <v>282</v>
      </c>
      <c r="AX6" s="4" t="str">
        <f t="shared" si="15"/>
        <v>{
    'name': "Aloha Coffee and Grill",
    'area': "campus",'hours': {
      'sunday-start':"", 'sunday-end':"", 'monday-start':"", 'monday-end':"", 'tuesday-start':"", 'tuesday-end':"", 'wednesday-start':"", 'wednesday-end':"", 'thursday-start':"", 'thursday-end':"", 'friday-start':"", 'friday-end':"", 'saturday-start':"", 'saturday-end':""},  'description': "", 'link':"", 'pricing':"low",   'phone-number': "", 'address': "822 South College Avenue, Fort Collins, CO 80524", 'other-amenities': ['','','medium'], 'has-drink':false, 'has-food':false},</v>
      </c>
      <c r="AY6" t="str">
        <f t="shared" si="16"/>
        <v/>
      </c>
      <c r="AZ6" t="str">
        <f t="shared" si="17"/>
        <v/>
      </c>
      <c r="BA6" t="str">
        <f t="shared" si="18"/>
        <v>&lt;img src=@img/medium.png@&gt;</v>
      </c>
      <c r="BB6" t="str">
        <f t="shared" si="19"/>
        <v/>
      </c>
      <c r="BC6" t="str">
        <f t="shared" si="20"/>
        <v/>
      </c>
      <c r="BD6" t="str">
        <f t="shared" si="21"/>
        <v>&lt;img src=@img/medium.png@&gt;</v>
      </c>
      <c r="BE6" t="str">
        <f t="shared" si="22"/>
        <v>medium low campus</v>
      </c>
      <c r="BF6" t="str">
        <f t="shared" si="23"/>
        <v>Near Campus</v>
      </c>
      <c r="BG6">
        <v>40.575831999999998</v>
      </c>
      <c r="BH6">
        <v>-105.076725</v>
      </c>
      <c r="BI6" t="str">
        <f t="shared" si="24"/>
        <v>[40.575832,-105.076725],</v>
      </c>
      <c r="BK6" t="str">
        <f t="shared" si="32"/>
        <v/>
      </c>
    </row>
    <row r="7" spans="2:64" ht="21" customHeight="1" x14ac:dyDescent="0.35">
      <c r="B7" t="s">
        <v>141</v>
      </c>
      <c r="C7" t="s">
        <v>396</v>
      </c>
      <c r="D7" t="s">
        <v>248</v>
      </c>
      <c r="E7" t="s">
        <v>400</v>
      </c>
      <c r="G7" t="s">
        <v>142</v>
      </c>
      <c r="W7" t="str">
        <f t="shared" si="0"/>
        <v/>
      </c>
      <c r="X7" t="str">
        <f t="shared" si="1"/>
        <v/>
      </c>
      <c r="Y7" t="str">
        <f t="shared" si="2"/>
        <v/>
      </c>
      <c r="Z7" t="str">
        <f t="shared" si="3"/>
        <v/>
      </c>
      <c r="AA7" t="str">
        <f t="shared" si="4"/>
        <v/>
      </c>
      <c r="AB7" t="str">
        <f t="shared" si="5"/>
        <v/>
      </c>
      <c r="AC7" t="str">
        <f t="shared" si="6"/>
        <v/>
      </c>
      <c r="AD7" t="str">
        <f t="shared" si="7"/>
        <v/>
      </c>
      <c r="AE7" t="str">
        <f t="shared" si="8"/>
        <v/>
      </c>
      <c r="AF7" t="str">
        <f t="shared" si="9"/>
        <v/>
      </c>
      <c r="AG7" t="str">
        <f t="shared" si="10"/>
        <v/>
      </c>
      <c r="AH7" t="str">
        <f t="shared" si="11"/>
        <v/>
      </c>
      <c r="AI7" t="str">
        <f t="shared" si="12"/>
        <v/>
      </c>
      <c r="AJ7" t="str">
        <f t="shared" si="13"/>
        <v/>
      </c>
      <c r="AK7" t="str">
        <f t="shared" si="25"/>
        <v/>
      </c>
      <c r="AL7" t="str">
        <f t="shared" si="26"/>
        <v/>
      </c>
      <c r="AM7" t="str">
        <f t="shared" si="27"/>
        <v/>
      </c>
      <c r="AN7" t="str">
        <f t="shared" si="28"/>
        <v/>
      </c>
      <c r="AO7" t="str">
        <f t="shared" si="29"/>
        <v/>
      </c>
      <c r="AP7" t="str">
        <f t="shared" si="30"/>
        <v/>
      </c>
      <c r="AQ7" t="str">
        <f t="shared" si="31"/>
        <v/>
      </c>
      <c r="AR7" s="2" t="s">
        <v>309</v>
      </c>
      <c r="AS7" t="s">
        <v>271</v>
      </c>
      <c r="AT7" t="s">
        <v>280</v>
      </c>
      <c r="AU7" t="s">
        <v>275</v>
      </c>
      <c r="AV7" s="3" t="s">
        <v>282</v>
      </c>
      <c r="AW7" s="3" t="s">
        <v>282</v>
      </c>
      <c r="AX7" s="4" t="str">
        <f t="shared" si="15"/>
        <v>{
    'name': "Anheuser-Busch Tour Center",
    'area': "nfoco",'hours': {
      'sunday-start':"", 'sunday-end':"", 'monday-start':"", 'monday-end':"", 'tuesday-start':"", 'tuesday-end':"", 'wednesday-start':"", 'wednesday-end':"", 'thursday-start':"", 'thursday-end':"", 'friday-start':"", 'friday-end':"", 'saturday-start':"", 'saturday-end':""},  'description': "", 'link':"http://www.budweisertours.com/locations/ft-collins-colorado.html", 'pricing':"med",   'phone-number': "", 'address': "2351 Busch Drive, Fort Collins, CO 80524", 'other-amenities': ['outdoor','pets','easy'], 'has-drink':false, 'has-food':false},</v>
      </c>
      <c r="AY7" t="str">
        <f t="shared" si="16"/>
        <v>&lt;img src=@img/outdoor.png@&gt;</v>
      </c>
      <c r="AZ7" t="str">
        <f t="shared" si="17"/>
        <v>&lt;img src=@img/pets.png@&gt;</v>
      </c>
      <c r="BA7" t="str">
        <f t="shared" si="18"/>
        <v>&lt;img src=@img/easy.png@&gt;</v>
      </c>
      <c r="BB7" t="str">
        <f t="shared" si="19"/>
        <v/>
      </c>
      <c r="BC7" t="str">
        <f t="shared" si="20"/>
        <v/>
      </c>
      <c r="BD7" t="str">
        <f t="shared" si="21"/>
        <v>&lt;img src=@img/outdoor.png@&gt;&lt;img src=@img/pets.png@&gt;&lt;img src=@img/easy.png@&gt;</v>
      </c>
      <c r="BE7" t="str">
        <f t="shared" si="22"/>
        <v>outdoor pet easy med nfoco</v>
      </c>
      <c r="BF7" t="str">
        <f t="shared" si="23"/>
        <v>North Foco</v>
      </c>
      <c r="BG7">
        <v>40.620443000000002</v>
      </c>
      <c r="BH7">
        <v>-105.009394</v>
      </c>
      <c r="BI7" t="str">
        <f t="shared" si="24"/>
        <v>[40.620443,-105.009394],</v>
      </c>
      <c r="BK7" t="str">
        <f t="shared" si="32"/>
        <v/>
      </c>
    </row>
    <row r="8" spans="2:64" ht="21" customHeight="1" x14ac:dyDescent="0.35">
      <c r="B8" t="s">
        <v>776</v>
      </c>
      <c r="C8" t="s">
        <v>397</v>
      </c>
      <c r="D8" t="s">
        <v>62</v>
      </c>
      <c r="E8" t="s">
        <v>400</v>
      </c>
      <c r="G8" s="1" t="s">
        <v>63</v>
      </c>
      <c r="H8">
        <v>1600</v>
      </c>
      <c r="I8">
        <v>1800</v>
      </c>
      <c r="J8">
        <v>1500</v>
      </c>
      <c r="K8">
        <v>1800</v>
      </c>
      <c r="L8">
        <v>1500</v>
      </c>
      <c r="M8">
        <v>1800</v>
      </c>
      <c r="N8">
        <v>1500</v>
      </c>
      <c r="O8">
        <v>1800</v>
      </c>
      <c r="P8">
        <v>1500</v>
      </c>
      <c r="Q8">
        <v>1800</v>
      </c>
      <c r="R8">
        <v>1500</v>
      </c>
      <c r="S8">
        <v>1800</v>
      </c>
      <c r="T8">
        <v>1600</v>
      </c>
      <c r="U8">
        <v>1800</v>
      </c>
      <c r="V8" t="s">
        <v>718</v>
      </c>
      <c r="W8">
        <f t="shared" si="0"/>
        <v>16</v>
      </c>
      <c r="X8">
        <f t="shared" si="1"/>
        <v>18</v>
      </c>
      <c r="Y8">
        <f t="shared" si="2"/>
        <v>15</v>
      </c>
      <c r="Z8">
        <f t="shared" si="3"/>
        <v>18</v>
      </c>
      <c r="AA8">
        <f t="shared" si="4"/>
        <v>15</v>
      </c>
      <c r="AB8">
        <f t="shared" si="5"/>
        <v>18</v>
      </c>
      <c r="AC8">
        <f t="shared" si="6"/>
        <v>15</v>
      </c>
      <c r="AD8">
        <f t="shared" si="7"/>
        <v>18</v>
      </c>
      <c r="AE8">
        <f t="shared" si="8"/>
        <v>15</v>
      </c>
      <c r="AF8">
        <f t="shared" si="9"/>
        <v>18</v>
      </c>
      <c r="AG8">
        <f t="shared" si="10"/>
        <v>15</v>
      </c>
      <c r="AH8">
        <f t="shared" si="11"/>
        <v>18</v>
      </c>
      <c r="AI8">
        <f t="shared" si="12"/>
        <v>16</v>
      </c>
      <c r="AJ8">
        <f t="shared" si="13"/>
        <v>18</v>
      </c>
      <c r="AK8" t="str">
        <f t="shared" si="25"/>
        <v>4pm-6pm</v>
      </c>
      <c r="AL8" t="str">
        <f t="shared" si="26"/>
        <v>3pm-6pm</v>
      </c>
      <c r="AM8" t="str">
        <f t="shared" si="27"/>
        <v>3pm-6pm</v>
      </c>
      <c r="AN8" t="str">
        <f t="shared" si="28"/>
        <v>3pm-6pm</v>
      </c>
      <c r="AO8" t="str">
        <f t="shared" si="29"/>
        <v>3pm-6pm</v>
      </c>
      <c r="AP8" t="str">
        <f t="shared" si="30"/>
        <v>3pm-6pm</v>
      </c>
      <c r="AQ8" t="str">
        <f t="shared" si="31"/>
        <v>4pm-6pm</v>
      </c>
      <c r="AR8" s="2" t="s">
        <v>286</v>
      </c>
      <c r="AS8" t="s">
        <v>271</v>
      </c>
      <c r="AU8" t="s">
        <v>275</v>
      </c>
      <c r="AV8" s="3" t="s">
        <v>281</v>
      </c>
      <c r="AW8" s="3" t="s">
        <v>281</v>
      </c>
      <c r="AX8" s="4" t="str">
        <f t="shared" si="15"/>
        <v>{
    'name': "Austins American Grill",
    'area': "sfoco",'hours':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"2815 E Harmony Rd, Fort Collins 80528", 'other-amenities': ['outdoor','','easy'], 'has-drink':true, 'has-food':true},</v>
      </c>
      <c r="AY8" t="str">
        <f t="shared" si="16"/>
        <v>&lt;img src=@img/outdoor.png@&gt;</v>
      </c>
      <c r="AZ8" t="str">
        <f t="shared" si="17"/>
        <v/>
      </c>
      <c r="BA8" t="str">
        <f t="shared" si="18"/>
        <v>&lt;img src=@img/easy.png@&gt;</v>
      </c>
      <c r="BB8" t="str">
        <f t="shared" si="19"/>
        <v>&lt;img src=@img/drinkicon.png@&gt;</v>
      </c>
      <c r="BC8" t="str">
        <f t="shared" si="20"/>
        <v>&lt;img src=@img/foodicon.png@&gt;</v>
      </c>
      <c r="BD8" t="str">
        <f t="shared" si="21"/>
        <v>&lt;img src=@img/outdoor.png@&gt;&lt;img src=@img/easy.png@&gt;&lt;img src=@img/drinkicon.png@&gt;&lt;img src=@img/foodicon.png@&gt;</v>
      </c>
      <c r="BE8" t="str">
        <f t="shared" si="22"/>
        <v>outdoor drink food easy med sfoco</v>
      </c>
      <c r="BF8" t="str">
        <f t="shared" si="23"/>
        <v>South Foco</v>
      </c>
      <c r="BG8">
        <v>40.522584000000002</v>
      </c>
      <c r="BH8">
        <v>-105.02533200000001</v>
      </c>
      <c r="BI8" t="str">
        <f t="shared" si="24"/>
        <v>[40.522584,-105.025332],</v>
      </c>
      <c r="BK8" t="str">
        <f t="shared" si="32"/>
        <v/>
      </c>
    </row>
    <row r="9" spans="2:64" ht="21" customHeight="1" x14ac:dyDescent="0.35">
      <c r="B9" t="s">
        <v>777</v>
      </c>
      <c r="C9" t="s">
        <v>395</v>
      </c>
      <c r="D9" t="s">
        <v>459</v>
      </c>
      <c r="E9" t="s">
        <v>400</v>
      </c>
      <c r="G9" s="1" t="s">
        <v>460</v>
      </c>
      <c r="H9">
        <v>1600</v>
      </c>
      <c r="I9">
        <v>1800</v>
      </c>
      <c r="J9">
        <v>1500</v>
      </c>
      <c r="K9">
        <v>1800</v>
      </c>
      <c r="L9">
        <v>1500</v>
      </c>
      <c r="M9">
        <v>1800</v>
      </c>
      <c r="N9">
        <v>1500</v>
      </c>
      <c r="O9">
        <v>1800</v>
      </c>
      <c r="P9">
        <v>1500</v>
      </c>
      <c r="Q9">
        <v>1800</v>
      </c>
      <c r="R9">
        <v>1500</v>
      </c>
      <c r="S9">
        <v>1800</v>
      </c>
      <c r="T9">
        <v>1600</v>
      </c>
      <c r="U9">
        <v>1800</v>
      </c>
      <c r="V9" t="s">
        <v>718</v>
      </c>
      <c r="W9">
        <f t="shared" si="0"/>
        <v>16</v>
      </c>
      <c r="X9">
        <f t="shared" si="1"/>
        <v>18</v>
      </c>
      <c r="Y9">
        <f t="shared" si="2"/>
        <v>15</v>
      </c>
      <c r="Z9">
        <f t="shared" si="3"/>
        <v>18</v>
      </c>
      <c r="AA9">
        <f t="shared" si="4"/>
        <v>15</v>
      </c>
      <c r="AB9">
        <f t="shared" si="5"/>
        <v>18</v>
      </c>
      <c r="AC9">
        <f t="shared" si="6"/>
        <v>15</v>
      </c>
      <c r="AD9">
        <f t="shared" si="7"/>
        <v>18</v>
      </c>
      <c r="AE9">
        <f t="shared" si="8"/>
        <v>15</v>
      </c>
      <c r="AF9">
        <f t="shared" si="9"/>
        <v>18</v>
      </c>
      <c r="AG9">
        <f t="shared" si="10"/>
        <v>15</v>
      </c>
      <c r="AH9">
        <f t="shared" si="11"/>
        <v>18</v>
      </c>
      <c r="AI9">
        <f t="shared" si="12"/>
        <v>16</v>
      </c>
      <c r="AJ9">
        <f t="shared" si="13"/>
        <v>18</v>
      </c>
      <c r="AK9" t="str">
        <f t="shared" si="25"/>
        <v>4pm-6pm</v>
      </c>
      <c r="AL9" t="str">
        <f t="shared" si="26"/>
        <v>3pm-6pm</v>
      </c>
      <c r="AM9" t="str">
        <f t="shared" si="27"/>
        <v>3pm-6pm</v>
      </c>
      <c r="AN9" t="str">
        <f t="shared" si="28"/>
        <v>3pm-6pm</v>
      </c>
      <c r="AO9" t="str">
        <f t="shared" si="29"/>
        <v>3pm-6pm</v>
      </c>
      <c r="AP9" t="str">
        <f t="shared" si="30"/>
        <v>3pm-6pm</v>
      </c>
      <c r="AQ9" t="str">
        <f t="shared" si="31"/>
        <v>4pm-6pm</v>
      </c>
      <c r="AR9" s="2" t="s">
        <v>286</v>
      </c>
      <c r="AS9" t="s">
        <v>271</v>
      </c>
      <c r="AU9" t="s">
        <v>274</v>
      </c>
      <c r="AV9" s="3" t="s">
        <v>281</v>
      </c>
      <c r="AW9" s="3" t="s">
        <v>281</v>
      </c>
      <c r="AX9" s="4" t="str">
        <f t="shared" si="15"/>
        <v>{
    'name': "Austins American Grill (W. Mountain)",
    'area': "old",'hours':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"100 West Mountain Ave, Fort Collins, CO 80524", 'other-amenities': ['outdoor','','hard'], 'has-drink':true, 'has-food':true},</v>
      </c>
      <c r="AY9" t="str">
        <f t="shared" si="16"/>
        <v>&lt;img src=@img/outdoor.png@&gt;</v>
      </c>
      <c r="AZ9" t="str">
        <f t="shared" si="17"/>
        <v/>
      </c>
      <c r="BA9" t="str">
        <f t="shared" si="18"/>
        <v>&lt;img src=@img/hard.png@&gt;</v>
      </c>
      <c r="BB9" t="str">
        <f t="shared" si="19"/>
        <v>&lt;img src=@img/drinkicon.png@&gt;</v>
      </c>
      <c r="BC9" t="str">
        <f t="shared" si="20"/>
        <v>&lt;img src=@img/foodicon.png@&gt;</v>
      </c>
      <c r="BD9" t="str">
        <f t="shared" si="21"/>
        <v>&lt;img src=@img/outdoor.png@&gt;&lt;img src=@img/hard.png@&gt;&lt;img src=@img/drinkicon.png@&gt;&lt;img src=@img/foodicon.png@&gt;</v>
      </c>
      <c r="BE9" t="str">
        <f t="shared" si="22"/>
        <v>outdoor drink food hard med old</v>
      </c>
      <c r="BF9" t="str">
        <f t="shared" si="23"/>
        <v>Old Town</v>
      </c>
      <c r="BG9">
        <v>40.587294999999997</v>
      </c>
      <c r="BH9">
        <v>-105.07738999999999</v>
      </c>
      <c r="BI9" t="str">
        <f t="shared" si="24"/>
        <v>[40.587295,-105.07739],</v>
      </c>
      <c r="BK9" t="str">
        <f t="shared" si="32"/>
        <v/>
      </c>
    </row>
    <row r="10" spans="2:64" ht="21" customHeight="1" x14ac:dyDescent="0.35">
      <c r="B10" t="s">
        <v>778</v>
      </c>
      <c r="C10" t="s">
        <v>283</v>
      </c>
      <c r="D10" t="s">
        <v>104</v>
      </c>
      <c r="E10" t="s">
        <v>400</v>
      </c>
      <c r="G10" s="1" t="s">
        <v>105</v>
      </c>
      <c r="H10">
        <v>900</v>
      </c>
      <c r="I10">
        <v>2400</v>
      </c>
      <c r="J10">
        <v>1100</v>
      </c>
      <c r="K10">
        <v>2400</v>
      </c>
      <c r="L10">
        <v>1100</v>
      </c>
      <c r="M10">
        <v>2400</v>
      </c>
      <c r="N10">
        <v>1100</v>
      </c>
      <c r="O10">
        <v>2400</v>
      </c>
      <c r="P10">
        <v>1100</v>
      </c>
      <c r="Q10">
        <v>2400</v>
      </c>
      <c r="R10">
        <v>1100</v>
      </c>
      <c r="S10">
        <v>2400</v>
      </c>
      <c r="T10">
        <v>900</v>
      </c>
      <c r="U10">
        <v>2400</v>
      </c>
      <c r="V10" t="s">
        <v>226</v>
      </c>
      <c r="W10">
        <f t="shared" si="0"/>
        <v>9</v>
      </c>
      <c r="X10">
        <f t="shared" si="1"/>
        <v>24</v>
      </c>
      <c r="Y10">
        <f t="shared" si="2"/>
        <v>11</v>
      </c>
      <c r="Z10">
        <f t="shared" si="3"/>
        <v>24</v>
      </c>
      <c r="AA10">
        <f t="shared" si="4"/>
        <v>11</v>
      </c>
      <c r="AB10">
        <f t="shared" si="5"/>
        <v>24</v>
      </c>
      <c r="AC10">
        <f t="shared" si="6"/>
        <v>11</v>
      </c>
      <c r="AD10">
        <f t="shared" si="7"/>
        <v>24</v>
      </c>
      <c r="AE10">
        <f t="shared" si="8"/>
        <v>11</v>
      </c>
      <c r="AF10">
        <f t="shared" si="9"/>
        <v>24</v>
      </c>
      <c r="AG10">
        <f t="shared" si="10"/>
        <v>11</v>
      </c>
      <c r="AH10">
        <f t="shared" si="11"/>
        <v>24</v>
      </c>
      <c r="AI10">
        <f t="shared" si="12"/>
        <v>9</v>
      </c>
      <c r="AJ10">
        <f t="shared" si="13"/>
        <v>24</v>
      </c>
      <c r="AK10" t="str">
        <f t="shared" si="25"/>
        <v>9am-12am</v>
      </c>
      <c r="AL10" t="str">
        <f t="shared" si="26"/>
        <v>11am-12am</v>
      </c>
      <c r="AM10" t="str">
        <f t="shared" si="27"/>
        <v>11am-12am</v>
      </c>
      <c r="AN10" t="str">
        <f t="shared" si="28"/>
        <v>11am-12am</v>
      </c>
      <c r="AO10" t="str">
        <f t="shared" si="29"/>
        <v>11am-12am</v>
      </c>
      <c r="AP10" t="str">
        <f t="shared" si="30"/>
        <v>11am-12am</v>
      </c>
      <c r="AQ10" t="str">
        <f t="shared" si="31"/>
        <v>9am-12am</v>
      </c>
      <c r="AR10" s="2" t="s">
        <v>299</v>
      </c>
      <c r="AS10" t="s">
        <v>271</v>
      </c>
      <c r="AU10" t="s">
        <v>27</v>
      </c>
      <c r="AV10" s="3" t="s">
        <v>281</v>
      </c>
      <c r="AW10" s="3" t="s">
        <v>282</v>
      </c>
      <c r="AX10" s="4" t="str">
        <f t="shared" si="15"/>
        <v>{
    'name': "Avogadros Number",
    'area': "campus",'hours': {
      'sunday-start':"900", 'sunday-end':"2400", 'monday-start':"1100", 'monday-end':"2400", 'tuesday-start':"1100", 'tuesday-end':"2400", 'wednesday-start':"1100", 'wednesday-end':"2400", 'thursday-start':"1100", 'thursday-end':"2400", 'friday-start':"1100", 'friday-end':"2400", 'saturday-start':"900", 'saturday-end':"2400"},  'description': "Daily Specials", 'link':"http://www.avogadros.com", 'pricing':"med",   'phone-number': "", 'address': "605 S Mason Street, Fort Collins 80524", 'other-amenities': ['outdoor','','medium'], 'has-drink':true, 'has-food':false},</v>
      </c>
      <c r="AY10" t="str">
        <f t="shared" si="16"/>
        <v>&lt;img src=@img/outdoor.png@&gt;</v>
      </c>
      <c r="AZ10" t="str">
        <f t="shared" si="17"/>
        <v/>
      </c>
      <c r="BA10" t="str">
        <f t="shared" si="18"/>
        <v>&lt;img src=@img/medium.png@&gt;</v>
      </c>
      <c r="BB10" t="str">
        <f t="shared" si="19"/>
        <v>&lt;img src=@img/drinkicon.png@&gt;</v>
      </c>
      <c r="BC10" t="str">
        <f t="shared" si="20"/>
        <v/>
      </c>
      <c r="BD10" t="str">
        <f t="shared" si="21"/>
        <v>&lt;img src=@img/outdoor.png@&gt;&lt;img src=@img/medium.png@&gt;&lt;img src=@img/drinkicon.png@&gt;</v>
      </c>
      <c r="BE10" t="str">
        <f t="shared" si="22"/>
        <v>outdoor drink medium med campus</v>
      </c>
      <c r="BF10" t="str">
        <f t="shared" si="23"/>
        <v>Near Campus</v>
      </c>
      <c r="BG10">
        <v>40.579591999999998</v>
      </c>
      <c r="BH10">
        <v>-105.079256</v>
      </c>
      <c r="BI10" t="str">
        <f t="shared" si="24"/>
        <v>[40.579592,-105.079256],</v>
      </c>
      <c r="BK10" t="str">
        <f t="shared" si="32"/>
        <v/>
      </c>
    </row>
    <row r="11" spans="2:64" ht="21" customHeight="1" x14ac:dyDescent="0.35">
      <c r="B11" s="2" t="s">
        <v>505</v>
      </c>
      <c r="C11" t="s">
        <v>283</v>
      </c>
      <c r="D11" t="s">
        <v>497</v>
      </c>
      <c r="E11" t="s">
        <v>400</v>
      </c>
      <c r="G11" s="1" t="s">
        <v>506</v>
      </c>
      <c r="W11" t="str">
        <f t="shared" si="0"/>
        <v/>
      </c>
      <c r="X11" t="str">
        <f t="shared" si="1"/>
        <v/>
      </c>
      <c r="Y11" t="str">
        <f t="shared" si="2"/>
        <v/>
      </c>
      <c r="Z11" t="str">
        <f t="shared" si="3"/>
        <v/>
      </c>
      <c r="AA11" t="str">
        <f t="shared" si="4"/>
        <v/>
      </c>
      <c r="AB11" t="str">
        <f t="shared" si="5"/>
        <v/>
      </c>
      <c r="AC11" t="str">
        <f t="shared" si="6"/>
        <v/>
      </c>
      <c r="AD11" t="str">
        <f t="shared" si="7"/>
        <v/>
      </c>
      <c r="AE11" t="str">
        <f t="shared" si="8"/>
        <v/>
      </c>
      <c r="AF11" t="str">
        <f t="shared" si="9"/>
        <v/>
      </c>
      <c r="AG11" t="str">
        <f t="shared" si="10"/>
        <v/>
      </c>
      <c r="AH11" t="str">
        <f t="shared" si="11"/>
        <v/>
      </c>
      <c r="AI11" t="str">
        <f t="shared" si="12"/>
        <v/>
      </c>
      <c r="AJ11" t="str">
        <f t="shared" si="13"/>
        <v/>
      </c>
      <c r="AK11" t="str">
        <f t="shared" si="25"/>
        <v/>
      </c>
      <c r="AL11" t="str">
        <f t="shared" si="26"/>
        <v/>
      </c>
      <c r="AM11" t="str">
        <f t="shared" si="27"/>
        <v/>
      </c>
      <c r="AN11" t="str">
        <f t="shared" si="28"/>
        <v/>
      </c>
      <c r="AO11" t="str">
        <f t="shared" si="29"/>
        <v/>
      </c>
      <c r="AP11" t="str">
        <f t="shared" si="30"/>
        <v/>
      </c>
      <c r="AQ11" t="str">
        <f t="shared" si="31"/>
        <v/>
      </c>
      <c r="AR11" s="9" t="s">
        <v>507</v>
      </c>
      <c r="AU11" t="s">
        <v>27</v>
      </c>
      <c r="AV11" s="3" t="s">
        <v>282</v>
      </c>
      <c r="AW11" s="3" t="s">
        <v>282</v>
      </c>
      <c r="AX11" s="4" t="str">
        <f t="shared" si="15"/>
        <v>{
    'name': "Avuncular Bob’s Beerhouse",
    'area': "campus",'hours': {
      'sunday-start':"", 'sunday-end':"", 'monday-start':"", 'monday-end':"", 'tuesday-start':"", 'tuesday-end':"", 'wednesday-start':"", 'wednesday-end':"", 'thursday-start':"", 'thursday-end':"", 'friday-start':"", 'friday-end':"", 'saturday-start':"", 'saturday-end':""},  'description': "", 'link':"https://www.avuncularbobs.com/", 'pricing':"med",   'phone-number': "", 'address': "830 S College Ave Fort Collins, CO", 'other-amenities': ['','','medium'], 'has-drink':false, 'has-food':false},</v>
      </c>
      <c r="AY11" t="str">
        <f t="shared" si="16"/>
        <v/>
      </c>
      <c r="AZ11" t="str">
        <f t="shared" si="17"/>
        <v/>
      </c>
      <c r="BA11" t="str">
        <f t="shared" si="18"/>
        <v>&lt;img src=@img/medium.png@&gt;</v>
      </c>
      <c r="BB11" t="str">
        <f t="shared" si="19"/>
        <v/>
      </c>
      <c r="BC11" t="str">
        <f t="shared" si="20"/>
        <v/>
      </c>
      <c r="BD11" t="str">
        <f t="shared" si="21"/>
        <v>&lt;img src=@img/medium.png@&gt;</v>
      </c>
      <c r="BE11" t="str">
        <f t="shared" si="22"/>
        <v>medium med campus</v>
      </c>
      <c r="BF11" t="str">
        <f t="shared" si="23"/>
        <v>Near Campus</v>
      </c>
      <c r="BG11">
        <v>40.575609999999998</v>
      </c>
      <c r="BH11">
        <v>-105.07659</v>
      </c>
      <c r="BI11" t="str">
        <f t="shared" si="24"/>
        <v>[40.57561,-105.07659],</v>
      </c>
    </row>
    <row r="12" spans="2:64" ht="21" customHeight="1" x14ac:dyDescent="0.35">
      <c r="B12" t="s">
        <v>461</v>
      </c>
      <c r="C12" t="s">
        <v>396</v>
      </c>
      <c r="D12" t="s">
        <v>459</v>
      </c>
      <c r="E12" t="s">
        <v>400</v>
      </c>
      <c r="G12" s="1" t="s">
        <v>462</v>
      </c>
      <c r="W12" t="str">
        <f t="shared" si="0"/>
        <v/>
      </c>
      <c r="X12" t="str">
        <f t="shared" si="1"/>
        <v/>
      </c>
      <c r="Y12" t="str">
        <f t="shared" si="2"/>
        <v/>
      </c>
      <c r="Z12" t="str">
        <f t="shared" si="3"/>
        <v/>
      </c>
      <c r="AA12" t="str">
        <f t="shared" si="4"/>
        <v/>
      </c>
      <c r="AB12" t="str">
        <f t="shared" si="5"/>
        <v/>
      </c>
      <c r="AC12" t="str">
        <f t="shared" si="6"/>
        <v/>
      </c>
      <c r="AD12" t="str">
        <f t="shared" si="7"/>
        <v/>
      </c>
      <c r="AE12" t="str">
        <f t="shared" si="8"/>
        <v/>
      </c>
      <c r="AF12" t="str">
        <f t="shared" si="9"/>
        <v/>
      </c>
      <c r="AG12" t="str">
        <f t="shared" si="10"/>
        <v/>
      </c>
      <c r="AH12" t="str">
        <f t="shared" si="11"/>
        <v/>
      </c>
      <c r="AI12" t="str">
        <f t="shared" si="12"/>
        <v/>
      </c>
      <c r="AJ12" t="str">
        <f t="shared" si="13"/>
        <v/>
      </c>
      <c r="AK12" t="str">
        <f t="shared" si="25"/>
        <v/>
      </c>
      <c r="AL12" t="str">
        <f t="shared" si="26"/>
        <v/>
      </c>
      <c r="AM12" t="str">
        <f t="shared" si="27"/>
        <v/>
      </c>
      <c r="AN12" t="str">
        <f t="shared" si="28"/>
        <v/>
      </c>
      <c r="AO12" t="str">
        <f t="shared" si="29"/>
        <v/>
      </c>
      <c r="AP12" t="str">
        <f t="shared" si="30"/>
        <v/>
      </c>
      <c r="AQ12" t="str">
        <f t="shared" si="31"/>
        <v/>
      </c>
      <c r="AR12" s="2"/>
      <c r="AU12" t="s">
        <v>275</v>
      </c>
      <c r="AV12" s="3" t="s">
        <v>282</v>
      </c>
      <c r="AW12" s="3" t="s">
        <v>282</v>
      </c>
      <c r="AX12" s="4" t="str">
        <f t="shared" si="15"/>
        <v>{
    'name': "Back Porch Cafe",
    'area': "nfoco",'hours': {
      'sunday-start':"", 'sunday-end':"", 'monday-start':"", 'monday-end':"", 'tuesday-start':"", 'tuesday-end':"", 'wednesday-start':"", 'wednesday-end':"", 'thursday-start':"", 'thursday-end':"", 'friday-start':"", 'friday-end':"", 'saturday-start':"", 'saturday-end':""},  'description': "", 'link':"", 'pricing':"med",   'phone-number': "", 'address': "1101 E Lincoln Avenue, Fort Collins, CO 80526", 'other-amenities': ['','','easy'], 'has-drink':false, 'has-food':false},</v>
      </c>
      <c r="AY12" t="str">
        <f t="shared" si="16"/>
        <v/>
      </c>
      <c r="AZ12" t="str">
        <f t="shared" si="17"/>
        <v/>
      </c>
      <c r="BA12" t="str">
        <f t="shared" si="18"/>
        <v>&lt;img src=@img/easy.png@&gt;</v>
      </c>
      <c r="BB12" t="str">
        <f t="shared" si="19"/>
        <v/>
      </c>
      <c r="BC12" t="str">
        <f t="shared" si="20"/>
        <v/>
      </c>
      <c r="BD12" t="str">
        <f t="shared" si="21"/>
        <v>&lt;img src=@img/easy.png@&gt;</v>
      </c>
      <c r="BE12" t="str">
        <f t="shared" si="22"/>
        <v>easy med nfoco</v>
      </c>
      <c r="BF12" t="str">
        <f t="shared" si="23"/>
        <v>North Foco</v>
      </c>
      <c r="BG12">
        <v>40.588402000000002</v>
      </c>
      <c r="BH12">
        <v>-105.05787599999999</v>
      </c>
      <c r="BI12" t="str">
        <f t="shared" si="24"/>
        <v>[40.588402,-105.057876],</v>
      </c>
      <c r="BK12" t="str">
        <f>IF(BJ12&gt;0,"&lt;img src=@img/kidicon.png@&gt;","")</f>
        <v/>
      </c>
    </row>
    <row r="13" spans="2:64" ht="21" customHeight="1" x14ac:dyDescent="0.35">
      <c r="B13" t="s">
        <v>463</v>
      </c>
      <c r="C13" t="s">
        <v>395</v>
      </c>
      <c r="E13" t="s">
        <v>400</v>
      </c>
      <c r="G13" s="1" t="s">
        <v>464</v>
      </c>
      <c r="W13" t="str">
        <f t="shared" si="0"/>
        <v/>
      </c>
      <c r="X13" t="str">
        <f t="shared" si="1"/>
        <v/>
      </c>
      <c r="Y13" t="str">
        <f t="shared" si="2"/>
        <v/>
      </c>
      <c r="Z13" t="str">
        <f t="shared" si="3"/>
        <v/>
      </c>
      <c r="AA13" t="str">
        <f t="shared" si="4"/>
        <v/>
      </c>
      <c r="AB13" t="str">
        <f t="shared" si="5"/>
        <v/>
      </c>
      <c r="AC13" t="str">
        <f t="shared" si="6"/>
        <v/>
      </c>
      <c r="AD13" t="str">
        <f t="shared" si="7"/>
        <v/>
      </c>
      <c r="AE13" t="str">
        <f t="shared" si="8"/>
        <v/>
      </c>
      <c r="AF13" t="str">
        <f t="shared" si="9"/>
        <v/>
      </c>
      <c r="AG13" t="str">
        <f t="shared" si="10"/>
        <v/>
      </c>
      <c r="AH13" t="str">
        <f t="shared" si="11"/>
        <v/>
      </c>
      <c r="AI13" t="str">
        <f t="shared" si="12"/>
        <v/>
      </c>
      <c r="AJ13" t="str">
        <f t="shared" si="13"/>
        <v/>
      </c>
      <c r="AK13" t="str">
        <f t="shared" si="25"/>
        <v/>
      </c>
      <c r="AL13" t="str">
        <f t="shared" si="26"/>
        <v/>
      </c>
      <c r="AM13" t="str">
        <f t="shared" si="27"/>
        <v/>
      </c>
      <c r="AN13" t="str">
        <f t="shared" si="28"/>
        <v/>
      </c>
      <c r="AO13" t="str">
        <f t="shared" si="29"/>
        <v/>
      </c>
      <c r="AP13" t="str">
        <f t="shared" si="30"/>
        <v/>
      </c>
      <c r="AQ13" t="str">
        <f t="shared" si="31"/>
        <v/>
      </c>
      <c r="AR13" s="2"/>
      <c r="AU13" t="s">
        <v>274</v>
      </c>
      <c r="AV13" s="3" t="s">
        <v>282</v>
      </c>
      <c r="AW13" s="3" t="s">
        <v>282</v>
      </c>
      <c r="AX13" s="4" t="str">
        <f t="shared" si="15"/>
        <v>{
    'name': "Backcountry Provisions",
    'area': "old",'hours': {
      'sunday-start':"", 'sunday-end':"", 'monday-start':"", 'monday-end':"", 'tuesday-start':"", 'tuesday-end':"", 'wednesday-start':"", 'wednesday-end':"", 'thursday-start':"", 'thursday-end':"", 'friday-start':"", 'friday-end':"", 'saturday-start':"", 'saturday-end':""},  'description': "", 'link':"", 'pricing':"med",   'phone-number': "", 'address': "140 North College, Fort Collins, CO 80524", 'other-amenities': ['','','hard'], 'has-drink':false, 'has-food':false},</v>
      </c>
      <c r="AY13" t="str">
        <f t="shared" si="16"/>
        <v/>
      </c>
      <c r="AZ13" t="str">
        <f t="shared" si="17"/>
        <v/>
      </c>
      <c r="BA13" t="str">
        <f t="shared" si="18"/>
        <v>&lt;img src=@img/hard.png@&gt;</v>
      </c>
      <c r="BB13" t="str">
        <f t="shared" si="19"/>
        <v/>
      </c>
      <c r="BC13" t="str">
        <f t="shared" si="20"/>
        <v/>
      </c>
      <c r="BD13" t="str">
        <f t="shared" si="21"/>
        <v>&lt;img src=@img/hard.png@&gt;</v>
      </c>
      <c r="BE13" t="str">
        <f t="shared" si="22"/>
        <v>hard med old</v>
      </c>
      <c r="BF13" t="str">
        <f t="shared" si="23"/>
        <v>Old Town</v>
      </c>
      <c r="BG13">
        <v>40.587916</v>
      </c>
      <c r="BH13">
        <v>-105.07676499999999</v>
      </c>
      <c r="BI13" t="str">
        <f t="shared" si="24"/>
        <v>[40.587916,-105.076765],</v>
      </c>
      <c r="BK13" t="str">
        <f>IF(BJ13&gt;0,"&lt;img src=@img/kidicon.png@&gt;","")</f>
        <v/>
      </c>
    </row>
    <row r="14" spans="2:64" ht="21" customHeight="1" x14ac:dyDescent="0.35">
      <c r="B14" t="s">
        <v>640</v>
      </c>
      <c r="C14" t="s">
        <v>284</v>
      </c>
      <c r="E14" t="s">
        <v>400</v>
      </c>
      <c r="G14" s="1" t="s">
        <v>641</v>
      </c>
      <c r="H14">
        <v>1500</v>
      </c>
      <c r="I14">
        <v>1800</v>
      </c>
      <c r="J14">
        <v>1500</v>
      </c>
      <c r="K14">
        <v>1800</v>
      </c>
      <c r="L14">
        <v>1500</v>
      </c>
      <c r="M14">
        <v>1800</v>
      </c>
      <c r="N14">
        <v>1500</v>
      </c>
      <c r="O14">
        <v>1800</v>
      </c>
      <c r="P14">
        <v>1500</v>
      </c>
      <c r="Q14">
        <v>1800</v>
      </c>
      <c r="R14">
        <v>1500</v>
      </c>
      <c r="S14">
        <v>1800</v>
      </c>
      <c r="T14">
        <v>1500</v>
      </c>
      <c r="U14">
        <v>1800</v>
      </c>
      <c r="V14" s="13" t="s">
        <v>644</v>
      </c>
      <c r="W14">
        <f t="shared" si="0"/>
        <v>15</v>
      </c>
      <c r="X14">
        <f t="shared" si="1"/>
        <v>18</v>
      </c>
      <c r="Y14">
        <f t="shared" si="2"/>
        <v>15</v>
      </c>
      <c r="Z14">
        <f t="shared" si="3"/>
        <v>18</v>
      </c>
      <c r="AA14">
        <f t="shared" si="4"/>
        <v>15</v>
      </c>
      <c r="AB14">
        <f t="shared" si="5"/>
        <v>18</v>
      </c>
      <c r="AC14">
        <f t="shared" si="6"/>
        <v>15</v>
      </c>
      <c r="AD14">
        <f t="shared" si="7"/>
        <v>18</v>
      </c>
      <c r="AE14">
        <f t="shared" si="8"/>
        <v>15</v>
      </c>
      <c r="AF14">
        <f t="shared" si="9"/>
        <v>18</v>
      </c>
      <c r="AG14">
        <f t="shared" si="10"/>
        <v>15</v>
      </c>
      <c r="AH14">
        <f t="shared" si="11"/>
        <v>18</v>
      </c>
      <c r="AI14">
        <f t="shared" si="12"/>
        <v>15</v>
      </c>
      <c r="AJ14">
        <f t="shared" si="13"/>
        <v>18</v>
      </c>
      <c r="AK14" t="str">
        <f t="shared" si="25"/>
        <v>3pm-6pm</v>
      </c>
      <c r="AL14" t="str">
        <f t="shared" si="26"/>
        <v>3pm-6pm</v>
      </c>
      <c r="AM14" t="str">
        <f t="shared" si="27"/>
        <v>3pm-6pm</v>
      </c>
      <c r="AN14" t="str">
        <f t="shared" si="28"/>
        <v>3pm-6pm</v>
      </c>
      <c r="AO14" t="str">
        <f t="shared" si="29"/>
        <v>3pm-6pm</v>
      </c>
      <c r="AP14" t="str">
        <f t="shared" si="30"/>
        <v>3pm-6pm</v>
      </c>
      <c r="AQ14" t="str">
        <f t="shared" si="31"/>
        <v>3pm-6pm</v>
      </c>
      <c r="AR14" s="2" t="s">
        <v>645</v>
      </c>
      <c r="AS14" t="s">
        <v>271</v>
      </c>
      <c r="AU14" t="s">
        <v>275</v>
      </c>
      <c r="AV14" s="6" t="s">
        <v>646</v>
      </c>
      <c r="AW14" s="3" t="s">
        <v>281</v>
      </c>
      <c r="AX14" s="4" t="str">
        <f t="shared" si="15"/>
        <v>{
    'name': "Bad Daddys Burger Bar",
    'area': "midtown",'hours': {
      'sunday-start':"1500", 'sunday-end':"1800", 'monday-start':"1500", 'monday-end':"1800", 'tuesday-start':"1500", 'tuesday-end':"1800", 'wednesday-start':"1500", 'wednesday-end':"1800", 'thursday-start':"1500", 'thursday-end':"1800", 'friday-start':"1500", 'friday-end':"1800", 'saturday-start':"1500", 'saturday-end':"1800"},  'description': "$3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 'link':"https://www.baddaddysburgerbar.com/store/co/fortcollins", 'pricing':"med",   'phone-number': "", 'address': "347 E Foothills Pkwy #110, Fort Collins, CO 80525", 'other-amenities': ['outdoor','','easy'], 'has-drink':Hacienda, 'has-food':true},</v>
      </c>
      <c r="AY14" t="str">
        <f t="shared" si="16"/>
        <v>&lt;img src=@img/outdoor.png@&gt;</v>
      </c>
      <c r="AZ14" t="str">
        <f t="shared" si="17"/>
        <v/>
      </c>
      <c r="BA14" t="str">
        <f t="shared" si="18"/>
        <v>&lt;img src=@img/easy.png@&gt;</v>
      </c>
      <c r="BB14" t="str">
        <f t="shared" si="19"/>
        <v/>
      </c>
      <c r="BC14" t="str">
        <f t="shared" si="20"/>
        <v>&lt;img src=@img/foodicon.png@&gt;</v>
      </c>
      <c r="BD14" t="str">
        <f t="shared" si="21"/>
        <v>&lt;img src=@img/outdoor.png@&gt;&lt;img src=@img/easy.png@&gt;&lt;img src=@img/foodicon.png@&gt;</v>
      </c>
      <c r="BE14" t="str">
        <f t="shared" si="22"/>
        <v>outdoor food easy med midtown</v>
      </c>
      <c r="BF14" t="str">
        <f t="shared" si="23"/>
        <v>Midtown</v>
      </c>
      <c r="BG14">
        <v>40.543717999999998</v>
      </c>
      <c r="BH14">
        <v>-105.074853</v>
      </c>
      <c r="BI14" t="str">
        <f t="shared" si="24"/>
        <v>[40.543718,-105.074853],</v>
      </c>
    </row>
    <row r="15" spans="2:64" ht="21" customHeight="1" x14ac:dyDescent="0.35">
      <c r="B15" t="s">
        <v>127</v>
      </c>
      <c r="C15" t="s">
        <v>283</v>
      </c>
      <c r="D15" t="s">
        <v>113</v>
      </c>
      <c r="E15" t="s">
        <v>52</v>
      </c>
      <c r="G15" s="1" t="s">
        <v>103</v>
      </c>
      <c r="V15" s="13"/>
      <c r="W15" t="str">
        <f t="shared" si="0"/>
        <v/>
      </c>
      <c r="X15" t="str">
        <f t="shared" si="1"/>
        <v/>
      </c>
      <c r="Y15" t="str">
        <f t="shared" si="2"/>
        <v/>
      </c>
      <c r="Z15" t="str">
        <f t="shared" si="3"/>
        <v/>
      </c>
      <c r="AA15" t="str">
        <f t="shared" si="4"/>
        <v/>
      </c>
      <c r="AB15" t="str">
        <f t="shared" si="5"/>
        <v/>
      </c>
      <c r="AC15" t="str">
        <f t="shared" si="6"/>
        <v/>
      </c>
      <c r="AD15" t="str">
        <f t="shared" si="7"/>
        <v/>
      </c>
      <c r="AE15" t="str">
        <f t="shared" si="8"/>
        <v/>
      </c>
      <c r="AF15" t="str">
        <f t="shared" si="9"/>
        <v/>
      </c>
      <c r="AG15" t="str">
        <f t="shared" si="10"/>
        <v/>
      </c>
      <c r="AH15" t="str">
        <f t="shared" si="11"/>
        <v/>
      </c>
      <c r="AI15" t="str">
        <f t="shared" si="12"/>
        <v/>
      </c>
      <c r="AJ15" t="str">
        <f t="shared" si="13"/>
        <v/>
      </c>
      <c r="AK15" t="str">
        <f t="shared" si="25"/>
        <v/>
      </c>
      <c r="AL15" t="str">
        <f t="shared" si="26"/>
        <v/>
      </c>
      <c r="AM15" t="str">
        <f t="shared" si="27"/>
        <v/>
      </c>
      <c r="AN15" t="str">
        <f t="shared" si="28"/>
        <v/>
      </c>
      <c r="AO15" t="str">
        <f t="shared" si="29"/>
        <v/>
      </c>
      <c r="AP15" t="str">
        <f t="shared" si="30"/>
        <v/>
      </c>
      <c r="AQ15" t="str">
        <f t="shared" si="31"/>
        <v/>
      </c>
      <c r="AR15" s="2" t="s">
        <v>306</v>
      </c>
      <c r="AU15" t="s">
        <v>27</v>
      </c>
      <c r="AV15" s="3" t="s">
        <v>282</v>
      </c>
      <c r="AW15" s="3" t="s">
        <v>282</v>
      </c>
      <c r="AX15" s="4" t="str">
        <f t="shared" si="15"/>
        <v>{
    'name': "Bann Thai",
    'area': "campus",'hours': {
      'sunday-start':"", 'sunday-end':"", 'monday-start':"", 'monday-end':"", 'tuesday-start':"", 'tuesday-end':"", 'wednesday-start':"", 'wednesday-end':"", 'thursday-start':"", 'thursday-end':"", 'friday-start':"", 'friday-end':"", 'saturday-start':"", 'saturday-end':""},  'description': "", 'link':"http://www.bannthairestaurant.net/", 'pricing':"low",   'phone-number': "", 'address': "626 S College Ave, Fort Collins 80524", 'other-amenities': ['','','medium'], 'has-drink':false, 'has-food':false},</v>
      </c>
      <c r="AY15" t="str">
        <f t="shared" si="16"/>
        <v/>
      </c>
      <c r="AZ15" t="str">
        <f t="shared" si="17"/>
        <v/>
      </c>
      <c r="BA15" t="str">
        <f t="shared" si="18"/>
        <v>&lt;img src=@img/medium.png@&gt;</v>
      </c>
      <c r="BB15" t="str">
        <f t="shared" si="19"/>
        <v/>
      </c>
      <c r="BC15" t="str">
        <f t="shared" si="20"/>
        <v/>
      </c>
      <c r="BD15" t="str">
        <f t="shared" si="21"/>
        <v>&lt;img src=@img/medium.png@&gt;</v>
      </c>
      <c r="BE15" t="str">
        <f t="shared" si="22"/>
        <v>medium low campus</v>
      </c>
      <c r="BF15" t="str">
        <f t="shared" si="23"/>
        <v>Near Campus</v>
      </c>
      <c r="BG15">
        <v>40.579048</v>
      </c>
      <c r="BH15">
        <v>-105.07677099999999</v>
      </c>
      <c r="BI15" t="str">
        <f t="shared" si="24"/>
        <v>[40.579048,-105.076771],</v>
      </c>
      <c r="BK15" t="str">
        <f>IF(BJ15&gt;0,"&lt;img src=@img/kidicon.png@&gt;","")</f>
        <v/>
      </c>
    </row>
    <row r="16" spans="2:64" ht="21" customHeight="1" x14ac:dyDescent="0.35">
      <c r="B16" t="s">
        <v>23</v>
      </c>
      <c r="C16" t="s">
        <v>284</v>
      </c>
      <c r="D16" t="s">
        <v>163</v>
      </c>
      <c r="E16" t="s">
        <v>400</v>
      </c>
      <c r="G16" t="s">
        <v>164</v>
      </c>
      <c r="J16">
        <v>1600</v>
      </c>
      <c r="K16">
        <v>1900</v>
      </c>
      <c r="L16">
        <v>1600</v>
      </c>
      <c r="M16">
        <v>1900</v>
      </c>
      <c r="N16">
        <v>1600</v>
      </c>
      <c r="O16">
        <v>1900</v>
      </c>
      <c r="P16">
        <v>1600</v>
      </c>
      <c r="Q16">
        <v>1900</v>
      </c>
      <c r="R16">
        <v>1600</v>
      </c>
      <c r="S16">
        <v>1900</v>
      </c>
      <c r="V16" s="15" t="s">
        <v>709</v>
      </c>
      <c r="W16" t="str">
        <f t="shared" si="0"/>
        <v/>
      </c>
      <c r="X16" t="str">
        <f t="shared" si="1"/>
        <v/>
      </c>
      <c r="Y16">
        <f t="shared" si="2"/>
        <v>16</v>
      </c>
      <c r="Z16">
        <f t="shared" si="3"/>
        <v>19</v>
      </c>
      <c r="AA16">
        <f t="shared" si="4"/>
        <v>16</v>
      </c>
      <c r="AB16">
        <f t="shared" si="5"/>
        <v>19</v>
      </c>
      <c r="AC16">
        <f t="shared" si="6"/>
        <v>16</v>
      </c>
      <c r="AD16">
        <f t="shared" si="7"/>
        <v>19</v>
      </c>
      <c r="AE16">
        <f t="shared" si="8"/>
        <v>16</v>
      </c>
      <c r="AF16">
        <f t="shared" si="9"/>
        <v>19</v>
      </c>
      <c r="AG16">
        <f t="shared" si="10"/>
        <v>16</v>
      </c>
      <c r="AH16">
        <f t="shared" si="11"/>
        <v>19</v>
      </c>
      <c r="AI16" t="str">
        <f t="shared" si="12"/>
        <v/>
      </c>
      <c r="AJ16" t="str">
        <f t="shared" si="13"/>
        <v/>
      </c>
      <c r="AK16" t="str">
        <f t="shared" si="25"/>
        <v/>
      </c>
      <c r="AL16" t="str">
        <f t="shared" si="26"/>
        <v>4pm-7pm</v>
      </c>
      <c r="AM16" t="str">
        <f t="shared" si="27"/>
        <v>4pm-7pm</v>
      </c>
      <c r="AN16" t="str">
        <f t="shared" si="28"/>
        <v>4pm-7pm</v>
      </c>
      <c r="AO16" t="str">
        <f t="shared" si="29"/>
        <v>4pm-7pm</v>
      </c>
      <c r="AP16" t="str">
        <f t="shared" si="30"/>
        <v>4pm-7pm</v>
      </c>
      <c r="AQ16" t="str">
        <f t="shared" si="31"/>
        <v/>
      </c>
      <c r="AR16" s="10" t="s">
        <v>318</v>
      </c>
      <c r="AS16" t="s">
        <v>271</v>
      </c>
      <c r="AU16" t="s">
        <v>275</v>
      </c>
      <c r="AV16" s="3" t="s">
        <v>281</v>
      </c>
      <c r="AW16" s="3" t="s">
        <v>281</v>
      </c>
      <c r="AX16" s="4" t="str">
        <f t="shared" si="15"/>
        <v>{
    'name': "Bar Louie",
    'area': "midtown",'hours': {
      'sunday-start':"", 'sunday-end':"", 'monday-start':"1600", 'monday-end':"1900", 'tuesday-start':"1600", 'tuesday-end':"1900", 'wednesday-start':"1600", 'wednesday-end':"1900", 'thursday-start':"1600", 'thursday-end':"1900", 'friday-start':"1600", 'friday-end':"1900", 'saturday-start':"", 'saturday-end':""},  'description': "$3.50 All 14 oz Drafts&lt;br&gt;$4.50 Wines by the Glass&lt;br&gt;$5.50 Signauture Martinis&lt;br&gt;Half Off Select Appetizers and Flatbreads", 'link':"http://www.barlouie.com/locations/states/colorado/foothills-mall-fort-collins/", 'pricing':"med",   'phone-number': "", 'address': "321 E Foothills Pkwy, Fort Collins, CO 80525", 'other-amenities': ['outdoor','','easy'], 'has-drink':true, 'has-food':true},</v>
      </c>
      <c r="AY16" t="str">
        <f t="shared" si="16"/>
        <v>&lt;img src=@img/outdoor.png@&gt;</v>
      </c>
      <c r="AZ16" t="str">
        <f t="shared" si="17"/>
        <v/>
      </c>
      <c r="BA16" t="str">
        <f t="shared" si="18"/>
        <v>&lt;img src=@img/easy.png@&gt;</v>
      </c>
      <c r="BB16" t="str">
        <f t="shared" si="19"/>
        <v>&lt;img src=@img/drinkicon.png@&gt;</v>
      </c>
      <c r="BC16" t="str">
        <f t="shared" si="20"/>
        <v>&lt;img src=@img/foodicon.png@&gt;</v>
      </c>
      <c r="BD16" t="str">
        <f t="shared" si="21"/>
        <v>&lt;img src=@img/outdoor.png@&gt;&lt;img src=@img/easy.png@&gt;&lt;img src=@img/drinkicon.png@&gt;&lt;img src=@img/foodicon.png@&gt;</v>
      </c>
      <c r="BE16" t="str">
        <f t="shared" si="22"/>
        <v>outdoor drink food easy med midtown</v>
      </c>
      <c r="BF16" t="str">
        <f t="shared" si="23"/>
        <v>Midtown</v>
      </c>
      <c r="BG16">
        <v>40.542237999999998</v>
      </c>
      <c r="BH16">
        <v>-105.072501</v>
      </c>
      <c r="BI16" t="str">
        <f t="shared" si="24"/>
        <v>[40.542238,-105.072501],</v>
      </c>
      <c r="BK16" t="str">
        <f>IF(BJ16&gt;0,"&lt;img src=@img/kidicon.png@&gt;","")</f>
        <v/>
      </c>
    </row>
    <row r="17" spans="2:64" ht="21" customHeight="1" x14ac:dyDescent="0.35">
      <c r="B17" t="s">
        <v>516</v>
      </c>
      <c r="C17" t="s">
        <v>283</v>
      </c>
      <c r="G17" s="6" t="s">
        <v>517</v>
      </c>
      <c r="V17" s="13" t="s">
        <v>642</v>
      </c>
      <c r="W17" t="str">
        <f t="shared" si="0"/>
        <v/>
      </c>
      <c r="X17" t="str">
        <f t="shared" si="1"/>
        <v/>
      </c>
      <c r="Y17" t="str">
        <f t="shared" si="2"/>
        <v/>
      </c>
      <c r="Z17" t="str">
        <f t="shared" si="3"/>
        <v/>
      </c>
      <c r="AA17" t="str">
        <f t="shared" si="4"/>
        <v/>
      </c>
      <c r="AB17" t="str">
        <f t="shared" si="5"/>
        <v/>
      </c>
      <c r="AC17" t="str">
        <f t="shared" si="6"/>
        <v/>
      </c>
      <c r="AD17" t="str">
        <f t="shared" si="7"/>
        <v/>
      </c>
      <c r="AE17" t="str">
        <f t="shared" si="8"/>
        <v/>
      </c>
      <c r="AF17" t="str">
        <f t="shared" si="9"/>
        <v/>
      </c>
      <c r="AG17" t="str">
        <f t="shared" si="10"/>
        <v/>
      </c>
      <c r="AH17" t="str">
        <f t="shared" si="11"/>
        <v/>
      </c>
      <c r="AI17" t="str">
        <f t="shared" si="12"/>
        <v/>
      </c>
      <c r="AJ17" t="str">
        <f t="shared" si="13"/>
        <v/>
      </c>
      <c r="AK17" t="str">
        <f t="shared" si="25"/>
        <v/>
      </c>
      <c r="AL17" t="str">
        <f t="shared" si="26"/>
        <v/>
      </c>
      <c r="AM17" t="str">
        <f t="shared" si="27"/>
        <v/>
      </c>
      <c r="AN17" t="str">
        <f t="shared" si="28"/>
        <v/>
      </c>
      <c r="AO17" t="str">
        <f t="shared" si="29"/>
        <v/>
      </c>
      <c r="AP17" t="str">
        <f t="shared" si="30"/>
        <v/>
      </c>
      <c r="AQ17" t="str">
        <f t="shared" si="31"/>
        <v/>
      </c>
      <c r="AR17" s="11" t="s">
        <v>518</v>
      </c>
      <c r="AS17" t="s">
        <v>271</v>
      </c>
      <c r="AU17" t="s">
        <v>275</v>
      </c>
      <c r="AV17" s="3" t="s">
        <v>282</v>
      </c>
      <c r="AW17" s="3" t="s">
        <v>282</v>
      </c>
      <c r="AX17" s="4" t="str">
        <f t="shared" si="15"/>
        <v>{
    'name': "Bawarchi Biryanis",
    'area': "campus",'hours': {
      'sunday-start':"", 'sunday-end':"", 'monday-start':"", 'monday-end':"", 'tuesday-start':"", 'tuesday-end':"", 'wednesday-start':"", 'wednesday-end':"", 'thursday-start':"", 'thursday-end':"", 'friday-start':"", 'friday-end':"", 'saturday-start':"", 'saturday-end':""},  'description': "$4 Queso with chips ", 'link':"https://www.bawarchifortcollins.com", 'pricing':"",   'phone-number': "", 'address': "1611 S College Ave #100, Fort Collins, CO 80525", 'other-amenities': ['outdoor','','easy'], 'has-drink':false, 'has-food':false},</v>
      </c>
      <c r="AY17" t="str">
        <f t="shared" si="16"/>
        <v>&lt;img src=@img/outdoor.png@&gt;</v>
      </c>
      <c r="AZ17" t="str">
        <f t="shared" si="17"/>
        <v/>
      </c>
      <c r="BA17" t="str">
        <f t="shared" si="18"/>
        <v>&lt;img src=@img/easy.png@&gt;</v>
      </c>
      <c r="BB17" t="str">
        <f t="shared" si="19"/>
        <v/>
      </c>
      <c r="BC17" t="str">
        <f t="shared" si="20"/>
        <v/>
      </c>
      <c r="BD17" t="str">
        <f t="shared" si="21"/>
        <v>&lt;img src=@img/outdoor.png@&gt;&lt;img src=@img/easy.png@&gt;</v>
      </c>
      <c r="BE17" t="str">
        <f t="shared" si="22"/>
        <v>outdoor easy  campus</v>
      </c>
      <c r="BF17" t="str">
        <f t="shared" si="23"/>
        <v>Near Campus</v>
      </c>
      <c r="BG17">
        <v>40.56626</v>
      </c>
      <c r="BH17">
        <v>-105.07835</v>
      </c>
      <c r="BI17" t="str">
        <f t="shared" si="24"/>
        <v>[40.56626,-105.07835],</v>
      </c>
    </row>
    <row r="18" spans="2:64" ht="21" customHeight="1" x14ac:dyDescent="0.35">
      <c r="B18" t="s">
        <v>779</v>
      </c>
      <c r="C18" t="s">
        <v>395</v>
      </c>
      <c r="D18" t="s">
        <v>54</v>
      </c>
      <c r="E18" t="s">
        <v>400</v>
      </c>
      <c r="G18" s="1" t="s">
        <v>55</v>
      </c>
      <c r="H18">
        <v>1500</v>
      </c>
      <c r="I18">
        <v>1800</v>
      </c>
      <c r="J18">
        <v>1500</v>
      </c>
      <c r="K18">
        <v>1800</v>
      </c>
      <c r="L18">
        <v>1500</v>
      </c>
      <c r="M18">
        <v>1800</v>
      </c>
      <c r="N18">
        <v>1500</v>
      </c>
      <c r="O18">
        <v>1800</v>
      </c>
      <c r="P18">
        <v>1500</v>
      </c>
      <c r="Q18">
        <v>1800</v>
      </c>
      <c r="R18">
        <v>1500</v>
      </c>
      <c r="S18">
        <v>1800</v>
      </c>
      <c r="T18">
        <v>1500</v>
      </c>
      <c r="U18">
        <v>1800</v>
      </c>
      <c r="V18" s="15" t="s">
        <v>719</v>
      </c>
      <c r="W18">
        <f t="shared" si="0"/>
        <v>15</v>
      </c>
      <c r="X18">
        <f t="shared" si="1"/>
        <v>18</v>
      </c>
      <c r="Y18">
        <f t="shared" si="2"/>
        <v>15</v>
      </c>
      <c r="Z18">
        <f t="shared" si="3"/>
        <v>18</v>
      </c>
      <c r="AA18">
        <f t="shared" si="4"/>
        <v>15</v>
      </c>
      <c r="AB18">
        <f t="shared" si="5"/>
        <v>18</v>
      </c>
      <c r="AC18">
        <f t="shared" si="6"/>
        <v>15</v>
      </c>
      <c r="AD18">
        <f t="shared" si="7"/>
        <v>18</v>
      </c>
      <c r="AE18">
        <f t="shared" si="8"/>
        <v>15</v>
      </c>
      <c r="AF18">
        <f t="shared" si="9"/>
        <v>18</v>
      </c>
      <c r="AG18">
        <f t="shared" si="10"/>
        <v>15</v>
      </c>
      <c r="AH18">
        <f t="shared" si="11"/>
        <v>18</v>
      </c>
      <c r="AI18">
        <f t="shared" si="12"/>
        <v>15</v>
      </c>
      <c r="AJ18">
        <f t="shared" si="13"/>
        <v>18</v>
      </c>
      <c r="AK18" t="str">
        <f t="shared" si="25"/>
        <v>3pm-6pm</v>
      </c>
      <c r="AL18" t="str">
        <f t="shared" si="26"/>
        <v>3pm-6pm</v>
      </c>
      <c r="AM18" t="str">
        <f t="shared" si="27"/>
        <v>3pm-6pm</v>
      </c>
      <c r="AN18" t="str">
        <f t="shared" si="28"/>
        <v>3pm-6pm</v>
      </c>
      <c r="AO18" t="str">
        <f t="shared" si="29"/>
        <v>3pm-6pm</v>
      </c>
      <c r="AP18" t="str">
        <f t="shared" si="30"/>
        <v>3pm-6pm</v>
      </c>
      <c r="AQ18" t="str">
        <f t="shared" si="31"/>
        <v>3pm-6pm</v>
      </c>
      <c r="AR18" s="5" t="s">
        <v>220</v>
      </c>
      <c r="AS18" t="s">
        <v>271</v>
      </c>
      <c r="AU18" t="s">
        <v>27</v>
      </c>
      <c r="AV18" s="3" t="s">
        <v>281</v>
      </c>
      <c r="AW18" s="3" t="s">
        <v>281</v>
      </c>
      <c r="AX18" s="4" t="str">
        <f t="shared" si="15"/>
        <v>{
    'name': "Beau Jos Pizza",
    'area': "old",'hours': {
      'sunday-start':"1500", 'sunday-end':"1800", 'monday-start':"1500", 'monday-end':"1800", 'tuesday-start':"1500", 'tuesday-end':"1800", 'wednesday-start':"1500", 'wednesday-end':"1800", 'thursday-start':"1500", 'thursday-end':"1800", 'friday-start':"1500", 'friday-end':"1800", 'saturday-start':"1500", 'saturday-end':"1800"},  'description': "Select beers, wines, cocktails, pizzas and apps all for $4", 'link':"https://www.beaujos.com/", 'pricing':"med",   'phone-number': "", 'address': "100 N College Ave, Fort Collins 80524", 'other-amenities': ['outdoor','','medium'], 'has-drink':true, 'has-food':true},</v>
      </c>
      <c r="AY18" t="str">
        <f t="shared" si="16"/>
        <v>&lt;img src=@img/outdoor.png@&gt;</v>
      </c>
      <c r="AZ18" t="str">
        <f t="shared" si="17"/>
        <v/>
      </c>
      <c r="BA18" t="str">
        <f t="shared" si="18"/>
        <v>&lt;img src=@img/medium.png@&gt;</v>
      </c>
      <c r="BB18" t="str">
        <f t="shared" si="19"/>
        <v>&lt;img src=@img/drinkicon.png@&gt;</v>
      </c>
      <c r="BC18" t="str">
        <f t="shared" si="20"/>
        <v>&lt;img src=@img/foodicon.png@&gt;</v>
      </c>
      <c r="BD18" t="str">
        <f t="shared" si="21"/>
        <v>&lt;img src=@img/outdoor.png@&gt;&lt;img src=@img/medium.png@&gt;&lt;img src=@img/drinkicon.png@&gt;&lt;img src=@img/foodicon.png@&gt;&lt;img src=@img/kidicon.png@&gt;</v>
      </c>
      <c r="BE18" t="str">
        <f t="shared" si="22"/>
        <v>outdoor drink food medium med old kid</v>
      </c>
      <c r="BF18" t="str">
        <f t="shared" si="23"/>
        <v>Old Town</v>
      </c>
      <c r="BG18">
        <v>40.587240999999999</v>
      </c>
      <c r="BH18">
        <v>-105.076707</v>
      </c>
      <c r="BI18" t="str">
        <f t="shared" si="24"/>
        <v>[40.587241,-105.076707],</v>
      </c>
      <c r="BJ18" t="b">
        <v>1</v>
      </c>
      <c r="BK18" t="str">
        <f t="shared" ref="BK18:BK24" si="33">IF(BJ18&gt;0,"&lt;img src=@img/kidicon.png@&gt;","")</f>
        <v>&lt;img src=@img/kidicon.png@&gt;</v>
      </c>
      <c r="BL18" t="s">
        <v>406</v>
      </c>
    </row>
    <row r="19" spans="2:64" ht="21" customHeight="1" x14ac:dyDescent="0.35">
      <c r="B19" t="s">
        <v>780</v>
      </c>
      <c r="C19" t="s">
        <v>395</v>
      </c>
      <c r="D19" t="s">
        <v>101</v>
      </c>
      <c r="E19" t="s">
        <v>52</v>
      </c>
      <c r="G19" s="1" t="s">
        <v>102</v>
      </c>
      <c r="V19" s="13" t="s">
        <v>643</v>
      </c>
      <c r="W19" t="str">
        <f t="shared" si="0"/>
        <v/>
      </c>
      <c r="X19" t="str">
        <f t="shared" si="1"/>
        <v/>
      </c>
      <c r="Y19" t="str">
        <f t="shared" si="2"/>
        <v/>
      </c>
      <c r="Z19" t="str">
        <f t="shared" si="3"/>
        <v/>
      </c>
      <c r="AA19" t="str">
        <f t="shared" si="4"/>
        <v/>
      </c>
      <c r="AB19" t="str">
        <f t="shared" si="5"/>
        <v/>
      </c>
      <c r="AC19" t="str">
        <f t="shared" si="6"/>
        <v/>
      </c>
      <c r="AD19" t="str">
        <f t="shared" si="7"/>
        <v/>
      </c>
      <c r="AE19" t="str">
        <f t="shared" si="8"/>
        <v/>
      </c>
      <c r="AF19" t="str">
        <f t="shared" si="9"/>
        <v/>
      </c>
      <c r="AG19" t="str">
        <f t="shared" si="10"/>
        <v/>
      </c>
      <c r="AH19" t="str">
        <f t="shared" si="11"/>
        <v/>
      </c>
      <c r="AI19" t="str">
        <f t="shared" si="12"/>
        <v/>
      </c>
      <c r="AJ19" t="str">
        <f t="shared" si="13"/>
        <v/>
      </c>
      <c r="AK19" t="str">
        <f t="shared" si="25"/>
        <v/>
      </c>
      <c r="AL19" t="str">
        <f t="shared" si="26"/>
        <v/>
      </c>
      <c r="AM19" t="str">
        <f t="shared" si="27"/>
        <v/>
      </c>
      <c r="AN19" t="str">
        <f t="shared" si="28"/>
        <v/>
      </c>
      <c r="AO19" t="str">
        <f t="shared" si="29"/>
        <v/>
      </c>
      <c r="AP19" t="str">
        <f t="shared" si="30"/>
        <v/>
      </c>
      <c r="AQ19" t="str">
        <f t="shared" si="31"/>
        <v/>
      </c>
      <c r="AR19" s="10" t="s">
        <v>297</v>
      </c>
      <c r="AU19" t="s">
        <v>27</v>
      </c>
      <c r="AV19" s="3" t="s">
        <v>282</v>
      </c>
      <c r="AW19" s="3" t="s">
        <v>282</v>
      </c>
      <c r="AX19" s="4" t="str">
        <f t="shared" si="15"/>
        <v>{
    'name': "Big Als Burgers &amp; Dogs",
    'area': "old",'hours': {
      'sunday-start':"", 'sunday-end':"", 'monday-start':"", 'monday-end':"", 'tuesday-start':"", 'tuesday-end':"", 'wednesday-start':"", 'wednesday-end':"", 'thursday-start':"", 'thursday-end':"", 'friday-start':"", 'friday-end':"", 'saturday-start':"", 'saturday-end':""},  'description': "$5 Half order of Crispy Buffalo wings", 'link':"http://www.bigalsburgersanddogs.com/", 'pricing':"low",   'phone-number': "", 'address': "140 West Mountain Ave, Fort Collins 80524", 'other-amenities': ['','','medium'], 'has-drink':false, 'has-food':false},</v>
      </c>
      <c r="AY19" t="str">
        <f t="shared" si="16"/>
        <v/>
      </c>
      <c r="AZ19" t="str">
        <f t="shared" si="17"/>
        <v/>
      </c>
      <c r="BA19" t="str">
        <f t="shared" si="18"/>
        <v>&lt;img src=@img/medium.png@&gt;</v>
      </c>
      <c r="BB19" t="str">
        <f t="shared" si="19"/>
        <v/>
      </c>
      <c r="BC19" t="str">
        <f t="shared" si="20"/>
        <v/>
      </c>
      <c r="BD19" t="str">
        <f t="shared" si="21"/>
        <v>&lt;img src=@img/medium.png@&gt;</v>
      </c>
      <c r="BE19" t="str">
        <f t="shared" si="22"/>
        <v>medium low old</v>
      </c>
      <c r="BF19" t="str">
        <f t="shared" si="23"/>
        <v>Old Town</v>
      </c>
      <c r="BG19">
        <v>40.587246</v>
      </c>
      <c r="BH19">
        <v>-105.078137</v>
      </c>
      <c r="BI19" t="str">
        <f t="shared" si="24"/>
        <v>[40.587246,-105.078137],</v>
      </c>
      <c r="BK19" t="str">
        <f t="shared" si="33"/>
        <v/>
      </c>
    </row>
    <row r="20" spans="2:64" ht="21" customHeight="1" x14ac:dyDescent="0.35">
      <c r="B20" t="s">
        <v>50</v>
      </c>
      <c r="C20" t="s">
        <v>283</v>
      </c>
      <c r="D20" t="s">
        <v>51</v>
      </c>
      <c r="E20" t="s">
        <v>52</v>
      </c>
      <c r="G20" s="1" t="s">
        <v>53</v>
      </c>
      <c r="W20" t="str">
        <f t="shared" si="0"/>
        <v/>
      </c>
      <c r="X20" t="str">
        <f t="shared" si="1"/>
        <v/>
      </c>
      <c r="Y20" t="str">
        <f t="shared" si="2"/>
        <v/>
      </c>
      <c r="Z20" t="str">
        <f t="shared" si="3"/>
        <v/>
      </c>
      <c r="AA20" t="str">
        <f t="shared" si="4"/>
        <v/>
      </c>
      <c r="AB20" t="str">
        <f t="shared" si="5"/>
        <v/>
      </c>
      <c r="AC20" t="str">
        <f t="shared" si="6"/>
        <v/>
      </c>
      <c r="AD20" t="str">
        <f t="shared" si="7"/>
        <v/>
      </c>
      <c r="AE20" t="str">
        <f t="shared" si="8"/>
        <v/>
      </c>
      <c r="AF20" t="str">
        <f t="shared" si="9"/>
        <v/>
      </c>
      <c r="AG20" t="str">
        <f t="shared" si="10"/>
        <v/>
      </c>
      <c r="AH20" t="str">
        <f t="shared" si="11"/>
        <v/>
      </c>
      <c r="AI20" t="str">
        <f t="shared" si="12"/>
        <v/>
      </c>
      <c r="AJ20" t="str">
        <f t="shared" si="13"/>
        <v/>
      </c>
      <c r="AK20" t="str">
        <f t="shared" si="25"/>
        <v/>
      </c>
      <c r="AL20" t="str">
        <f t="shared" si="26"/>
        <v/>
      </c>
      <c r="AM20" t="str">
        <f t="shared" si="27"/>
        <v/>
      </c>
      <c r="AN20" t="str">
        <f t="shared" si="28"/>
        <v/>
      </c>
      <c r="AO20" t="str">
        <f t="shared" si="29"/>
        <v/>
      </c>
      <c r="AP20" t="str">
        <f t="shared" si="30"/>
        <v/>
      </c>
      <c r="AQ20" t="str">
        <f t="shared" si="31"/>
        <v/>
      </c>
      <c r="AR20" s="2" t="s">
        <v>285</v>
      </c>
      <c r="AU20" t="s">
        <v>27</v>
      </c>
      <c r="AV20" s="3" t="s">
        <v>282</v>
      </c>
      <c r="AW20" s="3" t="s">
        <v>282</v>
      </c>
      <c r="AX20" s="4" t="str">
        <f t="shared" si="15"/>
        <v>{
    'name': "Big City Burrito",
    'area': "campus",'hours': {
      'sunday-start':"", 'sunday-end':"", 'monday-start':"", 'monday-end':"", 'tuesday-start':"", 'tuesday-end':"", 'wednesday-start':"", 'wednesday-end':"", 'thursday-start':"", 'thursday-end':"", 'friday-start':"", 'friday-end':"", 'saturday-start':"", 'saturday-end':""},  'description': "", 'link':"http://www.bigcityburrito.com/", 'pricing':"low",   'phone-number': "", 'address': "510 S College Ave, Fort Collins 80524", 'other-amenities': ['','','medium'], 'has-drink':false, 'has-food':false},</v>
      </c>
      <c r="AY20" t="str">
        <f t="shared" si="16"/>
        <v/>
      </c>
      <c r="AZ20" t="str">
        <f t="shared" si="17"/>
        <v/>
      </c>
      <c r="BA20" t="str">
        <f t="shared" si="18"/>
        <v>&lt;img src=@img/medium.png@&gt;</v>
      </c>
      <c r="BB20" t="str">
        <f t="shared" si="19"/>
        <v/>
      </c>
      <c r="BC20" t="str">
        <f t="shared" si="20"/>
        <v/>
      </c>
      <c r="BD20" t="str">
        <f t="shared" si="21"/>
        <v>&lt;img src=@img/medium.png@&gt;</v>
      </c>
      <c r="BE20" t="str">
        <f t="shared" si="22"/>
        <v>medium low campus</v>
      </c>
      <c r="BF20" t="str">
        <f t="shared" si="23"/>
        <v>Near Campus</v>
      </c>
      <c r="BG20">
        <v>40.581021</v>
      </c>
      <c r="BH20">
        <v>-105.07677200000001</v>
      </c>
      <c r="BI20" t="str">
        <f t="shared" si="24"/>
        <v>[40.581021,-105.076772],</v>
      </c>
      <c r="BK20" t="str">
        <f t="shared" si="33"/>
        <v/>
      </c>
    </row>
    <row r="21" spans="2:64" ht="21" customHeight="1" x14ac:dyDescent="0.35">
      <c r="B21" t="s">
        <v>781</v>
      </c>
      <c r="C21" t="s">
        <v>397</v>
      </c>
      <c r="D21" t="s">
        <v>74</v>
      </c>
      <c r="E21" t="s">
        <v>400</v>
      </c>
      <c r="G21" s="6" t="s">
        <v>266</v>
      </c>
      <c r="H21">
        <v>2200</v>
      </c>
      <c r="I21">
        <v>2400</v>
      </c>
      <c r="J21">
        <v>1500</v>
      </c>
      <c r="K21">
        <v>1900</v>
      </c>
      <c r="L21">
        <v>1500</v>
      </c>
      <c r="M21">
        <v>1900</v>
      </c>
      <c r="N21">
        <v>1500</v>
      </c>
      <c r="O21">
        <v>1900</v>
      </c>
      <c r="P21">
        <v>1500</v>
      </c>
      <c r="Q21">
        <v>1900</v>
      </c>
      <c r="R21">
        <v>1500</v>
      </c>
      <c r="S21">
        <v>1900</v>
      </c>
      <c r="T21">
        <v>2200</v>
      </c>
      <c r="U21">
        <v>2400</v>
      </c>
      <c r="V21" t="s">
        <v>720</v>
      </c>
      <c r="W21">
        <f t="shared" si="0"/>
        <v>22</v>
      </c>
      <c r="X21">
        <f t="shared" si="1"/>
        <v>24</v>
      </c>
      <c r="Y21">
        <f t="shared" si="2"/>
        <v>15</v>
      </c>
      <c r="Z21">
        <f t="shared" si="3"/>
        <v>19</v>
      </c>
      <c r="AA21">
        <f t="shared" si="4"/>
        <v>15</v>
      </c>
      <c r="AB21">
        <f t="shared" si="5"/>
        <v>19</v>
      </c>
      <c r="AC21">
        <f t="shared" si="6"/>
        <v>15</v>
      </c>
      <c r="AD21">
        <f t="shared" si="7"/>
        <v>19</v>
      </c>
      <c r="AE21">
        <f t="shared" si="8"/>
        <v>15</v>
      </c>
      <c r="AF21">
        <f t="shared" si="9"/>
        <v>19</v>
      </c>
      <c r="AG21">
        <f t="shared" si="10"/>
        <v>15</v>
      </c>
      <c r="AH21">
        <f t="shared" si="11"/>
        <v>19</v>
      </c>
      <c r="AI21">
        <f t="shared" si="12"/>
        <v>22</v>
      </c>
      <c r="AJ21">
        <f t="shared" si="13"/>
        <v>24</v>
      </c>
      <c r="AK21" t="str">
        <f t="shared" si="25"/>
        <v>10pm-12am</v>
      </c>
      <c r="AL21" t="str">
        <f t="shared" si="26"/>
        <v>3pm-7pm</v>
      </c>
      <c r="AM21" t="str">
        <f t="shared" si="27"/>
        <v>3pm-7pm</v>
      </c>
      <c r="AN21" t="str">
        <f t="shared" si="28"/>
        <v>3pm-7pm</v>
      </c>
      <c r="AO21" t="str">
        <f t="shared" si="29"/>
        <v>3pm-7pm</v>
      </c>
      <c r="AP21" t="str">
        <f t="shared" si="30"/>
        <v>3pm-7pm</v>
      </c>
      <c r="AQ21" t="str">
        <f t="shared" si="31"/>
        <v>10pm-12am</v>
      </c>
      <c r="AR21" s="5" t="s">
        <v>277</v>
      </c>
      <c r="AU21" t="s">
        <v>275</v>
      </c>
      <c r="AV21" s="3" t="s">
        <v>281</v>
      </c>
      <c r="AW21" s="3" t="s">
        <v>281</v>
      </c>
      <c r="AX21" s="4" t="str">
        <f t="shared" si="15"/>
        <v>{
    'name': "BJs Restaurant &amp; Brewhouse",
    'area': "sfoco",'hours': {
      'sunday-start':"2200", 'sunday-end':"2400", 'monday-start':"1500", 'monday-end':"1900", 'tuesday-start':"1500", 'tuesday-end':"1900", 'wednesday-start':"1500", 'wednesday-end':"1900", 'thursday-start':"1500", 'thursday-end':"1900", 'friday-start':"1500", 'friday-end':"1900", 'saturday-start':"2200", 'saturday-end':"2400"},  'description': "$4 Domestic Bottles &lt;br&gt; $5 Wine &lt;br&gt; $6 Brewhouse Burger&lt;br&gt;$6 Select Apps&lt;br&gt;Half off mini deep dish pizzes&lt;br&gt;$1 guest taps", 'link':"https://www.bjsrestaurants.com/locations/co/fort-collins", 'pricing':"med",   'phone-number': "", 'address': "2670 E Harmony Rd, Fort Collins, CO 80525", 'other-amenities': ['','','easy'], 'has-drink':true, 'has-food':true},</v>
      </c>
      <c r="AY21" t="str">
        <f t="shared" si="16"/>
        <v/>
      </c>
      <c r="AZ21" t="str">
        <f t="shared" si="17"/>
        <v/>
      </c>
      <c r="BA21" t="str">
        <f t="shared" si="18"/>
        <v>&lt;img src=@img/easy.png@&gt;</v>
      </c>
      <c r="BB21" t="str">
        <f t="shared" si="19"/>
        <v>&lt;img src=@img/drinkicon.png@&gt;</v>
      </c>
      <c r="BC21" t="str">
        <f t="shared" si="20"/>
        <v>&lt;img src=@img/foodicon.png@&gt;</v>
      </c>
      <c r="BD21" t="str">
        <f t="shared" si="21"/>
        <v>&lt;img src=@img/easy.png@&gt;&lt;img src=@img/drinkicon.png@&gt;&lt;img src=@img/foodicon.png@&gt;</v>
      </c>
      <c r="BE21" t="str">
        <f t="shared" si="22"/>
        <v>drink food easy med sfoco</v>
      </c>
      <c r="BF21" t="str">
        <f t="shared" si="23"/>
        <v>South Foco</v>
      </c>
      <c r="BG21">
        <v>40.523828000000002</v>
      </c>
      <c r="BH21">
        <v>-105.027387</v>
      </c>
      <c r="BI21" t="str">
        <f t="shared" si="24"/>
        <v>[40.523828,-105.027387],</v>
      </c>
      <c r="BK21" t="str">
        <f t="shared" si="33"/>
        <v/>
      </c>
    </row>
    <row r="22" spans="2:64" ht="21" customHeight="1" x14ac:dyDescent="0.35">
      <c r="B22" t="s">
        <v>143</v>
      </c>
      <c r="C22" t="s">
        <v>283</v>
      </c>
      <c r="D22" t="s">
        <v>248</v>
      </c>
      <c r="E22" t="s">
        <v>400</v>
      </c>
      <c r="G22" t="s">
        <v>144</v>
      </c>
      <c r="H22">
        <v>1100</v>
      </c>
      <c r="I22">
        <v>1800</v>
      </c>
      <c r="J22">
        <v>1100</v>
      </c>
      <c r="K22">
        <v>1800</v>
      </c>
      <c r="L22">
        <v>1100</v>
      </c>
      <c r="M22">
        <v>1800</v>
      </c>
      <c r="N22">
        <v>1100</v>
      </c>
      <c r="O22">
        <v>1800</v>
      </c>
      <c r="P22">
        <v>1100</v>
      </c>
      <c r="Q22">
        <v>1800</v>
      </c>
      <c r="R22">
        <v>1100</v>
      </c>
      <c r="S22">
        <v>1800</v>
      </c>
      <c r="T22">
        <v>1100</v>
      </c>
      <c r="U22">
        <v>1800</v>
      </c>
      <c r="V22" t="s">
        <v>722</v>
      </c>
      <c r="W22">
        <f t="shared" si="0"/>
        <v>11</v>
      </c>
      <c r="X22">
        <f t="shared" si="1"/>
        <v>18</v>
      </c>
      <c r="Y22">
        <f t="shared" si="2"/>
        <v>11</v>
      </c>
      <c r="Z22">
        <f t="shared" si="3"/>
        <v>18</v>
      </c>
      <c r="AA22">
        <f t="shared" si="4"/>
        <v>11</v>
      </c>
      <c r="AB22">
        <f t="shared" si="5"/>
        <v>18</v>
      </c>
      <c r="AC22">
        <f t="shared" si="6"/>
        <v>11</v>
      </c>
      <c r="AD22">
        <f t="shared" si="7"/>
        <v>18</v>
      </c>
      <c r="AE22">
        <f t="shared" si="8"/>
        <v>11</v>
      </c>
      <c r="AF22">
        <f t="shared" si="9"/>
        <v>18</v>
      </c>
      <c r="AG22">
        <f t="shared" si="10"/>
        <v>11</v>
      </c>
      <c r="AH22">
        <f t="shared" si="11"/>
        <v>18</v>
      </c>
      <c r="AI22">
        <f t="shared" si="12"/>
        <v>11</v>
      </c>
      <c r="AJ22">
        <f t="shared" si="13"/>
        <v>18</v>
      </c>
      <c r="AK22" t="str">
        <f t="shared" si="25"/>
        <v>11am-6pm</v>
      </c>
      <c r="AL22" t="str">
        <f t="shared" si="26"/>
        <v>11am-6pm</v>
      </c>
      <c r="AM22" t="str">
        <f t="shared" si="27"/>
        <v>11am-6pm</v>
      </c>
      <c r="AN22" t="str">
        <f t="shared" si="28"/>
        <v>11am-6pm</v>
      </c>
      <c r="AO22" t="str">
        <f t="shared" si="29"/>
        <v>11am-6pm</v>
      </c>
      <c r="AP22" t="str">
        <f t="shared" si="30"/>
        <v>11am-6pm</v>
      </c>
      <c r="AQ22" t="str">
        <f t="shared" si="31"/>
        <v>11am-6pm</v>
      </c>
      <c r="AR22" s="7" t="s">
        <v>249</v>
      </c>
      <c r="AS22" t="s">
        <v>271</v>
      </c>
      <c r="AU22" t="s">
        <v>275</v>
      </c>
      <c r="AV22" s="3" t="s">
        <v>281</v>
      </c>
      <c r="AW22" s="3" t="s">
        <v>282</v>
      </c>
      <c r="AX22" s="4" t="str">
        <f t="shared" si="15"/>
        <v>{
    'name': "Black Bottle Brewing",
    'area': "campus",'hours': {
      'sunday-start':"1100", 'sunday-end':"1800", 'monday-start':"1100", 'monday-end':"1800", 'tuesday-start':"1100", 'tuesday-end':"1800", 'wednesday-start':"1100", 'wednesday-end':"1800", 'thursday-start':"1100", 'thursday-end':"1800", 'friday-start':"1100", 'friday-end':"1800", 'saturday-start':"1100", 'saturday-end':"1800"},  'description': "Happy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 'link':"https://blackbottleCraft Beer.com/", 'pricing':"med",   'phone-number': "", 'address': "1611 S. College Ave., Ste 1609, Fort Collins, CO 80525", 'other-amenities': ['outdoor','','easy'], 'has-drink':true, 'has-food':false},</v>
      </c>
      <c r="AY22" t="str">
        <f t="shared" si="16"/>
        <v>&lt;img src=@img/outdoor.png@&gt;</v>
      </c>
      <c r="AZ22" t="str">
        <f t="shared" si="17"/>
        <v/>
      </c>
      <c r="BA22" t="str">
        <f t="shared" si="18"/>
        <v>&lt;img src=@img/easy.png@&gt;</v>
      </c>
      <c r="BB22" t="str">
        <f t="shared" si="19"/>
        <v>&lt;img src=@img/drinkicon.png@&gt;</v>
      </c>
      <c r="BC22" t="str">
        <f t="shared" si="20"/>
        <v/>
      </c>
      <c r="BD22" t="str">
        <f t="shared" si="21"/>
        <v>&lt;img src=@img/outdoor.png@&gt;&lt;img src=@img/easy.png@&gt;&lt;img src=@img/drinkicon.png@&gt;&lt;img src=@img/kidicon.png@&gt;</v>
      </c>
      <c r="BE22" t="str">
        <f t="shared" si="22"/>
        <v>outdoor drink easy med campus kid</v>
      </c>
      <c r="BF22" t="str">
        <f t="shared" si="23"/>
        <v>Near Campus</v>
      </c>
      <c r="BG22">
        <v>40.566203000000002</v>
      </c>
      <c r="BH22">
        <v>-105.07862</v>
      </c>
      <c r="BI22" t="str">
        <f t="shared" si="24"/>
        <v>[40.566203,-105.07862],</v>
      </c>
      <c r="BJ22" t="b">
        <v>1</v>
      </c>
      <c r="BK22" t="str">
        <f t="shared" si="33"/>
        <v>&lt;img src=@img/kidicon.png@&gt;</v>
      </c>
      <c r="BL22" t="s">
        <v>407</v>
      </c>
    </row>
    <row r="23" spans="2:64" ht="21" customHeight="1" x14ac:dyDescent="0.35">
      <c r="B23" t="s">
        <v>244</v>
      </c>
      <c r="C23" t="s">
        <v>395</v>
      </c>
      <c r="D23" t="s">
        <v>74</v>
      </c>
      <c r="E23" t="s">
        <v>400</v>
      </c>
      <c r="G23" s="6" t="s">
        <v>267</v>
      </c>
      <c r="J23">
        <v>1000</v>
      </c>
      <c r="K23">
        <v>1400</v>
      </c>
      <c r="L23">
        <v>1400</v>
      </c>
      <c r="M23">
        <v>1900</v>
      </c>
      <c r="N23">
        <v>1400</v>
      </c>
      <c r="O23">
        <v>1900</v>
      </c>
      <c r="P23">
        <v>1400</v>
      </c>
      <c r="Q23">
        <v>1900</v>
      </c>
      <c r="R23">
        <v>1400</v>
      </c>
      <c r="S23">
        <v>1900</v>
      </c>
      <c r="T23">
        <v>1100</v>
      </c>
      <c r="U23">
        <v>1600</v>
      </c>
      <c r="V23" t="s">
        <v>723</v>
      </c>
      <c r="W23" t="str">
        <f t="shared" si="0"/>
        <v/>
      </c>
      <c r="X23" t="str">
        <f t="shared" si="1"/>
        <v/>
      </c>
      <c r="Y23">
        <f t="shared" si="2"/>
        <v>10</v>
      </c>
      <c r="Z23">
        <f t="shared" si="3"/>
        <v>14</v>
      </c>
      <c r="AA23">
        <f t="shared" si="4"/>
        <v>14</v>
      </c>
      <c r="AB23">
        <f t="shared" si="5"/>
        <v>19</v>
      </c>
      <c r="AC23">
        <f t="shared" si="6"/>
        <v>14</v>
      </c>
      <c r="AD23">
        <f t="shared" si="7"/>
        <v>19</v>
      </c>
      <c r="AE23">
        <f t="shared" si="8"/>
        <v>14</v>
      </c>
      <c r="AF23">
        <f t="shared" si="9"/>
        <v>19</v>
      </c>
      <c r="AG23">
        <f t="shared" si="10"/>
        <v>14</v>
      </c>
      <c r="AH23">
        <f t="shared" si="11"/>
        <v>19</v>
      </c>
      <c r="AI23">
        <f t="shared" si="12"/>
        <v>11</v>
      </c>
      <c r="AJ23">
        <f t="shared" si="13"/>
        <v>16</v>
      </c>
      <c r="AK23" t="str">
        <f t="shared" si="25"/>
        <v/>
      </c>
      <c r="AL23" t="str">
        <f t="shared" si="26"/>
        <v>10am-2pm</v>
      </c>
      <c r="AM23" t="str">
        <f t="shared" si="27"/>
        <v>2pm-7pm</v>
      </c>
      <c r="AN23" t="str">
        <f t="shared" si="28"/>
        <v>2pm-7pm</v>
      </c>
      <c r="AO23" t="str">
        <f t="shared" si="29"/>
        <v>2pm-7pm</v>
      </c>
      <c r="AP23" t="str">
        <f t="shared" si="30"/>
        <v>2pm-7pm</v>
      </c>
      <c r="AQ23" t="str">
        <f t="shared" si="31"/>
        <v>11am-4pm</v>
      </c>
      <c r="AR23" s="2" t="s">
        <v>333</v>
      </c>
      <c r="AU23" t="s">
        <v>274</v>
      </c>
      <c r="AV23" s="3" t="s">
        <v>281</v>
      </c>
      <c r="AW23" s="3" t="s">
        <v>281</v>
      </c>
      <c r="AX23" s="4" t="str">
        <f t="shared" si="15"/>
        <v>{
    'name': "Blind Pig",
    'area': "old",'hours': {
      'sunday-start':"", 'sunday-end':"", 'monday-start':"1000", 'monday-end':"1400", 'tuesday-start':"1400", 'tuesday-end':"1900", 'wednesday-start':"1400", 'wednesday-end':"1900", 'thursday-start':"1400", 'thursday-end':"1900", 'friday-start':"1400", 'friday-end':"1900", 'saturday-start':"1100", 'saturday-end':"1600"},  'description': "Mon-Fri: &lt;br&gt; $3.50 select micros &lt;br&gt; $3 domestics &lt;br&gt; $3.5 wells &lt;br&gt; $4 wine &lt;br&gt; $5-8 select appetizers &lt;br&gt; Saturdays: &lt;br&gt; $12 select micro pitchers &lt;br&gt; $10 domestic pitchers &lt;br&gt; $3 select cocktails &lt;br&gt; $3 mimosas &lt;br&gt; $4.50 build your own bloody mary bar", 'link':"http://www.blindpigfortcollins.com/", 'pricing':"med",   'phone-number': "", 'address': "214 Linden St, Fort Collins, CO 80524", 'other-amenities': ['','','hard'], 'has-drink':true, 'has-food':true},</v>
      </c>
      <c r="AY23" t="str">
        <f t="shared" si="16"/>
        <v/>
      </c>
      <c r="AZ23" t="str">
        <f t="shared" si="17"/>
        <v/>
      </c>
      <c r="BA23" t="str">
        <f t="shared" si="18"/>
        <v>&lt;img src=@img/hard.png@&gt;</v>
      </c>
      <c r="BB23" t="str">
        <f t="shared" si="19"/>
        <v>&lt;img src=@img/drinkicon.png@&gt;</v>
      </c>
      <c r="BC23" t="str">
        <f t="shared" si="20"/>
        <v>&lt;img src=@img/foodicon.png@&gt;</v>
      </c>
      <c r="BD23" t="str">
        <f t="shared" si="21"/>
        <v>&lt;img src=@img/hard.png@&gt;&lt;img src=@img/drinkicon.png@&gt;&lt;img src=@img/foodicon.png@&gt;&lt;img src=@img/kidicon.png@&gt;</v>
      </c>
      <c r="BE23" t="str">
        <f t="shared" si="22"/>
        <v>drink food hard med old kid</v>
      </c>
      <c r="BF23" t="str">
        <f t="shared" si="23"/>
        <v>Old Town</v>
      </c>
      <c r="BG23">
        <v>40.588160999999999</v>
      </c>
      <c r="BH23">
        <v>-105.07480700000001</v>
      </c>
      <c r="BI23" t="str">
        <f t="shared" si="24"/>
        <v>[40.588161,-105.074807],</v>
      </c>
      <c r="BJ23" t="b">
        <v>1</v>
      </c>
      <c r="BK23" t="str">
        <f t="shared" si="33"/>
        <v>&lt;img src=@img/kidicon.png@&gt;</v>
      </c>
      <c r="BL23" t="s">
        <v>408</v>
      </c>
    </row>
    <row r="24" spans="2:64" ht="21" customHeight="1" x14ac:dyDescent="0.35">
      <c r="B24" t="s">
        <v>165</v>
      </c>
      <c r="C24" t="s">
        <v>395</v>
      </c>
      <c r="D24" t="s">
        <v>51</v>
      </c>
      <c r="E24" t="s">
        <v>400</v>
      </c>
      <c r="G24" t="s">
        <v>166</v>
      </c>
      <c r="J24">
        <v>1500</v>
      </c>
      <c r="K24">
        <v>1800</v>
      </c>
      <c r="L24">
        <v>1500</v>
      </c>
      <c r="M24">
        <v>1800</v>
      </c>
      <c r="N24">
        <v>1500</v>
      </c>
      <c r="O24">
        <v>1800</v>
      </c>
      <c r="P24">
        <v>1500</v>
      </c>
      <c r="Q24">
        <v>1800</v>
      </c>
      <c r="R24">
        <v>1500</v>
      </c>
      <c r="S24">
        <v>1800</v>
      </c>
      <c r="V24" t="s">
        <v>724</v>
      </c>
      <c r="W24" t="str">
        <f t="shared" si="0"/>
        <v/>
      </c>
      <c r="X24" t="str">
        <f t="shared" si="1"/>
        <v/>
      </c>
      <c r="Y24">
        <f t="shared" si="2"/>
        <v>15</v>
      </c>
      <c r="Z24">
        <f t="shared" si="3"/>
        <v>18</v>
      </c>
      <c r="AA24">
        <f t="shared" si="4"/>
        <v>15</v>
      </c>
      <c r="AB24">
        <f t="shared" si="5"/>
        <v>18</v>
      </c>
      <c r="AC24">
        <f t="shared" si="6"/>
        <v>15</v>
      </c>
      <c r="AD24">
        <f t="shared" si="7"/>
        <v>18</v>
      </c>
      <c r="AE24">
        <f t="shared" si="8"/>
        <v>15</v>
      </c>
      <c r="AF24">
        <f t="shared" si="9"/>
        <v>18</v>
      </c>
      <c r="AG24">
        <f t="shared" si="10"/>
        <v>15</v>
      </c>
      <c r="AH24">
        <f t="shared" si="11"/>
        <v>18</v>
      </c>
      <c r="AI24" t="str">
        <f t="shared" si="12"/>
        <v/>
      </c>
      <c r="AJ24" t="str">
        <f t="shared" si="13"/>
        <v/>
      </c>
      <c r="AK24" t="str">
        <f t="shared" si="25"/>
        <v/>
      </c>
      <c r="AL24" t="str">
        <f t="shared" si="26"/>
        <v>3pm-6pm</v>
      </c>
      <c r="AM24" t="str">
        <f t="shared" si="27"/>
        <v>3pm-6pm</v>
      </c>
      <c r="AN24" t="str">
        <f t="shared" si="28"/>
        <v>3pm-6pm</v>
      </c>
      <c r="AO24" t="str">
        <f t="shared" si="29"/>
        <v>3pm-6pm</v>
      </c>
      <c r="AP24" t="str">
        <f t="shared" si="30"/>
        <v>3pm-6pm</v>
      </c>
      <c r="AQ24" t="str">
        <f t="shared" si="31"/>
        <v/>
      </c>
      <c r="AR24" s="2" t="s">
        <v>319</v>
      </c>
      <c r="AS24" t="s">
        <v>271</v>
      </c>
      <c r="AU24" t="s">
        <v>274</v>
      </c>
      <c r="AV24" s="3" t="s">
        <v>281</v>
      </c>
      <c r="AW24" s="3" t="s">
        <v>281</v>
      </c>
      <c r="AX24" s="4" t="str">
        <f t="shared" si="15"/>
        <v>{
    'name': "Blue Agave",
    'area': "old",'hours': {
      'sunday-start':"", 'sunday-end':"", 'monday-start':"1500", 'monday-end':"1800", 'tuesday-start':"1500", 'tuesday-end':"1800", 'wednesday-start':"1500", 'wednesday-end':"1800", 'thursday-start':"1500", 'thursday-end':"1800", 'friday-start':"1500", 'friday-end':"1800", 'saturday-start':"", 'saturday-end':""},  'description': "$5 Margaritas &lt;br&gt; $2 off Wines &lt;br&gt; $3 Bottled Beer&lt;br&gt;Blue Agave House Guacamole&lt;brChili-Lime Shrimp Street Tacos&lt;br&gt;Chipotle-Dusted Fried Calamari", 'link':"http://www.blueagavegrillcolorado.com/menu/", 'pricing':"med",   'phone-number': "", 'address': "201 S College Avenue, Fort Collins, CO 80524", 'other-amenities': ['outdoor','','hard'], 'has-drink':true, 'has-food':true},</v>
      </c>
      <c r="AY24" t="str">
        <f t="shared" si="16"/>
        <v>&lt;img src=@img/outdoor.png@&gt;</v>
      </c>
      <c r="AZ24" t="str">
        <f t="shared" si="17"/>
        <v/>
      </c>
      <c r="BA24" t="str">
        <f t="shared" si="18"/>
        <v>&lt;img src=@img/hard.png@&gt;</v>
      </c>
      <c r="BB24" t="str">
        <f t="shared" si="19"/>
        <v>&lt;img src=@img/drinkicon.png@&gt;</v>
      </c>
      <c r="BC24" t="str">
        <f t="shared" si="20"/>
        <v>&lt;img src=@img/foodicon.png@&gt;</v>
      </c>
      <c r="BD24" t="str">
        <f t="shared" si="21"/>
        <v>&lt;img src=@img/outdoor.png@&gt;&lt;img src=@img/hard.png@&gt;&lt;img src=@img/drinkicon.png@&gt;&lt;img src=@img/foodicon.png@&gt;</v>
      </c>
      <c r="BE24" t="str">
        <f t="shared" si="22"/>
        <v>outdoor drink food hard med old</v>
      </c>
      <c r="BF24" t="str">
        <f t="shared" si="23"/>
        <v>Old Town</v>
      </c>
      <c r="BG24">
        <v>40.585295000000002</v>
      </c>
      <c r="BH24">
        <v>-105.077524</v>
      </c>
      <c r="BI24" t="str">
        <f t="shared" si="24"/>
        <v>[40.585295,-105.077524],</v>
      </c>
      <c r="BK24" t="str">
        <f t="shared" si="33"/>
        <v/>
      </c>
    </row>
    <row r="25" spans="2:64" ht="21" customHeight="1" x14ac:dyDescent="0.35">
      <c r="B25" t="s">
        <v>589</v>
      </c>
      <c r="C25" t="s">
        <v>395</v>
      </c>
      <c r="E25" t="s">
        <v>400</v>
      </c>
      <c r="G25" t="s">
        <v>608</v>
      </c>
      <c r="P25">
        <v>2000</v>
      </c>
      <c r="Q25">
        <v>2400</v>
      </c>
      <c r="R25">
        <v>1800</v>
      </c>
      <c r="S25">
        <v>2000</v>
      </c>
      <c r="T25">
        <v>1800</v>
      </c>
      <c r="U25">
        <v>2000</v>
      </c>
      <c r="V25" t="s">
        <v>624</v>
      </c>
      <c r="W25" t="str">
        <f t="shared" si="0"/>
        <v/>
      </c>
      <c r="X25" t="str">
        <f t="shared" si="1"/>
        <v/>
      </c>
      <c r="Y25" t="str">
        <f t="shared" si="2"/>
        <v/>
      </c>
      <c r="Z25" t="str">
        <f t="shared" si="3"/>
        <v/>
      </c>
      <c r="AA25" t="str">
        <f t="shared" si="4"/>
        <v/>
      </c>
      <c r="AB25" t="str">
        <f t="shared" si="5"/>
        <v/>
      </c>
      <c r="AC25" t="str">
        <f t="shared" si="6"/>
        <v/>
      </c>
      <c r="AD25" t="str">
        <f t="shared" si="7"/>
        <v/>
      </c>
      <c r="AE25">
        <f t="shared" si="8"/>
        <v>20</v>
      </c>
      <c r="AF25">
        <f t="shared" si="9"/>
        <v>24</v>
      </c>
      <c r="AG25">
        <f t="shared" si="10"/>
        <v>18</v>
      </c>
      <c r="AH25">
        <f t="shared" si="11"/>
        <v>20</v>
      </c>
      <c r="AI25">
        <f t="shared" si="12"/>
        <v>18</v>
      </c>
      <c r="AJ25">
        <f t="shared" si="13"/>
        <v>20</v>
      </c>
      <c r="AK25" t="str">
        <f t="shared" si="25"/>
        <v/>
      </c>
      <c r="AL25" t="str">
        <f t="shared" si="26"/>
        <v/>
      </c>
      <c r="AM25" t="str">
        <f t="shared" si="27"/>
        <v/>
      </c>
      <c r="AN25" t="str">
        <f t="shared" si="28"/>
        <v/>
      </c>
      <c r="AO25" t="str">
        <f t="shared" si="29"/>
        <v>8pm-12am</v>
      </c>
      <c r="AP25" t="str">
        <f t="shared" si="30"/>
        <v>6pm-8pm</v>
      </c>
      <c r="AQ25" t="str">
        <f t="shared" si="31"/>
        <v>6pm-8pm</v>
      </c>
      <c r="AR25" t="s">
        <v>623</v>
      </c>
      <c r="AU25" t="s">
        <v>274</v>
      </c>
      <c r="AV25" s="3" t="s">
        <v>281</v>
      </c>
      <c r="AW25" s="3" t="s">
        <v>281</v>
      </c>
      <c r="AX25" s="4" t="str">
        <f t="shared" si="15"/>
        <v>{
    'name': "Blue Door",
    'area': "old",'hours': {
      'sunday-start':"", 'sunday-end':"", 'monday-start':"", 'monday-end':"", 'tuesday-start':"", 'tuesday-end':"", 'wednesday-start':"", 'wednesday-end':"", 'thursday-start':"2000", 'thursday-end':"2400", 'friday-start':"1800", 'friday-end':"2000", 'saturday-start':"1800", 'saturday-end':"2000"},  'description': "$2.50 off craft cocktails&lt;br&gt;$5 Wine&lt;br&gt;Sharable bites menu", 'link':"http://bluedoorfortcollins.com/", 'pricing':"med",   'phone-number': "", 'address': "214 Linden St Fort Collins CO", 'other-amenities': ['','','hard'], 'has-drink':true, 'has-food':true},</v>
      </c>
      <c r="AY25" t="str">
        <f t="shared" si="16"/>
        <v/>
      </c>
      <c r="AZ25" t="str">
        <f t="shared" si="17"/>
        <v/>
      </c>
      <c r="BA25" t="str">
        <f t="shared" si="18"/>
        <v>&lt;img src=@img/hard.png@&gt;</v>
      </c>
      <c r="BB25" t="str">
        <f t="shared" si="19"/>
        <v>&lt;img src=@img/drinkicon.png@&gt;</v>
      </c>
      <c r="BC25" t="str">
        <f t="shared" si="20"/>
        <v>&lt;img src=@img/foodicon.png@&gt;</v>
      </c>
      <c r="BD25" t="str">
        <f t="shared" si="21"/>
        <v>&lt;img src=@img/hard.png@&gt;&lt;img src=@img/drinkicon.png@&gt;&lt;img src=@img/foodicon.png@&gt;</v>
      </c>
      <c r="BE25" t="str">
        <f t="shared" si="22"/>
        <v>drink food hard med old</v>
      </c>
      <c r="BF25" t="str">
        <f t="shared" si="23"/>
        <v>Old Town</v>
      </c>
      <c r="BG25">
        <v>40.588140000000003</v>
      </c>
      <c r="BH25">
        <v>-105.07477</v>
      </c>
      <c r="BI25" t="str">
        <f t="shared" si="24"/>
        <v>[40.58814,-105.07477],</v>
      </c>
    </row>
    <row r="26" spans="2:64" ht="21" customHeight="1" x14ac:dyDescent="0.35">
      <c r="B26" t="s">
        <v>782</v>
      </c>
      <c r="C26" t="s">
        <v>395</v>
      </c>
      <c r="D26" t="s">
        <v>74</v>
      </c>
      <c r="E26" t="s">
        <v>400</v>
      </c>
      <c r="G26" t="s">
        <v>245</v>
      </c>
      <c r="H26">
        <v>1100</v>
      </c>
      <c r="I26">
        <v>2400</v>
      </c>
      <c r="N26">
        <v>1200</v>
      </c>
      <c r="O26">
        <v>2400</v>
      </c>
      <c r="P26">
        <v>1700</v>
      </c>
      <c r="Q26">
        <v>2100</v>
      </c>
      <c r="R26">
        <v>1500</v>
      </c>
      <c r="S26">
        <v>1800</v>
      </c>
      <c r="T26">
        <v>1500</v>
      </c>
      <c r="U26">
        <v>1800</v>
      </c>
      <c r="V26" t="s">
        <v>760</v>
      </c>
      <c r="W26">
        <f t="shared" si="0"/>
        <v>11</v>
      </c>
      <c r="X26">
        <f t="shared" si="1"/>
        <v>24</v>
      </c>
      <c r="Y26" t="str">
        <f t="shared" si="2"/>
        <v/>
      </c>
      <c r="Z26" t="str">
        <f t="shared" si="3"/>
        <v/>
      </c>
      <c r="AA26" t="str">
        <f t="shared" si="4"/>
        <v/>
      </c>
      <c r="AB26" t="str">
        <f t="shared" si="5"/>
        <v/>
      </c>
      <c r="AC26">
        <f t="shared" si="6"/>
        <v>12</v>
      </c>
      <c r="AD26">
        <f t="shared" si="7"/>
        <v>24</v>
      </c>
      <c r="AE26">
        <f t="shared" si="8"/>
        <v>17</v>
      </c>
      <c r="AF26">
        <f t="shared" si="9"/>
        <v>21</v>
      </c>
      <c r="AG26">
        <f t="shared" si="10"/>
        <v>15</v>
      </c>
      <c r="AH26">
        <f t="shared" si="11"/>
        <v>18</v>
      </c>
      <c r="AI26">
        <f t="shared" si="12"/>
        <v>15</v>
      </c>
      <c r="AJ26">
        <f t="shared" si="13"/>
        <v>18</v>
      </c>
      <c r="AK26" t="str">
        <f t="shared" si="25"/>
        <v>11am-12am</v>
      </c>
      <c r="AL26" t="str">
        <f t="shared" si="26"/>
        <v/>
      </c>
      <c r="AM26" t="str">
        <f t="shared" si="27"/>
        <v/>
      </c>
      <c r="AN26" t="str">
        <f t="shared" si="28"/>
        <v>12pm-12am</v>
      </c>
      <c r="AO26" t="str">
        <f t="shared" si="29"/>
        <v>5pm-9pm</v>
      </c>
      <c r="AP26" t="str">
        <f t="shared" si="30"/>
        <v>3pm-6pm</v>
      </c>
      <c r="AQ26" t="str">
        <f t="shared" si="31"/>
        <v>3pm-6pm</v>
      </c>
      <c r="AU26" t="s">
        <v>274</v>
      </c>
      <c r="AV26" s="3" t="s">
        <v>281</v>
      </c>
      <c r="AW26" s="3" t="s">
        <v>282</v>
      </c>
      <c r="AX26" s="4" t="str">
        <f t="shared" si="15"/>
        <v>{
    'name': "Bondis Beach Bar",
    'area': "old",'hours': {
      'sunday-start':"1100", 'sunday-end':"2400", 'monday-start':"", 'monday-end':"", 'tuesday-start':"", 'tuesday-end':"", 'wednesday-start':"1200", 'wednesday-end':"2400", 'thursday-start':"1700", 'thursday-end':"2100", 'friday-start':"1500", 'friday-end':"1800", 'saturday-start':"1500", 'saturday-end':"1800"},  'description': "Wed&lt;br&gt;$2 wells and bombs&lt;br&gt;$3 double&lt;br&gt; $4 Crown flavors&lt;br&gt;Thur&lt;br&gt;5-9pm: $2 wells and bombs, $3 doubles, and $4 Long Islands&lt;br&gt;9pm-close: $1 wells, $2 doubles and bombs, $3 Long Islands&lt;br&gt;Fri-Sat&lt;br&gt;3pm-6pm: $3 wells, $3 draughts, $4 micros&lt;br&gt;Late night:$3 bombs, $4 wells, and $6 Long Islands&lt;br&gt;Sunday Funday &lt;br&gt;11am-6pm: $2 mimosas, $4 New Belgium pints, $3 Bloody Marys", 'link':"", 'pricing':"med",   'phone-number': "", 'address': "11 Old Town Square #120, Fort Collins, CO 80524", 'other-amenities': ['','','hard'], 'has-drink':true, 'has-food':false},</v>
      </c>
      <c r="AY26" t="str">
        <f t="shared" si="16"/>
        <v/>
      </c>
      <c r="AZ26" t="str">
        <f t="shared" si="17"/>
        <v/>
      </c>
      <c r="BA26" t="str">
        <f t="shared" si="18"/>
        <v>&lt;img src=@img/hard.png@&gt;</v>
      </c>
      <c r="BB26" t="str">
        <f t="shared" si="19"/>
        <v>&lt;img src=@img/drinkicon.png@&gt;</v>
      </c>
      <c r="BC26" t="str">
        <f t="shared" si="20"/>
        <v/>
      </c>
      <c r="BD26" t="str">
        <f t="shared" si="21"/>
        <v>&lt;img src=@img/hard.png@&gt;&lt;img src=@img/drinkicon.png@&gt;</v>
      </c>
      <c r="BE26" t="str">
        <f t="shared" si="22"/>
        <v>drink hard med old</v>
      </c>
      <c r="BF26" t="str">
        <f t="shared" si="23"/>
        <v>Old Town</v>
      </c>
      <c r="BG26">
        <v>40.587682999999998</v>
      </c>
      <c r="BH26">
        <v>-105.075332</v>
      </c>
      <c r="BI26" t="str">
        <f t="shared" si="24"/>
        <v>[40.587683,-105.075332],</v>
      </c>
      <c r="BK26" t="str">
        <f>IF(BJ26&gt;0,"&lt;img src=@img/kidicon.png@&gt;","")</f>
        <v/>
      </c>
    </row>
    <row r="27" spans="2:64" ht="21" customHeight="1" x14ac:dyDescent="0.35">
      <c r="B27" t="s">
        <v>465</v>
      </c>
      <c r="C27" t="s">
        <v>284</v>
      </c>
      <c r="D27" t="s">
        <v>466</v>
      </c>
      <c r="E27" t="s">
        <v>52</v>
      </c>
      <c r="G27" t="s">
        <v>467</v>
      </c>
      <c r="W27" t="str">
        <f t="shared" si="0"/>
        <v/>
      </c>
      <c r="X27" t="str">
        <f t="shared" si="1"/>
        <v/>
      </c>
      <c r="Y27" t="str">
        <f t="shared" si="2"/>
        <v/>
      </c>
      <c r="Z27" t="str">
        <f t="shared" si="3"/>
        <v/>
      </c>
      <c r="AA27" t="str">
        <f t="shared" si="4"/>
        <v/>
      </c>
      <c r="AB27" t="str">
        <f t="shared" si="5"/>
        <v/>
      </c>
      <c r="AC27" t="str">
        <f t="shared" si="6"/>
        <v/>
      </c>
      <c r="AD27" t="str">
        <f t="shared" si="7"/>
        <v/>
      </c>
      <c r="AE27" t="str">
        <f t="shared" si="8"/>
        <v/>
      </c>
      <c r="AF27" t="str">
        <f t="shared" si="9"/>
        <v/>
      </c>
      <c r="AG27" t="str">
        <f t="shared" si="10"/>
        <v/>
      </c>
      <c r="AH27" t="str">
        <f t="shared" si="11"/>
        <v/>
      </c>
      <c r="AI27" t="str">
        <f t="shared" si="12"/>
        <v/>
      </c>
      <c r="AJ27" t="str">
        <f t="shared" si="13"/>
        <v/>
      </c>
      <c r="AK27" t="str">
        <f t="shared" si="25"/>
        <v/>
      </c>
      <c r="AL27" t="str">
        <f t="shared" si="26"/>
        <v/>
      </c>
      <c r="AM27" t="str">
        <f t="shared" si="27"/>
        <v/>
      </c>
      <c r="AN27" t="str">
        <f t="shared" si="28"/>
        <v/>
      </c>
      <c r="AO27" t="str">
        <f t="shared" si="29"/>
        <v/>
      </c>
      <c r="AP27" t="str">
        <f t="shared" si="30"/>
        <v/>
      </c>
      <c r="AQ27" t="str">
        <f t="shared" si="31"/>
        <v/>
      </c>
      <c r="AU27" t="s">
        <v>275</v>
      </c>
      <c r="AV27" s="3" t="s">
        <v>282</v>
      </c>
      <c r="AW27" s="3" t="s">
        <v>282</v>
      </c>
      <c r="AX27" s="4" t="str">
        <f t="shared" si="15"/>
        <v>{
    'name': "Breakfast Club",
    'area': "midtown",'hours': {
      'sunday-start':"", 'sunday-end':"", 'monday-start':"", 'monday-end':"", 'tuesday-start':"", 'tuesday-end':"", 'wednesday-start':"", 'wednesday-end':"", 'thursday-start':"", 'thursday-end':"", 'friday-start':"", 'friday-end':"", 'saturday-start':"", 'saturday-end':""},  'description': "", 'link':"", 'pricing':"low",   'phone-number': "", 'address': "121 W. Monroe Dr., Fort Collins, CO 80525", 'other-amenities': ['','','easy'], 'has-drink':false, 'has-food':false},</v>
      </c>
      <c r="AY27" t="str">
        <f t="shared" si="16"/>
        <v/>
      </c>
      <c r="AZ27" t="str">
        <f t="shared" si="17"/>
        <v/>
      </c>
      <c r="BA27" t="str">
        <f t="shared" si="18"/>
        <v>&lt;img src=@img/easy.png@&gt;</v>
      </c>
      <c r="BB27" t="str">
        <f t="shared" si="19"/>
        <v/>
      </c>
      <c r="BC27" t="str">
        <f t="shared" si="20"/>
        <v/>
      </c>
      <c r="BD27" t="str">
        <f t="shared" si="21"/>
        <v>&lt;img src=@img/easy.png@&gt;</v>
      </c>
      <c r="BE27" t="str">
        <f t="shared" si="22"/>
        <v>easy low midtown</v>
      </c>
      <c r="BF27" t="str">
        <f t="shared" si="23"/>
        <v>Midtown</v>
      </c>
      <c r="BG27">
        <v>40.539721</v>
      </c>
      <c r="BH27">
        <v>-105.07867899999999</v>
      </c>
      <c r="BI27" t="str">
        <f t="shared" si="24"/>
        <v>[40.539721,-105.078679],</v>
      </c>
      <c r="BK27" t="str">
        <f>IF(BJ27&gt;0,"&lt;img src=@img/kidicon.png@&gt;","")</f>
        <v/>
      </c>
    </row>
    <row r="28" spans="2:64" ht="21" customHeight="1" x14ac:dyDescent="0.35">
      <c r="B28" t="s">
        <v>167</v>
      </c>
      <c r="C28" t="s">
        <v>397</v>
      </c>
      <c r="D28" t="s">
        <v>74</v>
      </c>
      <c r="E28" t="s">
        <v>52</v>
      </c>
      <c r="G28" t="s">
        <v>168</v>
      </c>
      <c r="W28" t="str">
        <f t="shared" si="0"/>
        <v/>
      </c>
      <c r="X28" t="str">
        <f t="shared" si="1"/>
        <v/>
      </c>
      <c r="Y28" t="str">
        <f t="shared" si="2"/>
        <v/>
      </c>
      <c r="Z28" t="str">
        <f t="shared" si="3"/>
        <v/>
      </c>
      <c r="AA28" t="str">
        <f t="shared" si="4"/>
        <v/>
      </c>
      <c r="AB28" t="str">
        <f t="shared" si="5"/>
        <v/>
      </c>
      <c r="AC28" t="str">
        <f t="shared" si="6"/>
        <v/>
      </c>
      <c r="AD28" t="str">
        <f t="shared" si="7"/>
        <v/>
      </c>
      <c r="AE28" t="str">
        <f t="shared" si="8"/>
        <v/>
      </c>
      <c r="AF28" t="str">
        <f t="shared" si="9"/>
        <v/>
      </c>
      <c r="AG28" t="str">
        <f t="shared" si="10"/>
        <v/>
      </c>
      <c r="AH28" t="str">
        <f t="shared" si="11"/>
        <v/>
      </c>
      <c r="AI28" t="str">
        <f t="shared" si="12"/>
        <v/>
      </c>
      <c r="AJ28" t="str">
        <f t="shared" si="13"/>
        <v/>
      </c>
      <c r="AK28" t="str">
        <f t="shared" si="25"/>
        <v/>
      </c>
      <c r="AL28" t="str">
        <f t="shared" si="26"/>
        <v/>
      </c>
      <c r="AM28" t="str">
        <f t="shared" si="27"/>
        <v/>
      </c>
      <c r="AN28" t="str">
        <f t="shared" si="28"/>
        <v/>
      </c>
      <c r="AO28" t="str">
        <f t="shared" si="29"/>
        <v/>
      </c>
      <c r="AP28" t="str">
        <f t="shared" si="30"/>
        <v/>
      </c>
      <c r="AQ28" t="str">
        <f t="shared" si="31"/>
        <v/>
      </c>
      <c r="AR28" s="2" t="s">
        <v>320</v>
      </c>
      <c r="AU28" t="s">
        <v>275</v>
      </c>
      <c r="AV28" s="3" t="s">
        <v>282</v>
      </c>
      <c r="AW28" s="3" t="s">
        <v>282</v>
      </c>
      <c r="AX28" s="4" t="str">
        <f t="shared" si="15"/>
        <v>{
    'name': "Buffalo Wild Wings",
    'area': "sfoco",'hours': {
      'sunday-start':"", 'sunday-end':"", 'monday-start':"", 'monday-end':"", 'tuesday-start':"", 'tuesday-end':"", 'wednesday-start':"", 'wednesday-end':"", 'thursday-start':"", 'thursday-end':"", 'friday-start':"", 'friday-end':"", 'saturday-start':"", 'saturday-end':""},  'description': "", 'link':"http://www.buffalowildwings.com", 'pricing':"low",   'phone-number': "", 'address': "150 E. Harmony Road, 2A, Fort Collins, CO 80525", 'other-amenities': ['','','easy'], 'has-drink':false, 'has-food':false},</v>
      </c>
      <c r="AY28" t="str">
        <f t="shared" si="16"/>
        <v/>
      </c>
      <c r="AZ28" t="str">
        <f t="shared" si="17"/>
        <v/>
      </c>
      <c r="BA28" t="str">
        <f t="shared" si="18"/>
        <v>&lt;img src=@img/easy.png@&gt;</v>
      </c>
      <c r="BB28" t="str">
        <f t="shared" si="19"/>
        <v/>
      </c>
      <c r="BC28" t="str">
        <f t="shared" si="20"/>
        <v/>
      </c>
      <c r="BD28" t="str">
        <f t="shared" si="21"/>
        <v>&lt;img src=@img/easy.png@&gt;&lt;img src=@img/kidicon.png@&gt;</v>
      </c>
      <c r="BE28" t="str">
        <f t="shared" si="22"/>
        <v>easy low sfoco kid</v>
      </c>
      <c r="BF28" t="str">
        <f t="shared" si="23"/>
        <v>South Foco</v>
      </c>
      <c r="BG28">
        <v>40.523871999999997</v>
      </c>
      <c r="BH28">
        <v>-105.0759</v>
      </c>
      <c r="BI28" t="str">
        <f t="shared" si="24"/>
        <v>[40.523872,-105.0759],</v>
      </c>
      <c r="BJ28" t="b">
        <v>1</v>
      </c>
      <c r="BK28" t="str">
        <f>IF(BJ28&gt;0,"&lt;img src=@img/kidicon.png@&gt;","")</f>
        <v>&lt;img src=@img/kidicon.png@&gt;</v>
      </c>
      <c r="BL28" t="s">
        <v>409</v>
      </c>
    </row>
    <row r="29" spans="2:64" ht="21" customHeight="1" x14ac:dyDescent="0.35">
      <c r="B29" t="s">
        <v>783</v>
      </c>
      <c r="C29" t="s">
        <v>284</v>
      </c>
      <c r="E29" t="s">
        <v>400</v>
      </c>
      <c r="G29" t="s">
        <v>599</v>
      </c>
      <c r="W29" t="str">
        <f t="shared" si="0"/>
        <v/>
      </c>
      <c r="X29" t="str">
        <f t="shared" si="1"/>
        <v/>
      </c>
      <c r="Y29" t="str">
        <f t="shared" si="2"/>
        <v/>
      </c>
      <c r="Z29" t="str">
        <f t="shared" si="3"/>
        <v/>
      </c>
      <c r="AA29" t="str">
        <f t="shared" si="4"/>
        <v/>
      </c>
      <c r="AB29" t="str">
        <f t="shared" si="5"/>
        <v/>
      </c>
      <c r="AC29" t="str">
        <f t="shared" si="6"/>
        <v/>
      </c>
      <c r="AD29" t="str">
        <f t="shared" si="7"/>
        <v/>
      </c>
      <c r="AE29" t="str">
        <f t="shared" si="8"/>
        <v/>
      </c>
      <c r="AF29" t="str">
        <f t="shared" si="9"/>
        <v/>
      </c>
      <c r="AG29" t="str">
        <f t="shared" si="10"/>
        <v/>
      </c>
      <c r="AH29" t="str">
        <f t="shared" si="11"/>
        <v/>
      </c>
      <c r="AI29" t="str">
        <f t="shared" si="12"/>
        <v/>
      </c>
      <c r="AJ29" t="str">
        <f t="shared" si="13"/>
        <v/>
      </c>
      <c r="AK29" t="str">
        <f t="shared" si="25"/>
        <v/>
      </c>
      <c r="AL29" t="str">
        <f t="shared" si="26"/>
        <v/>
      </c>
      <c r="AM29" t="str">
        <f t="shared" si="27"/>
        <v/>
      </c>
      <c r="AN29" t="str">
        <f t="shared" si="28"/>
        <v/>
      </c>
      <c r="AO29" t="str">
        <f t="shared" si="29"/>
        <v/>
      </c>
      <c r="AP29" t="str">
        <f t="shared" si="30"/>
        <v/>
      </c>
      <c r="AQ29" t="str">
        <f t="shared" si="31"/>
        <v/>
      </c>
      <c r="AU29" t="s">
        <v>27</v>
      </c>
      <c r="AV29" s="3" t="s">
        <v>282</v>
      </c>
      <c r="AW29" s="3" t="s">
        <v>282</v>
      </c>
      <c r="AX29" s="4" t="str">
        <f t="shared" si="15"/>
        <v>{
    'name': "Cacciatore at Hellers Kitchen",
    'area': "midtown",'hours': {
      'sunday-start':"", 'sunday-end':"", 'monday-start':"", 'monday-end':"", 'tuesday-start':"", 'tuesday-end':"", 'wednesday-start':"", 'wednesday-end':"", 'thursday-start':"", 'thursday-end':"", 'friday-start':"", 'friday-end':"", 'saturday-start':"", 'saturday-end':""},  'description': "", 'link':"", 'pricing':"med",   'phone-number': "", 'address': "1939 Jessup Dr Fort Collins CO", 'other-amenities': ['','','medium'], 'has-drink':false, 'has-food':false},</v>
      </c>
      <c r="AY29" t="str">
        <f t="shared" si="16"/>
        <v/>
      </c>
      <c r="AZ29" t="str">
        <f t="shared" si="17"/>
        <v/>
      </c>
      <c r="BA29" t="str">
        <f t="shared" si="18"/>
        <v>&lt;img src=@img/medium.png@&gt;</v>
      </c>
      <c r="BB29" t="str">
        <f t="shared" si="19"/>
        <v/>
      </c>
      <c r="BC29" t="str">
        <f t="shared" si="20"/>
        <v/>
      </c>
      <c r="BD29" t="str">
        <f t="shared" si="21"/>
        <v>&lt;img src=@img/medium.png@&gt;</v>
      </c>
      <c r="BE29" t="str">
        <f t="shared" si="22"/>
        <v>medium med midtown</v>
      </c>
      <c r="BF29" t="str">
        <f t="shared" si="23"/>
        <v>Midtown</v>
      </c>
      <c r="BG29">
        <v>40.562466000000001</v>
      </c>
      <c r="BH29">
        <v>-105.037963</v>
      </c>
      <c r="BI29" t="str">
        <f t="shared" si="24"/>
        <v>[40.562466,-105.037963],</v>
      </c>
    </row>
    <row r="30" spans="2:64" ht="21" customHeight="1" x14ac:dyDescent="0.35">
      <c r="B30" t="s">
        <v>468</v>
      </c>
      <c r="C30" t="s">
        <v>397</v>
      </c>
      <c r="E30" t="s">
        <v>400</v>
      </c>
      <c r="G30" t="s">
        <v>469</v>
      </c>
      <c r="W30" t="str">
        <f t="shared" si="0"/>
        <v/>
      </c>
      <c r="X30" t="str">
        <f t="shared" si="1"/>
        <v/>
      </c>
      <c r="Y30" t="str">
        <f t="shared" si="2"/>
        <v/>
      </c>
      <c r="Z30" t="str">
        <f t="shared" si="3"/>
        <v/>
      </c>
      <c r="AA30" t="str">
        <f t="shared" si="4"/>
        <v/>
      </c>
      <c r="AB30" t="str">
        <f t="shared" si="5"/>
        <v/>
      </c>
      <c r="AC30" t="str">
        <f t="shared" si="6"/>
        <v/>
      </c>
      <c r="AD30" t="str">
        <f t="shared" si="7"/>
        <v/>
      </c>
      <c r="AE30" t="str">
        <f t="shared" si="8"/>
        <v/>
      </c>
      <c r="AF30" t="str">
        <f t="shared" si="9"/>
        <v/>
      </c>
      <c r="AG30" t="str">
        <f t="shared" si="10"/>
        <v/>
      </c>
      <c r="AH30" t="str">
        <f t="shared" si="11"/>
        <v/>
      </c>
      <c r="AI30" t="str">
        <f t="shared" si="12"/>
        <v/>
      </c>
      <c r="AJ30" t="str">
        <f t="shared" si="13"/>
        <v/>
      </c>
      <c r="AK30" t="str">
        <f t="shared" si="25"/>
        <v/>
      </c>
      <c r="AL30" t="str">
        <f t="shared" si="26"/>
        <v/>
      </c>
      <c r="AM30" t="str">
        <f t="shared" si="27"/>
        <v/>
      </c>
      <c r="AN30" t="str">
        <f t="shared" si="28"/>
        <v/>
      </c>
      <c r="AO30" t="str">
        <f t="shared" si="29"/>
        <v/>
      </c>
      <c r="AP30" t="str">
        <f t="shared" si="30"/>
        <v/>
      </c>
      <c r="AQ30" t="str">
        <f t="shared" si="31"/>
        <v/>
      </c>
      <c r="AR30" s="2"/>
      <c r="AU30" t="s">
        <v>275</v>
      </c>
      <c r="AV30" s="3" t="s">
        <v>282</v>
      </c>
      <c r="AW30" s="3" t="s">
        <v>282</v>
      </c>
      <c r="AX30" s="4" t="str">
        <f t="shared" si="15"/>
        <v>{
    'name': "Cafe Athens",
    'area': "sfoco",'hours': {
      'sunday-start':"", 'sunday-end':"", 'monday-start':"", 'monday-end':"", 'tuesday-start':"", 'tuesday-end':"", 'wednesday-start':"", 'wednesday-end':"", 'thursday-start':"", 'thursday-end':"", 'friday-start':"", 'friday-end':"", 'saturday-start':"", 'saturday-end':""},  'description': "", 'link':"", 'pricing':"med",   'phone-number': "", 'address': "2842 Council Tree Avenue, Fort Collins, CO 80525", 'other-amenities': ['','','easy'], 'has-drink':false, 'has-food':false},</v>
      </c>
      <c r="AY30" t="str">
        <f t="shared" si="16"/>
        <v/>
      </c>
      <c r="AZ30" t="str">
        <f t="shared" si="17"/>
        <v/>
      </c>
      <c r="BA30" t="str">
        <f t="shared" si="18"/>
        <v>&lt;img src=@img/easy.png@&gt;</v>
      </c>
      <c r="BB30" t="str">
        <f t="shared" si="19"/>
        <v/>
      </c>
      <c r="BC30" t="str">
        <f t="shared" si="20"/>
        <v/>
      </c>
      <c r="BD30" t="str">
        <f t="shared" si="21"/>
        <v>&lt;img src=@img/easy.png@&gt;</v>
      </c>
      <c r="BE30" t="str">
        <f t="shared" si="22"/>
        <v>easy med sfoco</v>
      </c>
      <c r="BF30" t="str">
        <f t="shared" si="23"/>
        <v>South Foco</v>
      </c>
      <c r="BG30">
        <v>40.525936999999999</v>
      </c>
      <c r="BH30">
        <v>-105.02437399999999</v>
      </c>
      <c r="BI30" t="str">
        <f t="shared" si="24"/>
        <v>[40.525937,-105.024374],</v>
      </c>
      <c r="BK30" t="str">
        <f>IF(BJ30&gt;0,"&lt;img src=@img/kidicon.png@&gt;","")</f>
        <v/>
      </c>
    </row>
    <row r="31" spans="2:64" ht="21" customHeight="1" x14ac:dyDescent="0.35">
      <c r="B31" t="s">
        <v>470</v>
      </c>
      <c r="C31" t="s">
        <v>283</v>
      </c>
      <c r="E31" t="s">
        <v>400</v>
      </c>
      <c r="G31" t="s">
        <v>471</v>
      </c>
      <c r="W31" t="str">
        <f t="shared" si="0"/>
        <v/>
      </c>
      <c r="X31" t="str">
        <f t="shared" si="1"/>
        <v/>
      </c>
      <c r="Y31" t="str">
        <f t="shared" si="2"/>
        <v/>
      </c>
      <c r="Z31" t="str">
        <f t="shared" si="3"/>
        <v/>
      </c>
      <c r="AA31" t="str">
        <f t="shared" si="4"/>
        <v/>
      </c>
      <c r="AB31" t="str">
        <f t="shared" si="5"/>
        <v/>
      </c>
      <c r="AC31" t="str">
        <f t="shared" si="6"/>
        <v/>
      </c>
      <c r="AD31" t="str">
        <f t="shared" si="7"/>
        <v/>
      </c>
      <c r="AE31" t="str">
        <f t="shared" si="8"/>
        <v/>
      </c>
      <c r="AF31" t="str">
        <f t="shared" si="9"/>
        <v/>
      </c>
      <c r="AG31" t="str">
        <f t="shared" si="10"/>
        <v/>
      </c>
      <c r="AH31" t="str">
        <f t="shared" si="11"/>
        <v/>
      </c>
      <c r="AI31" t="str">
        <f t="shared" si="12"/>
        <v/>
      </c>
      <c r="AJ31" t="str">
        <f t="shared" si="13"/>
        <v/>
      </c>
      <c r="AK31" t="str">
        <f t="shared" si="25"/>
        <v/>
      </c>
      <c r="AL31" t="str">
        <f t="shared" si="26"/>
        <v/>
      </c>
      <c r="AM31" t="str">
        <f t="shared" si="27"/>
        <v/>
      </c>
      <c r="AN31" t="str">
        <f t="shared" si="28"/>
        <v/>
      </c>
      <c r="AO31" t="str">
        <f t="shared" si="29"/>
        <v/>
      </c>
      <c r="AP31" t="str">
        <f t="shared" si="30"/>
        <v/>
      </c>
      <c r="AQ31" t="str">
        <f t="shared" si="31"/>
        <v/>
      </c>
      <c r="AR31" s="2"/>
      <c r="AU31" t="s">
        <v>27</v>
      </c>
      <c r="AV31" s="3" t="s">
        <v>282</v>
      </c>
      <c r="AW31" s="3" t="s">
        <v>282</v>
      </c>
      <c r="AX31" s="4" t="str">
        <f t="shared" si="15"/>
        <v>{
    'name': "Cafe Bluebird",
    'area': "campus",'hours': {
      'sunday-start':"", 'sunday-end':"", 'monday-start':"", 'monday-end':"", 'tuesday-start':"", 'tuesday-end':"", 'wednesday-start':"", 'wednesday-end':"", 'thursday-start':"", 'thursday-end':"", 'friday-start':"", 'friday-end':"", 'saturday-start':"", 'saturday-end':""},  'description': "", 'link':"", 'pricing':"med",   'phone-number': "", 'address': "524 W. Laurel Street, Fort Collins, CO 80521", 'other-amenities': ['','','medium'], 'has-drink':false, 'has-food':false},</v>
      </c>
      <c r="AY31" t="str">
        <f t="shared" si="16"/>
        <v/>
      </c>
      <c r="AZ31" t="str">
        <f t="shared" si="17"/>
        <v/>
      </c>
      <c r="BA31" t="str">
        <f t="shared" si="18"/>
        <v>&lt;img src=@img/medium.png@&gt;</v>
      </c>
      <c r="BB31" t="str">
        <f t="shared" si="19"/>
        <v/>
      </c>
      <c r="BC31" t="str">
        <f t="shared" si="20"/>
        <v/>
      </c>
      <c r="BD31" t="str">
        <f t="shared" si="21"/>
        <v>&lt;img src=@img/medium.png@&gt;</v>
      </c>
      <c r="BE31" t="str">
        <f t="shared" si="22"/>
        <v>medium med campus</v>
      </c>
      <c r="BF31" t="str">
        <f t="shared" si="23"/>
        <v>Near Campus</v>
      </c>
      <c r="BG31">
        <v>40.578358000000001</v>
      </c>
      <c r="BH31">
        <v>-105.085821</v>
      </c>
      <c r="BI31" t="str">
        <f t="shared" si="24"/>
        <v>[40.578358,-105.085821],</v>
      </c>
      <c r="BK31" t="str">
        <f>IF(BJ31&gt;0,"&lt;img src=@img/kidicon.png@&gt;","")</f>
        <v/>
      </c>
    </row>
    <row r="32" spans="2:64" ht="21" customHeight="1" x14ac:dyDescent="0.35">
      <c r="B32" t="s">
        <v>519</v>
      </c>
      <c r="C32" t="s">
        <v>398</v>
      </c>
      <c r="G32" s="6" t="s">
        <v>520</v>
      </c>
      <c r="W32" t="str">
        <f t="shared" si="0"/>
        <v/>
      </c>
      <c r="X32" t="str">
        <f t="shared" si="1"/>
        <v/>
      </c>
      <c r="Y32" t="str">
        <f t="shared" si="2"/>
        <v/>
      </c>
      <c r="Z32" t="str">
        <f t="shared" si="3"/>
        <v/>
      </c>
      <c r="AA32" t="str">
        <f t="shared" si="4"/>
        <v/>
      </c>
      <c r="AB32" t="str">
        <f t="shared" si="5"/>
        <v/>
      </c>
      <c r="AC32" t="str">
        <f t="shared" si="6"/>
        <v/>
      </c>
      <c r="AD32" t="str">
        <f t="shared" si="7"/>
        <v/>
      </c>
      <c r="AE32" t="str">
        <f t="shared" si="8"/>
        <v/>
      </c>
      <c r="AF32" t="str">
        <f t="shared" si="9"/>
        <v/>
      </c>
      <c r="AG32" t="str">
        <f t="shared" si="10"/>
        <v/>
      </c>
      <c r="AH32" t="str">
        <f t="shared" si="11"/>
        <v/>
      </c>
      <c r="AI32" t="str">
        <f t="shared" si="12"/>
        <v/>
      </c>
      <c r="AJ32" t="str">
        <f t="shared" si="13"/>
        <v/>
      </c>
      <c r="AK32" t="str">
        <f t="shared" si="25"/>
        <v/>
      </c>
      <c r="AL32" t="str">
        <f t="shared" si="26"/>
        <v/>
      </c>
      <c r="AM32" t="str">
        <f t="shared" si="27"/>
        <v/>
      </c>
      <c r="AN32" t="str">
        <f t="shared" si="28"/>
        <v/>
      </c>
      <c r="AO32" t="str">
        <f t="shared" si="29"/>
        <v/>
      </c>
      <c r="AP32" t="str">
        <f t="shared" si="30"/>
        <v/>
      </c>
      <c r="AQ32" t="str">
        <f t="shared" si="31"/>
        <v/>
      </c>
      <c r="AR32" t="s">
        <v>521</v>
      </c>
      <c r="AU32" t="s">
        <v>275</v>
      </c>
      <c r="AV32" s="3" t="s">
        <v>282</v>
      </c>
      <c r="AW32" s="3" t="s">
        <v>282</v>
      </c>
      <c r="AX32" s="4" t="str">
        <f t="shared" si="15"/>
        <v>{
    'name': "Cafe de Bangkok",
    'area': "cwest",'hours': {
      'sunday-start':"", 'sunday-end':"", 'monday-start':"", 'monday-end':"", 'tuesday-start':"", 'tuesday-end':"", 'wednesday-start':"", 'wednesday-end':"", 'thursday-start':"", 'thursday-end':"", 'friday-start':"", 'friday-end':"", 'saturday-start':"", 'saturday-end':""},  'description': "", 'link':"https://www.allmenus.com/co/fort-collins/389523-cafe-de-bangkok/menu/", 'pricing':"",   'phone-number': "", 'address': "1232 W Elizabeth St C-7, Fort Collins, CO 80521", 'other-amenities': ['','','easy'], 'has-drink':false, 'has-food':false},</v>
      </c>
      <c r="AY32" t="str">
        <f t="shared" si="16"/>
        <v/>
      </c>
      <c r="AZ32" t="str">
        <f t="shared" si="17"/>
        <v/>
      </c>
      <c r="BA32" t="str">
        <f t="shared" si="18"/>
        <v>&lt;img src=@img/easy.png@&gt;</v>
      </c>
      <c r="BB32" t="str">
        <f t="shared" si="19"/>
        <v/>
      </c>
      <c r="BC32" t="str">
        <f t="shared" si="20"/>
        <v/>
      </c>
      <c r="BD32" t="str">
        <f t="shared" si="21"/>
        <v>&lt;img src=@img/easy.png@&gt;</v>
      </c>
      <c r="BE32" t="str">
        <f t="shared" si="22"/>
        <v>easy  cwest</v>
      </c>
      <c r="BF32" t="str">
        <f t="shared" si="23"/>
        <v>Campus West</v>
      </c>
      <c r="BG32">
        <v>40.575150000000001</v>
      </c>
      <c r="BH32">
        <v>-105.09912</v>
      </c>
      <c r="BI32" t="str">
        <f t="shared" si="24"/>
        <v>[40.57515,-105.09912],</v>
      </c>
    </row>
    <row r="33" spans="2:64" ht="21" customHeight="1" x14ac:dyDescent="0.35">
      <c r="B33" t="s">
        <v>522</v>
      </c>
      <c r="C33" t="s">
        <v>284</v>
      </c>
      <c r="G33" s="6" t="s">
        <v>523</v>
      </c>
      <c r="W33" t="str">
        <f t="shared" si="0"/>
        <v/>
      </c>
      <c r="X33" t="str">
        <f t="shared" si="1"/>
        <v/>
      </c>
      <c r="Y33" t="str">
        <f t="shared" si="2"/>
        <v/>
      </c>
      <c r="Z33" t="str">
        <f t="shared" si="3"/>
        <v/>
      </c>
      <c r="AA33" t="str">
        <f t="shared" si="4"/>
        <v/>
      </c>
      <c r="AB33" t="str">
        <f t="shared" si="5"/>
        <v/>
      </c>
      <c r="AC33" t="str">
        <f t="shared" si="6"/>
        <v/>
      </c>
      <c r="AD33" t="str">
        <f t="shared" si="7"/>
        <v/>
      </c>
      <c r="AE33" t="str">
        <f t="shared" si="8"/>
        <v/>
      </c>
      <c r="AF33" t="str">
        <f t="shared" si="9"/>
        <v/>
      </c>
      <c r="AG33" t="str">
        <f t="shared" si="10"/>
        <v/>
      </c>
      <c r="AH33" t="str">
        <f t="shared" si="11"/>
        <v/>
      </c>
      <c r="AI33" t="str">
        <f t="shared" si="12"/>
        <v/>
      </c>
      <c r="AJ33" t="str">
        <f t="shared" si="13"/>
        <v/>
      </c>
      <c r="AK33" t="str">
        <f t="shared" si="25"/>
        <v/>
      </c>
      <c r="AL33" t="str">
        <f t="shared" si="26"/>
        <v/>
      </c>
      <c r="AM33" t="str">
        <f t="shared" si="27"/>
        <v/>
      </c>
      <c r="AN33" t="str">
        <f t="shared" si="28"/>
        <v/>
      </c>
      <c r="AO33" t="str">
        <f t="shared" si="29"/>
        <v/>
      </c>
      <c r="AP33" t="str">
        <f t="shared" si="30"/>
        <v/>
      </c>
      <c r="AQ33" t="str">
        <f t="shared" si="31"/>
        <v/>
      </c>
      <c r="AR33" s="9" t="s">
        <v>524</v>
      </c>
      <c r="AU33" t="s">
        <v>275</v>
      </c>
      <c r="AV33" s="3" t="s">
        <v>282</v>
      </c>
      <c r="AW33" s="3" t="s">
        <v>282</v>
      </c>
      <c r="AX33" s="4" t="str">
        <f t="shared" si="15"/>
        <v>{
    'name': "Cafe Mexicali",
    'area': "midtown",'hours': {
      'sunday-start':"", 'sunday-end':"", 'monday-start':"", 'monday-end':"", 'tuesday-start':"", 'tuesday-end':"", 'wednesday-start':"", 'wednesday-end':"", 'thursday-start':"", 'thursday-end':"", 'friday-start':"", 'friday-end':"", 'saturday-start':"", 'saturday-end':""},  'description': "", 'link':"www.cafemexicali.com/", 'pricing':"",   'phone-number': "", 'address': "2925 S College Ave, Fort Collins, CO 80525", 'other-amenities': ['','','easy'], 'has-drink':false, 'has-food':false},</v>
      </c>
      <c r="AY33" t="str">
        <f t="shared" si="16"/>
        <v/>
      </c>
      <c r="AZ33" t="str">
        <f t="shared" si="17"/>
        <v/>
      </c>
      <c r="BA33" t="str">
        <f t="shared" si="18"/>
        <v>&lt;img src=@img/easy.png@&gt;</v>
      </c>
      <c r="BB33" t="str">
        <f t="shared" si="19"/>
        <v/>
      </c>
      <c r="BC33" t="str">
        <f t="shared" si="20"/>
        <v/>
      </c>
      <c r="BD33" t="str">
        <f t="shared" si="21"/>
        <v>&lt;img src=@img/easy.png@&gt;&lt;img src=@img/kidicon.png@&gt;</v>
      </c>
      <c r="BE33" t="str">
        <f t="shared" si="22"/>
        <v>easy  midtown kid</v>
      </c>
      <c r="BF33" t="str">
        <f t="shared" si="23"/>
        <v>Midtown</v>
      </c>
      <c r="BG33">
        <v>40.546750000000003</v>
      </c>
      <c r="BH33">
        <v>-105.07814</v>
      </c>
      <c r="BI33" t="str">
        <f t="shared" si="24"/>
        <v>[40.54675,-105.07814],</v>
      </c>
      <c r="BJ33" t="b">
        <v>1</v>
      </c>
      <c r="BK33" t="str">
        <f>IF(BJ33&gt;0,"&lt;img src=@img/kidicon.png@&gt;","")</f>
        <v>&lt;img src=@img/kidicon.png@&gt;</v>
      </c>
      <c r="BL33" t="s">
        <v>424</v>
      </c>
    </row>
    <row r="34" spans="2:64" ht="21" customHeight="1" x14ac:dyDescent="0.35">
      <c r="B34" t="s">
        <v>341</v>
      </c>
      <c r="C34" t="s">
        <v>283</v>
      </c>
      <c r="D34" t="s">
        <v>67</v>
      </c>
      <c r="E34" t="s">
        <v>400</v>
      </c>
      <c r="G34" s="1" t="s">
        <v>68</v>
      </c>
      <c r="H34">
        <v>1500</v>
      </c>
      <c r="I34">
        <v>1800</v>
      </c>
      <c r="J34">
        <v>1500</v>
      </c>
      <c r="K34">
        <v>1800</v>
      </c>
      <c r="L34">
        <v>1500</v>
      </c>
      <c r="M34">
        <v>1800</v>
      </c>
      <c r="N34">
        <v>1500</v>
      </c>
      <c r="O34">
        <v>1800</v>
      </c>
      <c r="P34">
        <v>1500</v>
      </c>
      <c r="Q34">
        <v>1800</v>
      </c>
      <c r="R34">
        <v>1500</v>
      </c>
      <c r="S34">
        <v>1800</v>
      </c>
      <c r="T34">
        <v>1500</v>
      </c>
      <c r="U34">
        <v>1800</v>
      </c>
      <c r="V34" t="s">
        <v>716</v>
      </c>
      <c r="W34">
        <f t="shared" ref="W34:W62" si="34">IF(H34&gt;0,H34/100,"")</f>
        <v>15</v>
      </c>
      <c r="X34">
        <f t="shared" ref="X34:X62" si="35">IF(I34&gt;0,I34/100,"")</f>
        <v>18</v>
      </c>
      <c r="Y34">
        <f t="shared" ref="Y34:Y62" si="36">IF(J34&gt;0,J34/100,"")</f>
        <v>15</v>
      </c>
      <c r="Z34">
        <f t="shared" ref="Z34:Z62" si="37">IF(K34&gt;0,K34/100,"")</f>
        <v>18</v>
      </c>
      <c r="AA34">
        <f t="shared" ref="AA34:AA62" si="38">IF(L34&gt;0,L34/100,"")</f>
        <v>15</v>
      </c>
      <c r="AB34">
        <f t="shared" ref="AB34:AB62" si="39">IF(M34&gt;0,M34/100,"")</f>
        <v>18</v>
      </c>
      <c r="AC34">
        <f t="shared" ref="AC34:AC62" si="40">IF(N34&gt;0,N34/100,"")</f>
        <v>15</v>
      </c>
      <c r="AD34">
        <f t="shared" ref="AD34:AD62" si="41">IF(O34&gt;0,O34/100,"")</f>
        <v>18</v>
      </c>
      <c r="AE34">
        <f t="shared" ref="AE34:AE62" si="42">IF(P34&gt;0,P34/100,"")</f>
        <v>15</v>
      </c>
      <c r="AF34">
        <f t="shared" ref="AF34:AF62" si="43">IF(Q34&gt;0,Q34/100,"")</f>
        <v>18</v>
      </c>
      <c r="AG34">
        <f t="shared" ref="AG34:AG62" si="44">IF(R34&gt;0,R34/100,"")</f>
        <v>15</v>
      </c>
      <c r="AH34">
        <f t="shared" ref="AH34:AH62" si="45">IF(S34&gt;0,S34/100,"")</f>
        <v>18</v>
      </c>
      <c r="AI34">
        <f t="shared" ref="AI34:AI62" si="46">IF(T34&gt;0,T34/100,"")</f>
        <v>15</v>
      </c>
      <c r="AJ34">
        <f t="shared" ref="AJ34:AJ62" si="47">IF(U34&gt;0,U34/100,"")</f>
        <v>18</v>
      </c>
      <c r="AK34" t="str">
        <f t="shared" si="25"/>
        <v>3pm-6pm</v>
      </c>
      <c r="AL34" t="str">
        <f t="shared" si="26"/>
        <v>3pm-6pm</v>
      </c>
      <c r="AM34" t="str">
        <f t="shared" si="27"/>
        <v>3pm-6pm</v>
      </c>
      <c r="AN34" t="str">
        <f t="shared" si="28"/>
        <v>3pm-6pm</v>
      </c>
      <c r="AO34" t="str">
        <f t="shared" si="29"/>
        <v>3pm-6pm</v>
      </c>
      <c r="AP34" t="str">
        <f t="shared" si="30"/>
        <v>3pm-6pm</v>
      </c>
      <c r="AQ34" t="str">
        <f t="shared" si="31"/>
        <v>3pm-6pm</v>
      </c>
      <c r="AR34" s="2" t="s">
        <v>288</v>
      </c>
      <c r="AS34" t="s">
        <v>271</v>
      </c>
      <c r="AU34" t="s">
        <v>27</v>
      </c>
      <c r="AV34" s="3" t="s">
        <v>281</v>
      </c>
      <c r="AW34" s="3" t="s">
        <v>281</v>
      </c>
      <c r="AX34" s="4" t="str">
        <f t="shared" ref="AX34:AX64" si="48">CONCATENATE("{
    'name': """,B34,""",
    'area': ","""",C34,""",",
"'hours': {
      'sunday-start':","""",H34,"""",", 'sunday-end':","""",I34,"""",", 'monday-start':","""",J34,"""",", 'monday-end':","""",K34,"""",", 'tuesday-start':","""",L34,"""",", 'tuesday-end':","""",M34,""", 'wednesday-start':","""",N34,""", 'wednesday-end':","""",O34,""", 'thursday-start':","""",P34,""", 'thursday-end':","""",Q34,""", 'friday-start':","""",R34,""", 'friday-end':","""",S34,""", 'saturday-start':","""",T34,""", 'saturday-end':","""",U34,"""","},","  'description': ","""",V34,"""",", 'link':","""",AR34,"""",", 'pricing':","""",E34,"""",",   'phone-number': ","""",F34,"""",", 'address': ","""",G34,"""",", 'other-amenities': [","'",AS34,"','",AT34,"','",AU34,"'","]",", 'has-drink':",AV34,", 'has-food':",AW34,"},")</f>
        <v>{
    'name': "Cafe Vino",
    'area': "campus",'hours': {
      'sunday-start':"1500", 'sunday-end':"1800", 'monday-start':"1500", 'monday-end':"1800", 'tuesday-start':"1500", 'tuesday-end':"1800", 'wednesday-start':"1500", 'wednesday-end':"1800", 'thursday-start':"1500", 'thursday-end':"1800", 'friday-start':"1500", 'friday-end':"1800", 'saturday-start':"1500", 'saturday-end':"1800"},  'description': "Monday-Friday&lt;br&gt;3-6pm and 9pm-close at the bar&lt;br&gt;A range of drink specials&lt;br&gt;Toum (Lebanese Garlic Spread) $4&lt;br&gt;Crispy Chickpeas $4&lt;br&gt;Patatas Bravas $5&lt;br&gt;Hummus Naan $6&lt;br&gt;Potted Salmon $6&lt;br&gt;Cacio E Pepe $7", 'link':"http://www.cafevino.com/", 'pricing':"med",   'phone-number': "", 'address': "1200 S College Ave., Fort Collins 80524", 'other-amenities': ['outdoor','','medium'], 'has-drink':true, 'has-food':true},</v>
      </c>
      <c r="AY34" t="str">
        <f t="shared" ref="AY34:AY64" si="49">IF(AS34&gt;0,"&lt;img src=@img/outdoor.png@&gt;","")</f>
        <v>&lt;img src=@img/outdoor.png@&gt;</v>
      </c>
      <c r="AZ34" t="str">
        <f t="shared" ref="AZ34:AZ64" si="50">IF(AT34&gt;0,"&lt;img src=@img/pets.png@&gt;","")</f>
        <v/>
      </c>
      <c r="BA34" t="str">
        <f t="shared" ref="BA34:BA64" si="51">IF(AU34="hard","&lt;img src=@img/hard.png@&gt;",IF(AU34="medium","&lt;img src=@img/medium.png@&gt;",IF(AU34="easy","&lt;img src=@img/easy.png@&gt;","")))</f>
        <v>&lt;img src=@img/medium.png@&gt;</v>
      </c>
      <c r="BB34" t="str">
        <f t="shared" ref="BB34:BB64" si="52">IF(AV34="true","&lt;img src=@img/drinkicon.png@&gt;","")</f>
        <v>&lt;img src=@img/drinkicon.png@&gt;</v>
      </c>
      <c r="BC34" t="str">
        <f t="shared" ref="BC34:BC64" si="53">IF(AW34="true","&lt;img src=@img/foodicon.png@&gt;","")</f>
        <v>&lt;img src=@img/foodicon.png@&gt;</v>
      </c>
      <c r="BD34" t="str">
        <f t="shared" ref="BD34:BD64" si="54">CONCATENATE(AY34,AZ34,BA34,BB34,BC34,BK34)</f>
        <v>&lt;img src=@img/outdoor.png@&gt;&lt;img src=@img/medium.png@&gt;&lt;img src=@img/drinkicon.png@&gt;&lt;img src=@img/foodicon.png@&gt;</v>
      </c>
      <c r="BE34" t="str">
        <f t="shared" ref="BE34:BE64" si="55">CONCATENATE(IF(AS34&gt;0,"outdoor ",""),IF(AT34&gt;0,"pet ",""),IF(AV34="true","drink ",""),IF(AW34="true","food ",""),AU34," ",E34," ",C34,IF(BJ34=TRUE," kid",""))</f>
        <v>outdoor drink food medium med campus</v>
      </c>
      <c r="BF34" t="str">
        <f t="shared" ref="BF34:BF64" si="56">IF(C34="old","Old Town",IF(C34="campus","Near Campus",IF(C34="sfoco","South Foco",IF(C34="nfoco","North Foco",IF(C34="midtown","Midtown",IF(C34="cwest","Campus West",IF(C34="efoco","East FoCo",IF(C34="windsor","Windsor",""))))))))</f>
        <v>Near Campus</v>
      </c>
      <c r="BG34">
        <v>40.571671000000002</v>
      </c>
      <c r="BH34">
        <v>-105.076622</v>
      </c>
      <c r="BI34" t="str">
        <f t="shared" ref="BI34:BI64" si="57">CONCATENATE("[",BG34,",",BH34,"],")</f>
        <v>[40.571671,-105.076622],</v>
      </c>
      <c r="BK34" t="str">
        <f>IF(BJ34&gt;0,"&lt;img src=@img/kidicon.png@&gt;","")</f>
        <v/>
      </c>
    </row>
    <row r="35" spans="2:64" ht="21" customHeight="1" x14ac:dyDescent="0.35">
      <c r="B35" t="s">
        <v>525</v>
      </c>
      <c r="C35" t="s">
        <v>395</v>
      </c>
      <c r="G35" s="6" t="s">
        <v>526</v>
      </c>
      <c r="W35" t="str">
        <f t="shared" si="34"/>
        <v/>
      </c>
      <c r="X35" t="str">
        <f t="shared" si="35"/>
        <v/>
      </c>
      <c r="Y35" t="str">
        <f t="shared" si="36"/>
        <v/>
      </c>
      <c r="Z35" t="str">
        <f t="shared" si="37"/>
        <v/>
      </c>
      <c r="AA35" t="str">
        <f t="shared" si="38"/>
        <v/>
      </c>
      <c r="AB35" t="str">
        <f t="shared" si="39"/>
        <v/>
      </c>
      <c r="AC35" t="str">
        <f t="shared" si="40"/>
        <v/>
      </c>
      <c r="AD35" t="str">
        <f t="shared" si="41"/>
        <v/>
      </c>
      <c r="AE35" t="str">
        <f t="shared" si="42"/>
        <v/>
      </c>
      <c r="AF35" t="str">
        <f t="shared" si="43"/>
        <v/>
      </c>
      <c r="AG35" t="str">
        <f t="shared" si="44"/>
        <v/>
      </c>
      <c r="AH35" t="str">
        <f t="shared" si="45"/>
        <v/>
      </c>
      <c r="AI35" t="str">
        <f t="shared" si="46"/>
        <v/>
      </c>
      <c r="AJ35" t="str">
        <f t="shared" si="47"/>
        <v/>
      </c>
      <c r="AK35" t="str">
        <f t="shared" si="25"/>
        <v/>
      </c>
      <c r="AL35" t="str">
        <f t="shared" si="26"/>
        <v/>
      </c>
      <c r="AM35" t="str">
        <f t="shared" si="27"/>
        <v/>
      </c>
      <c r="AN35" t="str">
        <f t="shared" si="28"/>
        <v/>
      </c>
      <c r="AO35" t="str">
        <f t="shared" si="29"/>
        <v/>
      </c>
      <c r="AP35" t="str">
        <f t="shared" si="30"/>
        <v/>
      </c>
      <c r="AQ35" t="str">
        <f t="shared" si="31"/>
        <v/>
      </c>
      <c r="AR35" s="11" t="s">
        <v>527</v>
      </c>
      <c r="AU35" t="s">
        <v>27</v>
      </c>
      <c r="AV35" s="3" t="s">
        <v>282</v>
      </c>
      <c r="AW35" s="3" t="s">
        <v>282</v>
      </c>
      <c r="AX35" s="4" t="str">
        <f t="shared" si="48"/>
        <v>{
    'name': "Caninos",
    'area': "old",'hours': {
      'sunday-start':"", 'sunday-end':"", 'monday-start':"", 'monday-end':"", 'tuesday-start':"", 'tuesday-end':"", 'wednesday-start':"", 'wednesday-end':"", 'thursday-start':"", 'thursday-end':"", 'friday-start':"", 'friday-end':"", 'saturday-start':"", 'saturday-end':""},  'description': "", 'link':"www.caninositalianrestaurant.com/", 'pricing':"",   'phone-number': "", 'address': "613 S College Ave, Fort Collins, CO 80524", 'other-amenities': ['','','medium'], 'has-drink':false, 'has-food':false},</v>
      </c>
      <c r="AY35" t="str">
        <f t="shared" si="49"/>
        <v/>
      </c>
      <c r="AZ35" t="str">
        <f t="shared" si="50"/>
        <v/>
      </c>
      <c r="BA35" t="str">
        <f t="shared" si="51"/>
        <v>&lt;img src=@img/medium.png@&gt;</v>
      </c>
      <c r="BB35" t="str">
        <f t="shared" si="52"/>
        <v/>
      </c>
      <c r="BC35" t="str">
        <f t="shared" si="53"/>
        <v/>
      </c>
      <c r="BD35" t="str">
        <f t="shared" si="54"/>
        <v>&lt;img src=@img/medium.png@&gt;</v>
      </c>
      <c r="BE35" t="str">
        <f t="shared" si="55"/>
        <v>medium  old</v>
      </c>
      <c r="BF35" t="str">
        <f t="shared" si="56"/>
        <v>Old Town</v>
      </c>
      <c r="BG35">
        <v>40.579509999999999</v>
      </c>
      <c r="BH35">
        <v>-105.07765999999999</v>
      </c>
      <c r="BI35" t="str">
        <f t="shared" si="57"/>
        <v>[40.57951,-105.07766],</v>
      </c>
    </row>
    <row r="36" spans="2:64" ht="21" customHeight="1" x14ac:dyDescent="0.35">
      <c r="B36" t="s">
        <v>251</v>
      </c>
      <c r="C36" t="s">
        <v>284</v>
      </c>
      <c r="E36" t="s">
        <v>400</v>
      </c>
      <c r="G36" s="6" t="s">
        <v>265</v>
      </c>
      <c r="H36">
        <v>2100</v>
      </c>
      <c r="I36">
        <v>2300</v>
      </c>
      <c r="J36">
        <v>1500</v>
      </c>
      <c r="K36">
        <v>1800</v>
      </c>
      <c r="L36">
        <v>1500</v>
      </c>
      <c r="M36">
        <v>1800</v>
      </c>
      <c r="N36">
        <v>1500</v>
      </c>
      <c r="O36">
        <v>1800</v>
      </c>
      <c r="P36">
        <v>1500</v>
      </c>
      <c r="Q36">
        <v>1800</v>
      </c>
      <c r="R36">
        <v>1500</v>
      </c>
      <c r="S36">
        <v>1800</v>
      </c>
      <c r="T36">
        <v>2100</v>
      </c>
      <c r="U36">
        <v>2300</v>
      </c>
      <c r="V36" s="4" t="s">
        <v>730</v>
      </c>
      <c r="W36">
        <f t="shared" si="34"/>
        <v>21</v>
      </c>
      <c r="X36">
        <f t="shared" si="35"/>
        <v>23</v>
      </c>
      <c r="Y36">
        <f t="shared" si="36"/>
        <v>15</v>
      </c>
      <c r="Z36">
        <f t="shared" si="37"/>
        <v>18</v>
      </c>
      <c r="AA36">
        <f t="shared" si="38"/>
        <v>15</v>
      </c>
      <c r="AB36">
        <f t="shared" si="39"/>
        <v>18</v>
      </c>
      <c r="AC36">
        <f t="shared" si="40"/>
        <v>15</v>
      </c>
      <c r="AD36">
        <f t="shared" si="41"/>
        <v>18</v>
      </c>
      <c r="AE36">
        <f t="shared" si="42"/>
        <v>15</v>
      </c>
      <c r="AF36">
        <f t="shared" si="43"/>
        <v>18</v>
      </c>
      <c r="AG36">
        <f t="shared" si="44"/>
        <v>15</v>
      </c>
      <c r="AH36">
        <f t="shared" si="45"/>
        <v>18</v>
      </c>
      <c r="AI36">
        <f t="shared" si="46"/>
        <v>21</v>
      </c>
      <c r="AJ36">
        <f t="shared" si="47"/>
        <v>23</v>
      </c>
      <c r="AK36" t="str">
        <f t="shared" si="25"/>
        <v>9pm-11pm</v>
      </c>
      <c r="AL36" t="str">
        <f t="shared" si="26"/>
        <v>3pm-6pm</v>
      </c>
      <c r="AM36" t="str">
        <f t="shared" si="27"/>
        <v>3pm-6pm</v>
      </c>
      <c r="AN36" t="str">
        <f t="shared" si="28"/>
        <v>3pm-6pm</v>
      </c>
      <c r="AO36" t="str">
        <f t="shared" si="29"/>
        <v>3pm-6pm</v>
      </c>
      <c r="AP36" t="str">
        <f t="shared" si="30"/>
        <v>3pm-6pm</v>
      </c>
      <c r="AQ36" t="str">
        <f t="shared" si="31"/>
        <v>9pm-11pm</v>
      </c>
      <c r="AR36" s="5" t="s">
        <v>276</v>
      </c>
      <c r="AS36" t="s">
        <v>271</v>
      </c>
      <c r="AU36" t="s">
        <v>275</v>
      </c>
      <c r="AV36" s="3" t="s">
        <v>281</v>
      </c>
      <c r="AW36" s="3" t="s">
        <v>281</v>
      </c>
      <c r="AX36" s="4" t="str">
        <f t="shared" si="48"/>
        <v>{
    'name': "CB &amp; Potts Restaurant &amp; Craft Beer - Collindale",
    'area': "midtown",'hours': {
      'sunday-start':"2100", 'sunday-end':"2300", 'monday-start':"1500", 'monday-end':"1800", 'tuesday-start':"1500", 'tuesday-end':"1800", 'wednesday-start':"1500", 'wednesday-end':"1800", 'thursday-start':"1500", 'thursday-end':"1800", 'friday-start':"1500", 'friday-end':"1800", 'saturday-start':"2100", 'saturday-end':"2300"},  'description': "$3.00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 'link':"https://www.cbpotts.com/locations/collindale/", 'pricing':"med",   'phone-number': "", 'address': "1441 E Horsetooth Rd, Fort Collins, CO 80525", 'other-amenities': ['outdoor','','easy'], 'has-drink':true, 'has-food':true},</v>
      </c>
      <c r="AY36" t="str">
        <f t="shared" si="49"/>
        <v>&lt;img src=@img/outdoor.png@&gt;</v>
      </c>
      <c r="AZ36" t="str">
        <f t="shared" si="50"/>
        <v/>
      </c>
      <c r="BA36" t="str">
        <f t="shared" si="51"/>
        <v>&lt;img src=@img/easy.png@&gt;</v>
      </c>
      <c r="BB36" t="str">
        <f t="shared" si="52"/>
        <v>&lt;img src=@img/drinkicon.png@&gt;</v>
      </c>
      <c r="BC36" t="str">
        <f t="shared" si="53"/>
        <v>&lt;img src=@img/foodicon.png@&gt;</v>
      </c>
      <c r="BD36" t="str">
        <f t="shared" si="54"/>
        <v>&lt;img src=@img/outdoor.png@&gt;&lt;img src=@img/easy.png@&gt;&lt;img src=@img/drinkicon.png@&gt;&lt;img src=@img/foodicon.png@&gt;&lt;img src=@img/kidicon.png@&gt;</v>
      </c>
      <c r="BE36" t="str">
        <f t="shared" si="55"/>
        <v>outdoor drink food easy med midtown kid</v>
      </c>
      <c r="BF36" t="str">
        <f t="shared" si="56"/>
        <v>Midtown</v>
      </c>
      <c r="BG36">
        <v>40.537533000000003</v>
      </c>
      <c r="BH36">
        <v>-105.050901</v>
      </c>
      <c r="BI36" t="str">
        <f t="shared" si="57"/>
        <v>[40.537533,-105.050901],</v>
      </c>
      <c r="BJ36" t="b">
        <v>1</v>
      </c>
      <c r="BK36" t="str">
        <f>IF(BJ36&gt;0,"&lt;img src=@img/kidicon.png@&gt;","")</f>
        <v>&lt;img src=@img/kidicon.png@&gt;</v>
      </c>
      <c r="BL36" t="s">
        <v>636</v>
      </c>
    </row>
    <row r="37" spans="2:64" ht="21" customHeight="1" x14ac:dyDescent="0.35">
      <c r="B37" t="s">
        <v>250</v>
      </c>
      <c r="C37" t="s">
        <v>284</v>
      </c>
      <c r="D37" t="s">
        <v>74</v>
      </c>
      <c r="E37" t="s">
        <v>400</v>
      </c>
      <c r="G37" t="s">
        <v>169</v>
      </c>
      <c r="J37">
        <v>1500</v>
      </c>
      <c r="K37">
        <v>1800</v>
      </c>
      <c r="L37">
        <v>1500</v>
      </c>
      <c r="M37">
        <v>1800</v>
      </c>
      <c r="N37">
        <v>1500</v>
      </c>
      <c r="O37">
        <v>1800</v>
      </c>
      <c r="P37">
        <v>1500</v>
      </c>
      <c r="Q37">
        <v>1800</v>
      </c>
      <c r="R37">
        <v>1500</v>
      </c>
      <c r="S37">
        <v>1800</v>
      </c>
      <c r="V37" t="s">
        <v>725</v>
      </c>
      <c r="W37" t="str">
        <f t="shared" si="34"/>
        <v/>
      </c>
      <c r="X37" t="str">
        <f t="shared" si="35"/>
        <v/>
      </c>
      <c r="Y37">
        <f t="shared" si="36"/>
        <v>15</v>
      </c>
      <c r="Z37">
        <f t="shared" si="37"/>
        <v>18</v>
      </c>
      <c r="AA37">
        <f t="shared" si="38"/>
        <v>15</v>
      </c>
      <c r="AB37">
        <f t="shared" si="39"/>
        <v>18</v>
      </c>
      <c r="AC37">
        <f t="shared" si="40"/>
        <v>15</v>
      </c>
      <c r="AD37">
        <f t="shared" si="41"/>
        <v>18</v>
      </c>
      <c r="AE37">
        <f t="shared" si="42"/>
        <v>15</v>
      </c>
      <c r="AF37">
        <f t="shared" si="43"/>
        <v>18</v>
      </c>
      <c r="AG37">
        <f t="shared" si="44"/>
        <v>15</v>
      </c>
      <c r="AH37">
        <f t="shared" si="45"/>
        <v>18</v>
      </c>
      <c r="AI37" t="str">
        <f t="shared" si="46"/>
        <v/>
      </c>
      <c r="AJ37" t="str">
        <f t="shared" si="47"/>
        <v/>
      </c>
      <c r="AK37" t="str">
        <f t="shared" si="25"/>
        <v/>
      </c>
      <c r="AL37" t="str">
        <f t="shared" si="26"/>
        <v>3pm-6pm</v>
      </c>
      <c r="AM37" t="str">
        <f t="shared" si="27"/>
        <v>3pm-6pm</v>
      </c>
      <c r="AN37" t="str">
        <f t="shared" si="28"/>
        <v>3pm-6pm</v>
      </c>
      <c r="AO37" t="str">
        <f t="shared" si="29"/>
        <v>3pm-6pm</v>
      </c>
      <c r="AP37" t="str">
        <f t="shared" si="30"/>
        <v>3pm-6pm</v>
      </c>
      <c r="AQ37" t="str">
        <f t="shared" si="31"/>
        <v/>
      </c>
      <c r="AR37" s="5" t="s">
        <v>233</v>
      </c>
      <c r="AS37" t="s">
        <v>271</v>
      </c>
      <c r="AU37" t="s">
        <v>275</v>
      </c>
      <c r="AV37" s="3" t="s">
        <v>281</v>
      </c>
      <c r="AW37" s="3" t="s">
        <v>281</v>
      </c>
      <c r="AX37" s="4" t="str">
        <f t="shared" si="48"/>
        <v>{
    'name': "CB &amp; Potts Restaurant &amp; Craft Beer - Foothills",
    'area': "midtown",'hours': {
      'sunday-start':"", 'sunday-end':"", 'monday-start':"1500", 'monday-end':"1800", 'tuesday-start':"1500", 'tuesday-end':"1800", 'wednesday-start':"1500", 'wednesday-end':"1800", 'thursday-start':"1500", 'thursday-end':"1800", 'friday-start':"1500", 'friday-end':"1800", 'saturday-start':"", 'saturday-end':""},  'description': "$3.00 18oz house drafts&lt;br&gt;$4.00 guest taps, wells, wine &lt;br&gt; $3 to $5.50 select appetizers ", 'link':"https://www.cbpotts.com/locations/foothills/", 'pricing':"med",   'phone-number': "", 'address': "195 E Foothills Parkway, Fort Collins CO 80525", 'other-amenities': ['outdoor','','easy'], 'has-drink':true, 'has-food':true},</v>
      </c>
      <c r="AY37" t="str">
        <f t="shared" si="49"/>
        <v>&lt;img src=@img/outdoor.png@&gt;</v>
      </c>
      <c r="AZ37" t="str">
        <f t="shared" si="50"/>
        <v/>
      </c>
      <c r="BA37" t="str">
        <f t="shared" si="51"/>
        <v>&lt;img src=@img/easy.png@&gt;</v>
      </c>
      <c r="BB37" t="str">
        <f t="shared" si="52"/>
        <v>&lt;img src=@img/drinkicon.png@&gt;</v>
      </c>
      <c r="BC37" t="str">
        <f t="shared" si="53"/>
        <v>&lt;img src=@img/foodicon.png@&gt;</v>
      </c>
      <c r="BD37" t="str">
        <f t="shared" si="54"/>
        <v>&lt;img src=@img/outdoor.png@&gt;&lt;img src=@img/easy.png@&gt;&lt;img src=@img/drinkicon.png@&gt;&lt;img src=@img/foodicon.png@&gt;</v>
      </c>
      <c r="BE37" t="str">
        <f t="shared" si="55"/>
        <v>outdoor drink food easy med midtown</v>
      </c>
      <c r="BF37" t="str">
        <f t="shared" si="56"/>
        <v>Midtown</v>
      </c>
      <c r="BG37">
        <v>40.543506999999998</v>
      </c>
      <c r="BH37">
        <v>-105.07405300000001</v>
      </c>
      <c r="BI37" t="str">
        <f t="shared" si="57"/>
        <v>[40.543507,-105.074053],</v>
      </c>
      <c r="BK37" t="str">
        <f>IF(BJ37&gt;0,"&lt;img src=@img/kidicon.png@&gt;","")</f>
        <v/>
      </c>
    </row>
    <row r="38" spans="2:64" ht="21" customHeight="1" x14ac:dyDescent="0.35">
      <c r="B38" t="s">
        <v>528</v>
      </c>
      <c r="C38" t="s">
        <v>396</v>
      </c>
      <c r="G38" s="6" t="s">
        <v>529</v>
      </c>
      <c r="W38" t="str">
        <f t="shared" si="34"/>
        <v/>
      </c>
      <c r="X38" t="str">
        <f t="shared" si="35"/>
        <v/>
      </c>
      <c r="Y38" t="str">
        <f t="shared" si="36"/>
        <v/>
      </c>
      <c r="Z38" t="str">
        <f t="shared" si="37"/>
        <v/>
      </c>
      <c r="AA38" t="str">
        <f t="shared" si="38"/>
        <v/>
      </c>
      <c r="AB38" t="str">
        <f t="shared" si="39"/>
        <v/>
      </c>
      <c r="AC38" t="str">
        <f t="shared" si="40"/>
        <v/>
      </c>
      <c r="AD38" t="str">
        <f t="shared" si="41"/>
        <v/>
      </c>
      <c r="AE38" t="str">
        <f t="shared" si="42"/>
        <v/>
      </c>
      <c r="AF38" t="str">
        <f t="shared" si="43"/>
        <v/>
      </c>
      <c r="AG38" t="str">
        <f t="shared" si="44"/>
        <v/>
      </c>
      <c r="AH38" t="str">
        <f t="shared" si="45"/>
        <v/>
      </c>
      <c r="AI38" t="str">
        <f t="shared" si="46"/>
        <v/>
      </c>
      <c r="AJ38" t="str">
        <f t="shared" si="47"/>
        <v/>
      </c>
      <c r="AK38" t="str">
        <f t="shared" si="25"/>
        <v/>
      </c>
      <c r="AL38" t="str">
        <f t="shared" si="26"/>
        <v/>
      </c>
      <c r="AM38" t="str">
        <f t="shared" si="27"/>
        <v/>
      </c>
      <c r="AN38" t="str">
        <f t="shared" si="28"/>
        <v/>
      </c>
      <c r="AO38" t="str">
        <f t="shared" si="29"/>
        <v/>
      </c>
      <c r="AP38" t="str">
        <f t="shared" si="30"/>
        <v/>
      </c>
      <c r="AQ38" t="str">
        <f t="shared" si="31"/>
        <v/>
      </c>
      <c r="AR38" s="11" t="s">
        <v>530</v>
      </c>
      <c r="AU38" t="s">
        <v>275</v>
      </c>
      <c r="AV38" s="3" t="s">
        <v>282</v>
      </c>
      <c r="AW38" s="3" t="s">
        <v>282</v>
      </c>
      <c r="AX38" s="4" t="str">
        <f t="shared" si="48"/>
        <v>{
    'name': "Charco Broiler",
    'area': "nfoco",'hours': {
      'sunday-start':"", 'sunday-end':"", 'monday-start':"", 'monday-end':"", 'tuesday-start':"", 'tuesday-end':"", 'wednesday-start':"", 'wednesday-end':"", 'thursday-start':"", 'thursday-end':"", 'friday-start':"", 'friday-end':"", 'saturday-start':"", 'saturday-end':""},  'description': "", 'link':"https://www.charcobroiler.com", 'pricing':"",   'phone-number': "", 'address': "1716 E Mulberry St, Fort Collins, CO 80524", 'other-amenities': ['','','easy'], 'has-drink':false, 'has-food':false},</v>
      </c>
      <c r="AY38" t="str">
        <f t="shared" si="49"/>
        <v/>
      </c>
      <c r="AZ38" t="str">
        <f t="shared" si="50"/>
        <v/>
      </c>
      <c r="BA38" t="str">
        <f t="shared" si="51"/>
        <v>&lt;img src=@img/easy.png@&gt;</v>
      </c>
      <c r="BB38" t="str">
        <f t="shared" si="52"/>
        <v/>
      </c>
      <c r="BC38" t="str">
        <f t="shared" si="53"/>
        <v/>
      </c>
      <c r="BD38" t="str">
        <f t="shared" si="54"/>
        <v>&lt;img src=@img/easy.png@&gt;</v>
      </c>
      <c r="BE38" t="str">
        <f t="shared" si="55"/>
        <v>easy  nfoco</v>
      </c>
      <c r="BF38" t="str">
        <f t="shared" si="56"/>
        <v>North Foco</v>
      </c>
      <c r="BG38">
        <v>40.581519999999998</v>
      </c>
      <c r="BH38">
        <v>-105.04595</v>
      </c>
      <c r="BI38" t="str">
        <f t="shared" si="57"/>
        <v>[40.58152,-105.04595],</v>
      </c>
    </row>
    <row r="39" spans="2:64" ht="21" customHeight="1" x14ac:dyDescent="0.35">
      <c r="B39" t="s">
        <v>120</v>
      </c>
      <c r="C39" t="s">
        <v>283</v>
      </c>
      <c r="D39" t="s">
        <v>86</v>
      </c>
      <c r="E39" t="s">
        <v>52</v>
      </c>
      <c r="G39" s="1" t="s">
        <v>121</v>
      </c>
      <c r="W39" t="str">
        <f t="shared" si="34"/>
        <v/>
      </c>
      <c r="X39" t="str">
        <f t="shared" si="35"/>
        <v/>
      </c>
      <c r="Y39" t="str">
        <f t="shared" si="36"/>
        <v/>
      </c>
      <c r="Z39" t="str">
        <f t="shared" si="37"/>
        <v/>
      </c>
      <c r="AA39" t="str">
        <f t="shared" si="38"/>
        <v/>
      </c>
      <c r="AB39" t="str">
        <f t="shared" si="39"/>
        <v/>
      </c>
      <c r="AC39" t="str">
        <f t="shared" si="40"/>
        <v/>
      </c>
      <c r="AD39" t="str">
        <f t="shared" si="41"/>
        <v/>
      </c>
      <c r="AE39" t="str">
        <f t="shared" si="42"/>
        <v/>
      </c>
      <c r="AF39" t="str">
        <f t="shared" si="43"/>
        <v/>
      </c>
      <c r="AG39" t="str">
        <f t="shared" si="44"/>
        <v/>
      </c>
      <c r="AH39" t="str">
        <f t="shared" si="45"/>
        <v/>
      </c>
      <c r="AI39" t="str">
        <f t="shared" si="46"/>
        <v/>
      </c>
      <c r="AJ39" t="str">
        <f t="shared" si="47"/>
        <v/>
      </c>
      <c r="AK39" t="str">
        <f t="shared" si="25"/>
        <v/>
      </c>
      <c r="AL39" t="str">
        <f t="shared" si="26"/>
        <v/>
      </c>
      <c r="AM39" t="str">
        <f t="shared" si="27"/>
        <v/>
      </c>
      <c r="AN39" t="str">
        <f t="shared" si="28"/>
        <v/>
      </c>
      <c r="AO39" t="str">
        <f t="shared" si="29"/>
        <v/>
      </c>
      <c r="AP39" t="str">
        <f t="shared" si="30"/>
        <v/>
      </c>
      <c r="AQ39" t="str">
        <f t="shared" si="31"/>
        <v/>
      </c>
      <c r="AR39" s="5" t="s">
        <v>228</v>
      </c>
      <c r="AS39" t="s">
        <v>272</v>
      </c>
      <c r="AU39" t="s">
        <v>27</v>
      </c>
      <c r="AV39" s="3" t="s">
        <v>282</v>
      </c>
      <c r="AW39" s="3" t="s">
        <v>282</v>
      </c>
      <c r="AX39" s="4" t="str">
        <f t="shared" si="48"/>
        <v>{
    'name': "Cheba Hut Toasted Subs",
    'area': "campus",'hours': {
      'sunday-start':"", 'sunday-end':"", 'monday-start':"", 'monday-end':"", 'tuesday-start':"", 'tuesday-end':"", 'wednesday-start':"", 'wednesday-end':"", 'thursday-start':"", 'thursday-end':"", 'friday-start':"", 'friday-end':"", 'saturday-start':"", 'saturday-end':""},  'description': "", 'link':"https://chebahut.com/", 'pricing':"low",   'phone-number': "", 'address': "104 E Laurel St, Fort Collins 80524", 'other-amenities': ['outdooor','','medium'], 'has-drink':false, 'has-food':false},</v>
      </c>
      <c r="AY39" t="str">
        <f t="shared" si="49"/>
        <v>&lt;img src=@img/outdoor.png@&gt;</v>
      </c>
      <c r="AZ39" t="str">
        <f t="shared" si="50"/>
        <v/>
      </c>
      <c r="BA39" t="str">
        <f t="shared" si="51"/>
        <v>&lt;img src=@img/medium.png@&gt;</v>
      </c>
      <c r="BB39" t="str">
        <f t="shared" si="52"/>
        <v/>
      </c>
      <c r="BC39" t="str">
        <f t="shared" si="53"/>
        <v/>
      </c>
      <c r="BD39" t="str">
        <f t="shared" si="54"/>
        <v>&lt;img src=@img/outdoor.png@&gt;&lt;img src=@img/medium.png@&gt;</v>
      </c>
      <c r="BE39" t="str">
        <f t="shared" si="55"/>
        <v>outdoor medium low campus</v>
      </c>
      <c r="BF39" t="str">
        <f t="shared" si="56"/>
        <v>Near Campus</v>
      </c>
      <c r="BG39">
        <v>40.578285999999999</v>
      </c>
      <c r="BH39">
        <v>-105.07652</v>
      </c>
      <c r="BI39" t="str">
        <f t="shared" si="57"/>
        <v>[40.578286,-105.07652],</v>
      </c>
      <c r="BK39" t="str">
        <f t="shared" ref="BK39:BK49" si="58">IF(BJ39&gt;0,"&lt;img src=@img/kidicon.png@&gt;","")</f>
        <v/>
      </c>
    </row>
    <row r="40" spans="2:64" ht="21" customHeight="1" x14ac:dyDescent="0.35">
      <c r="B40" t="s">
        <v>649</v>
      </c>
      <c r="C40" t="s">
        <v>650</v>
      </c>
      <c r="E40" t="s">
        <v>400</v>
      </c>
      <c r="G40" s="1" t="s">
        <v>651</v>
      </c>
      <c r="H40">
        <v>1600</v>
      </c>
      <c r="I40">
        <v>1800</v>
      </c>
      <c r="J40">
        <v>1600</v>
      </c>
      <c r="K40">
        <v>1800</v>
      </c>
      <c r="L40">
        <v>1600</v>
      </c>
      <c r="M40">
        <v>1800</v>
      </c>
      <c r="N40">
        <v>1600</v>
      </c>
      <c r="O40">
        <v>1800</v>
      </c>
      <c r="P40">
        <v>1600</v>
      </c>
      <c r="Q40">
        <v>1800</v>
      </c>
      <c r="R40">
        <v>1600</v>
      </c>
      <c r="S40">
        <v>1800</v>
      </c>
      <c r="T40">
        <v>1600</v>
      </c>
      <c r="U40">
        <v>1800</v>
      </c>
      <c r="V40" t="s">
        <v>764</v>
      </c>
      <c r="W40">
        <f t="shared" si="34"/>
        <v>16</v>
      </c>
      <c r="X40">
        <f t="shared" si="35"/>
        <v>18</v>
      </c>
      <c r="Y40">
        <f t="shared" si="36"/>
        <v>16</v>
      </c>
      <c r="Z40">
        <f t="shared" si="37"/>
        <v>18</v>
      </c>
      <c r="AA40">
        <f t="shared" si="38"/>
        <v>16</v>
      </c>
      <c r="AB40">
        <f t="shared" si="39"/>
        <v>18</v>
      </c>
      <c r="AC40">
        <f t="shared" si="40"/>
        <v>16</v>
      </c>
      <c r="AD40">
        <f t="shared" si="41"/>
        <v>18</v>
      </c>
      <c r="AE40">
        <f t="shared" si="42"/>
        <v>16</v>
      </c>
      <c r="AF40">
        <f t="shared" si="43"/>
        <v>18</v>
      </c>
      <c r="AG40">
        <f t="shared" si="44"/>
        <v>16</v>
      </c>
      <c r="AH40">
        <f t="shared" si="45"/>
        <v>18</v>
      </c>
      <c r="AI40">
        <f t="shared" si="46"/>
        <v>16</v>
      </c>
      <c r="AJ40">
        <f t="shared" si="47"/>
        <v>18</v>
      </c>
      <c r="AK40" t="str">
        <f t="shared" si="25"/>
        <v>4pm-6pm</v>
      </c>
      <c r="AL40" t="str">
        <f t="shared" si="26"/>
        <v>4pm-6pm</v>
      </c>
      <c r="AM40" t="str">
        <f t="shared" si="27"/>
        <v>4pm-6pm</v>
      </c>
      <c r="AN40" t="str">
        <f t="shared" si="28"/>
        <v>4pm-6pm</v>
      </c>
      <c r="AO40" t="str">
        <f t="shared" si="29"/>
        <v>4pm-6pm</v>
      </c>
      <c r="AP40" t="str">
        <f t="shared" si="30"/>
        <v>4pm-6pm</v>
      </c>
      <c r="AQ40" t="str">
        <f t="shared" si="31"/>
        <v>4pm-6pm</v>
      </c>
      <c r="AR40" s="5" t="s">
        <v>652</v>
      </c>
      <c r="AU40" t="s">
        <v>27</v>
      </c>
      <c r="AV40" s="3" t="s">
        <v>281</v>
      </c>
      <c r="AW40" s="3" t="s">
        <v>281</v>
      </c>
      <c r="AX40" s="4" t="str">
        <f t="shared" si="48"/>
        <v>{
    'name': "Chimeny Park",
    'area': "windsor",'hours': {
      'sunday-start':"1600", 'sunday-end':"1800", 'monday-start':"1600", 'monday-end':"1800", 'tuesday-start':"1600", 'tuesday-end':"1800", 'wednesday-start':"1600", 'wednesday-end':"1800", 'thursday-start':"1600", 'thursday-end':"1800", 'friday-start':"1600", 'friday-end':"1800", 'saturday-start':"1600", 'saturday-end':"1800"},  'description': "Select Wines - $5&lt;br&gt;Select Beers - $4&lt;br&gt; Cocktails and Food - $2 off", 'link':"http://www.chimneypark.com/", 'pricing':"med",   'phone-number': "", 'address': "406 Main Street Windsor CO", 'other-amenities': ['','','medium'], 'has-drink':true, 'has-food':true},</v>
      </c>
      <c r="AY40" t="str">
        <f t="shared" si="49"/>
        <v/>
      </c>
      <c r="AZ40" t="str">
        <f t="shared" si="50"/>
        <v/>
      </c>
      <c r="BA40" t="str">
        <f t="shared" si="51"/>
        <v>&lt;img src=@img/medium.png@&gt;</v>
      </c>
      <c r="BB40" t="str">
        <f t="shared" si="52"/>
        <v>&lt;img src=@img/drinkicon.png@&gt;</v>
      </c>
      <c r="BC40" t="str">
        <f t="shared" si="53"/>
        <v>&lt;img src=@img/foodicon.png@&gt;</v>
      </c>
      <c r="BD40" t="str">
        <f t="shared" si="54"/>
        <v>&lt;img src=@img/medium.png@&gt;&lt;img src=@img/drinkicon.png@&gt;&lt;img src=@img/foodicon.png@&gt;</v>
      </c>
      <c r="BE40" t="str">
        <f t="shared" si="55"/>
        <v>drink food medium med windsor</v>
      </c>
      <c r="BF40" t="str">
        <f t="shared" si="56"/>
        <v>Windsor</v>
      </c>
      <c r="BG40">
        <v>40.480139999999999</v>
      </c>
      <c r="BH40">
        <v>-104.9027</v>
      </c>
      <c r="BI40" t="str">
        <f t="shared" si="57"/>
        <v>[40.48014,-104.9027],</v>
      </c>
      <c r="BK40" t="str">
        <f t="shared" si="58"/>
        <v/>
      </c>
    </row>
    <row r="41" spans="2:64" ht="21" customHeight="1" x14ac:dyDescent="0.35">
      <c r="B41" t="s">
        <v>29</v>
      </c>
      <c r="C41" t="s">
        <v>395</v>
      </c>
      <c r="D41" t="s">
        <v>30</v>
      </c>
      <c r="E41" t="s">
        <v>400</v>
      </c>
      <c r="G41" s="1" t="s">
        <v>31</v>
      </c>
      <c r="J41">
        <v>1500</v>
      </c>
      <c r="K41">
        <v>1800</v>
      </c>
      <c r="L41">
        <v>1500</v>
      </c>
      <c r="M41">
        <v>1800</v>
      </c>
      <c r="N41">
        <v>1500</v>
      </c>
      <c r="O41">
        <v>1800</v>
      </c>
      <c r="P41">
        <v>1500</v>
      </c>
      <c r="Q41">
        <v>1800</v>
      </c>
      <c r="R41">
        <v>1500</v>
      </c>
      <c r="S41">
        <v>1800</v>
      </c>
      <c r="V41" t="s">
        <v>753</v>
      </c>
      <c r="W41" t="str">
        <f t="shared" si="34"/>
        <v/>
      </c>
      <c r="X41" t="str">
        <f t="shared" si="35"/>
        <v/>
      </c>
      <c r="Y41">
        <f t="shared" si="36"/>
        <v>15</v>
      </c>
      <c r="Z41">
        <f t="shared" si="37"/>
        <v>18</v>
      </c>
      <c r="AA41">
        <f t="shared" si="38"/>
        <v>15</v>
      </c>
      <c r="AB41">
        <f t="shared" si="39"/>
        <v>18</v>
      </c>
      <c r="AC41">
        <f t="shared" si="40"/>
        <v>15</v>
      </c>
      <c r="AD41">
        <f t="shared" si="41"/>
        <v>18</v>
      </c>
      <c r="AE41">
        <f t="shared" si="42"/>
        <v>15</v>
      </c>
      <c r="AF41">
        <f t="shared" si="43"/>
        <v>18</v>
      </c>
      <c r="AG41">
        <f t="shared" si="44"/>
        <v>15</v>
      </c>
      <c r="AH41">
        <f t="shared" si="45"/>
        <v>18</v>
      </c>
      <c r="AI41" t="str">
        <f t="shared" si="46"/>
        <v/>
      </c>
      <c r="AJ41" t="str">
        <f t="shared" si="47"/>
        <v/>
      </c>
      <c r="AK41" t="str">
        <f t="shared" si="25"/>
        <v/>
      </c>
      <c r="AL41" t="str">
        <f t="shared" si="26"/>
        <v>3pm-6pm</v>
      </c>
      <c r="AM41" t="str">
        <f t="shared" si="27"/>
        <v>3pm-6pm</v>
      </c>
      <c r="AN41" t="str">
        <f t="shared" si="28"/>
        <v>3pm-6pm</v>
      </c>
      <c r="AO41" t="str">
        <f t="shared" si="29"/>
        <v>3pm-6pm</v>
      </c>
      <c r="AP41" t="str">
        <f t="shared" si="30"/>
        <v>3pm-6pm</v>
      </c>
      <c r="AQ41" t="str">
        <f t="shared" si="31"/>
        <v/>
      </c>
      <c r="AR41" s="2" t="s">
        <v>212</v>
      </c>
      <c r="AS41" t="s">
        <v>271</v>
      </c>
      <c r="AU41" t="s">
        <v>274</v>
      </c>
      <c r="AV41" s="3" t="s">
        <v>281</v>
      </c>
      <c r="AW41" s="3" t="s">
        <v>281</v>
      </c>
      <c r="AX41" s="4" t="str">
        <f t="shared" si="48"/>
        <v>{
    'name': "Choice City Butcher &amp; Deli",
    'area': "old",'hours': {
      'sunday-start':"", 'sunday-end':"", 'monday-start':"1500", 'monday-end':"1800", 'tuesday-start':"1500", 'tuesday-end':"1800", 'wednesday-start':"1500", 'wednesday-end':"1800", 'thursday-start':"1500", 'thursday-end':"1800", 'friday-start':"1500", 'friday-end':"1800", 'saturday-start':"", 'saturday-end':""},  'description': "Mon-Thurs&lt;br&gt;2 for 1 burger of the day&lt;br&gt;$2 Odell Lagers&lt;br&gt;1/2 rare cellar bottles&lt;br&gt;Fri&lt;br&gt;1/2 off sausage boards&lt;br&gt;2 for 1 noco mules&lt;br&gt;$2 Odell lagers&lt;br&gt;Wed Slider Special - $1 off beers and $1 sliders", 'link':"http://choicecitybutcher.com/beer.html", 'pricing':"med",   'phone-number': "", 'address': "104 W Olive St, Fort Collins 80524", 'other-amenities': ['outdoor','','hard'], 'has-drink':true, 'has-food':true},</v>
      </c>
      <c r="AY41" t="str">
        <f t="shared" si="49"/>
        <v>&lt;img src=@img/outdoor.png@&gt;</v>
      </c>
      <c r="AZ41" t="str">
        <f t="shared" si="50"/>
        <v/>
      </c>
      <c r="BA41" t="str">
        <f t="shared" si="51"/>
        <v>&lt;img src=@img/hard.png@&gt;</v>
      </c>
      <c r="BB41" t="str">
        <f t="shared" si="52"/>
        <v>&lt;img src=@img/drinkicon.png@&gt;</v>
      </c>
      <c r="BC41" t="str">
        <f t="shared" si="53"/>
        <v>&lt;img src=@img/foodicon.png@&gt;</v>
      </c>
      <c r="BD41" t="str">
        <f t="shared" si="54"/>
        <v>&lt;img src=@img/outdoor.png@&gt;&lt;img src=@img/hard.png@&gt;&lt;img src=@img/drinkicon.png@&gt;&lt;img src=@img/foodicon.png@&gt;</v>
      </c>
      <c r="BE41" t="str">
        <f t="shared" si="55"/>
        <v>outdoor drink food hard med old</v>
      </c>
      <c r="BF41" t="str">
        <f t="shared" si="56"/>
        <v>Old Town</v>
      </c>
      <c r="BG41">
        <v>40.584392999999999</v>
      </c>
      <c r="BH41">
        <v>-105.077686</v>
      </c>
      <c r="BI41" t="str">
        <f t="shared" si="57"/>
        <v>[40.584393,-105.077686],</v>
      </c>
      <c r="BK41" t="str">
        <f t="shared" si="58"/>
        <v/>
      </c>
    </row>
    <row r="42" spans="2:64" ht="21" customHeight="1" x14ac:dyDescent="0.35">
      <c r="B42" t="s">
        <v>145</v>
      </c>
      <c r="C42" t="s">
        <v>395</v>
      </c>
      <c r="D42" t="s">
        <v>146</v>
      </c>
      <c r="E42" t="s">
        <v>400</v>
      </c>
      <c r="G42" t="s">
        <v>147</v>
      </c>
      <c r="H42">
        <v>1500</v>
      </c>
      <c r="I42">
        <v>1700</v>
      </c>
      <c r="J42">
        <v>1500</v>
      </c>
      <c r="K42">
        <v>1700</v>
      </c>
      <c r="L42">
        <v>1500</v>
      </c>
      <c r="M42">
        <v>1700</v>
      </c>
      <c r="N42">
        <v>1500</v>
      </c>
      <c r="O42">
        <v>1700</v>
      </c>
      <c r="P42">
        <v>1500</v>
      </c>
      <c r="Q42">
        <v>1700</v>
      </c>
      <c r="R42">
        <v>1500</v>
      </c>
      <c r="S42">
        <v>1700</v>
      </c>
      <c r="T42">
        <v>1500</v>
      </c>
      <c r="U42">
        <v>1700</v>
      </c>
      <c r="V42" t="s">
        <v>731</v>
      </c>
      <c r="W42">
        <f t="shared" si="34"/>
        <v>15</v>
      </c>
      <c r="X42">
        <f t="shared" si="35"/>
        <v>17</v>
      </c>
      <c r="Y42">
        <f t="shared" si="36"/>
        <v>15</v>
      </c>
      <c r="Z42">
        <f t="shared" si="37"/>
        <v>17</v>
      </c>
      <c r="AA42">
        <f t="shared" si="38"/>
        <v>15</v>
      </c>
      <c r="AB42">
        <f t="shared" si="39"/>
        <v>17</v>
      </c>
      <c r="AC42">
        <f t="shared" si="40"/>
        <v>15</v>
      </c>
      <c r="AD42">
        <f t="shared" si="41"/>
        <v>17</v>
      </c>
      <c r="AE42">
        <f t="shared" si="42"/>
        <v>15</v>
      </c>
      <c r="AF42">
        <f t="shared" si="43"/>
        <v>17</v>
      </c>
      <c r="AG42">
        <f t="shared" si="44"/>
        <v>15</v>
      </c>
      <c r="AH42">
        <f t="shared" si="45"/>
        <v>17</v>
      </c>
      <c r="AI42">
        <f t="shared" si="46"/>
        <v>15</v>
      </c>
      <c r="AJ42">
        <f t="shared" si="47"/>
        <v>17</v>
      </c>
      <c r="AK42" t="str">
        <f t="shared" si="25"/>
        <v>3pm-5pm</v>
      </c>
      <c r="AL42" t="str">
        <f t="shared" si="26"/>
        <v>3pm-5pm</v>
      </c>
      <c r="AM42" t="str">
        <f t="shared" si="27"/>
        <v>3pm-5pm</v>
      </c>
      <c r="AN42" t="str">
        <f t="shared" si="28"/>
        <v>3pm-5pm</v>
      </c>
      <c r="AO42" t="str">
        <f t="shared" si="29"/>
        <v>3pm-5pm</v>
      </c>
      <c r="AP42" t="str">
        <f t="shared" si="30"/>
        <v>3pm-5pm</v>
      </c>
      <c r="AQ42" t="str">
        <f t="shared" si="31"/>
        <v>3pm-5pm</v>
      </c>
      <c r="AR42" s="2" t="s">
        <v>310</v>
      </c>
      <c r="AU42" t="s">
        <v>27</v>
      </c>
      <c r="AV42" s="3" t="s">
        <v>282</v>
      </c>
      <c r="AW42" s="3" t="s">
        <v>282</v>
      </c>
      <c r="AX42" s="4" t="str">
        <f t="shared" si="48"/>
        <v>{
    'name': "Comet Chicken",
    'area': "old",'hours': {
      'sunday-start':"1500", 'sunday-end':"1700", 'monday-start':"1500", 'monday-end':"1700", 'tuesday-start':"1500", 'tuesday-end':"1700", 'wednesday-start':"1500", 'wednesday-end':"1700", 'thursday-start':"1500", 'thursday-end':"1700", 'friday-start':"1500", 'friday-end':"1700", 'saturday-start':"1500", 'saturday-end':"1700"},  'description': "$1 Tenders&lt;br&gt;$4 Beer &amp; keg cocktails&lt;br&gt;$5 wine", 'link':"http://www.cometchicken.com", 'pricing':"med",   'phone-number': "", 'address': "126 W. Mountain Avenue, Fort Collins, CO 80524", 'other-amenities': ['','','medium'], 'has-drink':false, 'has-food':false},</v>
      </c>
      <c r="AY42" t="str">
        <f t="shared" si="49"/>
        <v/>
      </c>
      <c r="AZ42" t="str">
        <f t="shared" si="50"/>
        <v/>
      </c>
      <c r="BA42" t="str">
        <f t="shared" si="51"/>
        <v>&lt;img src=@img/medium.png@&gt;</v>
      </c>
      <c r="BB42" t="str">
        <f t="shared" si="52"/>
        <v/>
      </c>
      <c r="BC42" t="str">
        <f t="shared" si="53"/>
        <v/>
      </c>
      <c r="BD42" t="str">
        <f t="shared" si="54"/>
        <v>&lt;img src=@img/medium.png@&gt;</v>
      </c>
      <c r="BE42" t="str">
        <f t="shared" si="55"/>
        <v>medium med old</v>
      </c>
      <c r="BF42" t="str">
        <f t="shared" si="56"/>
        <v>Old Town</v>
      </c>
      <c r="BG42">
        <v>40.587420000000002</v>
      </c>
      <c r="BH42">
        <v>-105.07789</v>
      </c>
      <c r="BI42" t="str">
        <f t="shared" si="57"/>
        <v>[40.58742,-105.07789],</v>
      </c>
      <c r="BK42" t="str">
        <f t="shared" si="58"/>
        <v/>
      </c>
    </row>
    <row r="43" spans="2:64" ht="21" customHeight="1" x14ac:dyDescent="0.35">
      <c r="B43" t="s">
        <v>784</v>
      </c>
      <c r="C43" t="s">
        <v>395</v>
      </c>
      <c r="D43" t="s">
        <v>26</v>
      </c>
      <c r="E43" t="s">
        <v>400</v>
      </c>
      <c r="G43" s="1" t="s">
        <v>28</v>
      </c>
      <c r="J43">
        <v>1500</v>
      </c>
      <c r="K43">
        <v>1800</v>
      </c>
      <c r="L43">
        <v>1500</v>
      </c>
      <c r="M43">
        <v>1800</v>
      </c>
      <c r="N43">
        <v>1500</v>
      </c>
      <c r="O43">
        <v>1800</v>
      </c>
      <c r="P43">
        <v>1500</v>
      </c>
      <c r="Q43">
        <v>1800</v>
      </c>
      <c r="R43">
        <v>1500</v>
      </c>
      <c r="S43">
        <v>1800</v>
      </c>
      <c r="V43" t="s">
        <v>732</v>
      </c>
      <c r="W43" t="str">
        <f t="shared" si="34"/>
        <v/>
      </c>
      <c r="X43" t="str">
        <f t="shared" si="35"/>
        <v/>
      </c>
      <c r="Y43">
        <f t="shared" si="36"/>
        <v>15</v>
      </c>
      <c r="Z43">
        <f t="shared" si="37"/>
        <v>18</v>
      </c>
      <c r="AA43">
        <f t="shared" si="38"/>
        <v>15</v>
      </c>
      <c r="AB43">
        <f t="shared" si="39"/>
        <v>18</v>
      </c>
      <c r="AC43">
        <f t="shared" si="40"/>
        <v>15</v>
      </c>
      <c r="AD43">
        <f t="shared" si="41"/>
        <v>18</v>
      </c>
      <c r="AE43">
        <f t="shared" si="42"/>
        <v>15</v>
      </c>
      <c r="AF43">
        <f t="shared" si="43"/>
        <v>18</v>
      </c>
      <c r="AG43">
        <f t="shared" si="44"/>
        <v>15</v>
      </c>
      <c r="AH43">
        <f t="shared" si="45"/>
        <v>18</v>
      </c>
      <c r="AI43" t="str">
        <f t="shared" si="46"/>
        <v/>
      </c>
      <c r="AJ43" t="str">
        <f t="shared" si="47"/>
        <v/>
      </c>
      <c r="AK43" t="str">
        <f t="shared" si="25"/>
        <v/>
      </c>
      <c r="AL43" t="str">
        <f t="shared" si="26"/>
        <v>3pm-6pm</v>
      </c>
      <c r="AM43" t="str">
        <f t="shared" si="27"/>
        <v>3pm-6pm</v>
      </c>
      <c r="AN43" t="str">
        <f t="shared" si="28"/>
        <v>3pm-6pm</v>
      </c>
      <c r="AO43" t="str">
        <f t="shared" si="29"/>
        <v>3pm-6pm</v>
      </c>
      <c r="AP43" t="str">
        <f t="shared" si="30"/>
        <v>3pm-6pm</v>
      </c>
      <c r="AQ43" t="str">
        <f t="shared" si="31"/>
        <v/>
      </c>
      <c r="AR43" t="s">
        <v>211</v>
      </c>
      <c r="AS43" t="s">
        <v>271</v>
      </c>
      <c r="AT43" t="s">
        <v>280</v>
      </c>
      <c r="AU43" t="s">
        <v>27</v>
      </c>
      <c r="AV43" s="3" t="s">
        <v>281</v>
      </c>
      <c r="AW43" s="3" t="s">
        <v>282</v>
      </c>
      <c r="AX43" s="4" t="str">
        <f t="shared" si="48"/>
        <v>{
    'name': "Coopersmiths Pub &amp; Brewing",
    'area': "old",'hours': {
      'sunday-start':"", 'sunday-end':"", 'monday-start':"1500", 'monday-end':"1800", 'tuesday-start':"1500", 'tuesday-end':"1800", 'wednesday-start':"1500", 'wednesday-end':"1800", 'thursday-start':"1500", 'thursday-end':"1800", 'friday-start':"1500", 'friday-end':"1800", 'saturday-start':"", 'saturday-end':""},  'description': "Monday-Sunday&lt;br&gt;3-6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 'link':"https://coopersmithspub.com", 'pricing':"med",   'phone-number': "", 'address': "5 Old Town Sq, Fort Collins 80524", 'other-amenities': ['outdoor','pets','medium'], 'has-drink':true, 'has-food':false},</v>
      </c>
      <c r="AY43" t="str">
        <f t="shared" si="49"/>
        <v>&lt;img src=@img/outdoor.png@&gt;</v>
      </c>
      <c r="AZ43" t="str">
        <f t="shared" si="50"/>
        <v>&lt;img src=@img/pets.png@&gt;</v>
      </c>
      <c r="BA43" t="str">
        <f t="shared" si="51"/>
        <v>&lt;img src=@img/medium.png@&gt;</v>
      </c>
      <c r="BB43" t="str">
        <f t="shared" si="52"/>
        <v>&lt;img src=@img/drinkicon.png@&gt;</v>
      </c>
      <c r="BC43" t="str">
        <f t="shared" si="53"/>
        <v/>
      </c>
      <c r="BD43" t="str">
        <f t="shared" si="54"/>
        <v>&lt;img src=@img/outdoor.png@&gt;&lt;img src=@img/pets.png@&gt;&lt;img src=@img/medium.png@&gt;&lt;img src=@img/drinkicon.png@&gt;</v>
      </c>
      <c r="BE43" t="str">
        <f t="shared" si="55"/>
        <v>outdoor pet drink medium med old</v>
      </c>
      <c r="BF43" t="str">
        <f t="shared" si="56"/>
        <v>Old Town</v>
      </c>
      <c r="BG43">
        <v>40.587390999999997</v>
      </c>
      <c r="BH43">
        <v>-105.07562900000001</v>
      </c>
      <c r="BI43" t="str">
        <f t="shared" si="57"/>
        <v>[40.587391,-105.075629],</v>
      </c>
      <c r="BK43" t="str">
        <f t="shared" si="58"/>
        <v/>
      </c>
    </row>
    <row r="44" spans="2:64" ht="21" customHeight="1" x14ac:dyDescent="0.35">
      <c r="B44" t="s">
        <v>148</v>
      </c>
      <c r="C44" t="s">
        <v>395</v>
      </c>
      <c r="D44" t="s">
        <v>149</v>
      </c>
      <c r="E44" t="s">
        <v>400</v>
      </c>
      <c r="G44" t="s">
        <v>150</v>
      </c>
      <c r="H44">
        <v>1200</v>
      </c>
      <c r="I44">
        <v>1900</v>
      </c>
      <c r="N44">
        <v>1600</v>
      </c>
      <c r="O44">
        <v>2100</v>
      </c>
      <c r="P44">
        <v>1600</v>
      </c>
      <c r="Q44">
        <v>2100</v>
      </c>
      <c r="V44" t="s">
        <v>767</v>
      </c>
      <c r="W44">
        <f t="shared" si="34"/>
        <v>12</v>
      </c>
      <c r="X44">
        <f t="shared" si="35"/>
        <v>19</v>
      </c>
      <c r="Y44" t="str">
        <f t="shared" si="36"/>
        <v/>
      </c>
      <c r="Z44" t="str">
        <f t="shared" si="37"/>
        <v/>
      </c>
      <c r="AA44" t="str">
        <f t="shared" si="38"/>
        <v/>
      </c>
      <c r="AB44" t="str">
        <f t="shared" si="39"/>
        <v/>
      </c>
      <c r="AC44">
        <f t="shared" si="40"/>
        <v>16</v>
      </c>
      <c r="AD44">
        <f t="shared" si="41"/>
        <v>21</v>
      </c>
      <c r="AE44">
        <f t="shared" si="42"/>
        <v>16</v>
      </c>
      <c r="AF44">
        <f t="shared" si="43"/>
        <v>21</v>
      </c>
      <c r="AG44" t="str">
        <f t="shared" si="44"/>
        <v/>
      </c>
      <c r="AH44" t="str">
        <f t="shared" si="45"/>
        <v/>
      </c>
      <c r="AI44" t="str">
        <f t="shared" si="46"/>
        <v/>
      </c>
      <c r="AJ44" t="str">
        <f t="shared" si="47"/>
        <v/>
      </c>
      <c r="AK44" t="str">
        <f t="shared" si="25"/>
        <v>12pm-7pm</v>
      </c>
      <c r="AL44" t="str">
        <f t="shared" si="26"/>
        <v/>
      </c>
      <c r="AM44" t="str">
        <f t="shared" si="27"/>
        <v/>
      </c>
      <c r="AN44" t="str">
        <f t="shared" si="28"/>
        <v>4pm-9pm</v>
      </c>
      <c r="AO44" t="str">
        <f t="shared" si="29"/>
        <v>4pm-9pm</v>
      </c>
      <c r="AP44" t="str">
        <f t="shared" si="30"/>
        <v/>
      </c>
      <c r="AQ44" t="str">
        <f t="shared" si="31"/>
        <v/>
      </c>
      <c r="AR44" s="2" t="s">
        <v>311</v>
      </c>
      <c r="AS44" t="s">
        <v>271</v>
      </c>
      <c r="AU44" t="s">
        <v>27</v>
      </c>
      <c r="AV44" s="3" t="s">
        <v>281</v>
      </c>
      <c r="AW44" s="3" t="s">
        <v>281</v>
      </c>
      <c r="AX44" s="4" t="str">
        <f t="shared" si="48"/>
        <v>{
    'name': "CopperMuse Distillery",
    'area': "old",'hours': {
      'sunday-start':"1200", 'sunday-end':"1900", 'monday-start':"", 'monday-end':"", 'tuesday-start':"", 'tuesday-end':"", 'wednesday-start':"1600", 'wednesday-end':"2100", 'thursday-start':"1600", 'thursday-end':"2100", 'friday-start':"", 'friday-end':"", 'saturday-start':"", 'saturday-end':""},  'description': "Sundays: $2 off Bloody Mary’s &lt;br&gt; Wed-Thur: &lt;br&gt; $6 select cocktails including mules &lt;br&gt; Food specials", 'link':"http://www.coppermuse.com/", 'pricing':"med",   'phone-number': "", 'address': "244 N. College Ave, Fort Collins, CO 80524", 'other-amenities': ['outdoor','','medium'], 'has-drink':true, 'has-food':true},</v>
      </c>
      <c r="AY44" t="str">
        <f t="shared" si="49"/>
        <v>&lt;img src=@img/outdoor.png@&gt;</v>
      </c>
      <c r="AZ44" t="str">
        <f t="shared" si="50"/>
        <v/>
      </c>
      <c r="BA44" t="str">
        <f t="shared" si="51"/>
        <v>&lt;img src=@img/medium.png@&gt;</v>
      </c>
      <c r="BB44" t="str">
        <f t="shared" si="52"/>
        <v>&lt;img src=@img/drinkicon.png@&gt;</v>
      </c>
      <c r="BC44" t="str">
        <f t="shared" si="53"/>
        <v>&lt;img src=@img/foodicon.png@&gt;</v>
      </c>
      <c r="BD44" t="str">
        <f t="shared" si="54"/>
        <v>&lt;img src=@img/outdoor.png@&gt;&lt;img src=@img/medium.png@&gt;&lt;img src=@img/drinkicon.png@&gt;&lt;img src=@img/foodicon.png@&gt;</v>
      </c>
      <c r="BE44" t="str">
        <f t="shared" si="55"/>
        <v>outdoor drink food medium med old</v>
      </c>
      <c r="BF44" t="str">
        <f t="shared" si="56"/>
        <v>Old Town</v>
      </c>
      <c r="BG44">
        <v>40.589993999999997</v>
      </c>
      <c r="BH44">
        <v>-105.076655</v>
      </c>
      <c r="BI44" t="str">
        <f t="shared" si="57"/>
        <v>[40.589994,-105.076655],</v>
      </c>
      <c r="BK44" t="str">
        <f t="shared" si="58"/>
        <v/>
      </c>
    </row>
    <row r="45" spans="2:64" ht="21" customHeight="1" x14ac:dyDescent="0.35">
      <c r="B45" t="s">
        <v>73</v>
      </c>
      <c r="C45" t="s">
        <v>395</v>
      </c>
      <c r="D45" t="s">
        <v>74</v>
      </c>
      <c r="E45" t="s">
        <v>400</v>
      </c>
      <c r="G45" s="1" t="s">
        <v>75</v>
      </c>
      <c r="H45">
        <v>2200</v>
      </c>
      <c r="I45">
        <v>2400</v>
      </c>
      <c r="J45">
        <v>1500</v>
      </c>
      <c r="K45">
        <v>1800</v>
      </c>
      <c r="L45">
        <v>1500</v>
      </c>
      <c r="M45">
        <v>1800</v>
      </c>
      <c r="N45">
        <v>1500</v>
      </c>
      <c r="O45">
        <v>1800</v>
      </c>
      <c r="P45">
        <v>1500</v>
      </c>
      <c r="Q45">
        <v>1800</v>
      </c>
      <c r="R45">
        <v>2200</v>
      </c>
      <c r="S45">
        <v>2400</v>
      </c>
      <c r="T45">
        <v>2200</v>
      </c>
      <c r="U45">
        <v>2400</v>
      </c>
      <c r="V45" t="s">
        <v>448</v>
      </c>
      <c r="W45">
        <f t="shared" si="34"/>
        <v>22</v>
      </c>
      <c r="X45">
        <f t="shared" si="35"/>
        <v>24</v>
      </c>
      <c r="Y45">
        <f t="shared" si="36"/>
        <v>15</v>
      </c>
      <c r="Z45">
        <f t="shared" si="37"/>
        <v>18</v>
      </c>
      <c r="AA45">
        <f t="shared" si="38"/>
        <v>15</v>
      </c>
      <c r="AB45">
        <f t="shared" si="39"/>
        <v>18</v>
      </c>
      <c r="AC45">
        <f t="shared" si="40"/>
        <v>15</v>
      </c>
      <c r="AD45">
        <f t="shared" si="41"/>
        <v>18</v>
      </c>
      <c r="AE45">
        <f t="shared" si="42"/>
        <v>15</v>
      </c>
      <c r="AF45">
        <f t="shared" si="43"/>
        <v>18</v>
      </c>
      <c r="AG45">
        <f t="shared" si="44"/>
        <v>22</v>
      </c>
      <c r="AH45">
        <f t="shared" si="45"/>
        <v>24</v>
      </c>
      <c r="AI45">
        <f t="shared" si="46"/>
        <v>22</v>
      </c>
      <c r="AJ45">
        <f t="shared" si="47"/>
        <v>24</v>
      </c>
      <c r="AK45" t="str">
        <f t="shared" si="25"/>
        <v>10pm-12am</v>
      </c>
      <c r="AL45" t="str">
        <f t="shared" si="26"/>
        <v>3pm-6pm</v>
      </c>
      <c r="AM45" t="str">
        <f t="shared" si="27"/>
        <v>3pm-6pm</v>
      </c>
      <c r="AN45" t="str">
        <f t="shared" si="28"/>
        <v>3pm-6pm</v>
      </c>
      <c r="AO45" t="str">
        <f t="shared" si="29"/>
        <v>3pm-6pm</v>
      </c>
      <c r="AP45" t="str">
        <f t="shared" si="30"/>
        <v>10pm-12am</v>
      </c>
      <c r="AQ45" t="str">
        <f t="shared" si="31"/>
        <v>10pm-12am</v>
      </c>
      <c r="AR45" s="2" t="s">
        <v>290</v>
      </c>
      <c r="AS45" t="s">
        <v>271</v>
      </c>
      <c r="AU45" t="s">
        <v>27</v>
      </c>
      <c r="AV45" s="3" t="s">
        <v>281</v>
      </c>
      <c r="AW45" s="3" t="s">
        <v>282</v>
      </c>
      <c r="AX45" s="4" t="str">
        <f t="shared" si="48"/>
        <v>{
    'name': "Crown Pub",
    'area': "old",'hours': {
      'sunday-start':"2200", 'sunday-end':"2400", 'monday-start':"1500", 'monday-end':"1800", 'tuesday-start':"1500", 'tuesday-end':"1800", 'wednesday-start':"1500", 'wednesday-end':"1800", 'thursday-start':"1500", 'thursday-end':"1800", 'friday-start':"2200", 'friday-end':"2400", 'saturday-start':"2200", 'saturday-end':"2400"},  'description': "Premium Wells: $3.50 &lt;br&gt; Martini’s &amp; Manhattan's: $5.00  &lt;br&gt; Select Draft Beers: $3.50 &lt;br&gt; House Wines: $3.50 &lt;br&gt; A range of food specials", 'link':"http://www.crownpub.net", 'pricing':"med",   'phone-number': "", 'address': "134 S College Ave, Fort Collins 80524", 'other-amenities': ['outdoor','','medium'], 'has-drink':true, 'has-food':false},</v>
      </c>
      <c r="AY45" t="str">
        <f t="shared" si="49"/>
        <v>&lt;img src=@img/outdoor.png@&gt;</v>
      </c>
      <c r="AZ45" t="str">
        <f t="shared" si="50"/>
        <v/>
      </c>
      <c r="BA45" t="str">
        <f t="shared" si="51"/>
        <v>&lt;img src=@img/medium.png@&gt;</v>
      </c>
      <c r="BB45" t="str">
        <f t="shared" si="52"/>
        <v>&lt;img src=@img/drinkicon.png@&gt;</v>
      </c>
      <c r="BC45" t="str">
        <f t="shared" si="53"/>
        <v/>
      </c>
      <c r="BD45" t="str">
        <f t="shared" si="54"/>
        <v>&lt;img src=@img/outdoor.png@&gt;&lt;img src=@img/medium.png@&gt;&lt;img src=@img/drinkicon.png@&gt;</v>
      </c>
      <c r="BE45" t="str">
        <f t="shared" si="55"/>
        <v>outdoor drink medium med old</v>
      </c>
      <c r="BF45" t="str">
        <f t="shared" si="56"/>
        <v>Old Town</v>
      </c>
      <c r="BG45">
        <v>40.586179000000001</v>
      </c>
      <c r="BH45">
        <v>-105.076767</v>
      </c>
      <c r="BI45" t="str">
        <f t="shared" si="57"/>
        <v>[40.586179,-105.076767],</v>
      </c>
      <c r="BK45" t="str">
        <f t="shared" si="58"/>
        <v/>
      </c>
    </row>
    <row r="46" spans="2:64" ht="21" customHeight="1" x14ac:dyDescent="0.35">
      <c r="B46" t="s">
        <v>704</v>
      </c>
      <c r="C46" t="s">
        <v>395</v>
      </c>
      <c r="E46" t="s">
        <v>400</v>
      </c>
      <c r="G46" s="1" t="s">
        <v>705</v>
      </c>
      <c r="W46" t="str">
        <f t="shared" ref="W46" si="59">IF(H46&gt;0,H46/100,"")</f>
        <v/>
      </c>
      <c r="X46" t="str">
        <f t="shared" ref="X46" si="60">IF(I46&gt;0,I46/100,"")</f>
        <v/>
      </c>
      <c r="Y46" t="str">
        <f t="shared" ref="Y46" si="61">IF(J46&gt;0,J46/100,"")</f>
        <v/>
      </c>
      <c r="Z46" t="str">
        <f t="shared" ref="Z46" si="62">IF(K46&gt;0,K46/100,"")</f>
        <v/>
      </c>
      <c r="AA46" t="str">
        <f t="shared" ref="AA46" si="63">IF(L46&gt;0,L46/100,"")</f>
        <v/>
      </c>
      <c r="AB46" t="str">
        <f t="shared" ref="AB46" si="64">IF(M46&gt;0,M46/100,"")</f>
        <v/>
      </c>
      <c r="AC46" t="str">
        <f t="shared" ref="AC46" si="65">IF(N46&gt;0,N46/100,"")</f>
        <v/>
      </c>
      <c r="AD46" t="str">
        <f t="shared" ref="AD46" si="66">IF(O46&gt;0,O46/100,"")</f>
        <v/>
      </c>
      <c r="AE46" t="str">
        <f t="shared" ref="AE46" si="67">IF(P46&gt;0,P46/100,"")</f>
        <v/>
      </c>
      <c r="AF46" t="str">
        <f t="shared" ref="AF46" si="68">IF(Q46&gt;0,Q46/100,"")</f>
        <v/>
      </c>
      <c r="AG46" t="str">
        <f t="shared" ref="AG46" si="69">IF(R46&gt;0,R46/100,"")</f>
        <v/>
      </c>
      <c r="AH46" t="str">
        <f t="shared" ref="AH46" si="70">IF(S46&gt;0,S46/100,"")</f>
        <v/>
      </c>
      <c r="AI46" t="str">
        <f t="shared" ref="AI46" si="71">IF(T46&gt;0,T46/100,"")</f>
        <v/>
      </c>
      <c r="AJ46" t="str">
        <f t="shared" ref="AJ46" si="72">IF(U46&gt;0,U46/100,"")</f>
        <v/>
      </c>
      <c r="AK46" t="str">
        <f t="shared" ref="AK46" si="73">IF(H46&gt;0,CONCATENATE(IF(W46&lt;=12,W46,W46-12),IF(OR(W46&lt;12,W46=24),"am","pm"),"-",IF(X46&lt;=12,X46,X46-12),IF(OR(X46&lt;12,X46=24),"am","pm")),"")</f>
        <v/>
      </c>
      <c r="AL46" t="str">
        <f t="shared" ref="AL46" si="74">IF(J46&gt;0,CONCATENATE(IF(Y46&lt;=12,Y46,Y46-12),IF(OR(Y46&lt;12,Y46=24),"am","pm"),"-",IF(Z46&lt;=12,Z46,Z46-12),IF(OR(Z46&lt;12,Z46=24),"am","pm")),"")</f>
        <v/>
      </c>
      <c r="AM46" t="str">
        <f t="shared" ref="AM46" si="75">IF(L46&gt;0,CONCATENATE(IF(AA46&lt;=12,AA46,AA46-12),IF(OR(AA46&lt;12,AA46=24),"am","pm"),"-",IF(AB46&lt;=12,AB46,AB46-12),IF(OR(AB46&lt;12,AB46=24),"am","pm")),"")</f>
        <v/>
      </c>
      <c r="AN46" t="str">
        <f t="shared" ref="AN46" si="76">IF(N46&gt;0,CONCATENATE(IF(AC46&lt;=12,AC46,AC46-12),IF(OR(AC46&lt;12,AC46=24),"am","pm"),"-",IF(AD46&lt;=12,AD46,AD46-12),IF(OR(AD46&lt;12,AD46=24),"am","pm")),"")</f>
        <v/>
      </c>
      <c r="AO46" t="str">
        <f t="shared" ref="AO46" si="77">IF(P46&gt;0,CONCATENATE(IF(AE46&lt;=12,AE46,AE46-12),IF(OR(AE46&lt;12,AE46=24),"am","pm"),"-",IF(AF46&lt;=12,AF46,AF46-12),IF(OR(AF46&lt;12,AF46=24),"am","pm")),"")</f>
        <v/>
      </c>
      <c r="AP46" t="str">
        <f t="shared" ref="AP46" si="78">IF(R46&gt;0,CONCATENATE(IF(AG46&lt;=12,AG46,AG46-12),IF(OR(AG46&lt;12,AG46=24),"am","pm"),"-",IF(AH46&lt;=12,AH46,AH46-12),IF(OR(AH46&lt;12,AH46=24),"am","pm")),"")</f>
        <v/>
      </c>
      <c r="AQ46" t="str">
        <f t="shared" ref="AQ46" si="79">IF(T46&gt;0,CONCATENATE(IF(AI46&lt;=12,AI46,AI46-12),IF(OR(AI46&lt;12,AI46=24),"am","pm"),"-",IF(AJ46&lt;=12,AJ46,AJ46-12),IF(OR(AJ46&lt;12,AJ46=24),"am","pm")),"")</f>
        <v/>
      </c>
      <c r="AR46" s="2"/>
      <c r="AS46" t="s">
        <v>271</v>
      </c>
      <c r="AT46" t="s">
        <v>706</v>
      </c>
      <c r="AU46" t="s">
        <v>274</v>
      </c>
      <c r="AV46" s="3" t="s">
        <v>282</v>
      </c>
      <c r="AW46" s="3" t="s">
        <v>282</v>
      </c>
      <c r="AX46" s="4" t="str">
        <f t="shared" ref="AX46" si="80">CONCATENATE("{
    'name': """,B46,""",
    'area': ","""",C46,""",",
"'hours': {
      'sunday-start':","""",H46,"""",", 'sunday-end':","""",I46,"""",", 'monday-start':","""",J46,"""",", 'monday-end':","""",K46,"""",", 'tuesday-start':","""",L46,"""",", 'tuesday-end':","""",M46,""", 'wednesday-start':","""",N46,""", 'wednesday-end':","""",O46,""", 'thursday-start':","""",P46,""", 'thursday-end':","""",Q46,""", 'friday-start':","""",R46,""", 'friday-end':","""",S46,""", 'saturday-start':","""",T46,""", 'saturday-end':","""",U46,"""","},","  'description': ","""",V46,"""",", 'link':","""",AR46,"""",", 'pricing':","""",E46,"""",",   'phone-number': ","""",F46,"""",", 'address': ","""",G46,"""",", 'other-amenities': [","'",AS46,"','",AT46,"','",AU46,"'","]",", 'has-drink':",AV46,", 'has-food':",AW46,"},")</f>
        <v>{
    'name': "Crooked Stave - Fort Collins",
    'area': "old",'hours': {
      'sunday-start':"", 'sunday-end':"", 'monday-start':"", 'monday-end':"", 'tuesday-start':"", 'tuesday-end':"", 'wednesday-start':"", 'wednesday-end':"", 'thursday-start':"", 'thursday-end':"", 'friday-start':"", 'friday-end':"", 'saturday-start':"", 'saturday-end':""},  'description': "", 'link':"", 'pricing':"med",   'phone-number': "", 'address': "234 N College Ave Unit D, Fort Collins, CO 80524", 'other-amenities': ['outdoor','pet','hard'], 'has-drink':false, 'has-food':false},</v>
      </c>
      <c r="AY46" t="str">
        <f t="shared" ref="AY46" si="81">IF(AS46&gt;0,"&lt;img src=@img/outdoor.png@&gt;","")</f>
        <v>&lt;img src=@img/outdoor.png@&gt;</v>
      </c>
      <c r="AZ46" t="str">
        <f t="shared" ref="AZ46" si="82">IF(AT46&gt;0,"&lt;img src=@img/pets.png@&gt;","")</f>
        <v>&lt;img src=@img/pets.png@&gt;</v>
      </c>
      <c r="BA46" t="str">
        <f t="shared" ref="BA46" si="83">IF(AU46="hard","&lt;img src=@img/hard.png@&gt;",IF(AU46="medium","&lt;img src=@img/medium.png@&gt;",IF(AU46="easy","&lt;img src=@img/easy.png@&gt;","")))</f>
        <v>&lt;img src=@img/hard.png@&gt;</v>
      </c>
      <c r="BB46" t="str">
        <f t="shared" ref="BB46" si="84">IF(AV46="true","&lt;img src=@img/drinkicon.png@&gt;","")</f>
        <v/>
      </c>
      <c r="BC46" t="str">
        <f t="shared" ref="BC46" si="85">IF(AW46="true","&lt;img src=@img/foodicon.png@&gt;","")</f>
        <v/>
      </c>
      <c r="BD46" t="str">
        <f t="shared" ref="BD46" si="86">CONCATENATE(AY46,AZ46,BA46,BB46,BC46,BK46)</f>
        <v>&lt;img src=@img/outdoor.png@&gt;&lt;img src=@img/pets.png@&gt;&lt;img src=@img/hard.png@&gt;</v>
      </c>
      <c r="BE46" t="str">
        <f t="shared" ref="BE46" si="87">CONCATENATE(IF(AS46&gt;0,"outdoor ",""),IF(AT46&gt;0,"pet ",""),IF(AV46="true","drink ",""),IF(AW46="true","food ",""),AU46," ",E46," ",C46,IF(BJ46=TRUE," kid",""))</f>
        <v>outdoor pet hard med old</v>
      </c>
      <c r="BF46" t="str">
        <f t="shared" ref="BF46" si="88">IF(C46="old","Old Town",IF(C46="campus","Near Campus",IF(C46="sfoco","South Foco",IF(C46="nfoco","North Foco",IF(C46="midtown","Midtown",IF(C46="cwest","Campus West",IF(C46="efoco","East FoCo",IF(C46="windsor","Windsor",""))))))))</f>
        <v>Old Town</v>
      </c>
      <c r="BG46" s="14">
        <v>40.589824999999998</v>
      </c>
      <c r="BH46">
        <v>-105.076497</v>
      </c>
      <c r="BI46" t="str">
        <f t="shared" si="57"/>
        <v>[40.589825,-105.076497],</v>
      </c>
    </row>
    <row r="47" spans="2:64" ht="21" customHeight="1" x14ac:dyDescent="0.35">
      <c r="B47" t="s">
        <v>413</v>
      </c>
      <c r="C47" t="s">
        <v>397</v>
      </c>
      <c r="E47" t="s">
        <v>400</v>
      </c>
      <c r="G47" t="s">
        <v>425</v>
      </c>
      <c r="J47">
        <v>1500</v>
      </c>
      <c r="K47">
        <v>1800</v>
      </c>
      <c r="L47">
        <v>1500</v>
      </c>
      <c r="M47">
        <v>1800</v>
      </c>
      <c r="N47">
        <v>1500</v>
      </c>
      <c r="O47">
        <v>1800</v>
      </c>
      <c r="P47">
        <v>1500</v>
      </c>
      <c r="Q47">
        <v>1800</v>
      </c>
      <c r="R47">
        <v>1500</v>
      </c>
      <c r="S47">
        <v>1800</v>
      </c>
      <c r="V47" t="s">
        <v>446</v>
      </c>
      <c r="W47" t="str">
        <f t="shared" si="34"/>
        <v/>
      </c>
      <c r="X47" t="str">
        <f t="shared" si="35"/>
        <v/>
      </c>
      <c r="Y47">
        <f t="shared" si="36"/>
        <v>15</v>
      </c>
      <c r="Z47">
        <f t="shared" si="37"/>
        <v>18</v>
      </c>
      <c r="AA47">
        <f t="shared" si="38"/>
        <v>15</v>
      </c>
      <c r="AB47">
        <f t="shared" si="39"/>
        <v>18</v>
      </c>
      <c r="AC47">
        <f t="shared" si="40"/>
        <v>15</v>
      </c>
      <c r="AD47">
        <f t="shared" si="41"/>
        <v>18</v>
      </c>
      <c r="AE47">
        <f t="shared" si="42"/>
        <v>15</v>
      </c>
      <c r="AF47">
        <f t="shared" si="43"/>
        <v>18</v>
      </c>
      <c r="AG47">
        <f t="shared" si="44"/>
        <v>15</v>
      </c>
      <c r="AH47">
        <f t="shared" si="45"/>
        <v>18</v>
      </c>
      <c r="AI47" t="str">
        <f t="shared" si="46"/>
        <v/>
      </c>
      <c r="AJ47" t="str">
        <f t="shared" si="47"/>
        <v/>
      </c>
      <c r="AK47" t="str">
        <f t="shared" si="25"/>
        <v/>
      </c>
      <c r="AL47" t="str">
        <f t="shared" si="26"/>
        <v>3pm-6pm</v>
      </c>
      <c r="AM47" t="str">
        <f t="shared" si="27"/>
        <v>3pm-6pm</v>
      </c>
      <c r="AN47" t="str">
        <f t="shared" si="28"/>
        <v>3pm-6pm</v>
      </c>
      <c r="AO47" t="str">
        <f t="shared" si="29"/>
        <v>3pm-6pm</v>
      </c>
      <c r="AP47" t="str">
        <f t="shared" si="30"/>
        <v>3pm-6pm</v>
      </c>
      <c r="AQ47" t="str">
        <f t="shared" si="31"/>
        <v/>
      </c>
      <c r="AR47" s="2" t="s">
        <v>426</v>
      </c>
      <c r="AU47" t="s">
        <v>27</v>
      </c>
      <c r="AV47" s="3" t="s">
        <v>281</v>
      </c>
      <c r="AW47" s="3" t="s">
        <v>281</v>
      </c>
      <c r="AX47" s="4" t="str">
        <f t="shared" si="48"/>
        <v>{
    'name': "DC Oaks",
    'area': "sfoco",'hours': {
      'sunday-start':"", 'sunday-end':"", 'monday-start':"1500", 'monday-end':"1800", 'tuesday-start':"1500", 'tuesday-end':"1800", 'wednesday-start':"1500", 'wednesday-end':"1800", 'thursday-start':"1500", 'thursday-end':"1800", 'friday-start':"1500", 'friday-end':"1800", 'saturday-start':"", 'saturday-end':""},  'description': "$3 select brews &lt;br&gt; $4 wells &lt;br&gt; $5 house wines", 'link':"https://www.dcoakesbrewhouse.com/", 'pricing':"med",   'phone-number': "", 'address': "3581 E. Harmony Road Fort Collins CO", 'other-amenities': ['','','medium'], 'has-drink':true, 'has-food':true},</v>
      </c>
      <c r="AY47" t="str">
        <f t="shared" si="49"/>
        <v/>
      </c>
      <c r="AZ47" t="str">
        <f t="shared" si="50"/>
        <v/>
      </c>
      <c r="BA47" t="str">
        <f t="shared" si="51"/>
        <v>&lt;img src=@img/medium.png@&gt;</v>
      </c>
      <c r="BB47" t="str">
        <f t="shared" si="52"/>
        <v>&lt;img src=@img/drinkicon.png@&gt;</v>
      </c>
      <c r="BC47" t="str">
        <f t="shared" si="53"/>
        <v>&lt;img src=@img/foodicon.png@&gt;</v>
      </c>
      <c r="BD47" t="str">
        <f t="shared" si="54"/>
        <v>&lt;img src=@img/medium.png@&gt;&lt;img src=@img/drinkicon.png@&gt;&lt;img src=@img/foodicon.png@&gt;&lt;img src=@img/kidicon.png@&gt;</v>
      </c>
      <c r="BE47" t="str">
        <f t="shared" si="55"/>
        <v>drink food medium med sfoco kid</v>
      </c>
      <c r="BF47" t="str">
        <f t="shared" si="56"/>
        <v>South Foco</v>
      </c>
      <c r="BG47">
        <v>40.522758000000003</v>
      </c>
      <c r="BH47">
        <v>-105.011408</v>
      </c>
      <c r="BI47" t="str">
        <f t="shared" si="57"/>
        <v>[40.522758,-105.011408],</v>
      </c>
      <c r="BJ47" t="b">
        <v>1</v>
      </c>
      <c r="BK47" t="str">
        <f t="shared" si="58"/>
        <v>&lt;img src=@img/kidicon.png@&gt;</v>
      </c>
      <c r="BL47" t="s">
        <v>427</v>
      </c>
    </row>
    <row r="48" spans="2:64" ht="21" customHeight="1" x14ac:dyDescent="0.35">
      <c r="B48" t="s">
        <v>414</v>
      </c>
      <c r="C48" t="s">
        <v>284</v>
      </c>
      <c r="E48" t="s">
        <v>52</v>
      </c>
      <c r="G48" t="s">
        <v>428</v>
      </c>
      <c r="W48" t="str">
        <f t="shared" si="34"/>
        <v/>
      </c>
      <c r="X48" t="str">
        <f t="shared" si="35"/>
        <v/>
      </c>
      <c r="Y48" t="str">
        <f t="shared" si="36"/>
        <v/>
      </c>
      <c r="Z48" t="str">
        <f t="shared" si="37"/>
        <v/>
      </c>
      <c r="AA48" t="str">
        <f t="shared" si="38"/>
        <v/>
      </c>
      <c r="AB48" t="str">
        <f t="shared" si="39"/>
        <v/>
      </c>
      <c r="AC48" t="str">
        <f t="shared" si="40"/>
        <v/>
      </c>
      <c r="AD48" t="str">
        <f t="shared" si="41"/>
        <v/>
      </c>
      <c r="AE48" t="str">
        <f t="shared" si="42"/>
        <v/>
      </c>
      <c r="AF48" t="str">
        <f t="shared" si="43"/>
        <v/>
      </c>
      <c r="AG48" t="str">
        <f t="shared" si="44"/>
        <v/>
      </c>
      <c r="AH48" t="str">
        <f t="shared" si="45"/>
        <v/>
      </c>
      <c r="AI48" t="str">
        <f t="shared" si="46"/>
        <v/>
      </c>
      <c r="AJ48" t="str">
        <f t="shared" si="47"/>
        <v/>
      </c>
      <c r="AK48" t="str">
        <f t="shared" si="25"/>
        <v/>
      </c>
      <c r="AL48" t="str">
        <f t="shared" si="26"/>
        <v/>
      </c>
      <c r="AM48" t="str">
        <f t="shared" si="27"/>
        <v/>
      </c>
      <c r="AN48" t="str">
        <f t="shared" si="28"/>
        <v/>
      </c>
      <c r="AO48" t="str">
        <f t="shared" si="29"/>
        <v/>
      </c>
      <c r="AP48" t="str">
        <f t="shared" si="30"/>
        <v/>
      </c>
      <c r="AQ48" t="str">
        <f t="shared" si="31"/>
        <v/>
      </c>
      <c r="AU48" t="s">
        <v>275</v>
      </c>
      <c r="AV48" s="3" t="s">
        <v>282</v>
      </c>
      <c r="AW48" s="3" t="s">
        <v>282</v>
      </c>
      <c r="AX48" s="4" t="str">
        <f t="shared" si="48"/>
        <v>{
    'name': "Dickies BBQ",
    'area': "midtown",'hours': {
      'sunday-start':"", 'sunday-end':"", 'monday-start':"", 'monday-end':"", 'tuesday-start':"", 'tuesday-end':"", 'wednesday-start':"", 'wednesday-end':"", 'thursday-start':"", 'thursday-end':"", 'friday-start':"", 'friday-end':"", 'saturday-start':"", 'saturday-end':""},  'description': "", 'link':"", 'pricing':"low",   'phone-number': "", 'address': "2721 S. College Ave. Fort Collins CO", 'other-amenities': ['','','easy'], 'has-drink':false, 'has-food':false},</v>
      </c>
      <c r="AY48" t="str">
        <f t="shared" si="49"/>
        <v/>
      </c>
      <c r="AZ48" t="str">
        <f t="shared" si="50"/>
        <v/>
      </c>
      <c r="BA48" t="str">
        <f t="shared" si="51"/>
        <v>&lt;img src=@img/easy.png@&gt;</v>
      </c>
      <c r="BB48" t="str">
        <f t="shared" si="52"/>
        <v/>
      </c>
      <c r="BC48" t="str">
        <f t="shared" si="53"/>
        <v/>
      </c>
      <c r="BD48" t="str">
        <f t="shared" si="54"/>
        <v>&lt;img src=@img/easy.png@&gt;&lt;img src=@img/kidicon.png@&gt;</v>
      </c>
      <c r="BE48" t="str">
        <f t="shared" si="55"/>
        <v>easy low midtown kid</v>
      </c>
      <c r="BF48" t="str">
        <f t="shared" si="56"/>
        <v>Midtown</v>
      </c>
      <c r="BG48">
        <v>40.549796000000001</v>
      </c>
      <c r="BH48">
        <v>-105.07767200000001</v>
      </c>
      <c r="BI48" t="str">
        <f t="shared" si="57"/>
        <v>[40.549796,-105.077672],</v>
      </c>
      <c r="BJ48" t="b">
        <v>1</v>
      </c>
      <c r="BK48" t="str">
        <f t="shared" si="58"/>
        <v>&lt;img src=@img/kidicon.png@&gt;</v>
      </c>
      <c r="BL48" t="s">
        <v>429</v>
      </c>
    </row>
    <row r="49" spans="2:64" ht="21" customHeight="1" x14ac:dyDescent="0.35">
      <c r="B49" t="s">
        <v>785</v>
      </c>
      <c r="C49" t="s">
        <v>397</v>
      </c>
      <c r="D49" t="s">
        <v>170</v>
      </c>
      <c r="E49" t="s">
        <v>400</v>
      </c>
      <c r="G49" t="s">
        <v>171</v>
      </c>
      <c r="L49">
        <v>1600</v>
      </c>
      <c r="M49">
        <v>1800</v>
      </c>
      <c r="N49">
        <v>1600</v>
      </c>
      <c r="O49">
        <v>1800</v>
      </c>
      <c r="P49">
        <v>1600</v>
      </c>
      <c r="Q49">
        <v>1800</v>
      </c>
      <c r="R49">
        <v>1600</v>
      </c>
      <c r="S49">
        <v>1800</v>
      </c>
      <c r="V49" t="s">
        <v>733</v>
      </c>
      <c r="W49" t="str">
        <f t="shared" si="34"/>
        <v/>
      </c>
      <c r="X49" t="str">
        <f t="shared" si="35"/>
        <v/>
      </c>
      <c r="Y49" t="str">
        <f t="shared" si="36"/>
        <v/>
      </c>
      <c r="Z49" t="str">
        <f t="shared" si="37"/>
        <v/>
      </c>
      <c r="AA49">
        <f t="shared" si="38"/>
        <v>16</v>
      </c>
      <c r="AB49">
        <f t="shared" si="39"/>
        <v>18</v>
      </c>
      <c r="AC49">
        <f t="shared" si="40"/>
        <v>16</v>
      </c>
      <c r="AD49">
        <f t="shared" si="41"/>
        <v>18</v>
      </c>
      <c r="AE49">
        <f t="shared" si="42"/>
        <v>16</v>
      </c>
      <c r="AF49">
        <f t="shared" si="43"/>
        <v>18</v>
      </c>
      <c r="AG49">
        <f t="shared" si="44"/>
        <v>16</v>
      </c>
      <c r="AH49">
        <f t="shared" si="45"/>
        <v>18</v>
      </c>
      <c r="AI49" t="str">
        <f t="shared" si="46"/>
        <v/>
      </c>
      <c r="AJ49" t="str">
        <f t="shared" si="47"/>
        <v/>
      </c>
      <c r="AK49" t="str">
        <f t="shared" si="25"/>
        <v/>
      </c>
      <c r="AL49" t="str">
        <f t="shared" si="26"/>
        <v/>
      </c>
      <c r="AM49" t="str">
        <f t="shared" si="27"/>
        <v>4pm-6pm</v>
      </c>
      <c r="AN49" t="str">
        <f t="shared" si="28"/>
        <v>4pm-6pm</v>
      </c>
      <c r="AO49" t="str">
        <f t="shared" si="29"/>
        <v>4pm-6pm</v>
      </c>
      <c r="AP49" t="str">
        <f t="shared" si="30"/>
        <v>4pm-6pm</v>
      </c>
      <c r="AQ49" t="str">
        <f t="shared" si="31"/>
        <v/>
      </c>
      <c r="AR49" s="5" t="s">
        <v>234</v>
      </c>
      <c r="AS49" t="s">
        <v>271</v>
      </c>
      <c r="AU49" t="s">
        <v>275</v>
      </c>
      <c r="AV49" s="3" t="s">
        <v>282</v>
      </c>
      <c r="AW49" s="3" t="s">
        <v>282</v>
      </c>
      <c r="AX49" s="4" t="str">
        <f t="shared" si="48"/>
        <v>{
    'name': "Domenics Restaurant",
    'area': "sfoco",'hours': {
      'sunday-start':"", 'sunday-end':"", 'monday-start':"", 'monday-end':"", 'tuesday-start':"1600", 'tuesday-end':"1800", 'wednesday-start':"1600", 'wednesday-end':"1800", 'thursday-start':"1600", 'thursday-end':"1800", 'friday-start':"1600", 'friday-end':"1800", 'saturday-start':"", 'saturday-end':""},  'description': "$2 off Wines by the Glass, $1 off Draft Beer, $1 off Spirits, $2 off Martinis.&lt;br&gt;Wednesday - Martini Madness - $2 off Martinis.&lt;br&gt;Thursday - Flight Night - $2 off all flights.", 'link':"https://www.domenicsrestaurant.com", 'pricing':"med",   'phone-number': "", 'address': "931 E. Harmony Road, Fort Collins Shopping Cener, Fort Collins, CO 80525", 'other-amenities': ['outdoor','','easy'], 'has-drink':false, 'has-food':false},</v>
      </c>
      <c r="AY49" t="str">
        <f t="shared" si="49"/>
        <v>&lt;img src=@img/outdoor.png@&gt;</v>
      </c>
      <c r="AZ49" t="str">
        <f t="shared" si="50"/>
        <v/>
      </c>
      <c r="BA49" t="str">
        <f t="shared" si="51"/>
        <v>&lt;img src=@img/easy.png@&gt;</v>
      </c>
      <c r="BB49" t="str">
        <f t="shared" si="52"/>
        <v/>
      </c>
      <c r="BC49" t="str">
        <f t="shared" si="53"/>
        <v/>
      </c>
      <c r="BD49" t="str">
        <f t="shared" si="54"/>
        <v>&lt;img src=@img/outdoor.png@&gt;&lt;img src=@img/easy.png@&gt;</v>
      </c>
      <c r="BE49" t="str">
        <f t="shared" si="55"/>
        <v>outdoor easy med sfoco</v>
      </c>
      <c r="BF49" t="str">
        <f t="shared" si="56"/>
        <v>South Foco</v>
      </c>
      <c r="BG49">
        <v>40.523086999999997</v>
      </c>
      <c r="BH49">
        <v>-105.060349</v>
      </c>
      <c r="BI49" t="str">
        <f t="shared" si="57"/>
        <v>[40.523087,-105.060349],</v>
      </c>
      <c r="BK49" t="str">
        <f t="shared" si="58"/>
        <v/>
      </c>
    </row>
    <row r="50" spans="2:64" ht="21" customHeight="1" x14ac:dyDescent="0.35">
      <c r="B50" t="s">
        <v>591</v>
      </c>
      <c r="C50" t="s">
        <v>395</v>
      </c>
      <c r="E50" t="s">
        <v>52</v>
      </c>
      <c r="G50" t="s">
        <v>610</v>
      </c>
      <c r="W50" t="str">
        <f t="shared" si="34"/>
        <v/>
      </c>
      <c r="X50" t="str">
        <f t="shared" si="35"/>
        <v/>
      </c>
      <c r="Y50" t="str">
        <f t="shared" si="36"/>
        <v/>
      </c>
      <c r="Z50" t="str">
        <f t="shared" si="37"/>
        <v/>
      </c>
      <c r="AA50" t="str">
        <f t="shared" si="38"/>
        <v/>
      </c>
      <c r="AB50" t="str">
        <f t="shared" si="39"/>
        <v/>
      </c>
      <c r="AC50" t="str">
        <f t="shared" si="40"/>
        <v/>
      </c>
      <c r="AD50" t="str">
        <f t="shared" si="41"/>
        <v/>
      </c>
      <c r="AE50" t="str">
        <f t="shared" si="42"/>
        <v/>
      </c>
      <c r="AF50" t="str">
        <f t="shared" si="43"/>
        <v/>
      </c>
      <c r="AG50" t="str">
        <f t="shared" si="44"/>
        <v/>
      </c>
      <c r="AH50" t="str">
        <f t="shared" si="45"/>
        <v/>
      </c>
      <c r="AI50" t="str">
        <f t="shared" si="46"/>
        <v/>
      </c>
      <c r="AJ50" t="str">
        <f t="shared" si="47"/>
        <v/>
      </c>
      <c r="AK50" t="str">
        <f t="shared" si="25"/>
        <v/>
      </c>
      <c r="AL50" t="str">
        <f t="shared" si="26"/>
        <v/>
      </c>
      <c r="AM50" t="str">
        <f t="shared" si="27"/>
        <v/>
      </c>
      <c r="AN50" t="str">
        <f t="shared" si="28"/>
        <v/>
      </c>
      <c r="AO50" t="str">
        <f t="shared" si="29"/>
        <v/>
      </c>
      <c r="AP50" t="str">
        <f t="shared" si="30"/>
        <v/>
      </c>
      <c r="AQ50" t="str">
        <f t="shared" si="31"/>
        <v/>
      </c>
      <c r="AR50" t="s">
        <v>625</v>
      </c>
      <c r="AU50" t="s">
        <v>274</v>
      </c>
      <c r="AV50" s="3" t="s">
        <v>282</v>
      </c>
      <c r="AW50" s="3" t="s">
        <v>282</v>
      </c>
      <c r="AX50" s="4" t="str">
        <f t="shared" si="48"/>
        <v>{
    'name': "Downtown Artery",
    'area': "old",'hours': {
      'sunday-start':"", 'sunday-end':"", 'monday-start':"", 'monday-end':"", 'tuesday-start':"", 'tuesday-end':"", 'wednesday-start':"", 'wednesday-end':"", 'thursday-start':"", 'thursday-end':"", 'friday-start':"", 'friday-end':"", 'saturday-start':"", 'saturday-end':""},  'description': "", 'link':"https://www.downtownartery.com/", 'pricing':"low",   'phone-number': "", 'address': "254 Linden St Fort Collins CO", 'other-amenities': ['','','hard'], 'has-drink':false, 'has-food':false},</v>
      </c>
      <c r="AY50" t="str">
        <f t="shared" si="49"/>
        <v/>
      </c>
      <c r="AZ50" t="str">
        <f t="shared" si="50"/>
        <v/>
      </c>
      <c r="BA50" t="str">
        <f t="shared" si="51"/>
        <v>&lt;img src=@img/hard.png@&gt;</v>
      </c>
      <c r="BB50" t="str">
        <f t="shared" si="52"/>
        <v/>
      </c>
      <c r="BC50" t="str">
        <f t="shared" si="53"/>
        <v/>
      </c>
      <c r="BD50" t="str">
        <f t="shared" si="54"/>
        <v>&lt;img src=@img/hard.png@&gt;</v>
      </c>
      <c r="BE50" t="str">
        <f t="shared" si="55"/>
        <v>hard low old</v>
      </c>
      <c r="BF50" t="str">
        <f t="shared" si="56"/>
        <v>Old Town</v>
      </c>
      <c r="BG50">
        <v>40.588749999999997</v>
      </c>
      <c r="BH50">
        <v>-105.07418</v>
      </c>
      <c r="BI50" t="str">
        <f t="shared" si="57"/>
        <v>[40.58875,-105.07418],</v>
      </c>
    </row>
    <row r="51" spans="2:64" ht="21" customHeight="1" x14ac:dyDescent="0.35">
      <c r="B51" t="s">
        <v>82</v>
      </c>
      <c r="C51" t="s">
        <v>284</v>
      </c>
      <c r="D51" t="s">
        <v>83</v>
      </c>
      <c r="E51" t="s">
        <v>400</v>
      </c>
      <c r="G51" s="1" t="s">
        <v>84</v>
      </c>
      <c r="W51" t="str">
        <f t="shared" si="34"/>
        <v/>
      </c>
      <c r="X51" t="str">
        <f t="shared" si="35"/>
        <v/>
      </c>
      <c r="Y51" t="str">
        <f t="shared" si="36"/>
        <v/>
      </c>
      <c r="Z51" t="str">
        <f t="shared" si="37"/>
        <v/>
      </c>
      <c r="AA51" t="str">
        <f t="shared" si="38"/>
        <v/>
      </c>
      <c r="AB51" t="str">
        <f t="shared" si="39"/>
        <v/>
      </c>
      <c r="AC51" t="str">
        <f t="shared" si="40"/>
        <v/>
      </c>
      <c r="AD51" t="str">
        <f t="shared" si="41"/>
        <v/>
      </c>
      <c r="AE51" t="str">
        <f t="shared" si="42"/>
        <v/>
      </c>
      <c r="AF51" t="str">
        <f t="shared" si="43"/>
        <v/>
      </c>
      <c r="AG51" t="str">
        <f t="shared" si="44"/>
        <v/>
      </c>
      <c r="AH51" t="str">
        <f t="shared" si="45"/>
        <v/>
      </c>
      <c r="AI51" t="str">
        <f t="shared" si="46"/>
        <v/>
      </c>
      <c r="AJ51" t="str">
        <f t="shared" si="47"/>
        <v/>
      </c>
      <c r="AK51" t="str">
        <f t="shared" si="25"/>
        <v/>
      </c>
      <c r="AL51" t="str">
        <f t="shared" si="26"/>
        <v/>
      </c>
      <c r="AM51" t="str">
        <f t="shared" si="27"/>
        <v/>
      </c>
      <c r="AN51" t="str">
        <f t="shared" si="28"/>
        <v/>
      </c>
      <c r="AO51" t="str">
        <f t="shared" si="29"/>
        <v/>
      </c>
      <c r="AP51" t="str">
        <f t="shared" si="30"/>
        <v/>
      </c>
      <c r="AQ51" t="str">
        <f t="shared" si="31"/>
        <v/>
      </c>
      <c r="AR51" s="2" t="s">
        <v>287</v>
      </c>
      <c r="AU51" t="s">
        <v>275</v>
      </c>
      <c r="AV51" s="3" t="s">
        <v>282</v>
      </c>
      <c r="AW51" s="3" t="s">
        <v>282</v>
      </c>
      <c r="AX51" s="4" t="str">
        <f t="shared" si="48"/>
        <v>{
    'name': "East Moon Asian Bistro",
    'area': "midtown",'hours': {
      'sunday-start':"", 'sunday-end':"", 'monday-start':"", 'monday-end':"", 'tuesday-start':"", 'tuesday-end':"", 'wednesday-start':"", 'wednesday-end':"", 'thursday-start':"", 'thursday-end':"", 'friday-start':"", 'friday-end':"", 'saturday-start':"", 'saturday-end':""},  'description': "", 'link':"http://www.eastmoonasianbistroco.com", 'pricing':"med",   'phone-number': "", 'address': "1624 S Lemay Ave, Fort Collins 80525", 'other-amenities': ['','','easy'], 'has-drink':false, 'has-food':false},</v>
      </c>
      <c r="AY51" t="str">
        <f t="shared" si="49"/>
        <v/>
      </c>
      <c r="AZ51" t="str">
        <f t="shared" si="50"/>
        <v/>
      </c>
      <c r="BA51" t="str">
        <f t="shared" si="51"/>
        <v>&lt;img src=@img/easy.png@&gt;</v>
      </c>
      <c r="BB51" t="str">
        <f t="shared" si="52"/>
        <v/>
      </c>
      <c r="BC51" t="str">
        <f t="shared" si="53"/>
        <v/>
      </c>
      <c r="BD51" t="str">
        <f t="shared" si="54"/>
        <v>&lt;img src=@img/easy.png@&gt;</v>
      </c>
      <c r="BE51" t="str">
        <f t="shared" si="55"/>
        <v>easy med midtown</v>
      </c>
      <c r="BF51" t="str">
        <f t="shared" si="56"/>
        <v>Midtown</v>
      </c>
      <c r="BG51">
        <v>40.566077</v>
      </c>
      <c r="BH51">
        <v>-105.056792</v>
      </c>
      <c r="BI51" t="str">
        <f t="shared" si="57"/>
        <v>[40.566077,-105.056792],</v>
      </c>
      <c r="BK51" t="str">
        <f>IF(BJ51&gt;0,"&lt;img src=@img/kidicon.png@&gt;","")</f>
        <v/>
      </c>
    </row>
    <row r="52" spans="2:64" ht="21" customHeight="1" x14ac:dyDescent="0.35">
      <c r="B52" t="s">
        <v>64</v>
      </c>
      <c r="C52" t="s">
        <v>397</v>
      </c>
      <c r="D52" t="s">
        <v>65</v>
      </c>
      <c r="E52" t="s">
        <v>400</v>
      </c>
      <c r="G52" s="1" t="s">
        <v>66</v>
      </c>
      <c r="W52" t="str">
        <f t="shared" si="34"/>
        <v/>
      </c>
      <c r="X52" t="str">
        <f t="shared" si="35"/>
        <v/>
      </c>
      <c r="Y52" t="str">
        <f t="shared" si="36"/>
        <v/>
      </c>
      <c r="Z52" t="str">
        <f t="shared" si="37"/>
        <v/>
      </c>
      <c r="AA52" t="str">
        <f t="shared" si="38"/>
        <v/>
      </c>
      <c r="AB52" t="str">
        <f t="shared" si="39"/>
        <v/>
      </c>
      <c r="AC52" t="str">
        <f t="shared" si="40"/>
        <v/>
      </c>
      <c r="AD52" t="str">
        <f t="shared" si="41"/>
        <v/>
      </c>
      <c r="AE52" t="str">
        <f t="shared" si="42"/>
        <v/>
      </c>
      <c r="AF52" t="str">
        <f t="shared" si="43"/>
        <v/>
      </c>
      <c r="AG52" t="str">
        <f t="shared" si="44"/>
        <v/>
      </c>
      <c r="AH52" t="str">
        <f t="shared" si="45"/>
        <v/>
      </c>
      <c r="AI52" t="str">
        <f t="shared" si="46"/>
        <v/>
      </c>
      <c r="AJ52" t="str">
        <f t="shared" si="47"/>
        <v/>
      </c>
      <c r="AK52" t="str">
        <f t="shared" si="25"/>
        <v/>
      </c>
      <c r="AL52" t="str">
        <f t="shared" si="26"/>
        <v/>
      </c>
      <c r="AM52" t="str">
        <f t="shared" si="27"/>
        <v/>
      </c>
      <c r="AN52" t="str">
        <f t="shared" si="28"/>
        <v/>
      </c>
      <c r="AO52" t="str">
        <f t="shared" si="29"/>
        <v/>
      </c>
      <c r="AP52" t="str">
        <f t="shared" si="30"/>
        <v/>
      </c>
      <c r="AQ52" t="str">
        <f t="shared" si="31"/>
        <v/>
      </c>
      <c r="AR52" s="2" t="s">
        <v>287</v>
      </c>
      <c r="AU52" t="s">
        <v>275</v>
      </c>
      <c r="AV52" s="3" t="s">
        <v>282</v>
      </c>
      <c r="AW52" s="3" t="s">
        <v>282</v>
      </c>
      <c r="AX52" s="4" t="str">
        <f t="shared" si="48"/>
        <v>{
    'name': "East Moon Asian Bistro &amp; Hibachi",
    'area': "sfoco",'hours': {
      'sunday-start':"", 'sunday-end':"", 'monday-start':"", 'monday-end':"", 'tuesday-start':"", 'tuesday-end':"", 'wednesday-start':"", 'wednesday-end':"", 'thursday-start':"", 'thursday-end':"", 'friday-start':"", 'friday-end':"", 'saturday-start':"", 'saturday-end':""},  'description': "", 'link':"http://www.eastmoonasianbistroco.com", 'pricing':"med",   'phone-number': "", 'address': "2400 E Harmony Rd #102, Fort Collins 80528", 'other-amenities': ['','','easy'], 'has-drink':false, 'has-food':false},</v>
      </c>
      <c r="AY52" t="str">
        <f t="shared" si="49"/>
        <v/>
      </c>
      <c r="AZ52" t="str">
        <f t="shared" si="50"/>
        <v/>
      </c>
      <c r="BA52" t="str">
        <f t="shared" si="51"/>
        <v>&lt;img src=@img/easy.png@&gt;</v>
      </c>
      <c r="BB52" t="str">
        <f t="shared" si="52"/>
        <v/>
      </c>
      <c r="BC52" t="str">
        <f t="shared" si="53"/>
        <v/>
      </c>
      <c r="BD52" t="str">
        <f t="shared" si="54"/>
        <v>&lt;img src=@img/easy.png@&gt;</v>
      </c>
      <c r="BE52" t="str">
        <f t="shared" si="55"/>
        <v>easy med sfoco</v>
      </c>
      <c r="BF52" t="str">
        <f t="shared" si="56"/>
        <v>South Foco</v>
      </c>
      <c r="BG52">
        <v>40.523729000000003</v>
      </c>
      <c r="BH52">
        <v>-105.033248</v>
      </c>
      <c r="BI52" t="str">
        <f t="shared" si="57"/>
        <v>[40.523729,-105.033248],</v>
      </c>
      <c r="BK52" t="str">
        <f>IF(BJ52&gt;0,"&lt;img src=@img/kidicon.png@&gt;","")</f>
        <v/>
      </c>
    </row>
    <row r="53" spans="2:64" ht="21" customHeight="1" x14ac:dyDescent="0.35">
      <c r="B53" t="s">
        <v>583</v>
      </c>
      <c r="C53" t="s">
        <v>396</v>
      </c>
      <c r="E53" t="s">
        <v>400</v>
      </c>
      <c r="G53" t="s">
        <v>600</v>
      </c>
      <c r="L53">
        <v>1600</v>
      </c>
      <c r="M53">
        <v>1800</v>
      </c>
      <c r="N53">
        <v>1600</v>
      </c>
      <c r="O53">
        <v>1800</v>
      </c>
      <c r="P53">
        <v>1600</v>
      </c>
      <c r="Q53">
        <v>1800</v>
      </c>
      <c r="R53">
        <v>1600</v>
      </c>
      <c r="S53">
        <v>1800</v>
      </c>
      <c r="T53">
        <v>1600</v>
      </c>
      <c r="U53">
        <v>1800</v>
      </c>
      <c r="V53" t="s">
        <v>714</v>
      </c>
      <c r="W53" t="str">
        <f t="shared" si="34"/>
        <v/>
      </c>
      <c r="X53" t="str">
        <f t="shared" si="35"/>
        <v/>
      </c>
      <c r="Y53" t="str">
        <f t="shared" si="36"/>
        <v/>
      </c>
      <c r="Z53" t="str">
        <f t="shared" si="37"/>
        <v/>
      </c>
      <c r="AA53">
        <f t="shared" si="38"/>
        <v>16</v>
      </c>
      <c r="AB53">
        <f t="shared" si="39"/>
        <v>18</v>
      </c>
      <c r="AC53">
        <f t="shared" si="40"/>
        <v>16</v>
      </c>
      <c r="AD53">
        <f t="shared" si="41"/>
        <v>18</v>
      </c>
      <c r="AE53">
        <f t="shared" si="42"/>
        <v>16</v>
      </c>
      <c r="AF53">
        <f t="shared" si="43"/>
        <v>18</v>
      </c>
      <c r="AG53">
        <f t="shared" si="44"/>
        <v>16</v>
      </c>
      <c r="AH53">
        <f t="shared" si="45"/>
        <v>18</v>
      </c>
      <c r="AI53">
        <f t="shared" si="46"/>
        <v>16</v>
      </c>
      <c r="AJ53">
        <f t="shared" si="47"/>
        <v>18</v>
      </c>
      <c r="AK53" t="str">
        <f t="shared" si="25"/>
        <v/>
      </c>
      <c r="AL53" t="str">
        <f t="shared" si="26"/>
        <v/>
      </c>
      <c r="AM53" t="str">
        <f t="shared" si="27"/>
        <v>4pm-6pm</v>
      </c>
      <c r="AN53" t="str">
        <f t="shared" si="28"/>
        <v>4pm-6pm</v>
      </c>
      <c r="AO53" t="str">
        <f t="shared" si="29"/>
        <v>4pm-6pm</v>
      </c>
      <c r="AP53" t="str">
        <f t="shared" si="30"/>
        <v>4pm-6pm</v>
      </c>
      <c r="AQ53" t="str">
        <f t="shared" si="31"/>
        <v>4pm-6pm</v>
      </c>
      <c r="AR53" t="s">
        <v>626</v>
      </c>
      <c r="AS53" t="s">
        <v>271</v>
      </c>
      <c r="AU53" t="s">
        <v>275</v>
      </c>
      <c r="AV53" s="3" t="s">
        <v>281</v>
      </c>
      <c r="AW53" s="3" t="s">
        <v>281</v>
      </c>
      <c r="AX53" s="4" t="str">
        <f t="shared" si="48"/>
        <v>{
    'name': "Elevated Sandwiches",
    'area': "nfoco",'hours': {
      'sunday-start':"", 'sunday-end':"", 'monday-start':"", 'monday-end':"", 'tuesday-start':"1600", 'tuesday-end':"1800", 'wednesday-start':"1600", 'wednesday-end':"1800", 'thursday-start':"1600", 'thursday-end':"1800", 'friday-start':"1600", 'friday-end':"1800", 'saturday-start':"1600", 'saturday-end':"1800"},  'description': "$2.00 off Draft Beers&lt;br&gt; $5.00 House Wines&lt;br&gt;$1.00 off wines by the glass&lt;br&gt;$6.00 Bowl of Meatballs&lt;br&gt;$8.00 Antipasti Plate&lt;br&gt;$6.00 Fried Cheese Curds&lt;br&gt;$7.00 Pierogies&lt;br&gt;$5.00 Loaded Potato Chips&lt;br&gt;$3.00 Truffle Parmesan Chips&lt;br&gt;Frech Bread Pizzas $7.00-$8.00", 'link':"http://www.elevatedsandwiches.com/menu/", 'pricing':"med",   'phone-number': "", 'address': "1612 N College Ave Fort Collins CO", 'other-amenities': ['outdoor','','easy'], 'has-drink':true, 'has-food':true},</v>
      </c>
      <c r="AY53" t="str">
        <f t="shared" si="49"/>
        <v>&lt;img src=@img/outdoor.png@&gt;</v>
      </c>
      <c r="AZ53" t="str">
        <f t="shared" si="50"/>
        <v/>
      </c>
      <c r="BA53" t="str">
        <f t="shared" si="51"/>
        <v>&lt;img src=@img/easy.png@&gt;</v>
      </c>
      <c r="BB53" t="str">
        <f t="shared" si="52"/>
        <v>&lt;img src=@img/drinkicon.png@&gt;</v>
      </c>
      <c r="BC53" t="str">
        <f t="shared" si="53"/>
        <v>&lt;img src=@img/foodicon.png@&gt;</v>
      </c>
      <c r="BD53" t="str">
        <f t="shared" si="54"/>
        <v>&lt;img src=@img/outdoor.png@&gt;&lt;img src=@img/easy.png@&gt;&lt;img src=@img/drinkicon.png@&gt;&lt;img src=@img/foodicon.png@&gt;</v>
      </c>
      <c r="BE53" t="str">
        <f t="shared" si="55"/>
        <v>outdoor drink food easy med nfoco</v>
      </c>
      <c r="BF53" t="str">
        <f t="shared" si="56"/>
        <v>North Foco</v>
      </c>
      <c r="BG53">
        <v>40.608919999999998</v>
      </c>
      <c r="BH53">
        <v>-105.07429999999999</v>
      </c>
      <c r="BI53" t="str">
        <f t="shared" si="57"/>
        <v>[40.60892,-105.0743],</v>
      </c>
    </row>
    <row r="54" spans="2:64" ht="21" customHeight="1" x14ac:dyDescent="0.35">
      <c r="B54" t="s">
        <v>151</v>
      </c>
      <c r="C54" t="s">
        <v>284</v>
      </c>
      <c r="D54" t="s">
        <v>152</v>
      </c>
      <c r="E54" t="s">
        <v>400</v>
      </c>
      <c r="G54" t="s">
        <v>153</v>
      </c>
      <c r="N54">
        <v>1600</v>
      </c>
      <c r="O54">
        <v>1800</v>
      </c>
      <c r="P54">
        <v>1600</v>
      </c>
      <c r="Q54">
        <v>1800</v>
      </c>
      <c r="V54" t="s">
        <v>693</v>
      </c>
      <c r="W54" t="str">
        <f t="shared" si="34"/>
        <v/>
      </c>
      <c r="X54" t="str">
        <f t="shared" si="35"/>
        <v/>
      </c>
      <c r="Y54" t="str">
        <f t="shared" si="36"/>
        <v/>
      </c>
      <c r="Z54" t="str">
        <f t="shared" si="37"/>
        <v/>
      </c>
      <c r="AA54" t="str">
        <f t="shared" si="38"/>
        <v/>
      </c>
      <c r="AB54" t="str">
        <f t="shared" si="39"/>
        <v/>
      </c>
      <c r="AC54">
        <f t="shared" si="40"/>
        <v>16</v>
      </c>
      <c r="AD54">
        <f t="shared" si="41"/>
        <v>18</v>
      </c>
      <c r="AE54">
        <f t="shared" si="42"/>
        <v>16</v>
      </c>
      <c r="AF54">
        <f t="shared" si="43"/>
        <v>18</v>
      </c>
      <c r="AG54" t="str">
        <f t="shared" si="44"/>
        <v/>
      </c>
      <c r="AH54" t="str">
        <f t="shared" si="45"/>
        <v/>
      </c>
      <c r="AI54" t="str">
        <f t="shared" si="46"/>
        <v/>
      </c>
      <c r="AJ54" t="str">
        <f t="shared" si="47"/>
        <v/>
      </c>
      <c r="AK54" t="str">
        <f t="shared" si="25"/>
        <v/>
      </c>
      <c r="AL54" t="str">
        <f t="shared" si="26"/>
        <v/>
      </c>
      <c r="AM54" t="str">
        <f t="shared" si="27"/>
        <v/>
      </c>
      <c r="AN54" t="str">
        <f t="shared" si="28"/>
        <v>4pm-6pm</v>
      </c>
      <c r="AO54" t="str">
        <f t="shared" si="29"/>
        <v>4pm-6pm</v>
      </c>
      <c r="AP54" t="str">
        <f t="shared" si="30"/>
        <v/>
      </c>
      <c r="AQ54" t="str">
        <f t="shared" si="31"/>
        <v/>
      </c>
      <c r="AR54" s="2" t="s">
        <v>312</v>
      </c>
      <c r="AS54" t="s">
        <v>271</v>
      </c>
      <c r="AT54" t="s">
        <v>706</v>
      </c>
      <c r="AU54" t="s">
        <v>275</v>
      </c>
      <c r="AV54" s="3" t="s">
        <v>282</v>
      </c>
      <c r="AW54" s="3" t="s">
        <v>282</v>
      </c>
      <c r="AX54" s="4" t="str">
        <f t="shared" si="48"/>
        <v>{
    'name': "Elevation 5003 Distillery",
    'area': "midtown",'hours': {
      'sunday-start':"", 'sunday-end':"", 'monday-start':"", 'monday-end':"", 'tuesday-start':"", 'tuesday-end':"", 'wednesday-start':"1600", 'wednesday-end':"1800", 'thursday-start':"1600", 'thursday-end':"1800", 'friday-start':"", 'friday-end':"", 'saturday-start':"", 'saturday-end':""},  'description': "$5 cocktails including Gin and Tonics, Lavendar Sours, Colorado Mules, Bee Stings, and Don Drapers", 'link':"http://www.elevation5003.com/", 'pricing':"med",   'phone-number': "", 'address': "2601 S Lemay Ave Unit 8, Fort Collins, CO 80525", 'other-amenities': ['outdoor','pet','easy'], 'has-drink':false, 'has-food':false},</v>
      </c>
      <c r="AY54" t="str">
        <f t="shared" si="49"/>
        <v>&lt;img src=@img/outdoor.png@&gt;</v>
      </c>
      <c r="AZ54" t="str">
        <f t="shared" si="50"/>
        <v>&lt;img src=@img/pets.png@&gt;</v>
      </c>
      <c r="BA54" t="str">
        <f t="shared" si="51"/>
        <v>&lt;img src=@img/easy.png@&gt;</v>
      </c>
      <c r="BB54" t="str">
        <f t="shared" si="52"/>
        <v/>
      </c>
      <c r="BC54" t="str">
        <f t="shared" si="53"/>
        <v/>
      </c>
      <c r="BD54" t="str">
        <f t="shared" si="54"/>
        <v>&lt;img src=@img/outdoor.png@&gt;&lt;img src=@img/pets.png@&gt;&lt;img src=@img/easy.png@&gt;</v>
      </c>
      <c r="BE54" t="str">
        <f t="shared" si="55"/>
        <v>outdoor pet easy med midtown</v>
      </c>
      <c r="BF54" t="str">
        <f t="shared" si="56"/>
        <v>Midtown</v>
      </c>
      <c r="BG54" s="14">
        <v>40.551755</v>
      </c>
      <c r="BH54">
        <v>-105.05984599999999</v>
      </c>
      <c r="BI54" t="str">
        <f t="shared" si="57"/>
        <v>[40.551755,-105.059846],</v>
      </c>
      <c r="BK54" t="str">
        <f>IF(BJ54&gt;0,"&lt;img src=@img/kidicon.png@&gt;","")</f>
        <v/>
      </c>
    </row>
    <row r="55" spans="2:64" ht="21" customHeight="1" x14ac:dyDescent="0.35">
      <c r="B55" t="s">
        <v>786</v>
      </c>
      <c r="C55" t="s">
        <v>395</v>
      </c>
      <c r="D55" t="s">
        <v>204</v>
      </c>
      <c r="E55" t="s">
        <v>400</v>
      </c>
      <c r="G55" s="6" t="s">
        <v>268</v>
      </c>
      <c r="J55">
        <v>1630</v>
      </c>
      <c r="K55">
        <v>1900</v>
      </c>
      <c r="L55">
        <v>1630</v>
      </c>
      <c r="M55">
        <v>1900</v>
      </c>
      <c r="N55">
        <v>1630</v>
      </c>
      <c r="O55">
        <v>2400</v>
      </c>
      <c r="P55">
        <v>1630</v>
      </c>
      <c r="Q55">
        <v>1900</v>
      </c>
      <c r="R55">
        <v>1630</v>
      </c>
      <c r="S55">
        <v>1900</v>
      </c>
      <c r="V55" t="s">
        <v>747</v>
      </c>
      <c r="W55" t="str">
        <f t="shared" si="34"/>
        <v/>
      </c>
      <c r="X55" t="str">
        <f t="shared" si="35"/>
        <v/>
      </c>
      <c r="Y55">
        <f t="shared" si="36"/>
        <v>16.3</v>
      </c>
      <c r="Z55">
        <f t="shared" si="37"/>
        <v>19</v>
      </c>
      <c r="AA55">
        <f t="shared" si="38"/>
        <v>16.3</v>
      </c>
      <c r="AB55">
        <f t="shared" si="39"/>
        <v>19</v>
      </c>
      <c r="AC55">
        <f t="shared" si="40"/>
        <v>16.3</v>
      </c>
      <c r="AD55">
        <f t="shared" si="41"/>
        <v>24</v>
      </c>
      <c r="AE55">
        <f t="shared" si="42"/>
        <v>16.3</v>
      </c>
      <c r="AF55">
        <f t="shared" si="43"/>
        <v>19</v>
      </c>
      <c r="AG55">
        <f t="shared" si="44"/>
        <v>16.3</v>
      </c>
      <c r="AH55">
        <f t="shared" si="45"/>
        <v>19</v>
      </c>
      <c r="AI55" t="str">
        <f t="shared" si="46"/>
        <v/>
      </c>
      <c r="AJ55" t="str">
        <f t="shared" si="47"/>
        <v/>
      </c>
      <c r="AK55" t="str">
        <f t="shared" si="25"/>
        <v/>
      </c>
      <c r="AL55" t="str">
        <f t="shared" si="26"/>
        <v>4.3pm-7pm</v>
      </c>
      <c r="AM55" t="str">
        <f t="shared" si="27"/>
        <v>4.3pm-7pm</v>
      </c>
      <c r="AN55" t="str">
        <f t="shared" si="28"/>
        <v>4.3pm-12am</v>
      </c>
      <c r="AO55" t="str">
        <f t="shared" si="29"/>
        <v>4.3pm-7pm</v>
      </c>
      <c r="AP55" t="str">
        <f t="shared" si="30"/>
        <v>4.3pm-7pm</v>
      </c>
      <c r="AQ55" t="str">
        <f t="shared" si="31"/>
        <v/>
      </c>
      <c r="AR55" s="2" t="s">
        <v>334</v>
      </c>
      <c r="AU55" t="s">
        <v>274</v>
      </c>
      <c r="AV55" s="3" t="s">
        <v>281</v>
      </c>
      <c r="AW55" s="3" t="s">
        <v>281</v>
      </c>
      <c r="AX55" s="4" t="str">
        <f t="shared" si="48"/>
        <v>{
    'name': "Elliots Martini Bar",
    'area': "old",'hours': {
      'sunday-start':"", 'sunday-end':"", 'monday-start':"1630", 'monday-end':"1900", 'tuesday-start':"1630", 'tuesday-end':"1900", 'wednesday-start':"1630", 'wednesday-end':"2400", 'thursday-start':"1630", 'thursday-end':"1900", 'friday-start':"1630", 'friday-end':"1900", 'saturday-start':"", 'saturday-end':""},  'description': "$2 off martinis &lt;br&gt; $2 off tapas&lt;br&gt;Dirty Wednesday: $6 house dirty martinis and a special dirty menu all night.", 'link':"http://www.elliotsmartini.com/", 'pricing':"med",   'phone-number': "", 'address': "234 Linden St, Fort Collins, CO 80524", 'other-amenities': ['','','hard'], 'has-drink':true, 'has-food':true},</v>
      </c>
      <c r="AY55" t="str">
        <f t="shared" si="49"/>
        <v/>
      </c>
      <c r="AZ55" t="str">
        <f t="shared" si="50"/>
        <v/>
      </c>
      <c r="BA55" t="str">
        <f t="shared" si="51"/>
        <v>&lt;img src=@img/hard.png@&gt;</v>
      </c>
      <c r="BB55" t="str">
        <f t="shared" si="52"/>
        <v>&lt;img src=@img/drinkicon.png@&gt;</v>
      </c>
      <c r="BC55" t="str">
        <f t="shared" si="53"/>
        <v>&lt;img src=@img/foodicon.png@&gt;</v>
      </c>
      <c r="BD55" t="str">
        <f t="shared" si="54"/>
        <v>&lt;img src=@img/hard.png@&gt;&lt;img src=@img/drinkicon.png@&gt;&lt;img src=@img/foodicon.png@&gt;</v>
      </c>
      <c r="BE55" t="str">
        <f t="shared" si="55"/>
        <v>drink food hard med old</v>
      </c>
      <c r="BF55" t="str">
        <f t="shared" si="56"/>
        <v>Old Town</v>
      </c>
      <c r="BG55">
        <v>40.588436000000002</v>
      </c>
      <c r="BH55">
        <v>-105.074501</v>
      </c>
      <c r="BI55" t="str">
        <f t="shared" si="57"/>
        <v>[40.588436,-105.074501],</v>
      </c>
      <c r="BK55" t="str">
        <f>IF(BJ55&gt;0,"&lt;img src=@img/kidicon.png@&gt;","")</f>
        <v/>
      </c>
    </row>
    <row r="56" spans="2:64" ht="21" customHeight="1" x14ac:dyDescent="0.35">
      <c r="B56" t="s">
        <v>342</v>
      </c>
      <c r="C56" t="s">
        <v>395</v>
      </c>
      <c r="D56" t="s">
        <v>344</v>
      </c>
      <c r="E56" t="s">
        <v>400</v>
      </c>
      <c r="G56" s="6" t="s">
        <v>343</v>
      </c>
      <c r="H56">
        <v>1500</v>
      </c>
      <c r="I56">
        <v>1800</v>
      </c>
      <c r="J56">
        <v>1500</v>
      </c>
      <c r="K56">
        <v>1800</v>
      </c>
      <c r="L56">
        <v>1500</v>
      </c>
      <c r="M56">
        <v>1800</v>
      </c>
      <c r="N56">
        <v>1500</v>
      </c>
      <c r="O56">
        <v>1800</v>
      </c>
      <c r="P56">
        <v>1500</v>
      </c>
      <c r="Q56">
        <v>1800</v>
      </c>
      <c r="R56">
        <v>1500</v>
      </c>
      <c r="S56">
        <v>1800</v>
      </c>
      <c r="T56">
        <v>1500</v>
      </c>
      <c r="U56">
        <v>1800</v>
      </c>
      <c r="V56" t="s">
        <v>748</v>
      </c>
      <c r="W56">
        <f t="shared" si="34"/>
        <v>15</v>
      </c>
      <c r="X56">
        <f t="shared" si="35"/>
        <v>18</v>
      </c>
      <c r="Y56">
        <f t="shared" si="36"/>
        <v>15</v>
      </c>
      <c r="Z56">
        <f t="shared" si="37"/>
        <v>18</v>
      </c>
      <c r="AA56">
        <f t="shared" si="38"/>
        <v>15</v>
      </c>
      <c r="AB56">
        <f t="shared" si="39"/>
        <v>18</v>
      </c>
      <c r="AC56">
        <f t="shared" si="40"/>
        <v>15</v>
      </c>
      <c r="AD56">
        <f t="shared" si="41"/>
        <v>18</v>
      </c>
      <c r="AE56">
        <f t="shared" si="42"/>
        <v>15</v>
      </c>
      <c r="AF56">
        <f t="shared" si="43"/>
        <v>18</v>
      </c>
      <c r="AG56">
        <f t="shared" si="44"/>
        <v>15</v>
      </c>
      <c r="AH56">
        <f t="shared" si="45"/>
        <v>18</v>
      </c>
      <c r="AI56">
        <f t="shared" si="46"/>
        <v>15</v>
      </c>
      <c r="AJ56">
        <f t="shared" si="47"/>
        <v>18</v>
      </c>
      <c r="AK56" t="str">
        <f t="shared" si="25"/>
        <v>3pm-6pm</v>
      </c>
      <c r="AL56" t="str">
        <f t="shared" si="26"/>
        <v>3pm-6pm</v>
      </c>
      <c r="AM56" t="str">
        <f t="shared" si="27"/>
        <v>3pm-6pm</v>
      </c>
      <c r="AN56" t="str">
        <f t="shared" si="28"/>
        <v>3pm-6pm</v>
      </c>
      <c r="AO56" t="str">
        <f t="shared" si="29"/>
        <v>3pm-6pm</v>
      </c>
      <c r="AP56" t="str">
        <f t="shared" si="30"/>
        <v>3pm-6pm</v>
      </c>
      <c r="AQ56" t="str">
        <f t="shared" si="31"/>
        <v>3pm-6pm</v>
      </c>
      <c r="AR56" s="2" t="s">
        <v>345</v>
      </c>
      <c r="AU56" t="s">
        <v>27</v>
      </c>
      <c r="AV56" s="3" t="s">
        <v>281</v>
      </c>
      <c r="AW56" s="3" t="s">
        <v>281</v>
      </c>
      <c r="AX56" s="4" t="str">
        <f t="shared" si="48"/>
        <v>{
    'name': "Emporium Kitchen and Wine Market",
    'area': "old",'hours': {
      'sunday-start':"1500", 'sunday-end':"1800", 'monday-start':"1500", 'monday-end':"1800", 'tuesday-start':"1500", 'tuesday-end':"1800", 'wednesday-start':"1500", 'wednesday-end':"1800", 'thursday-start':"1500", 'thursday-end':"1800", 'friday-start':"1500", 'friday-end':"1800", 'saturday-start':"1500", 'saturday-end':"1800"},  'description': "Aperol Spritz, Gin and Tonic, Martini, Manhattan, French 75, Negroni, Old Fashioned: $6 &lt;br&gt; House Red Wine, House White Wine $5 &lt;br&gt;Rose of the Day $6&lt;br&gt;Local Draft Beer $5&lt;br&gt;Charcuterie Cone $4&lt;br&gt;House Mac n Cheese $5&lt;br&gt;Snijed Salmon Toast $7&lt;br&gt;Poutine $7&lt;br&gt;Frisee Salad $5&lt;br&gt;Kielbasa Corn Dog $6&lt;br&gt;Emporium Sliders $8", 'link':"http://emporiumftcollins.com/", 'pricing':"med",   'phone-number': "", 'address': "378 Walnut St, Fort Collins, CO 80524", 'other-amenities': ['','','medium'], 'has-drink':true, 'has-food':true},</v>
      </c>
      <c r="AY56" t="str">
        <f t="shared" si="49"/>
        <v/>
      </c>
      <c r="AZ56" t="str">
        <f t="shared" si="50"/>
        <v/>
      </c>
      <c r="BA56" t="str">
        <f t="shared" si="51"/>
        <v>&lt;img src=@img/medium.png@&gt;</v>
      </c>
      <c r="BB56" t="str">
        <f t="shared" si="52"/>
        <v>&lt;img src=@img/drinkicon.png@&gt;</v>
      </c>
      <c r="BC56" t="str">
        <f t="shared" si="53"/>
        <v>&lt;img src=@img/foodicon.png@&gt;</v>
      </c>
      <c r="BD56" t="str">
        <f t="shared" si="54"/>
        <v>&lt;img src=@img/medium.png@&gt;&lt;img src=@img/drinkicon.png@&gt;&lt;img src=@img/foodicon.png@&gt;</v>
      </c>
      <c r="BE56" t="str">
        <f t="shared" si="55"/>
        <v>drink food medium med old</v>
      </c>
      <c r="BF56" t="str">
        <f t="shared" si="56"/>
        <v>Old Town</v>
      </c>
      <c r="BG56">
        <v>40.587229000000001</v>
      </c>
      <c r="BH56">
        <v>-105.07409699999999</v>
      </c>
      <c r="BI56" t="str">
        <f t="shared" si="57"/>
        <v>[40.587229,-105.074097],</v>
      </c>
      <c r="BK56" t="str">
        <f>IF(BJ56&gt;0,"&lt;img src=@img/kidicon.png@&gt;","")</f>
        <v/>
      </c>
    </row>
    <row r="57" spans="2:64" ht="21" customHeight="1" x14ac:dyDescent="0.35">
      <c r="B57" t="s">
        <v>755</v>
      </c>
      <c r="C57" t="s">
        <v>397</v>
      </c>
      <c r="E57" t="s">
        <v>400</v>
      </c>
      <c r="G57" s="16" t="s">
        <v>758</v>
      </c>
      <c r="J57">
        <v>1500</v>
      </c>
      <c r="K57">
        <v>1800</v>
      </c>
      <c r="L57">
        <v>1500</v>
      </c>
      <c r="M57">
        <v>1800</v>
      </c>
      <c r="N57">
        <v>1500</v>
      </c>
      <c r="O57">
        <v>1800</v>
      </c>
      <c r="P57">
        <v>1500</v>
      </c>
      <c r="Q57">
        <v>1800</v>
      </c>
      <c r="V57" t="s">
        <v>756</v>
      </c>
      <c r="W57" t="str">
        <f t="shared" ref="W57" si="89">IF(H57&gt;0,H57/100,"")</f>
        <v/>
      </c>
      <c r="X57" t="str">
        <f t="shared" ref="X57" si="90">IF(I57&gt;0,I57/100,"")</f>
        <v/>
      </c>
      <c r="Y57">
        <f t="shared" ref="Y57" si="91">IF(J57&gt;0,J57/100,"")</f>
        <v>15</v>
      </c>
      <c r="Z57">
        <f t="shared" ref="Z57" si="92">IF(K57&gt;0,K57/100,"")</f>
        <v>18</v>
      </c>
      <c r="AA57">
        <f t="shared" ref="AA57" si="93">IF(L57&gt;0,L57/100,"")</f>
        <v>15</v>
      </c>
      <c r="AB57">
        <f t="shared" ref="AB57" si="94">IF(M57&gt;0,M57/100,"")</f>
        <v>18</v>
      </c>
      <c r="AC57">
        <f t="shared" ref="AC57" si="95">IF(N57&gt;0,N57/100,"")</f>
        <v>15</v>
      </c>
      <c r="AD57">
        <f t="shared" ref="AD57" si="96">IF(O57&gt;0,O57/100,"")</f>
        <v>18</v>
      </c>
      <c r="AE57">
        <f t="shared" ref="AE57" si="97">IF(P57&gt;0,P57/100,"")</f>
        <v>15</v>
      </c>
      <c r="AF57">
        <f t="shared" ref="AF57" si="98">IF(Q57&gt;0,Q57/100,"")</f>
        <v>18</v>
      </c>
      <c r="AG57" t="str">
        <f t="shared" ref="AG57" si="99">IF(R57&gt;0,R57/100,"")</f>
        <v/>
      </c>
      <c r="AH57" t="str">
        <f t="shared" ref="AH57" si="100">IF(S57&gt;0,S57/100,"")</f>
        <v/>
      </c>
      <c r="AI57" t="str">
        <f t="shared" ref="AI57" si="101">IF(T57&gt;0,T57/100,"")</f>
        <v/>
      </c>
      <c r="AJ57" t="str">
        <f t="shared" ref="AJ57" si="102">IF(U57&gt;0,U57/100,"")</f>
        <v/>
      </c>
      <c r="AK57" t="str">
        <f t="shared" ref="AK57" si="103">IF(H57&gt;0,CONCATENATE(IF(W57&lt;=12,W57,W57-12),IF(OR(W57&lt;12,W57=24),"am","pm"),"-",IF(X57&lt;=12,X57,X57-12),IF(OR(X57&lt;12,X57=24),"am","pm")),"")</f>
        <v/>
      </c>
      <c r="AL57" t="str">
        <f t="shared" ref="AL57" si="104">IF(J57&gt;0,CONCATENATE(IF(Y57&lt;=12,Y57,Y57-12),IF(OR(Y57&lt;12,Y57=24),"am","pm"),"-",IF(Z57&lt;=12,Z57,Z57-12),IF(OR(Z57&lt;12,Z57=24),"am","pm")),"")</f>
        <v>3pm-6pm</v>
      </c>
      <c r="AM57" t="str">
        <f t="shared" ref="AM57" si="105">IF(L57&gt;0,CONCATENATE(IF(AA57&lt;=12,AA57,AA57-12),IF(OR(AA57&lt;12,AA57=24),"am","pm"),"-",IF(AB57&lt;=12,AB57,AB57-12),IF(OR(AB57&lt;12,AB57=24),"am","pm")),"")</f>
        <v>3pm-6pm</v>
      </c>
      <c r="AN57" t="str">
        <f t="shared" ref="AN57" si="106">IF(N57&gt;0,CONCATENATE(IF(AC57&lt;=12,AC57,AC57-12),IF(OR(AC57&lt;12,AC57=24),"am","pm"),"-",IF(AD57&lt;=12,AD57,AD57-12),IF(OR(AD57&lt;12,AD57=24),"am","pm")),"")</f>
        <v>3pm-6pm</v>
      </c>
      <c r="AO57" t="str">
        <f t="shared" ref="AO57" si="107">IF(P57&gt;0,CONCATENATE(IF(AE57&lt;=12,AE57,AE57-12),IF(OR(AE57&lt;12,AE57=24),"am","pm"),"-",IF(AF57&lt;=12,AF57,AF57-12),IF(OR(AF57&lt;12,AF57=24),"am","pm")),"")</f>
        <v>3pm-6pm</v>
      </c>
      <c r="AP57" t="str">
        <f t="shared" ref="AP57" si="108">IF(R57&gt;0,CONCATENATE(IF(AG57&lt;=12,AG57,AG57-12),IF(OR(AG57&lt;12,AG57=24),"am","pm"),"-",IF(AH57&lt;=12,AH57,AH57-12),IF(OR(AH57&lt;12,AH57=24),"am","pm")),"")</f>
        <v/>
      </c>
      <c r="AQ57" t="str">
        <f t="shared" ref="AQ57" si="109">IF(T57&gt;0,CONCATENATE(IF(AI57&lt;=12,AI57,AI57-12),IF(OR(AI57&lt;12,AI57=24),"am","pm"),"-",IF(AJ57&lt;=12,AJ57,AJ57-12),IF(OR(AJ57&lt;12,AJ57=24),"am","pm")),"")</f>
        <v/>
      </c>
      <c r="AR57" s="2" t="s">
        <v>757</v>
      </c>
      <c r="AU57" t="s">
        <v>275</v>
      </c>
      <c r="AV57" s="3" t="s">
        <v>281</v>
      </c>
      <c r="AW57" s="3" t="s">
        <v>282</v>
      </c>
      <c r="AX57" s="4" t="str">
        <f t="shared" ref="AX57" si="110">CONCATENATE("{
    'name': """,B57,""",
    'area': ","""",C57,""",",
"'hours': {
      'sunday-start':","""",H57,"""",", 'sunday-end':","""",I57,"""",", 'monday-start':","""",J57,"""",", 'monday-end':","""",K57,"""",", 'tuesday-start':","""",L57,"""",", 'tuesday-end':","""",M57,""", 'wednesday-start':","""",N57,""", 'wednesday-end':","""",O57,""", 'thursday-start':","""",P57,""", 'thursday-end':","""",Q57,""", 'friday-start':","""",R57,""", 'friday-end':","""",S57,""", 'saturday-start':","""",T57,""", 'saturday-end':","""",U57,"""","},","  'description': ","""",V57,"""",", 'link':","""",AR57,"""",", 'pricing':","""",E57,"""",",   'phone-number': ","""",F57,"""",", 'address': ","""",G57,"""",", 'other-amenities': [","'",AS57,"','",AT57,"','",AU57,"'","]",", 'has-drink':",AV57,", 'has-food':",AW57,"},")</f>
        <v>{
    'name': "Envy Brewing",
    'area': "sfoco",'hours': {
      'sunday-start':"", 'sunday-end':"", 'monday-start':"1500", 'monday-end':"1800", 'tuesday-start':"1500", 'tuesday-end':"1800", 'wednesday-start':"1500", 'wednesday-end':"1800", 'thursday-start':"1500", 'thursday-end':"1800", 'friday-start':"", 'friday-end':"", 'saturday-start':"", 'saturday-end':""},  'description': "$1 off all drafts&lt;br&gt;$3.50 you call it gin and vodka singles", 'link':"https://www.envybrewing.com/", 'pricing':"med",   'phone-number': "", 'address': "3027 E Harmony Rd Suite #2, Fort Collins, CO 80528", 'other-amenities': ['','','easy'], 'has-drink':true, 'has-food':false},</v>
      </c>
      <c r="AY57" t="str">
        <f t="shared" ref="AY57" si="111">IF(AS57&gt;0,"&lt;img src=@img/outdoor.png@&gt;","")</f>
        <v/>
      </c>
      <c r="AZ57" t="str">
        <f t="shared" ref="AZ57" si="112">IF(AT57&gt;0,"&lt;img src=@img/pets.png@&gt;","")</f>
        <v/>
      </c>
      <c r="BA57" t="str">
        <f t="shared" ref="BA57" si="113">IF(AU57="hard","&lt;img src=@img/hard.png@&gt;",IF(AU57="medium","&lt;img src=@img/medium.png@&gt;",IF(AU57="easy","&lt;img src=@img/easy.png@&gt;","")))</f>
        <v>&lt;img src=@img/easy.png@&gt;</v>
      </c>
      <c r="BB57" t="str">
        <f t="shared" ref="BB57" si="114">IF(AV57="true","&lt;img src=@img/drinkicon.png@&gt;","")</f>
        <v>&lt;img src=@img/drinkicon.png@&gt;</v>
      </c>
      <c r="BC57" t="str">
        <f t="shared" ref="BC57" si="115">IF(AW57="true","&lt;img src=@img/foodicon.png@&gt;","")</f>
        <v/>
      </c>
      <c r="BD57" t="str">
        <f t="shared" ref="BD57" si="116">CONCATENATE(AY57,AZ57,BA57,BB57,BC57,BK57)</f>
        <v>&lt;img src=@img/easy.png@&gt;&lt;img src=@img/drinkicon.png@&gt;</v>
      </c>
      <c r="BE57" t="str">
        <f t="shared" ref="BE57" si="117">CONCATENATE(IF(AS57&gt;0,"outdoor ",""),IF(AT57&gt;0,"pet ",""),IF(AV57="true","drink ",""),IF(AW57="true","food ",""),AU57," ",E57," ",C57,IF(BJ57=TRUE," kid",""))</f>
        <v>drink easy med sfoco</v>
      </c>
      <c r="BF57" t="str">
        <f t="shared" ref="BF57" si="118">IF(C57="old","Old Town",IF(C57="campus","Near Campus",IF(C57="sfoco","South Foco",IF(C57="nfoco","North Foco",IF(C57="midtown","Midtown",IF(C57="cwest","Campus West",IF(C57="efoco","East FoCo",IF(C57="windsor","Windsor",""))))))))</f>
        <v>South Foco</v>
      </c>
      <c r="BG57">
        <v>40.522713299999999</v>
      </c>
      <c r="BH57">
        <v>-105.02120410000001</v>
      </c>
      <c r="BI57" t="str">
        <f t="shared" si="57"/>
        <v>[40.5227133,-105.0212041],</v>
      </c>
    </row>
    <row r="58" spans="2:64" ht="21" customHeight="1" x14ac:dyDescent="0.35">
      <c r="B58" t="s">
        <v>787</v>
      </c>
      <c r="C58" t="s">
        <v>395</v>
      </c>
      <c r="E58" t="s">
        <v>52</v>
      </c>
      <c r="G58" t="s">
        <v>616</v>
      </c>
      <c r="W58" t="str">
        <f t="shared" si="34"/>
        <v/>
      </c>
      <c r="X58" t="str">
        <f t="shared" si="35"/>
        <v/>
      </c>
      <c r="Y58" t="str">
        <f t="shared" si="36"/>
        <v/>
      </c>
      <c r="Z58" t="str">
        <f t="shared" si="37"/>
        <v/>
      </c>
      <c r="AA58" t="str">
        <f t="shared" si="38"/>
        <v/>
      </c>
      <c r="AB58" t="str">
        <f t="shared" si="39"/>
        <v/>
      </c>
      <c r="AC58" t="str">
        <f t="shared" si="40"/>
        <v/>
      </c>
      <c r="AD58" t="str">
        <f t="shared" si="41"/>
        <v/>
      </c>
      <c r="AE58" t="str">
        <f t="shared" si="42"/>
        <v/>
      </c>
      <c r="AF58" t="str">
        <f t="shared" si="43"/>
        <v/>
      </c>
      <c r="AG58" t="str">
        <f t="shared" si="44"/>
        <v/>
      </c>
      <c r="AH58" t="str">
        <f t="shared" si="45"/>
        <v/>
      </c>
      <c r="AI58" t="str">
        <f t="shared" si="46"/>
        <v/>
      </c>
      <c r="AJ58" t="str">
        <f t="shared" si="47"/>
        <v/>
      </c>
      <c r="AK58" t="str">
        <f t="shared" si="25"/>
        <v/>
      </c>
      <c r="AL58" t="str">
        <f t="shared" si="26"/>
        <v/>
      </c>
      <c r="AM58" t="str">
        <f t="shared" si="27"/>
        <v/>
      </c>
      <c r="AN58" t="str">
        <f t="shared" si="28"/>
        <v/>
      </c>
      <c r="AO58" t="str">
        <f t="shared" si="29"/>
        <v/>
      </c>
      <c r="AP58" t="str">
        <f t="shared" si="30"/>
        <v/>
      </c>
      <c r="AQ58" t="str">
        <f t="shared" si="31"/>
        <v/>
      </c>
      <c r="AR58" t="s">
        <v>627</v>
      </c>
      <c r="AU58" t="s">
        <v>274</v>
      </c>
      <c r="AV58" s="3" t="s">
        <v>282</v>
      </c>
      <c r="AW58" s="3" t="s">
        <v>282</v>
      </c>
      <c r="AX58" s="4" t="str">
        <f t="shared" si="48"/>
        <v>{
    'name': "Everyday Joes Coffee House",
    'area': "old",'hours': {
      'sunday-start':"", 'sunday-end':"", 'monday-start':"", 'monday-end':"", 'tuesday-start':"", 'tuesday-end':"", 'wednesday-start':"", 'wednesday-end':"", 'thursday-start':"", 'thursday-end':"", 'friday-start':"", 'friday-end':"", 'saturday-start':"", 'saturday-end':""},  'description': "", 'link':"http://www.everydayjoes.org/", 'pricing':"low",   'phone-number': "", 'address': "144 S Mason St Fort Collins CO", 'other-amenities': ['','','hard'], 'has-drink':false, 'has-food':false},</v>
      </c>
      <c r="AY58" t="str">
        <f t="shared" si="49"/>
        <v/>
      </c>
      <c r="AZ58" t="str">
        <f t="shared" si="50"/>
        <v/>
      </c>
      <c r="BA58" t="str">
        <f t="shared" si="51"/>
        <v>&lt;img src=@img/hard.png@&gt;</v>
      </c>
      <c r="BB58" t="str">
        <f t="shared" si="52"/>
        <v/>
      </c>
      <c r="BC58" t="str">
        <f t="shared" si="53"/>
        <v/>
      </c>
      <c r="BD58" t="str">
        <f t="shared" si="54"/>
        <v>&lt;img src=@img/hard.png@&gt;</v>
      </c>
      <c r="BE58" t="str">
        <f t="shared" si="55"/>
        <v>hard low old</v>
      </c>
      <c r="BF58" t="str">
        <f t="shared" si="56"/>
        <v>Old Town</v>
      </c>
      <c r="BG58">
        <v>40.586019999999998</v>
      </c>
      <c r="BH58">
        <v>-105.07859000000001</v>
      </c>
      <c r="BI58" t="str">
        <f t="shared" si="57"/>
        <v>[40.58602,-105.07859],</v>
      </c>
    </row>
    <row r="59" spans="2:64" ht="21" customHeight="1" x14ac:dyDescent="0.35">
      <c r="B59" t="s">
        <v>788</v>
      </c>
      <c r="C59" t="s">
        <v>397</v>
      </c>
      <c r="E59" t="s">
        <v>52</v>
      </c>
      <c r="G59" t="s">
        <v>430</v>
      </c>
      <c r="W59" t="str">
        <f t="shared" si="34"/>
        <v/>
      </c>
      <c r="X59" t="str">
        <f t="shared" si="35"/>
        <v/>
      </c>
      <c r="Y59" t="str">
        <f t="shared" si="36"/>
        <v/>
      </c>
      <c r="Z59" t="str">
        <f t="shared" si="37"/>
        <v/>
      </c>
      <c r="AA59" t="str">
        <f t="shared" si="38"/>
        <v/>
      </c>
      <c r="AB59" t="str">
        <f t="shared" si="39"/>
        <v/>
      </c>
      <c r="AC59" t="str">
        <f t="shared" si="40"/>
        <v/>
      </c>
      <c r="AD59" t="str">
        <f t="shared" si="41"/>
        <v/>
      </c>
      <c r="AE59" t="str">
        <f t="shared" si="42"/>
        <v/>
      </c>
      <c r="AF59" t="str">
        <f t="shared" si="43"/>
        <v/>
      </c>
      <c r="AG59" t="str">
        <f t="shared" si="44"/>
        <v/>
      </c>
      <c r="AH59" t="str">
        <f t="shared" si="45"/>
        <v/>
      </c>
      <c r="AI59" t="str">
        <f t="shared" si="46"/>
        <v/>
      </c>
      <c r="AJ59" t="str">
        <f t="shared" si="47"/>
        <v/>
      </c>
      <c r="AK59" t="str">
        <f t="shared" si="25"/>
        <v/>
      </c>
      <c r="AL59" t="str">
        <f t="shared" si="26"/>
        <v/>
      </c>
      <c r="AM59" t="str">
        <f t="shared" si="27"/>
        <v/>
      </c>
      <c r="AN59" t="str">
        <f t="shared" si="28"/>
        <v/>
      </c>
      <c r="AO59" t="str">
        <f t="shared" si="29"/>
        <v/>
      </c>
      <c r="AP59" t="str">
        <f t="shared" si="30"/>
        <v/>
      </c>
      <c r="AQ59" t="str">
        <f t="shared" si="31"/>
        <v/>
      </c>
      <c r="AU59" t="s">
        <v>275</v>
      </c>
      <c r="AV59" s="3" t="s">
        <v>282</v>
      </c>
      <c r="AW59" s="3" t="s">
        <v>282</v>
      </c>
      <c r="AX59" s="4" t="str">
        <f t="shared" si="48"/>
        <v>{
    'name': "Famous Daves BBQ",
    'area': "sfoco",'hours': {
      'sunday-start':"", 'sunday-end':"", 'monday-start':"", 'monday-end':"", 'tuesday-start':"", 'tuesday-end':"", 'wednesday-start':"", 'wednesday-end':"", 'thursday-start':"", 'thursday-end':"", 'friday-start':"", 'friday-end':"", 'saturday-start':"", 'saturday-end':""},  'description': "", 'link':"", 'pricing':"low",   'phone-number': "", 'address': "2880 E. Harmony Road Fort Collins CO", 'other-amenities': ['','','easy'], 'has-drink':false, 'has-food':false},</v>
      </c>
      <c r="AY59" t="str">
        <f t="shared" si="49"/>
        <v/>
      </c>
      <c r="AZ59" t="str">
        <f t="shared" si="50"/>
        <v/>
      </c>
      <c r="BA59" t="str">
        <f t="shared" si="51"/>
        <v>&lt;img src=@img/easy.png@&gt;</v>
      </c>
      <c r="BB59" t="str">
        <f t="shared" si="52"/>
        <v/>
      </c>
      <c r="BC59" t="str">
        <f t="shared" si="53"/>
        <v/>
      </c>
      <c r="BD59" t="str">
        <f t="shared" si="54"/>
        <v>&lt;img src=@img/easy.png@&gt;&lt;img src=@img/kidicon.png@&gt;</v>
      </c>
      <c r="BE59" t="str">
        <f t="shared" si="55"/>
        <v>easy low sfoco kid</v>
      </c>
      <c r="BF59" t="str">
        <f t="shared" si="56"/>
        <v>South Foco</v>
      </c>
      <c r="BG59">
        <v>40.523744000000001</v>
      </c>
      <c r="BH59">
        <v>-105.023917</v>
      </c>
      <c r="BI59" t="str">
        <f t="shared" si="57"/>
        <v>[40.523744,-105.023917],</v>
      </c>
      <c r="BJ59" t="b">
        <v>1</v>
      </c>
      <c r="BK59" t="str">
        <f>IF(BJ59&gt;0,"&lt;img src=@img/kidicon.png@&gt;","")</f>
        <v>&lt;img src=@img/kidicon.png@&gt;</v>
      </c>
      <c r="BL59" t="s">
        <v>427</v>
      </c>
    </row>
    <row r="60" spans="2:64" ht="21" customHeight="1" x14ac:dyDescent="0.35">
      <c r="B60" t="s">
        <v>235</v>
      </c>
      <c r="C60" t="s">
        <v>395</v>
      </c>
      <c r="D60" t="s">
        <v>172</v>
      </c>
      <c r="E60" t="s">
        <v>400</v>
      </c>
      <c r="G60" t="s">
        <v>173</v>
      </c>
      <c r="W60" t="str">
        <f t="shared" si="34"/>
        <v/>
      </c>
      <c r="X60" t="str">
        <f t="shared" si="35"/>
        <v/>
      </c>
      <c r="Y60" t="str">
        <f t="shared" si="36"/>
        <v/>
      </c>
      <c r="Z60" t="str">
        <f t="shared" si="37"/>
        <v/>
      </c>
      <c r="AA60" t="str">
        <f t="shared" si="38"/>
        <v/>
      </c>
      <c r="AB60" t="str">
        <f t="shared" si="39"/>
        <v/>
      </c>
      <c r="AC60" t="str">
        <f t="shared" si="40"/>
        <v/>
      </c>
      <c r="AD60" t="str">
        <f t="shared" si="41"/>
        <v/>
      </c>
      <c r="AE60" t="str">
        <f t="shared" si="42"/>
        <v/>
      </c>
      <c r="AF60" t="str">
        <f t="shared" si="43"/>
        <v/>
      </c>
      <c r="AG60" t="str">
        <f t="shared" si="44"/>
        <v/>
      </c>
      <c r="AH60" t="str">
        <f t="shared" si="45"/>
        <v/>
      </c>
      <c r="AI60" t="str">
        <f t="shared" si="46"/>
        <v/>
      </c>
      <c r="AJ60" t="str">
        <f t="shared" si="47"/>
        <v/>
      </c>
      <c r="AK60" t="str">
        <f t="shared" si="25"/>
        <v/>
      </c>
      <c r="AL60" t="str">
        <f t="shared" si="26"/>
        <v/>
      </c>
      <c r="AM60" t="str">
        <f t="shared" si="27"/>
        <v/>
      </c>
      <c r="AN60" t="str">
        <f t="shared" si="28"/>
        <v/>
      </c>
      <c r="AO60" t="str">
        <f t="shared" si="29"/>
        <v/>
      </c>
      <c r="AP60" t="str">
        <f t="shared" si="30"/>
        <v/>
      </c>
      <c r="AQ60" t="str">
        <f t="shared" si="31"/>
        <v/>
      </c>
      <c r="AR60" s="2" t="s">
        <v>321</v>
      </c>
      <c r="AU60" t="s">
        <v>275</v>
      </c>
      <c r="AV60" s="3" t="s">
        <v>282</v>
      </c>
      <c r="AW60" s="3" t="s">
        <v>282</v>
      </c>
      <c r="AX60" s="4" t="str">
        <f t="shared" si="48"/>
        <v>{
    'name': "Feisty Spirits Distillery",
    'area': "old",'hours': {
      'sunday-start':"", 'sunday-end':"", 'monday-start':"", 'monday-end':"", 'tuesday-start':"", 'tuesday-end':"", 'wednesday-start':"", 'wednesday-end':"", 'thursday-start':"", 'thursday-end':"", 'friday-start':"", 'friday-end':"", 'saturday-start':"", 'saturday-end':""},  'description': "", 'link':"http://www.feistyspirits.com/", 'pricing':"med",   'phone-number': "", 'address': "1708 East Lincoln Ave. #1, Fort Collins, CO 80524", 'other-amenities': ['','','easy'], 'has-drink':false, 'has-food':false},</v>
      </c>
      <c r="AY60" t="str">
        <f t="shared" si="49"/>
        <v/>
      </c>
      <c r="AZ60" t="str">
        <f t="shared" si="50"/>
        <v/>
      </c>
      <c r="BA60" t="str">
        <f t="shared" si="51"/>
        <v>&lt;img src=@img/easy.png@&gt;</v>
      </c>
      <c r="BB60" t="str">
        <f t="shared" si="52"/>
        <v/>
      </c>
      <c r="BC60" t="str">
        <f t="shared" si="53"/>
        <v/>
      </c>
      <c r="BD60" t="str">
        <f t="shared" si="54"/>
        <v>&lt;img src=@img/easy.png@&gt;</v>
      </c>
      <c r="BE60" t="str">
        <f t="shared" si="55"/>
        <v>easy med old</v>
      </c>
      <c r="BF60" t="str">
        <f t="shared" si="56"/>
        <v>Old Town</v>
      </c>
      <c r="BG60">
        <v>40.585124999999998</v>
      </c>
      <c r="BH60">
        <v>-105.04610700000001</v>
      </c>
      <c r="BI60" t="str">
        <f t="shared" si="57"/>
        <v>[40.585125,-105.046107],</v>
      </c>
      <c r="BK60" t="str">
        <f>IF(BJ60&gt;0,"&lt;img src=@img/kidicon.png@&gt;","")</f>
        <v/>
      </c>
    </row>
    <row r="61" spans="2:64" ht="21" customHeight="1" x14ac:dyDescent="0.35">
      <c r="B61" t="s">
        <v>93</v>
      </c>
      <c r="C61" t="s">
        <v>395</v>
      </c>
      <c r="D61" t="s">
        <v>89</v>
      </c>
      <c r="E61" t="s">
        <v>33</v>
      </c>
      <c r="G61" s="1" t="s">
        <v>94</v>
      </c>
      <c r="H61">
        <v>1600</v>
      </c>
      <c r="I61">
        <v>1800</v>
      </c>
      <c r="J61">
        <v>1500</v>
      </c>
      <c r="K61">
        <v>1800</v>
      </c>
      <c r="L61">
        <v>1500</v>
      </c>
      <c r="M61">
        <v>1800</v>
      </c>
      <c r="N61">
        <v>1500</v>
      </c>
      <c r="O61">
        <v>1800</v>
      </c>
      <c r="P61">
        <v>1500</v>
      </c>
      <c r="Q61">
        <v>1800</v>
      </c>
      <c r="R61">
        <v>1500</v>
      </c>
      <c r="S61">
        <v>1800</v>
      </c>
      <c r="T61">
        <v>1500</v>
      </c>
      <c r="U61">
        <v>1800</v>
      </c>
      <c r="V61" t="s">
        <v>744</v>
      </c>
      <c r="W61">
        <f t="shared" si="34"/>
        <v>16</v>
      </c>
      <c r="X61">
        <f t="shared" si="35"/>
        <v>18</v>
      </c>
      <c r="Y61">
        <f t="shared" si="36"/>
        <v>15</v>
      </c>
      <c r="Z61">
        <f t="shared" si="37"/>
        <v>18</v>
      </c>
      <c r="AA61">
        <f t="shared" si="38"/>
        <v>15</v>
      </c>
      <c r="AB61">
        <f t="shared" si="39"/>
        <v>18</v>
      </c>
      <c r="AC61">
        <f t="shared" si="40"/>
        <v>15</v>
      </c>
      <c r="AD61">
        <f t="shared" si="41"/>
        <v>18</v>
      </c>
      <c r="AE61">
        <f t="shared" si="42"/>
        <v>15</v>
      </c>
      <c r="AF61">
        <f t="shared" si="43"/>
        <v>18</v>
      </c>
      <c r="AG61">
        <f t="shared" si="44"/>
        <v>15</v>
      </c>
      <c r="AH61">
        <f t="shared" si="45"/>
        <v>18</v>
      </c>
      <c r="AI61">
        <f t="shared" si="46"/>
        <v>15</v>
      </c>
      <c r="AJ61">
        <f t="shared" si="47"/>
        <v>18</v>
      </c>
      <c r="AK61" t="str">
        <f t="shared" si="25"/>
        <v>4pm-6pm</v>
      </c>
      <c r="AL61" t="str">
        <f t="shared" si="26"/>
        <v>3pm-6pm</v>
      </c>
      <c r="AM61" t="str">
        <f t="shared" si="27"/>
        <v>3pm-6pm</v>
      </c>
      <c r="AN61" t="str">
        <f t="shared" si="28"/>
        <v>3pm-6pm</v>
      </c>
      <c r="AO61" t="str">
        <f t="shared" si="29"/>
        <v>3pm-6pm</v>
      </c>
      <c r="AP61" t="str">
        <f t="shared" si="30"/>
        <v>3pm-6pm</v>
      </c>
      <c r="AQ61" t="str">
        <f t="shared" si="31"/>
        <v>3pm-6pm</v>
      </c>
      <c r="AR61" s="2" t="s">
        <v>294</v>
      </c>
      <c r="AU61" t="s">
        <v>27</v>
      </c>
      <c r="AV61" s="3" t="s">
        <v>281</v>
      </c>
      <c r="AW61" s="3" t="s">
        <v>281</v>
      </c>
      <c r="AX61" s="4" t="str">
        <f t="shared" si="48"/>
        <v>{
    'name': "Fish Restaurant",
    'area': "old",'hours': {
      'sunday-start':"1600", 'sunday-end':"1800", 'monday-start':"1500", 'monday-end':"1800", 'tuesday-start':"1500", 'tuesday-end':"1800", 'wednesday-start':"1500", 'wednesday-end':"1800", 'thursday-start':"1500", 'thursday-end':"1800", 'friday-start':"1500", 'friday-end':"1800", 'saturday-start':"1500", 'saturday-end':"1800"},  'description': "Ceviche $11 &lt;Br&gt;Red Rock Cod Tacos $3 Each&lt;Br&gt;East Coast Oysters On The Half Shell $1.25 Per Oyster&lt;Br&gt;Steamers $7&lt;Br&gt; Ahi Tuna Poke $14&lt;Br&gt;Calamari $7&lt;Br&gt;Peel And Eat Shrimp $10&lt;Br&gt;$12 Fried Oysters&lt;br&gt;$2 Off Select Cocktails&lt;br&gt;Happy hour prices on beer and wine", 'link':"http://www.fishmkt.com", 'pricing':"high",   'phone-number': "", 'address': "150 W Oak Street, Fort Collins 80524", 'other-amenities': ['','','medium'], 'has-drink':true, 'has-food':true},</v>
      </c>
      <c r="AY61" t="str">
        <f t="shared" si="49"/>
        <v/>
      </c>
      <c r="AZ61" t="str">
        <f t="shared" si="50"/>
        <v/>
      </c>
      <c r="BA61" t="str">
        <f t="shared" si="51"/>
        <v>&lt;img src=@img/medium.png@&gt;</v>
      </c>
      <c r="BB61" t="str">
        <f t="shared" si="52"/>
        <v>&lt;img src=@img/drinkicon.png@&gt;</v>
      </c>
      <c r="BC61" t="str">
        <f t="shared" si="53"/>
        <v>&lt;img src=@img/foodicon.png@&gt;</v>
      </c>
      <c r="BD61" t="str">
        <f t="shared" si="54"/>
        <v>&lt;img src=@img/medium.png@&gt;&lt;img src=@img/drinkicon.png@&gt;&lt;img src=@img/foodicon.png@&gt;</v>
      </c>
      <c r="BE61" t="str">
        <f t="shared" si="55"/>
        <v>drink food medium high old</v>
      </c>
      <c r="BF61" t="str">
        <f t="shared" si="56"/>
        <v>Old Town</v>
      </c>
      <c r="BG61">
        <v>40.585799000000002</v>
      </c>
      <c r="BH61">
        <v>-105.078547</v>
      </c>
      <c r="BI61" t="str">
        <f t="shared" si="57"/>
        <v>[40.585799,-105.078547],</v>
      </c>
      <c r="BK61" t="str">
        <f>IF(BJ61&gt;0,"&lt;img src=@img/kidicon.png@&gt;","")</f>
        <v/>
      </c>
    </row>
    <row r="62" spans="2:64" ht="21" customHeight="1" x14ac:dyDescent="0.35">
      <c r="B62" t="s">
        <v>69</v>
      </c>
      <c r="C62" t="s">
        <v>398</v>
      </c>
      <c r="D62" t="s">
        <v>71</v>
      </c>
      <c r="E62" t="s">
        <v>70</v>
      </c>
      <c r="G62" s="1" t="s">
        <v>72</v>
      </c>
      <c r="W62" t="str">
        <f t="shared" si="34"/>
        <v/>
      </c>
      <c r="X62" t="str">
        <f t="shared" si="35"/>
        <v/>
      </c>
      <c r="Y62" t="str">
        <f t="shared" si="36"/>
        <v/>
      </c>
      <c r="Z62" t="str">
        <f t="shared" si="37"/>
        <v/>
      </c>
      <c r="AA62" t="str">
        <f t="shared" si="38"/>
        <v/>
      </c>
      <c r="AB62" t="str">
        <f t="shared" si="39"/>
        <v/>
      </c>
      <c r="AC62" t="str">
        <f t="shared" si="40"/>
        <v/>
      </c>
      <c r="AD62" t="str">
        <f t="shared" si="41"/>
        <v/>
      </c>
      <c r="AE62" t="str">
        <f t="shared" si="42"/>
        <v/>
      </c>
      <c r="AF62" t="str">
        <f t="shared" si="43"/>
        <v/>
      </c>
      <c r="AG62" t="str">
        <f t="shared" si="44"/>
        <v/>
      </c>
      <c r="AH62" t="str">
        <f t="shared" si="45"/>
        <v/>
      </c>
      <c r="AI62" t="str">
        <f t="shared" si="46"/>
        <v/>
      </c>
      <c r="AJ62" t="str">
        <f t="shared" si="47"/>
        <v/>
      </c>
      <c r="AK62" t="str">
        <f t="shared" si="25"/>
        <v/>
      </c>
      <c r="AL62" t="str">
        <f t="shared" si="26"/>
        <v/>
      </c>
      <c r="AM62" t="str">
        <f t="shared" si="27"/>
        <v/>
      </c>
      <c r="AN62" t="str">
        <f t="shared" si="28"/>
        <v/>
      </c>
      <c r="AO62" t="str">
        <f t="shared" si="29"/>
        <v/>
      </c>
      <c r="AP62" t="str">
        <f t="shared" si="30"/>
        <v/>
      </c>
      <c r="AQ62" t="str">
        <f t="shared" si="31"/>
        <v/>
      </c>
      <c r="AR62" s="2" t="s">
        <v>289</v>
      </c>
      <c r="AU62" t="s">
        <v>275</v>
      </c>
      <c r="AV62" s="3" t="s">
        <v>282</v>
      </c>
      <c r="AW62" s="3" t="s">
        <v>282</v>
      </c>
      <c r="AX62" s="4" t="str">
        <f t="shared" si="48"/>
        <v>{
    'name': "Five Guys Burgers and Fries",
    'area': "cwest",'hours': {
      'sunday-start':"", 'sunday-end':"", 'monday-start':"", 'monday-end':"", 'tuesday-start':"", 'tuesday-end':"", 'wednesday-start':"", 'wednesday-end':"", 'thursday-start':"", 'thursday-end':"", 'friday-start':"", 'friday-end':"", 'saturday-start':"", 'saturday-end':""},  'description': "", 'link':"http://www.fiveguys.com/", 'pricing':"Low",   'phone-number': "", 'address': "1335 W Elizabeth St, Fort Collins 80521", 'other-amenities': ['','','easy'], 'has-drink':false, 'has-food':false},</v>
      </c>
      <c r="AY62" t="str">
        <f t="shared" si="49"/>
        <v/>
      </c>
      <c r="AZ62" t="str">
        <f t="shared" si="50"/>
        <v/>
      </c>
      <c r="BA62" t="str">
        <f t="shared" si="51"/>
        <v>&lt;img src=@img/easy.png@&gt;</v>
      </c>
      <c r="BB62" t="str">
        <f t="shared" si="52"/>
        <v/>
      </c>
      <c r="BC62" t="str">
        <f t="shared" si="53"/>
        <v/>
      </c>
      <c r="BD62" t="str">
        <f t="shared" si="54"/>
        <v>&lt;img src=@img/easy.png@&gt;</v>
      </c>
      <c r="BE62" t="str">
        <f t="shared" si="55"/>
        <v>easy Low cwest</v>
      </c>
      <c r="BF62" t="str">
        <f t="shared" si="56"/>
        <v>Campus West</v>
      </c>
      <c r="BG62">
        <v>40.574339999999999</v>
      </c>
      <c r="BH62">
        <v>-105.100224</v>
      </c>
      <c r="BI62" t="str">
        <f t="shared" si="57"/>
        <v>[40.57434,-105.100224],</v>
      </c>
      <c r="BK62" t="str">
        <f>IF(BJ62&gt;0,"&lt;img src=@img/kidicon.png@&gt;","")</f>
        <v/>
      </c>
    </row>
    <row r="63" spans="2:64" ht="21" customHeight="1" x14ac:dyDescent="0.35">
      <c r="B63" t="s">
        <v>662</v>
      </c>
      <c r="C63" t="s">
        <v>395</v>
      </c>
      <c r="E63" t="s">
        <v>52</v>
      </c>
      <c r="G63" s="6" t="s">
        <v>670</v>
      </c>
      <c r="W63" t="str">
        <f t="shared" ref="W63:W88" si="119">IF(H63&gt;0,H63/100,"")</f>
        <v/>
      </c>
      <c r="X63" t="str">
        <f t="shared" ref="X63:X88" si="120">IF(I63&gt;0,I63/100,"")</f>
        <v/>
      </c>
      <c r="Y63" t="str">
        <f t="shared" ref="Y63:Y88" si="121">IF(J63&gt;0,J63/100,"")</f>
        <v/>
      </c>
      <c r="Z63" t="str">
        <f t="shared" ref="Z63:Z88" si="122">IF(K63&gt;0,K63/100,"")</f>
        <v/>
      </c>
      <c r="AA63" t="str">
        <f t="shared" ref="AA63:AA88" si="123">IF(L63&gt;0,L63/100,"")</f>
        <v/>
      </c>
      <c r="AB63" t="str">
        <f t="shared" ref="AB63:AB88" si="124">IF(M63&gt;0,M63/100,"")</f>
        <v/>
      </c>
      <c r="AC63" t="str">
        <f t="shared" ref="AC63:AC88" si="125">IF(N63&gt;0,N63/100,"")</f>
        <v/>
      </c>
      <c r="AD63" t="str">
        <f t="shared" ref="AD63:AD88" si="126">IF(O63&gt;0,O63/100,"")</f>
        <v/>
      </c>
      <c r="AG63" t="str">
        <f t="shared" ref="AG63:AG88" si="127">IF(R63&gt;0,R63/100,"")</f>
        <v/>
      </c>
      <c r="AH63" t="str">
        <f t="shared" ref="AH63:AH88" si="128">IF(S63&gt;0,S63/100,"")</f>
        <v/>
      </c>
      <c r="AI63" t="str">
        <f t="shared" ref="AI63:AI88" si="129">IF(T63&gt;0,T63/100,"")</f>
        <v/>
      </c>
      <c r="AJ63" t="str">
        <f t="shared" ref="AJ63:AJ88" si="130">IF(U63&gt;0,U63/100,"")</f>
        <v/>
      </c>
      <c r="AK63" t="str">
        <f t="shared" si="25"/>
        <v/>
      </c>
      <c r="AL63" t="str">
        <f t="shared" si="26"/>
        <v/>
      </c>
      <c r="AM63" t="str">
        <f t="shared" si="27"/>
        <v/>
      </c>
      <c r="AN63" t="str">
        <f t="shared" si="28"/>
        <v/>
      </c>
      <c r="AO63" t="str">
        <f t="shared" si="29"/>
        <v/>
      </c>
      <c r="AP63" t="str">
        <f t="shared" si="30"/>
        <v/>
      </c>
      <c r="AQ63" t="str">
        <f t="shared" si="31"/>
        <v/>
      </c>
      <c r="AR63" t="s">
        <v>671</v>
      </c>
      <c r="AS63" t="s">
        <v>271</v>
      </c>
      <c r="AU63" t="s">
        <v>27</v>
      </c>
      <c r="AV63" s="3" t="s">
        <v>282</v>
      </c>
      <c r="AW63" s="3" t="s">
        <v>282</v>
      </c>
      <c r="AX63" s="4" t="str">
        <f t="shared" si="48"/>
        <v>{
    'name': "FoCo DoCo",
    'area': "old",'hours': {
      'sunday-start':"", 'sunday-end':"", 'monday-start':"", 'monday-end':"", 'tuesday-start':"", 'tuesday-end':"", 'wednesday-start':"", 'wednesday-end':"", 'thursday-start':"", 'thursday-end':"", 'friday-start':"", 'friday-end':"", 'saturday-start':"", 'saturday-end':""},  'description': "", 'link':"https://focodoco.com/", 'pricing':"low",   'phone-number': "", 'address': "234 N College Ave a1, Fort Collins, CO 80524", 'other-amenities': ['outdoor','','medium'], 'has-drink':false, 'has-food':false},</v>
      </c>
      <c r="AY63" t="str">
        <f t="shared" si="49"/>
        <v>&lt;img src=@img/outdoor.png@&gt;</v>
      </c>
      <c r="AZ63" t="str">
        <f t="shared" si="50"/>
        <v/>
      </c>
      <c r="BA63" t="str">
        <f t="shared" si="51"/>
        <v>&lt;img src=@img/medium.png@&gt;</v>
      </c>
      <c r="BB63" t="str">
        <f t="shared" si="52"/>
        <v/>
      </c>
      <c r="BC63" t="str">
        <f t="shared" si="53"/>
        <v/>
      </c>
      <c r="BD63" t="str">
        <f t="shared" si="54"/>
        <v>&lt;img src=@img/outdoor.png@&gt;&lt;img src=@img/medium.png@&gt;</v>
      </c>
      <c r="BE63" t="str">
        <f t="shared" si="55"/>
        <v>outdoor medium low old</v>
      </c>
      <c r="BF63" t="str">
        <f t="shared" si="56"/>
        <v>Old Town</v>
      </c>
      <c r="BG63">
        <v>40.589759999999998</v>
      </c>
      <c r="BH63">
        <v>-105.076497</v>
      </c>
      <c r="BI63" t="str">
        <f t="shared" si="57"/>
        <v>[40.58976,-105.076497],</v>
      </c>
    </row>
    <row r="64" spans="2:64" ht="21" customHeight="1" x14ac:dyDescent="0.35">
      <c r="B64" t="s">
        <v>246</v>
      </c>
      <c r="C64" t="s">
        <v>395</v>
      </c>
      <c r="D64" t="s">
        <v>247</v>
      </c>
      <c r="E64" t="s">
        <v>400</v>
      </c>
      <c r="G64" t="s">
        <v>253</v>
      </c>
      <c r="H64">
        <v>1400</v>
      </c>
      <c r="I64">
        <v>2200</v>
      </c>
      <c r="J64">
        <v>1600</v>
      </c>
      <c r="K64">
        <v>1800</v>
      </c>
      <c r="L64">
        <v>1600</v>
      </c>
      <c r="M64">
        <v>1800</v>
      </c>
      <c r="N64">
        <v>1600</v>
      </c>
      <c r="O64">
        <v>1800</v>
      </c>
      <c r="P64">
        <v>1600</v>
      </c>
      <c r="Q64">
        <v>1800</v>
      </c>
      <c r="R64">
        <v>1600</v>
      </c>
      <c r="S64">
        <v>1800</v>
      </c>
      <c r="T64">
        <v>1600</v>
      </c>
      <c r="U64">
        <v>1800</v>
      </c>
      <c r="V64" t="s">
        <v>252</v>
      </c>
      <c r="W64">
        <f t="shared" si="119"/>
        <v>14</v>
      </c>
      <c r="X64">
        <f t="shared" si="120"/>
        <v>22</v>
      </c>
      <c r="Y64">
        <f t="shared" si="121"/>
        <v>16</v>
      </c>
      <c r="Z64">
        <f t="shared" si="122"/>
        <v>18</v>
      </c>
      <c r="AA64">
        <f t="shared" si="123"/>
        <v>16</v>
      </c>
      <c r="AB64">
        <f t="shared" si="124"/>
        <v>18</v>
      </c>
      <c r="AC64">
        <f t="shared" si="125"/>
        <v>16</v>
      </c>
      <c r="AD64">
        <f t="shared" si="126"/>
        <v>18</v>
      </c>
      <c r="AE64">
        <f>IF(P64&gt;0,P64/100,"")</f>
        <v>16</v>
      </c>
      <c r="AF64">
        <f>IF(Q64&gt;0,Q64/100,"")</f>
        <v>18</v>
      </c>
      <c r="AG64">
        <f t="shared" si="127"/>
        <v>16</v>
      </c>
      <c r="AH64">
        <f t="shared" si="128"/>
        <v>18</v>
      </c>
      <c r="AI64">
        <f t="shared" si="129"/>
        <v>16</v>
      </c>
      <c r="AJ64">
        <f t="shared" si="130"/>
        <v>18</v>
      </c>
      <c r="AK64" t="str">
        <f t="shared" si="25"/>
        <v>2pm-10pm</v>
      </c>
      <c r="AL64" t="str">
        <f t="shared" si="26"/>
        <v>4pm-6pm</v>
      </c>
      <c r="AM64" t="str">
        <f t="shared" si="27"/>
        <v>4pm-6pm</v>
      </c>
      <c r="AN64" t="str">
        <f t="shared" si="28"/>
        <v>4pm-6pm</v>
      </c>
      <c r="AO64" t="str">
        <f t="shared" si="29"/>
        <v>4pm-6pm</v>
      </c>
      <c r="AP64" t="str">
        <f t="shared" si="30"/>
        <v>4pm-6pm</v>
      </c>
      <c r="AQ64" t="str">
        <f t="shared" si="31"/>
        <v>4pm-6pm</v>
      </c>
      <c r="AR64" s="2" t="s">
        <v>335</v>
      </c>
      <c r="AS64" t="s">
        <v>271</v>
      </c>
      <c r="AU64" t="s">
        <v>274</v>
      </c>
      <c r="AV64" s="3" t="s">
        <v>281</v>
      </c>
      <c r="AW64" s="3" t="s">
        <v>282</v>
      </c>
      <c r="AX64" s="4" t="str">
        <f t="shared" si="48"/>
        <v>{
    'name': "Forge Publick House",
    'area': "old",'hours': {
      'sunday-start':"1400", 'sunday-end':"2200", 'monday-start':"1600", 'monday-end':"1800", 'tuesday-start':"1600", 'tuesday-end':"1800", 'wednesday-start':"1600", 'wednesday-end':"1800", 'thursday-start':"1600", 'thursday-end':"1800", 'friday-start':"1600", 'friday-end':"1800", 'saturday-start':"1600", 'saturday-end':"1800"},  'description': "$2 off select drafts ", 'link':"http://www.theforgepublickhouse.com", 'pricing':"med",   'phone-number': "", 'address': "255 Old Firehouse Alley, Fort Collins, CO 80524", 'other-amenities': ['outdoor','','hard'], 'has-drink':true, 'has-food':false},</v>
      </c>
      <c r="AY64" t="str">
        <f t="shared" si="49"/>
        <v>&lt;img src=@img/outdoor.png@&gt;</v>
      </c>
      <c r="AZ64" t="str">
        <f t="shared" si="50"/>
        <v/>
      </c>
      <c r="BA64" t="str">
        <f t="shared" si="51"/>
        <v>&lt;img src=@img/hard.png@&gt;</v>
      </c>
      <c r="BB64" t="str">
        <f t="shared" si="52"/>
        <v>&lt;img src=@img/drinkicon.png@&gt;</v>
      </c>
      <c r="BC64" t="str">
        <f t="shared" si="53"/>
        <v/>
      </c>
      <c r="BD64" t="str">
        <f t="shared" si="54"/>
        <v>&lt;img src=@img/outdoor.png@&gt;&lt;img src=@img/hard.png@&gt;&lt;img src=@img/drinkicon.png@&gt;</v>
      </c>
      <c r="BE64" t="str">
        <f t="shared" si="55"/>
        <v>outdoor drink hard med old</v>
      </c>
      <c r="BF64" t="str">
        <f t="shared" si="56"/>
        <v>Old Town</v>
      </c>
      <c r="BG64">
        <v>40.588875000000002</v>
      </c>
      <c r="BH64">
        <v>-105.075542</v>
      </c>
      <c r="BI64" t="str">
        <f t="shared" si="57"/>
        <v>[40.588875,-105.075542],</v>
      </c>
      <c r="BK64" t="str">
        <f>IF(BJ64&gt;0,"&lt;img src=@img/kidicon.png@&gt;","")</f>
        <v/>
      </c>
    </row>
    <row r="65" spans="2:64" ht="21" customHeight="1" x14ac:dyDescent="0.35">
      <c r="B65" t="s">
        <v>254</v>
      </c>
      <c r="C65" t="s">
        <v>284</v>
      </c>
      <c r="D65" t="s">
        <v>170</v>
      </c>
      <c r="E65" t="s">
        <v>400</v>
      </c>
      <c r="G65" t="s">
        <v>255</v>
      </c>
      <c r="J65">
        <v>1500</v>
      </c>
      <c r="K65">
        <v>1800</v>
      </c>
      <c r="L65">
        <v>1500</v>
      </c>
      <c r="M65">
        <v>1800</v>
      </c>
      <c r="N65">
        <v>1500</v>
      </c>
      <c r="O65">
        <v>1800</v>
      </c>
      <c r="P65">
        <v>1500</v>
      </c>
      <c r="Q65">
        <v>1800</v>
      </c>
      <c r="R65">
        <v>1500</v>
      </c>
      <c r="S65">
        <v>1800</v>
      </c>
      <c r="V65" t="s">
        <v>648</v>
      </c>
      <c r="W65" t="str">
        <f t="shared" si="119"/>
        <v/>
      </c>
      <c r="X65" t="str">
        <f t="shared" si="120"/>
        <v/>
      </c>
      <c r="Y65">
        <f t="shared" si="121"/>
        <v>15</v>
      </c>
      <c r="Z65">
        <f t="shared" si="122"/>
        <v>18</v>
      </c>
      <c r="AA65">
        <f t="shared" si="123"/>
        <v>15</v>
      </c>
      <c r="AB65">
        <f t="shared" si="124"/>
        <v>18</v>
      </c>
      <c r="AC65">
        <f t="shared" si="125"/>
        <v>15</v>
      </c>
      <c r="AD65">
        <f t="shared" si="126"/>
        <v>18</v>
      </c>
      <c r="AE65">
        <f>IF(P65&gt;0,P65/100,"")</f>
        <v>15</v>
      </c>
      <c r="AF65">
        <f>IF(Q65&gt;0,Q65/100,"")</f>
        <v>18</v>
      </c>
      <c r="AG65">
        <f t="shared" si="127"/>
        <v>15</v>
      </c>
      <c r="AH65">
        <f t="shared" si="128"/>
        <v>18</v>
      </c>
      <c r="AI65" t="str">
        <f t="shared" si="129"/>
        <v/>
      </c>
      <c r="AJ65" t="str">
        <f t="shared" si="130"/>
        <v/>
      </c>
      <c r="AK65" t="str">
        <f t="shared" si="25"/>
        <v/>
      </c>
      <c r="AL65" t="str">
        <f t="shared" si="26"/>
        <v>3pm-6pm</v>
      </c>
      <c r="AM65" t="str">
        <f t="shared" si="27"/>
        <v>3pm-6pm</v>
      </c>
      <c r="AN65" t="str">
        <f t="shared" si="28"/>
        <v>3pm-6pm</v>
      </c>
      <c r="AO65" t="str">
        <f t="shared" si="29"/>
        <v>3pm-6pm</v>
      </c>
      <c r="AP65" t="str">
        <f t="shared" si="30"/>
        <v>3pm-6pm</v>
      </c>
      <c r="AQ65" t="str">
        <f t="shared" si="31"/>
        <v/>
      </c>
      <c r="AR65" s="2" t="s">
        <v>336</v>
      </c>
      <c r="AS65" t="s">
        <v>271</v>
      </c>
      <c r="AU65" t="s">
        <v>275</v>
      </c>
      <c r="AV65" s="3" t="s">
        <v>281</v>
      </c>
      <c r="AW65" s="3" t="s">
        <v>281</v>
      </c>
      <c r="AX65" s="4" t="str">
        <f t="shared" ref="AX65:AX97" si="131">CONCATENATE("{
    'name': """,B65,""",
    'area': ","""",C65,""",",
"'hours': {
      'sunday-start':","""",H65,"""",", 'sunday-end':","""",I65,"""",", 'monday-start':","""",J65,"""",", 'monday-end':","""",K65,"""",", 'tuesday-start':","""",L65,"""",", 'tuesday-end':","""",M65,""", 'wednesday-start':","""",N65,""", 'wednesday-end':","""",O65,""", 'thursday-start':","""",P65,""", 'thursday-end':","""",Q65,""", 'friday-start':","""",R65,""", 'friday-end':","""",S65,""", 'saturday-start':","""",T65,""", 'saturday-end':","""",U65,"""","},","  'description': ","""",V65,"""",", 'link':","""",AR65,"""",", 'pricing':","""",E65,"""",",   'phone-number': ","""",F65,"""",", 'address': ","""",G65,"""",", 'other-amenities': [","'",AS65,"','",AT65,"','",AU65,"'","]",", 'has-drink':",AV65,", 'has-food':",AW65,"},")</f>
        <v>{
    'name': "Fox and Crow",
    'area': "midtown",'hours': {
      'sunday-start':"", 'sunday-end':"", 'monday-start':"1500", 'monday-end':"1800", 'tuesday-start':"1500", 'tuesday-end':"1800", 'wednesday-start':"1500", 'wednesday-end':"1800", 'thursday-start':"1500", 'thursday-end':"1800", 'friday-start':"1500", 'friday-end':"1800", 'saturday-start':"", 'saturday-end':""},  'description': "Discounted drinks and food specials", 'link':"http://www.thefoxandthecrow.net/", 'pricing':"med",   'phone-number': "", 'address': "2601 S Lemay Ave Suite #9, Fort Collins, CO 80525", 'other-amenities': ['outdoor','','easy'], 'has-drink':true, 'has-food':true},</v>
      </c>
      <c r="AY65" t="str">
        <f t="shared" ref="AY65:AY97" si="132">IF(AS65&gt;0,"&lt;img src=@img/outdoor.png@&gt;","")</f>
        <v>&lt;img src=@img/outdoor.png@&gt;</v>
      </c>
      <c r="AZ65" t="str">
        <f t="shared" ref="AZ65:AZ97" si="133">IF(AT65&gt;0,"&lt;img src=@img/pets.png@&gt;","")</f>
        <v/>
      </c>
      <c r="BA65" t="str">
        <f t="shared" ref="BA65:BA97" si="134">IF(AU65="hard","&lt;img src=@img/hard.png@&gt;",IF(AU65="medium","&lt;img src=@img/medium.png@&gt;",IF(AU65="easy","&lt;img src=@img/easy.png@&gt;","")))</f>
        <v>&lt;img src=@img/easy.png@&gt;</v>
      </c>
      <c r="BB65" t="str">
        <f t="shared" ref="BB65:BB97" si="135">IF(AV65="true","&lt;img src=@img/drinkicon.png@&gt;","")</f>
        <v>&lt;img src=@img/drinkicon.png@&gt;</v>
      </c>
      <c r="BC65" t="str">
        <f t="shared" ref="BC65:BC97" si="136">IF(AW65="true","&lt;img src=@img/foodicon.png@&gt;","")</f>
        <v>&lt;img src=@img/foodicon.png@&gt;</v>
      </c>
      <c r="BD65" t="str">
        <f t="shared" ref="BD65:BD97" si="137">CONCATENATE(AY65,AZ65,BA65,BB65,BC65,BK65)</f>
        <v>&lt;img src=@img/outdoor.png@&gt;&lt;img src=@img/easy.png@&gt;&lt;img src=@img/drinkicon.png@&gt;&lt;img src=@img/foodicon.png@&gt;</v>
      </c>
      <c r="BE65" t="str">
        <f t="shared" ref="BE65:BE97" si="138">CONCATENATE(IF(AS65&gt;0,"outdoor ",""),IF(AT65&gt;0,"pet ",""),IF(AV65="true","drink ",""),IF(AW65="true","food ",""),AU65," ",E65," ",C65,IF(BJ65=TRUE," kid",""))</f>
        <v>outdoor drink food easy med midtown</v>
      </c>
      <c r="BF65" t="str">
        <f t="shared" ref="BF65:BF97" si="139">IF(C65="old","Old Town",IF(C65="campus","Near Campus",IF(C65="sfoco","South Foco",IF(C65="nfoco","North Foco",IF(C65="midtown","Midtown",IF(C65="cwest","Campus West",IF(C65="efoco","East FoCo",IF(C65="windsor","Windsor",""))))))))</f>
        <v>Midtown</v>
      </c>
      <c r="BG65">
        <v>40.551048999999999</v>
      </c>
      <c r="BH65">
        <v>-105.05831000000001</v>
      </c>
      <c r="BI65" t="str">
        <f t="shared" ref="BI65:BI97" si="140">CONCATENATE("[",BG65,",",BH65,"],")</f>
        <v>[40.551049,-105.05831],</v>
      </c>
      <c r="BK65" t="str">
        <f>IF(BJ65&gt;0,"&lt;img src=@img/kidicon.png@&gt;","")</f>
        <v/>
      </c>
    </row>
    <row r="66" spans="2:64" ht="21" customHeight="1" x14ac:dyDescent="0.35">
      <c r="B66" t="s">
        <v>664</v>
      </c>
      <c r="C66" t="s">
        <v>284</v>
      </c>
      <c r="E66" t="s">
        <v>400</v>
      </c>
      <c r="G66" s="6" t="s">
        <v>674</v>
      </c>
      <c r="W66" t="str">
        <f t="shared" si="119"/>
        <v/>
      </c>
      <c r="X66" t="str">
        <f t="shared" si="120"/>
        <v/>
      </c>
      <c r="Y66" t="str">
        <f t="shared" si="121"/>
        <v/>
      </c>
      <c r="Z66" t="str">
        <f t="shared" si="122"/>
        <v/>
      </c>
      <c r="AA66" t="str">
        <f t="shared" si="123"/>
        <v/>
      </c>
      <c r="AB66" t="str">
        <f t="shared" si="124"/>
        <v/>
      </c>
      <c r="AC66" t="str">
        <f t="shared" si="125"/>
        <v/>
      </c>
      <c r="AD66" t="str">
        <f t="shared" si="126"/>
        <v/>
      </c>
      <c r="AG66" t="str">
        <f t="shared" si="127"/>
        <v/>
      </c>
      <c r="AH66" t="str">
        <f t="shared" si="128"/>
        <v/>
      </c>
      <c r="AI66" t="str">
        <f t="shared" si="129"/>
        <v/>
      </c>
      <c r="AJ66" t="str">
        <f t="shared" si="130"/>
        <v/>
      </c>
      <c r="AK66" t="str">
        <f t="shared" ref="AK66:AK131" si="141">IF(H66&gt;0,CONCATENATE(IF(W66&lt;=12,W66,W66-12),IF(OR(W66&lt;12,W66=24),"am","pm"),"-",IF(X66&lt;=12,X66,X66-12),IF(OR(X66&lt;12,X66=24),"am","pm")),"")</f>
        <v/>
      </c>
      <c r="AL66" t="str">
        <f t="shared" ref="AL66:AL131" si="142">IF(J66&gt;0,CONCATENATE(IF(Y66&lt;=12,Y66,Y66-12),IF(OR(Y66&lt;12,Y66=24),"am","pm"),"-",IF(Z66&lt;=12,Z66,Z66-12),IF(OR(Z66&lt;12,Z66=24),"am","pm")),"")</f>
        <v/>
      </c>
      <c r="AM66" t="str">
        <f t="shared" ref="AM66:AM131" si="143">IF(L66&gt;0,CONCATENATE(IF(AA66&lt;=12,AA66,AA66-12),IF(OR(AA66&lt;12,AA66=24),"am","pm"),"-",IF(AB66&lt;=12,AB66,AB66-12),IF(OR(AB66&lt;12,AB66=24),"am","pm")),"")</f>
        <v/>
      </c>
      <c r="AN66" t="str">
        <f t="shared" ref="AN66:AN131" si="144">IF(N66&gt;0,CONCATENATE(IF(AC66&lt;=12,AC66,AC66-12),IF(OR(AC66&lt;12,AC66=24),"am","pm"),"-",IF(AD66&lt;=12,AD66,AD66-12),IF(OR(AD66&lt;12,AD66=24),"am","pm")),"")</f>
        <v/>
      </c>
      <c r="AO66" t="str">
        <f t="shared" ref="AO66:AO131" si="145">IF(P66&gt;0,CONCATENATE(IF(AE66&lt;=12,AE66,AE66-12),IF(OR(AE66&lt;12,AE66=24),"am","pm"),"-",IF(AF66&lt;=12,AF66,AF66-12),IF(OR(AF66&lt;12,AF66=24),"am","pm")),"")</f>
        <v/>
      </c>
      <c r="AP66" t="str">
        <f t="shared" ref="AP66:AP131" si="146">IF(R66&gt;0,CONCATENATE(IF(AG66&lt;=12,AG66,AG66-12),IF(OR(AG66&lt;12,AG66=24),"am","pm"),"-",IF(AH66&lt;=12,AH66,AH66-12),IF(OR(AH66&lt;12,AH66=24),"am","pm")),"")</f>
        <v/>
      </c>
      <c r="AQ66" t="str">
        <f t="shared" ref="AQ66:AQ131" si="147">IF(T66&gt;0,CONCATENATE(IF(AI66&lt;=12,AI66,AI66-12),IF(OR(AI66&lt;12,AI66=24),"am","pm"),"-",IF(AJ66&lt;=12,AJ66,AJ66-12),IF(OR(AJ66&lt;12,AJ66=24),"am","pm")),"")</f>
        <v/>
      </c>
      <c r="AR66" t="s">
        <v>675</v>
      </c>
      <c r="AU66" t="s">
        <v>275</v>
      </c>
      <c r="AV66" s="3" t="s">
        <v>282</v>
      </c>
      <c r="AW66" s="3" t="s">
        <v>282</v>
      </c>
      <c r="AX66" s="4" t="str">
        <f t="shared" si="131"/>
        <v>{
    'name': "Friendly Nicks Butcher",
    'area': "midtown",'hours': {
      'sunday-start':"", 'sunday-end':"", 'monday-start':"", 'monday-end':"", 'tuesday-start':"", 'tuesday-end':"", 'wednesday-start':"", 'wednesday-end':"", 'thursday-start':"", 'thursday-end':"", 'friday-start':"", 'friday-end':"", 'saturday-start':"", 'saturday-end':""},  'description': "", 'link':"https://www.fnbutcher.com/", 'pricing':"med",   'phone-number': "", 'address': "2601 S Lemay Ave #4, Fort Collins, CO 80525", 'other-amenities': ['','','easy'], 'has-drink':false, 'has-food':false},</v>
      </c>
      <c r="AY66" t="str">
        <f t="shared" si="132"/>
        <v/>
      </c>
      <c r="AZ66" t="str">
        <f t="shared" si="133"/>
        <v/>
      </c>
      <c r="BA66" t="str">
        <f t="shared" si="134"/>
        <v>&lt;img src=@img/easy.png@&gt;</v>
      </c>
      <c r="BB66" t="str">
        <f t="shared" si="135"/>
        <v/>
      </c>
      <c r="BC66" t="str">
        <f t="shared" si="136"/>
        <v/>
      </c>
      <c r="BD66" t="str">
        <f t="shared" si="137"/>
        <v>&lt;img src=@img/easy.png@&gt;</v>
      </c>
      <c r="BE66" t="str">
        <f t="shared" si="138"/>
        <v>easy med midtown</v>
      </c>
      <c r="BF66" t="str">
        <f t="shared" si="139"/>
        <v>Midtown</v>
      </c>
      <c r="BG66">
        <v>40.551048999999999</v>
      </c>
      <c r="BH66">
        <v>-105.05831000000001</v>
      </c>
      <c r="BI66" t="str">
        <f t="shared" si="140"/>
        <v>[40.551049,-105.05831],</v>
      </c>
    </row>
    <row r="67" spans="2:64" ht="21" customHeight="1" x14ac:dyDescent="0.35">
      <c r="B67" t="s">
        <v>473</v>
      </c>
      <c r="C67" t="s">
        <v>395</v>
      </c>
      <c r="G67" t="s">
        <v>472</v>
      </c>
      <c r="W67" t="str">
        <f t="shared" si="119"/>
        <v/>
      </c>
      <c r="X67" t="str">
        <f t="shared" si="120"/>
        <v/>
      </c>
      <c r="Y67" t="str">
        <f t="shared" si="121"/>
        <v/>
      </c>
      <c r="Z67" t="str">
        <f t="shared" si="122"/>
        <v/>
      </c>
      <c r="AA67" t="str">
        <f t="shared" si="123"/>
        <v/>
      </c>
      <c r="AB67" t="str">
        <f t="shared" si="124"/>
        <v/>
      </c>
      <c r="AC67" t="str">
        <f t="shared" si="125"/>
        <v/>
      </c>
      <c r="AD67" t="str">
        <f t="shared" si="126"/>
        <v/>
      </c>
      <c r="AE67" t="str">
        <f t="shared" ref="AE67:AE88" si="148">IF(P67&gt;0,P67/100,"")</f>
        <v/>
      </c>
      <c r="AF67" t="str">
        <f t="shared" ref="AF67:AF88" si="149">IF(Q67&gt;0,Q67/100,"")</f>
        <v/>
      </c>
      <c r="AG67" t="str">
        <f t="shared" si="127"/>
        <v/>
      </c>
      <c r="AH67" t="str">
        <f t="shared" si="128"/>
        <v/>
      </c>
      <c r="AI67" t="str">
        <f t="shared" si="129"/>
        <v/>
      </c>
      <c r="AJ67" t="str">
        <f t="shared" si="130"/>
        <v/>
      </c>
      <c r="AK67" t="str">
        <f t="shared" si="141"/>
        <v/>
      </c>
      <c r="AL67" t="str">
        <f t="shared" si="142"/>
        <v/>
      </c>
      <c r="AM67" t="str">
        <f t="shared" si="143"/>
        <v/>
      </c>
      <c r="AN67" t="str">
        <f t="shared" si="144"/>
        <v/>
      </c>
      <c r="AO67" t="str">
        <f t="shared" si="145"/>
        <v/>
      </c>
      <c r="AP67" t="str">
        <f t="shared" si="146"/>
        <v/>
      </c>
      <c r="AQ67" t="str">
        <f t="shared" si="147"/>
        <v/>
      </c>
      <c r="AR67" s="2"/>
      <c r="AU67" t="s">
        <v>27</v>
      </c>
      <c r="AV67" s="3" t="s">
        <v>282</v>
      </c>
      <c r="AW67" s="3" t="s">
        <v>282</v>
      </c>
      <c r="AX67" s="4" t="str">
        <f t="shared" si="131"/>
        <v>{
    'name': "Funkwerks",
    'area': "old",'hours': {
      'sunday-start':"", 'sunday-end':"", 'monday-start':"", 'monday-end':"", 'tuesday-start':"", 'tuesday-end':"", 'wednesday-start':"", 'wednesday-end':"", 'thursday-start':"", 'thursday-end':"", 'friday-start':"", 'friday-end':"", 'saturday-start':"", 'saturday-end':""},  'description': "", 'link':"", 'pricing':"",   'phone-number': "", 'address': "1900 E. Lincoln Unit B, Fort Collins, CO 80524", 'other-amenities': ['','','medium'], 'has-drink':false, 'has-food':false},</v>
      </c>
      <c r="AY67" t="str">
        <f t="shared" si="132"/>
        <v/>
      </c>
      <c r="AZ67" t="str">
        <f t="shared" si="133"/>
        <v/>
      </c>
      <c r="BA67" t="str">
        <f t="shared" si="134"/>
        <v>&lt;img src=@img/medium.png@&gt;</v>
      </c>
      <c r="BB67" t="str">
        <f t="shared" si="135"/>
        <v/>
      </c>
      <c r="BC67" t="str">
        <f t="shared" si="136"/>
        <v/>
      </c>
      <c r="BD67" t="str">
        <f t="shared" si="137"/>
        <v>&lt;img src=@img/medium.png@&gt;</v>
      </c>
      <c r="BE67" t="str">
        <f t="shared" si="138"/>
        <v>medium  old</v>
      </c>
      <c r="BF67" t="str">
        <f t="shared" si="139"/>
        <v>Old Town</v>
      </c>
      <c r="BG67">
        <v>40.583092999999998</v>
      </c>
      <c r="BH67">
        <v>-105.042058</v>
      </c>
      <c r="BI67" t="str">
        <f t="shared" si="140"/>
        <v>[40.583093,-105.042058],</v>
      </c>
      <c r="BK67" t="str">
        <f>IF(BJ67&gt;0,"&lt;img src=@img/kidicon.png@&gt;","")</f>
        <v/>
      </c>
    </row>
    <row r="68" spans="2:64" ht="21" customHeight="1" x14ac:dyDescent="0.35">
      <c r="B68" t="s">
        <v>789</v>
      </c>
      <c r="C68" t="s">
        <v>398</v>
      </c>
      <c r="D68" t="s">
        <v>51</v>
      </c>
      <c r="E68" t="s">
        <v>52</v>
      </c>
      <c r="G68" t="s">
        <v>174</v>
      </c>
      <c r="V68" s="4"/>
      <c r="W68" t="str">
        <f t="shared" si="119"/>
        <v/>
      </c>
      <c r="X68" t="str">
        <f t="shared" si="120"/>
        <v/>
      </c>
      <c r="Y68" t="str">
        <f t="shared" si="121"/>
        <v/>
      </c>
      <c r="Z68" t="str">
        <f t="shared" si="122"/>
        <v/>
      </c>
      <c r="AA68" t="str">
        <f t="shared" si="123"/>
        <v/>
      </c>
      <c r="AB68" t="str">
        <f t="shared" si="124"/>
        <v/>
      </c>
      <c r="AC68" t="str">
        <f t="shared" si="125"/>
        <v/>
      </c>
      <c r="AD68" t="str">
        <f t="shared" si="126"/>
        <v/>
      </c>
      <c r="AE68" t="str">
        <f t="shared" si="148"/>
        <v/>
      </c>
      <c r="AF68" t="str">
        <f t="shared" si="149"/>
        <v/>
      </c>
      <c r="AG68" t="str">
        <f t="shared" si="127"/>
        <v/>
      </c>
      <c r="AH68" t="str">
        <f t="shared" si="128"/>
        <v/>
      </c>
      <c r="AI68" t="str">
        <f t="shared" si="129"/>
        <v/>
      </c>
      <c r="AJ68" t="str">
        <f t="shared" si="130"/>
        <v/>
      </c>
      <c r="AK68" t="str">
        <f t="shared" si="141"/>
        <v/>
      </c>
      <c r="AL68" t="str">
        <f t="shared" si="142"/>
        <v/>
      </c>
      <c r="AM68" t="str">
        <f t="shared" si="143"/>
        <v/>
      </c>
      <c r="AN68" t="str">
        <f t="shared" si="144"/>
        <v/>
      </c>
      <c r="AO68" t="str">
        <f t="shared" si="145"/>
        <v/>
      </c>
      <c r="AP68" t="str">
        <f t="shared" si="146"/>
        <v/>
      </c>
      <c r="AQ68" t="str">
        <f t="shared" si="147"/>
        <v/>
      </c>
      <c r="AR68" s="5" t="s">
        <v>236</v>
      </c>
      <c r="AU68" t="s">
        <v>27</v>
      </c>
      <c r="AV68" s="3" t="s">
        <v>281</v>
      </c>
      <c r="AW68" s="3" t="s">
        <v>281</v>
      </c>
      <c r="AX68" s="4" t="str">
        <f t="shared" si="131"/>
        <v>{
    'name': "Fuzzys Taco Shop - Elizabeth",
    'area': "cwest",'hours': {
      'sunday-start':"", 'sunday-end':"", 'monday-start':"", 'monday-end':"", 'tuesday-start':"", 'tuesday-end':"", 'wednesday-start':"", 'wednesday-end':"", 'thursday-start':"", 'thursday-end':"", 'friday-start':"", 'friday-end':"", 'saturday-start':"", 'saturday-end':""},  'description': "", 'link':"https://www.fuzzystacoshop.com/locations/fort-collins-co-elizabeth", 'pricing':"low",   'phone-number': "", 'address': "1335 W. Elizabeth Street, Fort Collins, CO 80521", 'other-amenities': ['','','medium'], 'has-drink':true, 'has-food':true},</v>
      </c>
      <c r="AY68" t="str">
        <f t="shared" si="132"/>
        <v/>
      </c>
      <c r="AZ68" t="str">
        <f t="shared" si="133"/>
        <v/>
      </c>
      <c r="BA68" t="str">
        <f t="shared" si="134"/>
        <v>&lt;img src=@img/medium.png@&gt;</v>
      </c>
      <c r="BB68" t="str">
        <f t="shared" si="135"/>
        <v>&lt;img src=@img/drinkicon.png@&gt;</v>
      </c>
      <c r="BC68" t="str">
        <f t="shared" si="136"/>
        <v>&lt;img src=@img/foodicon.png@&gt;</v>
      </c>
      <c r="BD68" t="str">
        <f t="shared" si="137"/>
        <v>&lt;img src=@img/medium.png@&gt;&lt;img src=@img/drinkicon.png@&gt;&lt;img src=@img/foodicon.png@&gt;</v>
      </c>
      <c r="BE68" t="str">
        <f t="shared" si="138"/>
        <v>drink food medium low cwest</v>
      </c>
      <c r="BF68" t="str">
        <f t="shared" si="139"/>
        <v>Campus West</v>
      </c>
      <c r="BG68">
        <v>40.574339999999999</v>
      </c>
      <c r="BH68">
        <v>-105.100224</v>
      </c>
      <c r="BI68" t="str">
        <f t="shared" si="140"/>
        <v>[40.57434,-105.100224],</v>
      </c>
      <c r="BK68" t="str">
        <f>IF(BJ68&gt;0,"&lt;img src=@img/kidicon.png@&gt;","")</f>
        <v/>
      </c>
    </row>
    <row r="69" spans="2:64" ht="21" customHeight="1" x14ac:dyDescent="0.35">
      <c r="B69" t="s">
        <v>790</v>
      </c>
      <c r="C69" t="s">
        <v>397</v>
      </c>
      <c r="D69" t="s">
        <v>51</v>
      </c>
      <c r="E69" t="s">
        <v>52</v>
      </c>
      <c r="G69" t="s">
        <v>175</v>
      </c>
      <c r="W69" t="str">
        <f t="shared" si="119"/>
        <v/>
      </c>
      <c r="X69" t="str">
        <f t="shared" si="120"/>
        <v/>
      </c>
      <c r="Y69" t="str">
        <f t="shared" si="121"/>
        <v/>
      </c>
      <c r="Z69" t="str">
        <f t="shared" si="122"/>
        <v/>
      </c>
      <c r="AA69" t="str">
        <f t="shared" si="123"/>
        <v/>
      </c>
      <c r="AB69" t="str">
        <f t="shared" si="124"/>
        <v/>
      </c>
      <c r="AC69" t="str">
        <f t="shared" si="125"/>
        <v/>
      </c>
      <c r="AD69" t="str">
        <f t="shared" si="126"/>
        <v/>
      </c>
      <c r="AE69" t="str">
        <f t="shared" si="148"/>
        <v/>
      </c>
      <c r="AF69" t="str">
        <f t="shared" si="149"/>
        <v/>
      </c>
      <c r="AG69" t="str">
        <f t="shared" si="127"/>
        <v/>
      </c>
      <c r="AH69" t="str">
        <f t="shared" si="128"/>
        <v/>
      </c>
      <c r="AI69" t="str">
        <f t="shared" si="129"/>
        <v/>
      </c>
      <c r="AJ69" t="str">
        <f t="shared" si="130"/>
        <v/>
      </c>
      <c r="AK69" t="str">
        <f t="shared" si="141"/>
        <v/>
      </c>
      <c r="AL69" t="str">
        <f t="shared" si="142"/>
        <v/>
      </c>
      <c r="AM69" t="str">
        <f t="shared" si="143"/>
        <v/>
      </c>
      <c r="AN69" t="str">
        <f t="shared" si="144"/>
        <v/>
      </c>
      <c r="AO69" t="str">
        <f t="shared" si="145"/>
        <v/>
      </c>
      <c r="AP69" t="str">
        <f t="shared" si="146"/>
        <v/>
      </c>
      <c r="AQ69" t="str">
        <f t="shared" si="147"/>
        <v/>
      </c>
      <c r="AR69" s="7" t="s">
        <v>237</v>
      </c>
      <c r="AU69" t="s">
        <v>275</v>
      </c>
      <c r="AV69" s="3" t="s">
        <v>281</v>
      </c>
      <c r="AW69" s="3" t="s">
        <v>281</v>
      </c>
      <c r="AX69" s="4" t="str">
        <f t="shared" si="131"/>
        <v>{
    'name': "Fuzzys Taco Shop - Harmony",
    'area': "sfoco",'hours': {
      'sunday-start':"", 'sunday-end':"", 'monday-start':"", 'monday-end':"", 'tuesday-start':"", 'tuesday-end':"", 'wednesday-start':"", 'wednesday-end':"", 'thursday-start':"", 'thursday-end':"", 'friday-start':"", 'friday-end':"", 'saturday-start':"", 'saturday-end':""},  'description': "", 'link':"https://www.fuzzystacoshop.com/locations/fort-collins-co-harmony/", 'pricing':"low",   'phone-number': "", 'address': "2909 E. Harmony Road, Fort Collins, CO 80528", 'other-amenities': ['','','easy'], 'has-drink':true, 'has-food':true},</v>
      </c>
      <c r="AY69" t="str">
        <f t="shared" si="132"/>
        <v/>
      </c>
      <c r="AZ69" t="str">
        <f t="shared" si="133"/>
        <v/>
      </c>
      <c r="BA69" t="str">
        <f t="shared" si="134"/>
        <v>&lt;img src=@img/easy.png@&gt;</v>
      </c>
      <c r="BB69" t="str">
        <f t="shared" si="135"/>
        <v>&lt;img src=@img/drinkicon.png@&gt;</v>
      </c>
      <c r="BC69" t="str">
        <f t="shared" si="136"/>
        <v>&lt;img src=@img/foodicon.png@&gt;</v>
      </c>
      <c r="BD69" t="str">
        <f t="shared" si="137"/>
        <v>&lt;img src=@img/easy.png@&gt;&lt;img src=@img/drinkicon.png@&gt;&lt;img src=@img/foodicon.png@&gt;</v>
      </c>
      <c r="BE69" t="str">
        <f t="shared" si="138"/>
        <v>drink food easy low sfoco</v>
      </c>
      <c r="BF69" t="str">
        <f t="shared" si="139"/>
        <v>South Foco</v>
      </c>
      <c r="BG69">
        <v>40.522661999999997</v>
      </c>
      <c r="BH69">
        <v>-105.023278</v>
      </c>
      <c r="BI69" t="str">
        <f t="shared" si="140"/>
        <v>[40.522662,-105.023278],</v>
      </c>
      <c r="BK69" t="str">
        <f>IF(BJ69&gt;0,"&lt;img src=@img/kidicon.png@&gt;","")</f>
        <v/>
      </c>
    </row>
    <row r="70" spans="2:64" ht="21" customHeight="1" x14ac:dyDescent="0.35">
      <c r="B70" t="s">
        <v>415</v>
      </c>
      <c r="C70" t="s">
        <v>284</v>
      </c>
      <c r="E70" t="s">
        <v>400</v>
      </c>
      <c r="G70" t="s">
        <v>431</v>
      </c>
      <c r="W70" t="str">
        <f t="shared" si="119"/>
        <v/>
      </c>
      <c r="X70" t="str">
        <f t="shared" si="120"/>
        <v/>
      </c>
      <c r="Y70" t="str">
        <f t="shared" si="121"/>
        <v/>
      </c>
      <c r="Z70" t="str">
        <f t="shared" si="122"/>
        <v/>
      </c>
      <c r="AA70" t="str">
        <f t="shared" si="123"/>
        <v/>
      </c>
      <c r="AB70" t="str">
        <f t="shared" si="124"/>
        <v/>
      </c>
      <c r="AC70" t="str">
        <f t="shared" si="125"/>
        <v/>
      </c>
      <c r="AD70" t="str">
        <f t="shared" si="126"/>
        <v/>
      </c>
      <c r="AE70" t="str">
        <f t="shared" si="148"/>
        <v/>
      </c>
      <c r="AF70" t="str">
        <f t="shared" si="149"/>
        <v/>
      </c>
      <c r="AG70" t="str">
        <f t="shared" si="127"/>
        <v/>
      </c>
      <c r="AH70" t="str">
        <f t="shared" si="128"/>
        <v/>
      </c>
      <c r="AI70" t="str">
        <f t="shared" si="129"/>
        <v/>
      </c>
      <c r="AJ70" t="str">
        <f t="shared" si="130"/>
        <v/>
      </c>
      <c r="AK70" t="str">
        <f t="shared" si="141"/>
        <v/>
      </c>
      <c r="AL70" t="str">
        <f t="shared" si="142"/>
        <v/>
      </c>
      <c r="AM70" t="str">
        <f t="shared" si="143"/>
        <v/>
      </c>
      <c r="AN70" t="str">
        <f t="shared" si="144"/>
        <v/>
      </c>
      <c r="AO70" t="str">
        <f t="shared" si="145"/>
        <v/>
      </c>
      <c r="AP70" t="str">
        <f t="shared" si="146"/>
        <v/>
      </c>
      <c r="AQ70" t="str">
        <f t="shared" si="147"/>
        <v/>
      </c>
      <c r="AU70" t="s">
        <v>275</v>
      </c>
      <c r="AV70" s="3" t="s">
        <v>282</v>
      </c>
      <c r="AW70" s="3" t="s">
        <v>282</v>
      </c>
      <c r="AX70" s="4" t="str">
        <f t="shared" si="131"/>
        <v>{
    'name': "Garlic Knot",
    'area': "midtown",'hours': {
      'sunday-start':"", 'sunday-end':"", 'monday-start':"", 'monday-end':"", 'tuesday-start':"", 'tuesday-end':"", 'wednesday-start':"", 'wednesday-end':"", 'thursday-start':"", 'thursday-end':"", 'friday-start':"", 'friday-end':"", 'saturday-start':"", 'saturday-end':""},  'description': "", 'link':"", 'pricing':"med",   'phone-number': "", 'address': "2601 S. Lemay Ave Fort Collins CO", 'other-amenities': ['','','easy'], 'has-drink':false, 'has-food':false},</v>
      </c>
      <c r="AY70" t="str">
        <f t="shared" si="132"/>
        <v/>
      </c>
      <c r="AZ70" t="str">
        <f t="shared" si="133"/>
        <v/>
      </c>
      <c r="BA70" t="str">
        <f t="shared" si="134"/>
        <v>&lt;img src=@img/easy.png@&gt;</v>
      </c>
      <c r="BB70" t="str">
        <f t="shared" si="135"/>
        <v/>
      </c>
      <c r="BC70" t="str">
        <f t="shared" si="136"/>
        <v/>
      </c>
      <c r="BD70" t="str">
        <f t="shared" si="137"/>
        <v>&lt;img src=@img/easy.png@&gt;&lt;img src=@img/kidicon.png@&gt;</v>
      </c>
      <c r="BE70" t="str">
        <f t="shared" si="138"/>
        <v>easy med midtown kid</v>
      </c>
      <c r="BF70" t="str">
        <f t="shared" si="139"/>
        <v>Midtown</v>
      </c>
      <c r="BG70">
        <v>40.551048999999999</v>
      </c>
      <c r="BH70">
        <v>-105.05831000000001</v>
      </c>
      <c r="BI70" t="str">
        <f t="shared" si="140"/>
        <v>[40.551049,-105.05831],</v>
      </c>
      <c r="BJ70" t="b">
        <v>1</v>
      </c>
      <c r="BK70" t="str">
        <f>IF(BJ70&gt;0,"&lt;img src=@img/kidicon.png@&gt;","")</f>
        <v>&lt;img src=@img/kidicon.png@&gt;</v>
      </c>
      <c r="BL70" t="s">
        <v>424</v>
      </c>
    </row>
    <row r="71" spans="2:64" ht="21" customHeight="1" x14ac:dyDescent="0.35">
      <c r="B71" t="s">
        <v>176</v>
      </c>
      <c r="C71" t="s">
        <v>284</v>
      </c>
      <c r="D71" t="s">
        <v>247</v>
      </c>
      <c r="E71" t="s">
        <v>400</v>
      </c>
      <c r="G71" t="s">
        <v>177</v>
      </c>
      <c r="W71" t="str">
        <f t="shared" si="119"/>
        <v/>
      </c>
      <c r="X71" t="str">
        <f t="shared" si="120"/>
        <v/>
      </c>
      <c r="Y71" t="str">
        <f t="shared" si="121"/>
        <v/>
      </c>
      <c r="Z71" t="str">
        <f t="shared" si="122"/>
        <v/>
      </c>
      <c r="AA71" t="str">
        <f t="shared" si="123"/>
        <v/>
      </c>
      <c r="AB71" t="str">
        <f t="shared" si="124"/>
        <v/>
      </c>
      <c r="AC71" t="str">
        <f t="shared" si="125"/>
        <v/>
      </c>
      <c r="AD71" t="str">
        <f t="shared" si="126"/>
        <v/>
      </c>
      <c r="AE71" t="str">
        <f t="shared" si="148"/>
        <v/>
      </c>
      <c r="AF71" t="str">
        <f t="shared" si="149"/>
        <v/>
      </c>
      <c r="AG71" t="str">
        <f t="shared" si="127"/>
        <v/>
      </c>
      <c r="AH71" t="str">
        <f t="shared" si="128"/>
        <v/>
      </c>
      <c r="AI71" t="str">
        <f t="shared" si="129"/>
        <v/>
      </c>
      <c r="AJ71" t="str">
        <f t="shared" si="130"/>
        <v/>
      </c>
      <c r="AK71" t="str">
        <f t="shared" si="141"/>
        <v/>
      </c>
      <c r="AL71" t="str">
        <f t="shared" si="142"/>
        <v/>
      </c>
      <c r="AM71" t="str">
        <f t="shared" si="143"/>
        <v/>
      </c>
      <c r="AN71" t="str">
        <f t="shared" si="144"/>
        <v/>
      </c>
      <c r="AO71" t="str">
        <f t="shared" si="145"/>
        <v/>
      </c>
      <c r="AP71" t="str">
        <f t="shared" si="146"/>
        <v/>
      </c>
      <c r="AQ71" t="str">
        <f t="shared" si="147"/>
        <v/>
      </c>
      <c r="AR71" s="5" t="s">
        <v>238</v>
      </c>
      <c r="AS71" t="s">
        <v>271</v>
      </c>
      <c r="AU71" t="s">
        <v>275</v>
      </c>
      <c r="AV71" s="3" t="s">
        <v>282</v>
      </c>
      <c r="AW71" s="3" t="s">
        <v>282</v>
      </c>
      <c r="AX71" s="4" t="str">
        <f t="shared" si="131"/>
        <v>{
    'name': "Gilded Goat Brewing",
    'area': "midtown",'hours': {
      'sunday-start':"", 'sunday-end':"", 'monday-start':"", 'monday-end':"", 'tuesday-start':"", 'tuesday-end':"", 'wednesday-start':"", 'wednesday-end':"", 'thursday-start':"", 'thursday-end':"", 'friday-start':"", 'friday-end':"", 'saturday-start':"", 'saturday-end':""},  'description': "", 'link':"https://gildedgoatbrewing.com/", 'pricing':"med",   'phone-number': "", 'address': "3500 S. College Avenue, Fort Collins, CO 80525", 'other-amenities': ['outdoor','','easy'], 'has-drink':false, 'has-food':false},</v>
      </c>
      <c r="AY71" t="str">
        <f t="shared" si="132"/>
        <v>&lt;img src=@img/outdoor.png@&gt;</v>
      </c>
      <c r="AZ71" t="str">
        <f t="shared" si="133"/>
        <v/>
      </c>
      <c r="BA71" t="str">
        <f t="shared" si="134"/>
        <v>&lt;img src=@img/easy.png@&gt;</v>
      </c>
      <c r="BB71" t="str">
        <f t="shared" si="135"/>
        <v/>
      </c>
      <c r="BC71" t="str">
        <f t="shared" si="136"/>
        <v/>
      </c>
      <c r="BD71" t="str">
        <f t="shared" si="137"/>
        <v>&lt;img src=@img/outdoor.png@&gt;&lt;img src=@img/easy.png@&gt;</v>
      </c>
      <c r="BE71" t="str">
        <f t="shared" si="138"/>
        <v>outdoor easy med midtown</v>
      </c>
      <c r="BF71" t="str">
        <f t="shared" si="139"/>
        <v>Midtown</v>
      </c>
      <c r="BG71">
        <v>40.539341999999998</v>
      </c>
      <c r="BH71">
        <v>-105.075287</v>
      </c>
      <c r="BI71" t="str">
        <f t="shared" si="140"/>
        <v>[40.539342,-105.075287],</v>
      </c>
      <c r="BK71" t="str">
        <f>IF(BJ71&gt;0,"&lt;img src=@img/kidicon.png@&gt;","")</f>
        <v/>
      </c>
    </row>
    <row r="72" spans="2:64" ht="21" customHeight="1" x14ac:dyDescent="0.35">
      <c r="B72" t="s">
        <v>531</v>
      </c>
      <c r="C72" t="s">
        <v>395</v>
      </c>
      <c r="E72" t="s">
        <v>400</v>
      </c>
      <c r="G72" s="6" t="s">
        <v>532</v>
      </c>
      <c r="H72">
        <v>1600</v>
      </c>
      <c r="I72">
        <v>1800</v>
      </c>
      <c r="J72">
        <v>1600</v>
      </c>
      <c r="K72">
        <v>1800</v>
      </c>
      <c r="L72">
        <v>1600</v>
      </c>
      <c r="M72">
        <v>1800</v>
      </c>
      <c r="N72">
        <v>1600</v>
      </c>
      <c r="O72">
        <v>1800</v>
      </c>
      <c r="P72">
        <v>1600</v>
      </c>
      <c r="Q72">
        <v>1800</v>
      </c>
      <c r="R72">
        <v>1600</v>
      </c>
      <c r="S72">
        <v>1800</v>
      </c>
      <c r="T72">
        <v>1600</v>
      </c>
      <c r="U72">
        <v>1800</v>
      </c>
      <c r="V72" s="4" t="s">
        <v>657</v>
      </c>
      <c r="W72">
        <f t="shared" si="119"/>
        <v>16</v>
      </c>
      <c r="X72">
        <f t="shared" si="120"/>
        <v>18</v>
      </c>
      <c r="Y72">
        <f t="shared" si="121"/>
        <v>16</v>
      </c>
      <c r="Z72">
        <f t="shared" si="122"/>
        <v>18</v>
      </c>
      <c r="AA72">
        <f t="shared" si="123"/>
        <v>16</v>
      </c>
      <c r="AB72">
        <f t="shared" si="124"/>
        <v>18</v>
      </c>
      <c r="AC72">
        <f t="shared" si="125"/>
        <v>16</v>
      </c>
      <c r="AD72">
        <f t="shared" si="126"/>
        <v>18</v>
      </c>
      <c r="AE72">
        <f t="shared" si="148"/>
        <v>16</v>
      </c>
      <c r="AF72">
        <f t="shared" si="149"/>
        <v>18</v>
      </c>
      <c r="AG72">
        <f t="shared" si="127"/>
        <v>16</v>
      </c>
      <c r="AH72">
        <f t="shared" si="128"/>
        <v>18</v>
      </c>
      <c r="AI72">
        <f t="shared" si="129"/>
        <v>16</v>
      </c>
      <c r="AJ72">
        <f t="shared" si="130"/>
        <v>18</v>
      </c>
      <c r="AK72" t="str">
        <f t="shared" si="141"/>
        <v>4pm-6pm</v>
      </c>
      <c r="AL72" t="str">
        <f t="shared" si="142"/>
        <v>4pm-6pm</v>
      </c>
      <c r="AM72" t="str">
        <f t="shared" si="143"/>
        <v>4pm-6pm</v>
      </c>
      <c r="AN72" t="str">
        <f t="shared" si="144"/>
        <v>4pm-6pm</v>
      </c>
      <c r="AO72" t="str">
        <f t="shared" si="145"/>
        <v>4pm-6pm</v>
      </c>
      <c r="AP72" t="str">
        <f t="shared" si="146"/>
        <v>4pm-6pm</v>
      </c>
      <c r="AQ72" t="str">
        <f t="shared" si="147"/>
        <v>4pm-6pm</v>
      </c>
      <c r="AR72" s="11" t="s">
        <v>533</v>
      </c>
      <c r="AS72" t="s">
        <v>271</v>
      </c>
      <c r="AU72" t="s">
        <v>275</v>
      </c>
      <c r="AV72" s="3" t="s">
        <v>281</v>
      </c>
      <c r="AW72" s="3" t="s">
        <v>282</v>
      </c>
      <c r="AX72" s="4" t="str">
        <f t="shared" si="131"/>
        <v>{
    'name': "Ginger and Baker",
    'area': "old",'hours': {
      'sunday-start':"1600", 'sunday-end':"1800", 'monday-start':"1600", 'monday-end':"1800", 'tuesday-start':"1600", 'tuesday-end':"1800", 'wednesday-start':"1600", 'wednesday-end':"1800", 'thursday-start':"1600", 'thursday-end':"1800", 'friday-start':"1600", 'friday-end':"1800", 'saturday-start':"1600", 'saturday-end':"1800"},  'description': "All sorts of great happy hour small plates!&lt;br&gt;Draught beers at $4/glass&lt;br&gt;Select wines at $5/glass&lt;br&gt;House cocktails at $6/glass&lt;br&gt;Private parking lot! Makes parking a snap!", 'link':"ttps://gingerandbaker.com", 'pricing':"med",   'phone-number': "", 'address': "359 Linden St, Fort Collins, CO 80524", 'other-amenities': ['outdoor','','easy'], 'has-drink':true, 'has-food':false},</v>
      </c>
      <c r="AY72" t="str">
        <f t="shared" si="132"/>
        <v>&lt;img src=@img/outdoor.png@&gt;</v>
      </c>
      <c r="AZ72" t="str">
        <f t="shared" si="133"/>
        <v/>
      </c>
      <c r="BA72" t="str">
        <f t="shared" si="134"/>
        <v>&lt;img src=@img/easy.png@&gt;</v>
      </c>
      <c r="BB72" t="str">
        <f t="shared" si="135"/>
        <v>&lt;img src=@img/drinkicon.png@&gt;</v>
      </c>
      <c r="BC72" t="str">
        <f t="shared" si="136"/>
        <v/>
      </c>
      <c r="BD72" t="str">
        <f t="shared" si="137"/>
        <v>&lt;img src=@img/outdoor.png@&gt;&lt;img src=@img/easy.png@&gt;&lt;img src=@img/drinkicon.png@&gt;</v>
      </c>
      <c r="BE72" t="str">
        <f t="shared" si="138"/>
        <v>outdoor drink easy med old</v>
      </c>
      <c r="BF72" t="str">
        <f t="shared" si="139"/>
        <v>Old Town</v>
      </c>
      <c r="BG72">
        <v>40.590029999999999</v>
      </c>
      <c r="BH72">
        <v>-105.07362999999999</v>
      </c>
      <c r="BI72" t="str">
        <f t="shared" si="140"/>
        <v>[40.59003,-105.07363],</v>
      </c>
    </row>
    <row r="73" spans="2:64" ht="21" customHeight="1" x14ac:dyDescent="0.35">
      <c r="B73" t="s">
        <v>474</v>
      </c>
      <c r="C73" t="s">
        <v>647</v>
      </c>
      <c r="E73" t="s">
        <v>400</v>
      </c>
      <c r="G73" t="s">
        <v>475</v>
      </c>
      <c r="W73" t="str">
        <f t="shared" si="119"/>
        <v/>
      </c>
      <c r="X73" t="str">
        <f t="shared" si="120"/>
        <v/>
      </c>
      <c r="Y73" t="str">
        <f t="shared" si="121"/>
        <v/>
      </c>
      <c r="Z73" t="str">
        <f t="shared" si="122"/>
        <v/>
      </c>
      <c r="AA73" t="str">
        <f t="shared" si="123"/>
        <v/>
      </c>
      <c r="AB73" t="str">
        <f t="shared" si="124"/>
        <v/>
      </c>
      <c r="AC73" t="str">
        <f t="shared" si="125"/>
        <v/>
      </c>
      <c r="AD73" t="str">
        <f t="shared" si="126"/>
        <v/>
      </c>
      <c r="AE73" t="str">
        <f t="shared" si="148"/>
        <v/>
      </c>
      <c r="AF73" t="str">
        <f t="shared" si="149"/>
        <v/>
      </c>
      <c r="AG73" t="str">
        <f t="shared" si="127"/>
        <v/>
      </c>
      <c r="AH73" t="str">
        <f t="shared" si="128"/>
        <v/>
      </c>
      <c r="AI73" t="str">
        <f t="shared" si="129"/>
        <v/>
      </c>
      <c r="AJ73" t="str">
        <f t="shared" si="130"/>
        <v/>
      </c>
      <c r="AK73" t="str">
        <f t="shared" si="141"/>
        <v/>
      </c>
      <c r="AL73" t="str">
        <f t="shared" si="142"/>
        <v/>
      </c>
      <c r="AM73" t="str">
        <f t="shared" si="143"/>
        <v/>
      </c>
      <c r="AN73" t="str">
        <f t="shared" si="144"/>
        <v/>
      </c>
      <c r="AO73" t="str">
        <f t="shared" si="145"/>
        <v/>
      </c>
      <c r="AP73" t="str">
        <f t="shared" si="146"/>
        <v/>
      </c>
      <c r="AQ73" t="str">
        <f t="shared" si="147"/>
        <v/>
      </c>
      <c r="AR73" s="5"/>
      <c r="AU73" t="s">
        <v>275</v>
      </c>
      <c r="AV73" s="3" t="s">
        <v>282</v>
      </c>
      <c r="AW73" s="3" t="s">
        <v>282</v>
      </c>
      <c r="AX73" s="4" t="str">
        <f t="shared" si="131"/>
        <v>{
    'name': "Hacienda Real Family Mexican",
    'area': "efoco",'hours': {
      'sunday-start':"", 'sunday-end':"", 'monday-start':"", 'monday-end':"", 'tuesday-start':"", 'tuesday-end':"", 'wednesday-start':"", 'wednesday-end':"", 'thursday-start':"", 'thursday-end':"", 'friday-start':"", 'friday-end':"", 'saturday-start':"", 'saturday-end':""},  'description': "", 'link':"", 'pricing':"med",   'phone-number': "", 'address': "421 Centro Way, Fort Collins, CO 80524", 'other-amenities': ['','','easy'], 'has-drink':false, 'has-food':false},</v>
      </c>
      <c r="AY73" t="str">
        <f t="shared" si="132"/>
        <v/>
      </c>
      <c r="AZ73" t="str">
        <f t="shared" si="133"/>
        <v/>
      </c>
      <c r="BA73" t="str">
        <f t="shared" si="134"/>
        <v>&lt;img src=@img/easy.png@&gt;</v>
      </c>
      <c r="BB73" t="str">
        <f t="shared" si="135"/>
        <v/>
      </c>
      <c r="BC73" t="str">
        <f t="shared" si="136"/>
        <v/>
      </c>
      <c r="BD73" t="str">
        <f t="shared" si="137"/>
        <v>&lt;img src=@img/easy.png@&gt;</v>
      </c>
      <c r="BE73" t="str">
        <f t="shared" si="138"/>
        <v>easy med efoco</v>
      </c>
      <c r="BF73" t="str">
        <f t="shared" si="139"/>
        <v>East FoCo</v>
      </c>
      <c r="BG73">
        <v>40.581789000000001</v>
      </c>
      <c r="BH73">
        <v>-105.00803000000001</v>
      </c>
      <c r="BI73" t="str">
        <f t="shared" si="140"/>
        <v>[40.581789,-105.00803],</v>
      </c>
      <c r="BK73" t="str">
        <f>IF(BJ73&gt;0,"&lt;img src=@img/kidicon.png@&gt;","")</f>
        <v/>
      </c>
    </row>
    <row r="74" spans="2:64" ht="21" customHeight="1" x14ac:dyDescent="0.35">
      <c r="B74" t="s">
        <v>653</v>
      </c>
      <c r="C74" t="s">
        <v>650</v>
      </c>
      <c r="E74" t="s">
        <v>400</v>
      </c>
      <c r="G74" t="s">
        <v>656</v>
      </c>
      <c r="H74">
        <v>1500</v>
      </c>
      <c r="I74">
        <v>1800</v>
      </c>
      <c r="J74">
        <v>1500</v>
      </c>
      <c r="K74">
        <v>2100</v>
      </c>
      <c r="L74">
        <v>1500</v>
      </c>
      <c r="M74">
        <v>1800</v>
      </c>
      <c r="N74">
        <v>1500</v>
      </c>
      <c r="O74">
        <v>1800</v>
      </c>
      <c r="P74">
        <v>1500</v>
      </c>
      <c r="Q74">
        <v>1800</v>
      </c>
      <c r="R74">
        <v>1500</v>
      </c>
      <c r="S74">
        <v>1800</v>
      </c>
      <c r="T74">
        <v>1500</v>
      </c>
      <c r="U74">
        <v>1800</v>
      </c>
      <c r="V74" t="s">
        <v>655</v>
      </c>
      <c r="W74">
        <f t="shared" si="119"/>
        <v>15</v>
      </c>
      <c r="X74">
        <f t="shared" si="120"/>
        <v>18</v>
      </c>
      <c r="Y74">
        <f t="shared" si="121"/>
        <v>15</v>
      </c>
      <c r="Z74">
        <f t="shared" si="122"/>
        <v>21</v>
      </c>
      <c r="AA74">
        <f t="shared" si="123"/>
        <v>15</v>
      </c>
      <c r="AB74">
        <f t="shared" si="124"/>
        <v>18</v>
      </c>
      <c r="AC74">
        <f t="shared" si="125"/>
        <v>15</v>
      </c>
      <c r="AD74">
        <f t="shared" si="126"/>
        <v>18</v>
      </c>
      <c r="AE74">
        <f t="shared" si="148"/>
        <v>15</v>
      </c>
      <c r="AF74">
        <f t="shared" si="149"/>
        <v>18</v>
      </c>
      <c r="AG74">
        <f t="shared" si="127"/>
        <v>15</v>
      </c>
      <c r="AH74">
        <f t="shared" si="128"/>
        <v>18</v>
      </c>
      <c r="AI74">
        <f t="shared" si="129"/>
        <v>15</v>
      </c>
      <c r="AJ74">
        <f t="shared" si="130"/>
        <v>18</v>
      </c>
      <c r="AK74" t="str">
        <f t="shared" si="141"/>
        <v>3pm-6pm</v>
      </c>
      <c r="AL74" t="str">
        <f t="shared" si="142"/>
        <v>3pm-9pm</v>
      </c>
      <c r="AM74" t="str">
        <f t="shared" si="143"/>
        <v>3pm-6pm</v>
      </c>
      <c r="AN74" t="str">
        <f t="shared" si="144"/>
        <v>3pm-6pm</v>
      </c>
      <c r="AO74" t="str">
        <f t="shared" si="145"/>
        <v>3pm-6pm</v>
      </c>
      <c r="AP74" t="str">
        <f t="shared" si="146"/>
        <v>3pm-6pm</v>
      </c>
      <c r="AQ74" t="str">
        <f t="shared" si="147"/>
        <v>3pm-6pm</v>
      </c>
      <c r="AR74" s="5" t="s">
        <v>654</v>
      </c>
      <c r="AU74" t="s">
        <v>275</v>
      </c>
      <c r="AV74" s="3" t="s">
        <v>281</v>
      </c>
      <c r="AW74" s="3" t="s">
        <v>281</v>
      </c>
      <c r="AX74" s="4" t="str">
        <f t="shared" si="131"/>
        <v>{
    'name': "Hearth Restaurant and Pub",
    'area': "windsor",'hours': {
      'sunday-start':"1500", 'sunday-end':"1800", 'monday-start':"1500", 'monday-end':"2100", 'tuesday-start':"1500", 'tuesday-end':"1800", 'wednesday-start':"1500", 'wednesday-end':"1800", 'thursday-start':"1500", 'thursday-end':"1800", 'friday-start':"1500", 'friday-end':"1800", 'saturday-start':"1500", 'saturday-end':"1800"},  'description': "$4 House Wines&lt;br&gt;$5-7 Cocktails&lt;br&gt;$3-5 Beers &lt;br&gt;More than 20 Food specials ranging from $1-16", 'link':"http://www.hearthrestaurantandpub.com/", 'pricing':"med",   'phone-number': "", 'address': "205 1/2 4th Street Windsor, CO 80550", 'other-amenities': ['','','easy'], 'has-drink':true, 'has-food':true},</v>
      </c>
      <c r="AY74" t="str">
        <f t="shared" si="132"/>
        <v/>
      </c>
      <c r="AZ74" t="str">
        <f t="shared" si="133"/>
        <v/>
      </c>
      <c r="BA74" t="str">
        <f t="shared" si="134"/>
        <v>&lt;img src=@img/easy.png@&gt;</v>
      </c>
      <c r="BB74" t="str">
        <f t="shared" si="135"/>
        <v>&lt;img src=@img/drinkicon.png@&gt;</v>
      </c>
      <c r="BC74" t="str">
        <f t="shared" si="136"/>
        <v>&lt;img src=@img/foodicon.png@&gt;</v>
      </c>
      <c r="BD74" t="str">
        <f t="shared" si="137"/>
        <v>&lt;img src=@img/easy.png@&gt;&lt;img src=@img/drinkicon.png@&gt;&lt;img src=@img/foodicon.png@&gt;</v>
      </c>
      <c r="BE74" t="str">
        <f t="shared" si="138"/>
        <v>drink food easy med windsor</v>
      </c>
      <c r="BF74" t="str">
        <f t="shared" si="139"/>
        <v>Windsor</v>
      </c>
      <c r="BG74">
        <v>40.479640000000003</v>
      </c>
      <c r="BH74">
        <v>-104.90192</v>
      </c>
      <c r="BI74" t="str">
        <f t="shared" si="140"/>
        <v>[40.47964,-104.90192],</v>
      </c>
    </row>
    <row r="75" spans="2:64" ht="21" customHeight="1" x14ac:dyDescent="0.35">
      <c r="B75" t="s">
        <v>256</v>
      </c>
      <c r="C75" t="s">
        <v>395</v>
      </c>
      <c r="D75" t="s">
        <v>247</v>
      </c>
      <c r="E75" t="s">
        <v>400</v>
      </c>
      <c r="G75" t="s">
        <v>257</v>
      </c>
      <c r="H75">
        <v>1400</v>
      </c>
      <c r="I75">
        <v>2400</v>
      </c>
      <c r="J75">
        <v>1600</v>
      </c>
      <c r="K75">
        <v>1900</v>
      </c>
      <c r="L75">
        <v>1600</v>
      </c>
      <c r="M75">
        <v>1900</v>
      </c>
      <c r="N75">
        <v>1600</v>
      </c>
      <c r="O75">
        <v>1900</v>
      </c>
      <c r="P75">
        <v>1600</v>
      </c>
      <c r="Q75">
        <v>1900</v>
      </c>
      <c r="R75">
        <v>1600</v>
      </c>
      <c r="S75">
        <v>1900</v>
      </c>
      <c r="T75">
        <v>1600</v>
      </c>
      <c r="U75">
        <v>1900</v>
      </c>
      <c r="V75" t="s">
        <v>713</v>
      </c>
      <c r="W75">
        <f t="shared" si="119"/>
        <v>14</v>
      </c>
      <c r="X75">
        <f t="shared" si="120"/>
        <v>24</v>
      </c>
      <c r="Y75">
        <f t="shared" si="121"/>
        <v>16</v>
      </c>
      <c r="Z75">
        <f t="shared" si="122"/>
        <v>19</v>
      </c>
      <c r="AA75">
        <f t="shared" si="123"/>
        <v>16</v>
      </c>
      <c r="AB75">
        <f t="shared" si="124"/>
        <v>19</v>
      </c>
      <c r="AC75">
        <f t="shared" si="125"/>
        <v>16</v>
      </c>
      <c r="AD75">
        <f t="shared" si="126"/>
        <v>19</v>
      </c>
      <c r="AE75">
        <f t="shared" si="148"/>
        <v>16</v>
      </c>
      <c r="AF75">
        <f t="shared" si="149"/>
        <v>19</v>
      </c>
      <c r="AG75">
        <f t="shared" si="127"/>
        <v>16</v>
      </c>
      <c r="AH75">
        <f t="shared" si="128"/>
        <v>19</v>
      </c>
      <c r="AI75">
        <f t="shared" si="129"/>
        <v>16</v>
      </c>
      <c r="AJ75">
        <f t="shared" si="130"/>
        <v>19</v>
      </c>
      <c r="AK75" t="str">
        <f t="shared" si="141"/>
        <v>2pm-12am</v>
      </c>
      <c r="AL75" t="str">
        <f t="shared" si="142"/>
        <v>4pm-7pm</v>
      </c>
      <c r="AM75" t="str">
        <f t="shared" si="143"/>
        <v>4pm-7pm</v>
      </c>
      <c r="AN75" t="str">
        <f t="shared" si="144"/>
        <v>4pm-7pm</v>
      </c>
      <c r="AO75" t="str">
        <f t="shared" si="145"/>
        <v>4pm-7pm</v>
      </c>
      <c r="AP75" t="str">
        <f t="shared" si="146"/>
        <v>4pm-7pm</v>
      </c>
      <c r="AQ75" t="str">
        <f t="shared" si="147"/>
        <v>4pm-7pm</v>
      </c>
      <c r="AR75" s="2" t="s">
        <v>337</v>
      </c>
      <c r="AU75" t="s">
        <v>274</v>
      </c>
      <c r="AV75" s="3" t="s">
        <v>281</v>
      </c>
      <c r="AW75" s="3" t="s">
        <v>282</v>
      </c>
      <c r="AX75" s="4" t="str">
        <f t="shared" si="131"/>
        <v>{
    'name': "High Point",
    'area': "old",'hours': {
      'sunday-start':"1400", 'sunday-end':"2400", 'monday-start':"1600", 'monday-end':"1900", 'tuesday-start':"1600", 'tuesday-end':"1900", 'wednesday-start':"1600", 'wednesday-end':"1900", 'thursday-start':"1600", 'thursday-end':"1900", 'friday-start':"1600", 'friday-end':"1900", 'saturday-start':"1600", 'saturday-end':"1900"},  'description': "Monday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 'link':"http://www.highpointbar.com/", 'pricing':"med",   'phone-number': "", 'address': "146 N College Ave, Fort Collins, CO 80524", 'other-amenities': ['','','hard'], 'has-drink':true, 'has-food':false},</v>
      </c>
      <c r="AY75" t="str">
        <f t="shared" si="132"/>
        <v/>
      </c>
      <c r="AZ75" t="str">
        <f t="shared" si="133"/>
        <v/>
      </c>
      <c r="BA75" t="str">
        <f t="shared" si="134"/>
        <v>&lt;img src=@img/hard.png@&gt;</v>
      </c>
      <c r="BB75" t="str">
        <f t="shared" si="135"/>
        <v>&lt;img src=@img/drinkicon.png@&gt;</v>
      </c>
      <c r="BC75" t="str">
        <f t="shared" si="136"/>
        <v/>
      </c>
      <c r="BD75" t="str">
        <f t="shared" si="137"/>
        <v>&lt;img src=@img/hard.png@&gt;&lt;img src=@img/drinkicon.png@&gt;</v>
      </c>
      <c r="BE75" t="str">
        <f t="shared" si="138"/>
        <v>drink hard med old</v>
      </c>
      <c r="BF75" t="str">
        <f t="shared" si="139"/>
        <v>Old Town</v>
      </c>
      <c r="BG75">
        <v>40.588039999999999</v>
      </c>
      <c r="BH75">
        <v>-105.076588</v>
      </c>
      <c r="BI75" t="str">
        <f t="shared" si="140"/>
        <v>[40.58804,-105.076588],</v>
      </c>
      <c r="BK75" t="str">
        <f>IF(BJ75&gt;0,"&lt;img src=@img/kidicon.png@&gt;","")</f>
        <v/>
      </c>
    </row>
    <row r="76" spans="2:64" ht="21" customHeight="1" x14ac:dyDescent="0.35">
      <c r="B76" t="s">
        <v>791</v>
      </c>
      <c r="C76" t="s">
        <v>395</v>
      </c>
      <c r="E76" t="s">
        <v>400</v>
      </c>
      <c r="G76" t="s">
        <v>614</v>
      </c>
      <c r="W76" t="str">
        <f t="shared" si="119"/>
        <v/>
      </c>
      <c r="X76" t="str">
        <f t="shared" si="120"/>
        <v/>
      </c>
      <c r="Y76" t="str">
        <f t="shared" si="121"/>
        <v/>
      </c>
      <c r="Z76" t="str">
        <f t="shared" si="122"/>
        <v/>
      </c>
      <c r="AA76" t="str">
        <f t="shared" si="123"/>
        <v/>
      </c>
      <c r="AB76" t="str">
        <f t="shared" si="124"/>
        <v/>
      </c>
      <c r="AC76" t="str">
        <f t="shared" si="125"/>
        <v/>
      </c>
      <c r="AD76" t="str">
        <f t="shared" si="126"/>
        <v/>
      </c>
      <c r="AE76" t="str">
        <f t="shared" si="148"/>
        <v/>
      </c>
      <c r="AF76" t="str">
        <f t="shared" si="149"/>
        <v/>
      </c>
      <c r="AG76" t="str">
        <f t="shared" si="127"/>
        <v/>
      </c>
      <c r="AH76" t="str">
        <f t="shared" si="128"/>
        <v/>
      </c>
      <c r="AI76" t="str">
        <f t="shared" si="129"/>
        <v/>
      </c>
      <c r="AJ76" t="str">
        <f t="shared" si="130"/>
        <v/>
      </c>
      <c r="AK76" t="str">
        <f t="shared" si="141"/>
        <v/>
      </c>
      <c r="AL76" t="str">
        <f t="shared" si="142"/>
        <v/>
      </c>
      <c r="AM76" t="str">
        <f t="shared" si="143"/>
        <v/>
      </c>
      <c r="AN76" t="str">
        <f t="shared" si="144"/>
        <v/>
      </c>
      <c r="AO76" t="str">
        <f t="shared" si="145"/>
        <v/>
      </c>
      <c r="AP76" t="str">
        <f t="shared" si="146"/>
        <v/>
      </c>
      <c r="AQ76" t="str">
        <f t="shared" si="147"/>
        <v/>
      </c>
      <c r="AR76" t="s">
        <v>628</v>
      </c>
      <c r="AU76" t="s">
        <v>274</v>
      </c>
      <c r="AV76" s="3" t="s">
        <v>282</v>
      </c>
      <c r="AW76" s="3" t="s">
        <v>282</v>
      </c>
      <c r="AX76" s="4" t="str">
        <f t="shared" si="131"/>
        <v>{
    'name': "Hodis Half Note",
    'area': "old",'hours': {
      'sunday-start':"", 'sunday-end':"", 'monday-start':"", 'monday-end':"", 'tuesday-start':"", 'tuesday-end':"", 'wednesday-start':"", 'wednesday-end':"", 'thursday-start':"", 'thursday-end':"", 'friday-start':"", 'friday-end':"", 'saturday-start':"", 'saturday-end':""},  'description': "", 'link':"https://www.hodishalfnote.com/", 'pricing':"med",   'phone-number': "", 'address': "167 North College Ave Fort Collins CO", 'other-amenities': ['','','hard'], 'has-drink':false, 'has-food':false},</v>
      </c>
      <c r="AY76" t="str">
        <f t="shared" si="132"/>
        <v/>
      </c>
      <c r="AZ76" t="str">
        <f t="shared" si="133"/>
        <v/>
      </c>
      <c r="BA76" t="str">
        <f t="shared" si="134"/>
        <v>&lt;img src=@img/hard.png@&gt;</v>
      </c>
      <c r="BB76" t="str">
        <f t="shared" si="135"/>
        <v/>
      </c>
      <c r="BC76" t="str">
        <f t="shared" si="136"/>
        <v/>
      </c>
      <c r="BD76" t="str">
        <f t="shared" si="137"/>
        <v>&lt;img src=@img/hard.png@&gt;</v>
      </c>
      <c r="BE76" t="str">
        <f t="shared" si="138"/>
        <v>hard med old</v>
      </c>
      <c r="BF76" t="str">
        <f t="shared" si="139"/>
        <v>Old Town</v>
      </c>
      <c r="BG76">
        <v>40.588389999999997</v>
      </c>
      <c r="BH76">
        <v>-105.0776</v>
      </c>
      <c r="BI76" t="str">
        <f t="shared" si="140"/>
        <v>[40.58839,-105.0776],</v>
      </c>
    </row>
    <row r="77" spans="2:64" ht="21" customHeight="1" x14ac:dyDescent="0.35">
      <c r="B77" t="s">
        <v>178</v>
      </c>
      <c r="C77" t="s">
        <v>395</v>
      </c>
      <c r="D77" t="s">
        <v>247</v>
      </c>
      <c r="E77" t="s">
        <v>400</v>
      </c>
      <c r="G77" t="s">
        <v>179</v>
      </c>
      <c r="W77" t="str">
        <f t="shared" si="119"/>
        <v/>
      </c>
      <c r="X77" t="str">
        <f t="shared" si="120"/>
        <v/>
      </c>
      <c r="Y77" t="str">
        <f t="shared" si="121"/>
        <v/>
      </c>
      <c r="Z77" t="str">
        <f t="shared" si="122"/>
        <v/>
      </c>
      <c r="AA77" t="str">
        <f t="shared" si="123"/>
        <v/>
      </c>
      <c r="AB77" t="str">
        <f t="shared" si="124"/>
        <v/>
      </c>
      <c r="AC77" t="str">
        <f t="shared" si="125"/>
        <v/>
      </c>
      <c r="AD77" t="str">
        <f t="shared" si="126"/>
        <v/>
      </c>
      <c r="AE77" t="str">
        <f t="shared" si="148"/>
        <v/>
      </c>
      <c r="AF77" t="str">
        <f t="shared" si="149"/>
        <v/>
      </c>
      <c r="AG77" t="str">
        <f t="shared" si="127"/>
        <v/>
      </c>
      <c r="AH77" t="str">
        <f t="shared" si="128"/>
        <v/>
      </c>
      <c r="AI77" t="str">
        <f t="shared" si="129"/>
        <v/>
      </c>
      <c r="AJ77" t="str">
        <f t="shared" si="130"/>
        <v/>
      </c>
      <c r="AK77" t="str">
        <f t="shared" si="141"/>
        <v/>
      </c>
      <c r="AL77" t="str">
        <f t="shared" si="142"/>
        <v/>
      </c>
      <c r="AM77" t="str">
        <f t="shared" si="143"/>
        <v/>
      </c>
      <c r="AN77" t="str">
        <f t="shared" si="144"/>
        <v/>
      </c>
      <c r="AO77" t="str">
        <f t="shared" si="145"/>
        <v/>
      </c>
      <c r="AP77" t="str">
        <f t="shared" si="146"/>
        <v/>
      </c>
      <c r="AQ77" t="str">
        <f t="shared" si="147"/>
        <v/>
      </c>
      <c r="AR77" s="2" t="s">
        <v>322</v>
      </c>
      <c r="AS77" t="s">
        <v>271</v>
      </c>
      <c r="AT77" t="s">
        <v>280</v>
      </c>
      <c r="AU77" t="s">
        <v>27</v>
      </c>
      <c r="AV77" s="3" t="s">
        <v>282</v>
      </c>
      <c r="AW77" s="3" t="s">
        <v>282</v>
      </c>
      <c r="AX77" s="4" t="str">
        <f t="shared" si="131"/>
        <v>{
    'name': "Horse &amp; Dragon Brewing Company",
    'area': "old",'hours': {
      'sunday-start':"", 'sunday-end':"", 'monday-start':"", 'monday-end':"", 'tuesday-start':"", 'tuesday-end':"", 'wednesday-start':"", 'wednesday-end':"", 'thursday-start':"", 'thursday-end':"", 'friday-start':"", 'friday-end':"", 'saturday-start':"", 'saturday-end':""},  'description': "", 'link':"http://www.horseanddragonbrewing.com/", 'pricing':"med",   'phone-number': "", 'address': "124 Racquette Drive, Fort Collins, CO 80524", 'other-amenities': ['outdoor','pets','medium'], 'has-drink':false, 'has-food':false},</v>
      </c>
      <c r="AY77" t="str">
        <f t="shared" si="132"/>
        <v>&lt;img src=@img/outdoor.png@&gt;</v>
      </c>
      <c r="AZ77" t="str">
        <f t="shared" si="133"/>
        <v>&lt;img src=@img/pets.png@&gt;</v>
      </c>
      <c r="BA77" t="str">
        <f t="shared" si="134"/>
        <v>&lt;img src=@img/medium.png@&gt;</v>
      </c>
      <c r="BB77" t="str">
        <f t="shared" si="135"/>
        <v/>
      </c>
      <c r="BC77" t="str">
        <f t="shared" si="136"/>
        <v/>
      </c>
      <c r="BD77" t="str">
        <f t="shared" si="137"/>
        <v>&lt;img src=@img/outdoor.png@&gt;&lt;img src=@img/pets.png@&gt;&lt;img src=@img/medium.png@&gt;</v>
      </c>
      <c r="BE77" t="str">
        <f t="shared" si="138"/>
        <v>outdoor pet medium med old</v>
      </c>
      <c r="BF77" t="str">
        <f t="shared" si="139"/>
        <v>Old Town</v>
      </c>
      <c r="BG77">
        <v>40.589672</v>
      </c>
      <c r="BH77">
        <v>-105.045627</v>
      </c>
      <c r="BI77" t="str">
        <f t="shared" si="140"/>
        <v>[40.589672,-105.045627],</v>
      </c>
      <c r="BK77" t="str">
        <f t="shared" ref="BK77:BK83" si="150">IF(BJ77&gt;0,"&lt;img src=@img/kidicon.png@&gt;","")</f>
        <v/>
      </c>
    </row>
    <row r="78" spans="2:64" ht="21" customHeight="1" x14ac:dyDescent="0.35">
      <c r="B78" t="s">
        <v>44</v>
      </c>
      <c r="C78" t="s">
        <v>395</v>
      </c>
      <c r="D78" t="s">
        <v>45</v>
      </c>
      <c r="E78" t="s">
        <v>400</v>
      </c>
      <c r="G78" s="1" t="s">
        <v>46</v>
      </c>
      <c r="W78" t="str">
        <f t="shared" si="119"/>
        <v/>
      </c>
      <c r="X78" t="str">
        <f t="shared" si="120"/>
        <v/>
      </c>
      <c r="Y78" t="str">
        <f t="shared" si="121"/>
        <v/>
      </c>
      <c r="Z78" t="str">
        <f t="shared" si="122"/>
        <v/>
      </c>
      <c r="AA78" t="str">
        <f t="shared" si="123"/>
        <v/>
      </c>
      <c r="AB78" t="str">
        <f t="shared" si="124"/>
        <v/>
      </c>
      <c r="AC78" t="str">
        <f t="shared" si="125"/>
        <v/>
      </c>
      <c r="AD78" t="str">
        <f t="shared" si="126"/>
        <v/>
      </c>
      <c r="AE78" t="str">
        <f t="shared" si="148"/>
        <v/>
      </c>
      <c r="AF78" t="str">
        <f t="shared" si="149"/>
        <v/>
      </c>
      <c r="AG78" t="str">
        <f t="shared" si="127"/>
        <v/>
      </c>
      <c r="AH78" t="str">
        <f t="shared" si="128"/>
        <v/>
      </c>
      <c r="AI78" t="str">
        <f t="shared" si="129"/>
        <v/>
      </c>
      <c r="AJ78" t="str">
        <f t="shared" si="130"/>
        <v/>
      </c>
      <c r="AK78" t="str">
        <f t="shared" si="141"/>
        <v/>
      </c>
      <c r="AL78" t="str">
        <f t="shared" si="142"/>
        <v/>
      </c>
      <c r="AM78" t="str">
        <f t="shared" si="143"/>
        <v/>
      </c>
      <c r="AN78" t="str">
        <f t="shared" si="144"/>
        <v/>
      </c>
      <c r="AO78" t="str">
        <f t="shared" si="145"/>
        <v/>
      </c>
      <c r="AP78" t="str">
        <f t="shared" si="146"/>
        <v/>
      </c>
      <c r="AQ78" t="str">
        <f t="shared" si="147"/>
        <v/>
      </c>
      <c r="AR78" t="s">
        <v>218</v>
      </c>
      <c r="AU78" t="s">
        <v>274</v>
      </c>
      <c r="AV78" s="3" t="s">
        <v>282</v>
      </c>
      <c r="AW78" s="3" t="s">
        <v>282</v>
      </c>
      <c r="AX78" s="4" t="str">
        <f t="shared" si="131"/>
        <v>{
    'name': "HuHot Mongolian Grill",
    'area': "old",'hours': {
      'sunday-start':"", 'sunday-end':"", 'monday-start':"", 'monday-end':"", 'tuesday-start':"", 'tuesday-end':"", 'wednesday-start':"", 'wednesday-end':"", 'thursday-start':"", 'thursday-end':"", 'friday-start':"", 'friday-end':"", 'saturday-start':"", 'saturday-end':""},  'description': "", 'link':"https://www.huhot.com/", 'pricing':"med",   'phone-number': "", 'address': "249 S College Ave, Fort Collins 80524", 'other-amenities': ['','','hard'], 'has-drink':false, 'has-food':false},</v>
      </c>
      <c r="AY78" t="str">
        <f t="shared" si="132"/>
        <v/>
      </c>
      <c r="AZ78" t="str">
        <f t="shared" si="133"/>
        <v/>
      </c>
      <c r="BA78" t="str">
        <f t="shared" si="134"/>
        <v>&lt;img src=@img/hard.png@&gt;</v>
      </c>
      <c r="BB78" t="str">
        <f t="shared" si="135"/>
        <v/>
      </c>
      <c r="BC78" t="str">
        <f t="shared" si="136"/>
        <v/>
      </c>
      <c r="BD78" t="str">
        <f t="shared" si="137"/>
        <v>&lt;img src=@img/hard.png@&gt;</v>
      </c>
      <c r="BE78" t="str">
        <f t="shared" si="138"/>
        <v>hard med old</v>
      </c>
      <c r="BF78" t="str">
        <f t="shared" si="139"/>
        <v>Old Town</v>
      </c>
      <c r="BG78">
        <v>40.584532000000003</v>
      </c>
      <c r="BH78">
        <v>-105.07735</v>
      </c>
      <c r="BI78" t="str">
        <f t="shared" si="140"/>
        <v>[40.584532,-105.07735],</v>
      </c>
      <c r="BK78" t="str">
        <f t="shared" si="150"/>
        <v/>
      </c>
    </row>
    <row r="79" spans="2:64" ht="21" customHeight="1" x14ac:dyDescent="0.35">
      <c r="B79" t="s">
        <v>792</v>
      </c>
      <c r="C79" t="s">
        <v>395</v>
      </c>
      <c r="D79" t="s">
        <v>51</v>
      </c>
      <c r="E79" t="s">
        <v>52</v>
      </c>
      <c r="G79" t="s">
        <v>154</v>
      </c>
      <c r="H79">
        <v>1500</v>
      </c>
      <c r="I79">
        <v>2000</v>
      </c>
      <c r="J79">
        <v>1500</v>
      </c>
      <c r="K79">
        <v>2000</v>
      </c>
      <c r="L79">
        <v>1500</v>
      </c>
      <c r="M79">
        <v>2000</v>
      </c>
      <c r="N79">
        <v>1500</v>
      </c>
      <c r="O79">
        <v>2000</v>
      </c>
      <c r="P79">
        <v>1500</v>
      </c>
      <c r="Q79">
        <v>2000</v>
      </c>
      <c r="R79">
        <v>1500</v>
      </c>
      <c r="S79">
        <v>2000</v>
      </c>
      <c r="T79">
        <v>1500</v>
      </c>
      <c r="U79">
        <v>2000</v>
      </c>
      <c r="V79" t="s">
        <v>449</v>
      </c>
      <c r="W79">
        <f t="shared" si="119"/>
        <v>15</v>
      </c>
      <c r="X79">
        <f t="shared" si="120"/>
        <v>20</v>
      </c>
      <c r="Y79">
        <f t="shared" si="121"/>
        <v>15</v>
      </c>
      <c r="Z79">
        <f t="shared" si="122"/>
        <v>20</v>
      </c>
      <c r="AA79">
        <f t="shared" si="123"/>
        <v>15</v>
      </c>
      <c r="AB79">
        <f t="shared" si="124"/>
        <v>20</v>
      </c>
      <c r="AC79">
        <f t="shared" si="125"/>
        <v>15</v>
      </c>
      <c r="AD79">
        <f t="shared" si="126"/>
        <v>20</v>
      </c>
      <c r="AE79">
        <f t="shared" si="148"/>
        <v>15</v>
      </c>
      <c r="AF79">
        <f t="shared" si="149"/>
        <v>20</v>
      </c>
      <c r="AG79">
        <f t="shared" si="127"/>
        <v>15</v>
      </c>
      <c r="AH79">
        <f t="shared" si="128"/>
        <v>20</v>
      </c>
      <c r="AI79">
        <f t="shared" si="129"/>
        <v>15</v>
      </c>
      <c r="AJ79">
        <f t="shared" si="130"/>
        <v>20</v>
      </c>
      <c r="AK79" t="str">
        <f t="shared" si="141"/>
        <v>3pm-8pm</v>
      </c>
      <c r="AL79" t="str">
        <f t="shared" si="142"/>
        <v>3pm-8pm</v>
      </c>
      <c r="AM79" t="str">
        <f t="shared" si="143"/>
        <v>3pm-8pm</v>
      </c>
      <c r="AN79" t="str">
        <f t="shared" si="144"/>
        <v>3pm-8pm</v>
      </c>
      <c r="AO79" t="str">
        <f t="shared" si="145"/>
        <v>3pm-8pm</v>
      </c>
      <c r="AP79" t="str">
        <f t="shared" si="146"/>
        <v>3pm-8pm</v>
      </c>
      <c r="AQ79" t="str">
        <f t="shared" si="147"/>
        <v>3pm-8pm</v>
      </c>
      <c r="AR79" s="2" t="s">
        <v>313</v>
      </c>
      <c r="AS79" t="s">
        <v>271</v>
      </c>
      <c r="AU79" t="s">
        <v>274</v>
      </c>
      <c r="AV79" s="3" t="s">
        <v>281</v>
      </c>
      <c r="AW79" s="3" t="s">
        <v>281</v>
      </c>
      <c r="AX79" s="4" t="str">
        <f t="shared" si="131"/>
        <v>{
    'name': "Illegal Petes",
    'area': "old",'hours': {
      'sunday-start':"1500", 'sunday-end':"2000", 'monday-start':"1500", 'monday-end':"2000", 'tuesday-start':"1500", 'tuesday-end':"2000", 'wednesday-start':"1500", 'wednesday-end':"2000", 'thursday-start':"1500", 'thursday-end':"2000", 'friday-start':"1500", 'friday-end':"2000", 'saturday-start':"1500", 'saturday-end':"2000"},  'description': "$2.50 Coors Lights &amp; Coors Drafts &lt;br&gt; $3.50 Select Craft Drafts &lt;br&gt; $4 House Margaritas &lt;br&gt; $3 Wells &lt;br&gt; Free Chips and Salsa w/ Bar purchase", 'link':"http://www.illegalpetes.com/fort-collins-old-town", 'pricing':"low",   'phone-number': "", 'address': "320 Walnut Street, Fort Collins, CO 80524", 'other-amenities': ['outdoor','','hard'], 'has-drink':true, 'has-food':true},</v>
      </c>
      <c r="AY79" t="str">
        <f t="shared" si="132"/>
        <v>&lt;img src=@img/outdoor.png@&gt;</v>
      </c>
      <c r="AZ79" t="str">
        <f t="shared" si="133"/>
        <v/>
      </c>
      <c r="BA79" t="str">
        <f t="shared" si="134"/>
        <v>&lt;img src=@img/hard.png@&gt;</v>
      </c>
      <c r="BB79" t="str">
        <f t="shared" si="135"/>
        <v>&lt;img src=@img/drinkicon.png@&gt;</v>
      </c>
      <c r="BC79" t="str">
        <f t="shared" si="136"/>
        <v>&lt;img src=@img/foodicon.png@&gt;</v>
      </c>
      <c r="BD79" t="str">
        <f t="shared" si="137"/>
        <v>&lt;img src=@img/outdoor.png@&gt;&lt;img src=@img/hard.png@&gt;&lt;img src=@img/drinkicon.png@&gt;&lt;img src=@img/foodicon.png@&gt;</v>
      </c>
      <c r="BE79" t="str">
        <f t="shared" si="138"/>
        <v>outdoor drink food hard low old</v>
      </c>
      <c r="BF79" t="str">
        <f t="shared" si="139"/>
        <v>Old Town</v>
      </c>
      <c r="BG79">
        <v>40.588017999999998</v>
      </c>
      <c r="BH79">
        <v>-105.074555</v>
      </c>
      <c r="BI79" t="str">
        <f t="shared" si="140"/>
        <v>[40.588018,-105.074555],</v>
      </c>
      <c r="BK79" t="str">
        <f t="shared" si="150"/>
        <v/>
      </c>
    </row>
    <row r="80" spans="2:64" ht="21" customHeight="1" x14ac:dyDescent="0.35">
      <c r="B80" t="s">
        <v>416</v>
      </c>
      <c r="C80" t="s">
        <v>284</v>
      </c>
      <c r="E80" t="s">
        <v>400</v>
      </c>
      <c r="G80" t="s">
        <v>433</v>
      </c>
      <c r="W80" t="str">
        <f t="shared" si="119"/>
        <v/>
      </c>
      <c r="X80" t="str">
        <f t="shared" si="120"/>
        <v/>
      </c>
      <c r="Y80" t="str">
        <f t="shared" si="121"/>
        <v/>
      </c>
      <c r="Z80" t="str">
        <f t="shared" si="122"/>
        <v/>
      </c>
      <c r="AA80" t="str">
        <f t="shared" si="123"/>
        <v/>
      </c>
      <c r="AB80" t="str">
        <f t="shared" si="124"/>
        <v/>
      </c>
      <c r="AC80" t="str">
        <f t="shared" si="125"/>
        <v/>
      </c>
      <c r="AD80" t="str">
        <f t="shared" si="126"/>
        <v/>
      </c>
      <c r="AE80" t="str">
        <f t="shared" si="148"/>
        <v/>
      </c>
      <c r="AF80" t="str">
        <f t="shared" si="149"/>
        <v/>
      </c>
      <c r="AG80" t="str">
        <f t="shared" si="127"/>
        <v/>
      </c>
      <c r="AH80" t="str">
        <f t="shared" si="128"/>
        <v/>
      </c>
      <c r="AI80" t="str">
        <f t="shared" si="129"/>
        <v/>
      </c>
      <c r="AJ80" t="str">
        <f t="shared" si="130"/>
        <v/>
      </c>
      <c r="AK80" t="str">
        <f t="shared" si="141"/>
        <v/>
      </c>
      <c r="AL80" t="str">
        <f t="shared" si="142"/>
        <v/>
      </c>
      <c r="AM80" t="str">
        <f t="shared" si="143"/>
        <v/>
      </c>
      <c r="AN80" t="str">
        <f t="shared" si="144"/>
        <v/>
      </c>
      <c r="AO80" t="str">
        <f t="shared" si="145"/>
        <v/>
      </c>
      <c r="AP80" t="str">
        <f t="shared" si="146"/>
        <v/>
      </c>
      <c r="AQ80" t="str">
        <f t="shared" si="147"/>
        <v/>
      </c>
      <c r="AU80" t="s">
        <v>275</v>
      </c>
      <c r="AV80" s="3" t="s">
        <v>282</v>
      </c>
      <c r="AW80" s="3" t="s">
        <v>282</v>
      </c>
      <c r="AX80" s="4" t="str">
        <f t="shared" si="131"/>
        <v>{
    'name': "Inca",
    'area': "midtown",'hours': {
      'sunday-start':"", 'sunday-end':"", 'monday-start':"", 'monday-end':"", 'tuesday-start':"", 'tuesday-end':"", 'wednesday-start':"", 'wednesday-end':"", 'thursday-start':"", 'thursday-end':"", 'friday-start':"", 'friday-end':"", 'saturday-start':"", 'saturday-end':""},  'description': "", 'link':"", 'pricing':"med",   'phone-number': "", 'address': "2413 South College Fort Collins CO", 'other-amenities': ['','','easy'], 'has-drink':false, 'has-food':false},</v>
      </c>
      <c r="AY80" t="str">
        <f t="shared" si="132"/>
        <v/>
      </c>
      <c r="AZ80" t="str">
        <f t="shared" si="133"/>
        <v/>
      </c>
      <c r="BA80" t="str">
        <f t="shared" si="134"/>
        <v>&lt;img src=@img/easy.png@&gt;</v>
      </c>
      <c r="BB80" t="str">
        <f t="shared" si="135"/>
        <v/>
      </c>
      <c r="BC80" t="str">
        <f t="shared" si="136"/>
        <v/>
      </c>
      <c r="BD80" t="str">
        <f t="shared" si="137"/>
        <v>&lt;img src=@img/easy.png@&gt;&lt;img src=@img/kidicon.png@&gt;</v>
      </c>
      <c r="BE80" t="str">
        <f t="shared" si="138"/>
        <v>easy med midtown kid</v>
      </c>
      <c r="BF80" t="str">
        <f t="shared" si="139"/>
        <v>Midtown</v>
      </c>
      <c r="BG80">
        <v>40.555218000000004</v>
      </c>
      <c r="BH80">
        <v>-105.077707</v>
      </c>
      <c r="BI80" t="str">
        <f t="shared" si="140"/>
        <v>[40.555218,-105.077707],</v>
      </c>
      <c r="BJ80" t="b">
        <v>1</v>
      </c>
      <c r="BK80" t="str">
        <f t="shared" si="150"/>
        <v>&lt;img src=@img/kidicon.png@&gt;</v>
      </c>
      <c r="BL80" t="s">
        <v>432</v>
      </c>
    </row>
    <row r="81" spans="2:64" ht="21" customHeight="1" x14ac:dyDescent="0.35">
      <c r="B81" t="s">
        <v>702</v>
      </c>
      <c r="C81" t="s">
        <v>395</v>
      </c>
      <c r="E81" t="s">
        <v>400</v>
      </c>
      <c r="G81" s="6" t="s">
        <v>703</v>
      </c>
      <c r="H81">
        <v>1600</v>
      </c>
      <c r="I81">
        <v>2200</v>
      </c>
      <c r="J81">
        <v>1600</v>
      </c>
      <c r="K81">
        <v>1800</v>
      </c>
      <c r="L81">
        <v>1600</v>
      </c>
      <c r="M81">
        <v>1800</v>
      </c>
      <c r="N81">
        <v>1600</v>
      </c>
      <c r="O81">
        <v>1800</v>
      </c>
      <c r="P81">
        <v>1600</v>
      </c>
      <c r="Q81">
        <v>1800</v>
      </c>
      <c r="R81">
        <v>1600</v>
      </c>
      <c r="S81">
        <v>1800</v>
      </c>
      <c r="V81" t="s">
        <v>743</v>
      </c>
      <c r="X81">
        <f t="shared" ref="X81" si="151">IF(I81&gt;0,I81/100,"")</f>
        <v>22</v>
      </c>
      <c r="Y81">
        <f t="shared" ref="Y81" si="152">IF(J81&gt;0,J81/100,"")</f>
        <v>16</v>
      </c>
      <c r="Z81">
        <f t="shared" ref="Z81" si="153">IF(K81&gt;0,K81/100,"")</f>
        <v>18</v>
      </c>
      <c r="AA81">
        <f t="shared" ref="AA81" si="154">IF(L81&gt;0,L81/100,"")</f>
        <v>16</v>
      </c>
      <c r="AB81">
        <f t="shared" ref="AB81" si="155">IF(M81&gt;0,M81/100,"")</f>
        <v>18</v>
      </c>
      <c r="AC81">
        <f t="shared" ref="AC81" si="156">IF(N81&gt;0,N81/100,"")</f>
        <v>16</v>
      </c>
      <c r="AD81">
        <f t="shared" ref="AD81" si="157">IF(O81&gt;0,O81/100,"")</f>
        <v>18</v>
      </c>
      <c r="AE81">
        <f t="shared" ref="AE81" si="158">IF(P81&gt;0,P81/100,"")</f>
        <v>16</v>
      </c>
      <c r="AF81">
        <f t="shared" ref="AF81" si="159">IF(Q81&gt;0,Q81/100,"")</f>
        <v>18</v>
      </c>
      <c r="AG81">
        <f t="shared" ref="AG81" si="160">IF(R81&gt;0,R81/100,"")</f>
        <v>16</v>
      </c>
      <c r="AH81">
        <f t="shared" ref="AH81" si="161">IF(S81&gt;0,S81/100,"")</f>
        <v>18</v>
      </c>
      <c r="AI81" t="str">
        <f t="shared" ref="AI81" si="162">IF(T81&gt;0,T81/100,"")</f>
        <v/>
      </c>
      <c r="AJ81" t="str">
        <f t="shared" ref="AJ81" si="163">IF(U81&gt;0,U81/100,"")</f>
        <v/>
      </c>
      <c r="AK81" t="str">
        <f t="shared" ref="AK81" si="164">IF(H81&gt;0,CONCATENATE(IF(W81&lt;=12,W81,W81-12),IF(OR(W81&lt;12,W81=24),"am","pm"),"-",IF(X81&lt;=12,X81,X81-12),IF(OR(X81&lt;12,X81=24),"am","pm")),"")</f>
        <v>am-10pm</v>
      </c>
      <c r="AL81" t="str">
        <f t="shared" ref="AL81" si="165">IF(J81&gt;0,CONCATENATE(IF(Y81&lt;=12,Y81,Y81-12),IF(OR(Y81&lt;12,Y81=24),"am","pm"),"-",IF(Z81&lt;=12,Z81,Z81-12),IF(OR(Z81&lt;12,Z81=24),"am","pm")),"")</f>
        <v>4pm-6pm</v>
      </c>
      <c r="AM81" t="str">
        <f t="shared" ref="AM81" si="166">IF(L81&gt;0,CONCATENATE(IF(AA81&lt;=12,AA81,AA81-12),IF(OR(AA81&lt;12,AA81=24),"am","pm"),"-",IF(AB81&lt;=12,AB81,AB81-12),IF(OR(AB81&lt;12,AB81=24),"am","pm")),"")</f>
        <v>4pm-6pm</v>
      </c>
      <c r="AN81" t="str">
        <f t="shared" ref="AN81" si="167">IF(N81&gt;0,CONCATENATE(IF(AC81&lt;=12,AC81,AC81-12),IF(OR(AC81&lt;12,AC81=24),"am","pm"),"-",IF(AD81&lt;=12,AD81,AD81-12),IF(OR(AD81&lt;12,AD81=24),"am","pm")),"")</f>
        <v>4pm-6pm</v>
      </c>
      <c r="AO81" t="str">
        <f t="shared" ref="AO81" si="168">IF(P81&gt;0,CONCATENATE(IF(AE81&lt;=12,AE81,AE81-12),IF(OR(AE81&lt;12,AE81=24),"am","pm"),"-",IF(AF81&lt;=12,AF81,AF81-12),IF(OR(AF81&lt;12,AF81=24),"am","pm")),"")</f>
        <v>4pm-6pm</v>
      </c>
      <c r="AP81" t="str">
        <f t="shared" ref="AP81" si="169">IF(R81&gt;0,CONCATENATE(IF(AG81&lt;=12,AG81,AG81-12),IF(OR(AG81&lt;12,AG81=24),"am","pm"),"-",IF(AH81&lt;=12,AH81,AH81-12),IF(OR(AH81&lt;12,AH81=24),"am","pm")),"")</f>
        <v>4pm-6pm</v>
      </c>
      <c r="AQ81" t="str">
        <f t="shared" ref="AQ81" si="170">IF(T81&gt;0,CONCATENATE(IF(AI81&lt;=12,AI81,AI81-12),IF(OR(AI81&lt;12,AI81=24),"am","pm"),"-",IF(AJ81&lt;=12,AJ81,AJ81-12),IF(OR(AJ81&lt;12,AJ81=24),"am","pm")),"")</f>
        <v/>
      </c>
      <c r="AS81" t="s">
        <v>271</v>
      </c>
      <c r="AU81" t="s">
        <v>27</v>
      </c>
      <c r="AV81" s="3" t="s">
        <v>281</v>
      </c>
      <c r="AW81" s="3" t="s">
        <v>282</v>
      </c>
      <c r="AX81" s="4" t="str">
        <f t="shared" ref="AX81" si="171">CONCATENATE("{
    'name': """,B81,""",
    'area': ","""",C81,""",",
"'hours': {
      'sunday-start':","""",H81,"""",", 'sunday-end':","""",I81,"""",", 'monday-start':","""",J81,"""",", 'monday-end':","""",K81,"""",", 'tuesday-start':","""",L81,"""",", 'tuesday-end':","""",M81,""", 'wednesday-start':","""",N81,""", 'wednesday-end':","""",O81,""", 'thursday-start':","""",P81,""", 'thursday-end':","""",Q81,""", 'friday-start':","""",R81,""", 'friday-end':","""",S81,""", 'saturday-start':","""",T81,""", 'saturday-end':","""",U81,"""","},","  'description': ","""",V81,"""",", 'link':","""",AR81,"""",", 'pricing':","""",E81,"""",",   'phone-number': ","""",F81,"""",", 'address': ","""",G81,"""",", 'other-amenities': [","'",AS81,"','",AT81,"','",AU81,"'","]",", 'has-drink':",AV81,", 'has-food':",AW81,"},")</f>
        <v>{
    'name': "Infinite Monkey Theorem",
    'area': "old",'hours': {
      'sunday-start':"1600", 'sunday-end':"2200", 'monday-start':"1600", 'monday-end':"1800", 'tuesday-start':"1600", 'tuesday-end':"1800", 'wednesday-start':"1600", 'wednesday-end':"1800", 'thursday-start':"1600", 'thursday-end':"1800", 'friday-start':"1600", 'friday-end':"1800", 'saturday-start':"", 'saturday-end':""},  'description': "Discounted wine", 'link':"", 'pricing':"med",   'phone-number': "", 'address': "234 N College Ave #3a, Fort Collins, CO 80524", 'other-amenities': ['outdoor','','medium'], 'has-drink':true, 'has-food':false},</v>
      </c>
      <c r="AY81" t="str">
        <f t="shared" ref="AY81" si="172">IF(AS81&gt;0,"&lt;img src=@img/outdoor.png@&gt;","")</f>
        <v>&lt;img src=@img/outdoor.png@&gt;</v>
      </c>
      <c r="AZ81" t="str">
        <f t="shared" ref="AZ81" si="173">IF(AT81&gt;0,"&lt;img src=@img/pets.png@&gt;","")</f>
        <v/>
      </c>
      <c r="BA81" t="str">
        <f t="shared" ref="BA81" si="174">IF(AU81="hard","&lt;img src=@img/hard.png@&gt;",IF(AU81="medium","&lt;img src=@img/medium.png@&gt;",IF(AU81="easy","&lt;img src=@img/easy.png@&gt;","")))</f>
        <v>&lt;img src=@img/medium.png@&gt;</v>
      </c>
      <c r="BB81" t="str">
        <f t="shared" ref="BB81" si="175">IF(AV81="true","&lt;img src=@img/drinkicon.png@&gt;","")</f>
        <v>&lt;img src=@img/drinkicon.png@&gt;</v>
      </c>
      <c r="BC81" t="str">
        <f t="shared" ref="BC81" si="176">IF(AW81="true","&lt;img src=@img/foodicon.png@&gt;","")</f>
        <v/>
      </c>
      <c r="BD81" t="str">
        <f t="shared" ref="BD81" si="177">CONCATENATE(AY81,AZ81,BA81,BB81,BC81,BK81)</f>
        <v>&lt;img src=@img/outdoor.png@&gt;&lt;img src=@img/medium.png@&gt;&lt;img src=@img/drinkicon.png@&gt;</v>
      </c>
      <c r="BE81" t="str">
        <f t="shared" ref="BE81" si="178">CONCATENATE(IF(AS81&gt;0,"outdoor ",""),IF(AT81&gt;0,"pet ",""),IF(AV81="true","drink ",""),IF(AW81="true","food ",""),AU81," ",E81," ",C81,IF(BJ81=TRUE," kid",""))</f>
        <v>outdoor drink medium med old</v>
      </c>
      <c r="BF81" t="str">
        <f t="shared" ref="BF81" si="179">IF(C81="old","Old Town",IF(C81="campus","Near Campus",IF(C81="sfoco","South Foco",IF(C81="nfoco","North Foco",IF(C81="midtown","Midtown",IF(C81="cwest","Campus West",IF(C81="efoco","East FoCo",IF(C81="windsor","Windsor",""))))))))</f>
        <v>Old Town</v>
      </c>
      <c r="BG81" s="14">
        <v>40.589858</v>
      </c>
      <c r="BH81">
        <v>-105.076443</v>
      </c>
      <c r="BI81" t="str">
        <f t="shared" si="140"/>
        <v>[40.589858,-105.076443],</v>
      </c>
      <c r="BK81" t="str">
        <f t="shared" ref="BK81" si="180">IF(BJ81&gt;0,"&lt;img src=@img/kidicon.png@&gt;","")</f>
        <v/>
      </c>
    </row>
    <row r="82" spans="2:64" ht="21" customHeight="1" x14ac:dyDescent="0.35">
      <c r="B82" t="s">
        <v>180</v>
      </c>
      <c r="C82" t="s">
        <v>398</v>
      </c>
      <c r="D82" t="s">
        <v>247</v>
      </c>
      <c r="E82" t="s">
        <v>400</v>
      </c>
      <c r="G82" t="s">
        <v>181</v>
      </c>
      <c r="J82">
        <v>1300</v>
      </c>
      <c r="K82">
        <v>2100</v>
      </c>
      <c r="L82">
        <v>1300</v>
      </c>
      <c r="M82">
        <v>2100</v>
      </c>
      <c r="P82">
        <v>1300</v>
      </c>
      <c r="Q82">
        <v>2100</v>
      </c>
      <c r="V82" t="s">
        <v>745</v>
      </c>
      <c r="W82" t="str">
        <f t="shared" si="119"/>
        <v/>
      </c>
      <c r="X82" t="str">
        <f t="shared" si="120"/>
        <v/>
      </c>
      <c r="Y82">
        <f t="shared" si="121"/>
        <v>13</v>
      </c>
      <c r="Z82">
        <f t="shared" si="122"/>
        <v>21</v>
      </c>
      <c r="AA82">
        <f t="shared" si="123"/>
        <v>13</v>
      </c>
      <c r="AB82">
        <f t="shared" si="124"/>
        <v>21</v>
      </c>
      <c r="AC82" t="str">
        <f t="shared" si="125"/>
        <v/>
      </c>
      <c r="AD82" t="str">
        <f t="shared" si="126"/>
        <v/>
      </c>
      <c r="AE82">
        <f t="shared" si="148"/>
        <v>13</v>
      </c>
      <c r="AF82">
        <f t="shared" si="149"/>
        <v>21</v>
      </c>
      <c r="AG82" t="str">
        <f t="shared" si="127"/>
        <v/>
      </c>
      <c r="AH82" t="str">
        <f t="shared" si="128"/>
        <v/>
      </c>
      <c r="AI82" t="str">
        <f t="shared" si="129"/>
        <v/>
      </c>
      <c r="AJ82" t="str">
        <f t="shared" si="130"/>
        <v/>
      </c>
      <c r="AK82" t="str">
        <f t="shared" ref="AK82" si="181">IF(H82&gt;0,CONCATENATE(IF(W82&lt;=12,W82,W82-12),IF(OR(W82&lt;12,W82=24),"am","pm"),"-",IF(X82&lt;=12,X82,X82-12),IF(OR(X82&lt;12,X82=24),"am","pm")),"")</f>
        <v/>
      </c>
      <c r="AL82" t="str">
        <f t="shared" ref="AL82" si="182">IF(J82&gt;0,CONCATENATE(IF(Y82&lt;=12,Y82,Y82-12),IF(OR(Y82&lt;12,Y82=24),"am","pm"),"-",IF(Z82&lt;=12,Z82,Z82-12),IF(OR(Z82&lt;12,Z82=24),"am","pm")),"")</f>
        <v>1pm-9pm</v>
      </c>
      <c r="AM82" t="str">
        <f t="shared" ref="AM82" si="183">IF(L82&gt;0,CONCATENATE(IF(AA82&lt;=12,AA82,AA82-12),IF(OR(AA82&lt;12,AA82=24),"am","pm"),"-",IF(AB82&lt;=12,AB82,AB82-12),IF(OR(AB82&lt;12,AB82=24),"am","pm")),"")</f>
        <v>1pm-9pm</v>
      </c>
      <c r="AN82" t="str">
        <f t="shared" ref="AN82" si="184">IF(N82&gt;0,CONCATENATE(IF(AC82&lt;=12,AC82,AC82-12),IF(OR(AC82&lt;12,AC82=24),"am","pm"),"-",IF(AD82&lt;=12,AD82,AD82-12),IF(OR(AD82&lt;12,AD82=24),"am","pm")),"")</f>
        <v/>
      </c>
      <c r="AO82" t="str">
        <f t="shared" ref="AO82" si="185">IF(P82&gt;0,CONCATENATE(IF(AE82&lt;=12,AE82,AE82-12),IF(OR(AE82&lt;12,AE82=24),"am","pm"),"-",IF(AF82&lt;=12,AF82,AF82-12),IF(OR(AF82&lt;12,AF82=24),"am","pm")),"")</f>
        <v>1pm-9pm</v>
      </c>
      <c r="AP82" t="str">
        <f t="shared" ref="AP82" si="186">IF(R82&gt;0,CONCATENATE(IF(AG82&lt;=12,AG82,AG82-12),IF(OR(AG82&lt;12,AG82=24),"am","pm"),"-",IF(AH82&lt;=12,AH82,AH82-12),IF(OR(AH82&lt;12,AH82=24),"am","pm")),"")</f>
        <v/>
      </c>
      <c r="AQ82" t="str">
        <f t="shared" ref="AQ82" si="187">IF(T82&gt;0,CONCATENATE(IF(AI82&lt;=12,AI82,AI82-12),IF(OR(AI82&lt;12,AI82=24),"am","pm"),"-",IF(AJ82&lt;=12,AJ82,AJ82-12),IF(OR(AJ82&lt;12,AJ82=24),"am","pm")),"")</f>
        <v/>
      </c>
      <c r="AR82" s="2" t="s">
        <v>323</v>
      </c>
      <c r="AU82" s="3" t="s">
        <v>281</v>
      </c>
      <c r="AV82" s="3" t="s">
        <v>282</v>
      </c>
      <c r="AW82" s="3" t="s">
        <v>282</v>
      </c>
      <c r="AX82" s="4" t="str">
        <f t="shared" si="131"/>
        <v>{
    'name': "Intersect Brewing",
    'area': "cwest",'hours': {
      'sunday-start':"", 'sunday-end':"", 'monday-start':"1300", 'monday-end':"2100", 'tuesday-start':"1300", 'tuesday-end':"2100", 'wednesday-start':"", 'wednesday-end':"", 'thursday-start':"1300", 'thursday-end':"2100", 'friday-start':"", 'friday-end':"", 'saturday-start':"", 'saturday-end':""},  'description': "Manic Mondays &lt;br&gt;$1 off 16oz beers&lt;br&gt;$2 off 20oz beers&lt;br&gt;To Go Tuesdays and Thursdays&lt;br&gt;$1 off bombers &lt;br&gt; $2 off Crowlers &lt;br&gt; $4 off Growlers", 'link':"http://www.intersectbrewing.com/", 'pricing':"med",   'phone-number': "", 'address': "2160 W. Drake Road, Fort Collins, CO 80526", 'other-amenities': ['','','true'], 'has-drink':false, 'has-food':false},</v>
      </c>
      <c r="AY82" t="str">
        <f t="shared" si="132"/>
        <v/>
      </c>
      <c r="AZ82" t="str">
        <f t="shared" si="133"/>
        <v/>
      </c>
      <c r="BA82" t="str">
        <f t="shared" si="134"/>
        <v/>
      </c>
      <c r="BB82" t="str">
        <f t="shared" si="135"/>
        <v/>
      </c>
      <c r="BC82" t="str">
        <f t="shared" si="136"/>
        <v/>
      </c>
      <c r="BD82" t="str">
        <f t="shared" si="137"/>
        <v/>
      </c>
      <c r="BE82" t="str">
        <f t="shared" si="138"/>
        <v>true med cwest</v>
      </c>
      <c r="BF82" t="str">
        <f t="shared" si="139"/>
        <v>Campus West</v>
      </c>
      <c r="BG82">
        <v>40.554659000000001</v>
      </c>
      <c r="BH82">
        <v>-105.11657700000001</v>
      </c>
      <c r="BI82" t="str">
        <f t="shared" si="140"/>
        <v>[40.554659,-105.116577],</v>
      </c>
      <c r="BK82" t="str">
        <f t="shared" si="150"/>
        <v/>
      </c>
    </row>
    <row r="83" spans="2:64" ht="21" customHeight="1" x14ac:dyDescent="0.35">
      <c r="B83" t="s">
        <v>24</v>
      </c>
      <c r="C83" t="s">
        <v>284</v>
      </c>
      <c r="D83" t="s">
        <v>128</v>
      </c>
      <c r="E83" t="s">
        <v>400</v>
      </c>
      <c r="G83" s="1" t="s">
        <v>129</v>
      </c>
      <c r="H83">
        <v>1500</v>
      </c>
      <c r="I83">
        <v>1900</v>
      </c>
      <c r="J83">
        <v>1500</v>
      </c>
      <c r="K83">
        <v>1900</v>
      </c>
      <c r="L83">
        <v>1500</v>
      </c>
      <c r="M83">
        <v>1900</v>
      </c>
      <c r="N83">
        <v>1500</v>
      </c>
      <c r="O83">
        <v>1900</v>
      </c>
      <c r="P83">
        <v>1500</v>
      </c>
      <c r="Q83">
        <v>1900</v>
      </c>
      <c r="R83">
        <v>1500</v>
      </c>
      <c r="S83">
        <v>1900</v>
      </c>
      <c r="T83">
        <v>1500</v>
      </c>
      <c r="U83">
        <v>1900</v>
      </c>
      <c r="V83" t="s">
        <v>762</v>
      </c>
      <c r="W83">
        <f t="shared" si="119"/>
        <v>15</v>
      </c>
      <c r="X83">
        <f t="shared" si="120"/>
        <v>19</v>
      </c>
      <c r="Y83">
        <f t="shared" si="121"/>
        <v>15</v>
      </c>
      <c r="Z83">
        <f t="shared" si="122"/>
        <v>19</v>
      </c>
      <c r="AA83">
        <f t="shared" si="123"/>
        <v>15</v>
      </c>
      <c r="AB83">
        <f t="shared" si="124"/>
        <v>19</v>
      </c>
      <c r="AC83">
        <f t="shared" si="125"/>
        <v>15</v>
      </c>
      <c r="AD83">
        <f t="shared" si="126"/>
        <v>19</v>
      </c>
      <c r="AE83">
        <f t="shared" si="148"/>
        <v>15</v>
      </c>
      <c r="AF83">
        <f t="shared" si="149"/>
        <v>19</v>
      </c>
      <c r="AG83">
        <f t="shared" si="127"/>
        <v>15</v>
      </c>
      <c r="AH83">
        <f t="shared" si="128"/>
        <v>19</v>
      </c>
      <c r="AI83">
        <f t="shared" si="129"/>
        <v>15</v>
      </c>
      <c r="AJ83">
        <f t="shared" si="130"/>
        <v>19</v>
      </c>
      <c r="AK83" t="str">
        <f t="shared" si="141"/>
        <v>3pm-7pm</v>
      </c>
      <c r="AL83" t="str">
        <f t="shared" si="142"/>
        <v>3pm-7pm</v>
      </c>
      <c r="AM83" t="str">
        <f t="shared" si="143"/>
        <v>3pm-7pm</v>
      </c>
      <c r="AN83" t="str">
        <f t="shared" si="144"/>
        <v>3pm-7pm</v>
      </c>
      <c r="AO83" t="str">
        <f t="shared" si="145"/>
        <v>3pm-7pm</v>
      </c>
      <c r="AP83" t="str">
        <f t="shared" si="146"/>
        <v>3pm-7pm</v>
      </c>
      <c r="AQ83" t="str">
        <f t="shared" si="147"/>
        <v>3pm-7pm</v>
      </c>
      <c r="AR83" s="2" t="s">
        <v>307</v>
      </c>
      <c r="AU83" t="s">
        <v>275</v>
      </c>
      <c r="AV83" s="3" t="s">
        <v>281</v>
      </c>
      <c r="AW83" s="3" t="s">
        <v>282</v>
      </c>
      <c r="AX83" s="4" t="str">
        <f t="shared" si="131"/>
        <v>{
    'name': "Island Grill",
    'area': "midtown",'hours': {
      'sunday-start':"1500", 'sunday-end':"1900", 'monday-start':"1500", 'monday-end':"1900", 'tuesday-start':"1500", 'tuesday-end':"1900", 'wednesday-start':"1500", 'wednesday-end':"1900", 'thursday-start':"1500", 'thursday-end':"1900", 'friday-start':"1500", 'friday-end':"1900", 'saturday-start':"1500", 'saturday-end':"1900"},  'description': "$.75 off Draft Beers&lt;br&gt; $1.00 off all wines&lt;br&gt; $1.00 off frozen drinks&lt;br&gt; $1.00 off shots&lt;br&gt; $1.00 off cocktails&lt;br&gt;Power Hour: Every day (5 -6pm)&lt;br&gt; $3.00 well drinks and draft beers.(some exclusions apply)", 'link':"http://www.islandgrillrestaurant.com", 'pricing':"med",   'phone-number': "", 'address': "2601 S Lemay Ave Unit 12, Fort Collins 80525", 'other-amenities': ['','','easy'], 'has-drink':true, 'has-food':false},</v>
      </c>
      <c r="AY83" t="str">
        <f t="shared" si="132"/>
        <v/>
      </c>
      <c r="AZ83" t="str">
        <f t="shared" si="133"/>
        <v/>
      </c>
      <c r="BA83" t="str">
        <f t="shared" si="134"/>
        <v>&lt;img src=@img/easy.png@&gt;</v>
      </c>
      <c r="BB83" t="str">
        <f t="shared" si="135"/>
        <v>&lt;img src=@img/drinkicon.png@&gt;</v>
      </c>
      <c r="BC83" t="str">
        <f t="shared" si="136"/>
        <v/>
      </c>
      <c r="BD83" t="str">
        <f t="shared" si="137"/>
        <v>&lt;img src=@img/easy.png@&gt;&lt;img src=@img/drinkicon.png@&gt;&lt;img src=@img/kidicon.png@&gt;</v>
      </c>
      <c r="BE83" t="str">
        <f t="shared" si="138"/>
        <v>drink easy med midtown kid</v>
      </c>
      <c r="BF83" t="str">
        <f t="shared" si="139"/>
        <v>Midtown</v>
      </c>
      <c r="BG83">
        <v>40.551048999999999</v>
      </c>
      <c r="BH83">
        <v>-105.05831000000001</v>
      </c>
      <c r="BI83" t="str">
        <f t="shared" si="140"/>
        <v>[40.551049,-105.05831],</v>
      </c>
      <c r="BJ83" t="b">
        <v>1</v>
      </c>
      <c r="BK83" t="str">
        <f t="shared" si="150"/>
        <v>&lt;img src=@img/kidicon.png@&gt;</v>
      </c>
      <c r="BL83" t="s">
        <v>410</v>
      </c>
    </row>
    <row r="84" spans="2:64" ht="21" customHeight="1" x14ac:dyDescent="0.35">
      <c r="B84" t="s">
        <v>793</v>
      </c>
      <c r="C84" t="s">
        <v>397</v>
      </c>
      <c r="E84" t="s">
        <v>400</v>
      </c>
      <c r="G84" t="s">
        <v>615</v>
      </c>
      <c r="W84" t="str">
        <f t="shared" si="119"/>
        <v/>
      </c>
      <c r="X84" t="str">
        <f t="shared" si="120"/>
        <v/>
      </c>
      <c r="Y84" t="str">
        <f t="shared" si="121"/>
        <v/>
      </c>
      <c r="Z84" t="str">
        <f t="shared" si="122"/>
        <v/>
      </c>
      <c r="AA84" t="str">
        <f t="shared" si="123"/>
        <v/>
      </c>
      <c r="AB84" t="str">
        <f t="shared" si="124"/>
        <v/>
      </c>
      <c r="AC84" t="str">
        <f t="shared" si="125"/>
        <v/>
      </c>
      <c r="AD84" t="str">
        <f t="shared" si="126"/>
        <v/>
      </c>
      <c r="AE84" t="str">
        <f t="shared" si="148"/>
        <v/>
      </c>
      <c r="AF84" t="str">
        <f t="shared" si="149"/>
        <v/>
      </c>
      <c r="AG84" t="str">
        <f t="shared" si="127"/>
        <v/>
      </c>
      <c r="AH84" t="str">
        <f t="shared" si="128"/>
        <v/>
      </c>
      <c r="AI84" t="str">
        <f t="shared" si="129"/>
        <v/>
      </c>
      <c r="AJ84" t="str">
        <f t="shared" si="130"/>
        <v/>
      </c>
      <c r="AK84" t="str">
        <f t="shared" si="141"/>
        <v/>
      </c>
      <c r="AL84" t="str">
        <f t="shared" si="142"/>
        <v/>
      </c>
      <c r="AM84" t="str">
        <f t="shared" si="143"/>
        <v/>
      </c>
      <c r="AN84" t="str">
        <f t="shared" si="144"/>
        <v/>
      </c>
      <c r="AO84" t="str">
        <f t="shared" si="145"/>
        <v/>
      </c>
      <c r="AP84" t="str">
        <f t="shared" si="146"/>
        <v/>
      </c>
      <c r="AQ84" t="str">
        <f t="shared" si="147"/>
        <v/>
      </c>
      <c r="AU84" t="s">
        <v>275</v>
      </c>
      <c r="AV84" s="3" t="s">
        <v>282</v>
      </c>
      <c r="AW84" s="3" t="s">
        <v>282</v>
      </c>
      <c r="AX84" s="4" t="str">
        <f t="shared" si="131"/>
        <v>{
    'name': "J Js Lounge",
    'area': "sfoco",'hours': {
      'sunday-start':"", 'sunday-end':"", 'monday-start':"", 'monday-end':"", 'tuesday-start':"", 'tuesday-end':"", 'wednesday-start':"", 'wednesday-end':"", 'thursday-start':"", 'thursday-end':"", 'friday-start':"", 'friday-end':"", 'saturday-start':"", 'saturday-end':""},  'description': "", 'link':"", 'pricing':"med",   'phone-number': "", 'address': "4015 S Taft Hill Rd Fort Collins CO", 'other-amenities': ['','','easy'], 'has-drink':false, 'has-food':false},</v>
      </c>
      <c r="AY84" t="str">
        <f t="shared" si="132"/>
        <v/>
      </c>
      <c r="AZ84" t="str">
        <f t="shared" si="133"/>
        <v/>
      </c>
      <c r="BA84" t="str">
        <f t="shared" si="134"/>
        <v>&lt;img src=@img/easy.png@&gt;</v>
      </c>
      <c r="BB84" t="str">
        <f t="shared" si="135"/>
        <v/>
      </c>
      <c r="BC84" t="str">
        <f t="shared" si="136"/>
        <v/>
      </c>
      <c r="BD84" t="str">
        <f t="shared" si="137"/>
        <v>&lt;img src=@img/easy.png@&gt;</v>
      </c>
      <c r="BE84" t="str">
        <f t="shared" si="138"/>
        <v>easy med sfoco</v>
      </c>
      <c r="BF84" t="str">
        <f t="shared" si="139"/>
        <v>South Foco</v>
      </c>
      <c r="BG84">
        <v>40.531500000000001</v>
      </c>
      <c r="BH84">
        <v>-105.11593999999999</v>
      </c>
      <c r="BI84" t="str">
        <f t="shared" si="140"/>
        <v>[40.5315,-105.11594],</v>
      </c>
    </row>
    <row r="85" spans="2:64" ht="21" customHeight="1" x14ac:dyDescent="0.35">
      <c r="B85" t="s">
        <v>534</v>
      </c>
      <c r="C85" t="s">
        <v>398</v>
      </c>
      <c r="G85" s="6" t="s">
        <v>535</v>
      </c>
      <c r="H85">
        <v>1100</v>
      </c>
      <c r="I85">
        <v>1300</v>
      </c>
      <c r="J85">
        <v>1100</v>
      </c>
      <c r="K85">
        <v>1300</v>
      </c>
      <c r="L85">
        <v>1100</v>
      </c>
      <c r="M85">
        <v>1300</v>
      </c>
      <c r="N85">
        <v>1100</v>
      </c>
      <c r="O85">
        <v>1300</v>
      </c>
      <c r="P85">
        <v>1100</v>
      </c>
      <c r="Q85">
        <v>1300</v>
      </c>
      <c r="R85">
        <v>1100</v>
      </c>
      <c r="S85">
        <v>1300</v>
      </c>
      <c r="T85">
        <v>1100</v>
      </c>
      <c r="U85">
        <v>1300</v>
      </c>
      <c r="V85" t="s">
        <v>536</v>
      </c>
      <c r="W85">
        <f t="shared" si="119"/>
        <v>11</v>
      </c>
      <c r="X85">
        <f t="shared" si="120"/>
        <v>13</v>
      </c>
      <c r="Y85">
        <f t="shared" si="121"/>
        <v>11</v>
      </c>
      <c r="Z85">
        <f t="shared" si="122"/>
        <v>13</v>
      </c>
      <c r="AA85">
        <f t="shared" si="123"/>
        <v>11</v>
      </c>
      <c r="AB85">
        <f t="shared" si="124"/>
        <v>13</v>
      </c>
      <c r="AC85">
        <f t="shared" si="125"/>
        <v>11</v>
      </c>
      <c r="AD85">
        <f t="shared" si="126"/>
        <v>13</v>
      </c>
      <c r="AE85">
        <f t="shared" si="148"/>
        <v>11</v>
      </c>
      <c r="AF85">
        <f t="shared" si="149"/>
        <v>13</v>
      </c>
      <c r="AG85">
        <f t="shared" si="127"/>
        <v>11</v>
      </c>
      <c r="AH85">
        <f t="shared" si="128"/>
        <v>13</v>
      </c>
      <c r="AI85">
        <f t="shared" si="129"/>
        <v>11</v>
      </c>
      <c r="AJ85">
        <f t="shared" si="130"/>
        <v>13</v>
      </c>
      <c r="AK85" t="str">
        <f t="shared" si="141"/>
        <v>11am-1pm</v>
      </c>
      <c r="AL85" t="str">
        <f t="shared" si="142"/>
        <v>11am-1pm</v>
      </c>
      <c r="AM85" t="str">
        <f t="shared" si="143"/>
        <v>11am-1pm</v>
      </c>
      <c r="AN85" t="str">
        <f t="shared" si="144"/>
        <v>11am-1pm</v>
      </c>
      <c r="AO85" t="str">
        <f t="shared" si="145"/>
        <v>11am-1pm</v>
      </c>
      <c r="AP85" t="str">
        <f t="shared" si="146"/>
        <v>11am-1pm</v>
      </c>
      <c r="AQ85" t="str">
        <f t="shared" si="147"/>
        <v>11am-1pm</v>
      </c>
      <c r="AR85" t="s">
        <v>537</v>
      </c>
      <c r="AS85" t="s">
        <v>271</v>
      </c>
      <c r="AU85" t="s">
        <v>27</v>
      </c>
      <c r="AV85" s="3" t="s">
        <v>281</v>
      </c>
      <c r="AW85" s="3" t="s">
        <v>281</v>
      </c>
      <c r="AX85" s="4" t="str">
        <f t="shared" si="131"/>
        <v>{
    'name': "JAWS Sushi",
    'area': "cwest",'hours': {
      'sunday-start':"1100", 'sunday-end':"1300", 'monday-start':"1100", 'monday-end':"1300", 'tuesday-start':"1100", 'tuesday-end':"1300", 'wednesday-start':"1100", 'wednesday-end':"1300", 'thursday-start':"1100", 'thursday-end':"1300", 'friday-start':"1100", 'friday-end':"1300", 'saturday-start':"1100", 'saturday-end':"1300"},  'description': "$4 large hot sakes &lt;br&gt; $3 Domestic Drafts &lt;br&gt; Daily Lunch Specials", 'link':"https://www.facebook.com/jawsfoco/", 'pricing':"",   'phone-number': "", 'address': "1205 W Elizabeth St, Fort Collins, CO 80521", 'other-amenities': ['outdoor','','medium'], 'has-drink':true, 'has-food':true},</v>
      </c>
      <c r="AY85" t="str">
        <f t="shared" si="132"/>
        <v>&lt;img src=@img/outdoor.png@&gt;</v>
      </c>
      <c r="AZ85" t="str">
        <f t="shared" si="133"/>
        <v/>
      </c>
      <c r="BA85" t="str">
        <f t="shared" si="134"/>
        <v>&lt;img src=@img/medium.png@&gt;</v>
      </c>
      <c r="BB85" t="str">
        <f t="shared" si="135"/>
        <v>&lt;img src=@img/drinkicon.png@&gt;</v>
      </c>
      <c r="BC85" t="str">
        <f t="shared" si="136"/>
        <v>&lt;img src=@img/foodicon.png@&gt;</v>
      </c>
      <c r="BD85" t="str">
        <f t="shared" si="137"/>
        <v>&lt;img src=@img/outdoor.png@&gt;&lt;img src=@img/medium.png@&gt;&lt;img src=@img/drinkicon.png@&gt;&lt;img src=@img/foodicon.png@&gt;</v>
      </c>
      <c r="BE85" t="str">
        <f t="shared" si="138"/>
        <v>outdoor drink food medium  cwest</v>
      </c>
      <c r="BF85" t="str">
        <f t="shared" si="139"/>
        <v>Campus West</v>
      </c>
      <c r="BG85">
        <v>40.574280000000002</v>
      </c>
      <c r="BH85">
        <v>-105.09835</v>
      </c>
      <c r="BI85" t="str">
        <f t="shared" si="140"/>
        <v>[40.57428,-105.09835],</v>
      </c>
    </row>
    <row r="86" spans="2:64" ht="21" customHeight="1" x14ac:dyDescent="0.35">
      <c r="B86" t="s">
        <v>88</v>
      </c>
      <c r="C86" t="s">
        <v>395</v>
      </c>
      <c r="D86" t="s">
        <v>89</v>
      </c>
      <c r="E86" t="s">
        <v>33</v>
      </c>
      <c r="G86" s="1" t="s">
        <v>90</v>
      </c>
      <c r="H86">
        <v>1600</v>
      </c>
      <c r="I86">
        <v>1800</v>
      </c>
      <c r="J86">
        <v>1600</v>
      </c>
      <c r="K86">
        <v>1800</v>
      </c>
      <c r="L86">
        <v>1600</v>
      </c>
      <c r="M86">
        <v>1800</v>
      </c>
      <c r="N86">
        <v>1600</v>
      </c>
      <c r="O86">
        <v>1800</v>
      </c>
      <c r="P86">
        <v>1600</v>
      </c>
      <c r="Q86">
        <v>1800</v>
      </c>
      <c r="R86">
        <v>1600</v>
      </c>
      <c r="S86">
        <v>1800</v>
      </c>
      <c r="T86">
        <v>1600</v>
      </c>
      <c r="U86">
        <v>1800</v>
      </c>
      <c r="V86" s="4" t="s">
        <v>765</v>
      </c>
      <c r="W86">
        <f t="shared" si="119"/>
        <v>16</v>
      </c>
      <c r="X86">
        <f t="shared" si="120"/>
        <v>18</v>
      </c>
      <c r="Y86">
        <f t="shared" si="121"/>
        <v>16</v>
      </c>
      <c r="Z86">
        <f t="shared" si="122"/>
        <v>18</v>
      </c>
      <c r="AA86">
        <f t="shared" si="123"/>
        <v>16</v>
      </c>
      <c r="AB86">
        <f t="shared" si="124"/>
        <v>18</v>
      </c>
      <c r="AC86">
        <f t="shared" si="125"/>
        <v>16</v>
      </c>
      <c r="AD86">
        <f t="shared" si="126"/>
        <v>18</v>
      </c>
      <c r="AE86">
        <f t="shared" si="148"/>
        <v>16</v>
      </c>
      <c r="AF86">
        <f t="shared" si="149"/>
        <v>18</v>
      </c>
      <c r="AG86">
        <f t="shared" si="127"/>
        <v>16</v>
      </c>
      <c r="AH86">
        <f t="shared" si="128"/>
        <v>18</v>
      </c>
      <c r="AI86">
        <f t="shared" si="129"/>
        <v>16</v>
      </c>
      <c r="AJ86">
        <f t="shared" si="130"/>
        <v>18</v>
      </c>
      <c r="AK86" t="str">
        <f t="shared" si="141"/>
        <v>4pm-6pm</v>
      </c>
      <c r="AL86" t="str">
        <f t="shared" si="142"/>
        <v>4pm-6pm</v>
      </c>
      <c r="AM86" t="str">
        <f t="shared" si="143"/>
        <v>4pm-6pm</v>
      </c>
      <c r="AN86" t="str">
        <f t="shared" si="144"/>
        <v>4pm-6pm</v>
      </c>
      <c r="AO86" t="str">
        <f t="shared" si="145"/>
        <v>4pm-6pm</v>
      </c>
      <c r="AP86" t="str">
        <f t="shared" si="146"/>
        <v>4pm-6pm</v>
      </c>
      <c r="AQ86" t="str">
        <f t="shared" si="147"/>
        <v>4pm-6pm</v>
      </c>
      <c r="AR86" s="5" t="s">
        <v>225</v>
      </c>
      <c r="AS86" t="s">
        <v>271</v>
      </c>
      <c r="AU86" t="s">
        <v>274</v>
      </c>
      <c r="AV86" s="3" t="s">
        <v>281</v>
      </c>
      <c r="AW86" s="3" t="s">
        <v>281</v>
      </c>
      <c r="AX86" s="4" t="str">
        <f t="shared" si="131"/>
        <v>{
    'name': "Jax Fish House &amp; Oyster Bar",
    'area': "old",'hours': {
      'sunday-start':"1600", 'sunday-end':"1800", 'monday-start':"1600", 'monday-end':"1800", 'tuesday-start':"1600", 'tuesday-end':"1800", 'wednesday-start':"1600", 'wednesday-end':"1800", 'thursday-start':"1600", 'thursday-end':"1800", 'friday-start':"1600", 'friday-end':"1800", 'saturday-start':"1600", 'saturday-end':"1800"},  'description': "&lt;b&gt;FROM THE KITCHEN&lt;/b&gt; &lt;br&gt;Dynamite Fish Cake Slider 8&lt;br&gt;Calamari 9&lt;br&gt;Steamed PEI Mussels 8&lt;br&gt;Best Rice Ever 8.5&lt;br&gt;Gumbo Fries 6&lt;br&gt;Fruit de Mer 13&lt;br&gt;New England Clam Chowder 6&lt;br&gt;Baby Iceberg Wedge 5&lt;br&gt;Jax Caesar 5&lt;br&gt;Truffled Potatoes 4.5&lt;br&gt;&lt;b&gt;FROM THE RAW BAR&lt;/b&gt;&lt;br&gt;Emersum Oyster 1.75 ea.&lt;br&gt;Oyster Rockefeller 3.00 ea.&lt;br&gt;Peel &amp; Eat Shrimp 6&lt;br&gt;Happy Hour Sampler 22 0.25 lb snow crab, 0.25 lb peel n eat shrimp, 3 happy hour oysters &lt;br&gt;&lt;b&gt;FROM THE BAR&lt;/b&gt;&lt;br&gt;Jax Strawberry Lemonade 5.50&lt;br&gt;Cucumber Lemon Press 5.50&lt;br&gt;Grapefruit Ginger Sling 5.50&lt;br&gt;Cherry Sour 5.50&lt;br&gt;Jax Moscow Mule 7&lt;br&gt;Coin Style Margarita 6.50&lt;br&gt;Well Cocktail 5&lt;br&gt;Well Martini 7&lt;br&gt;Post Brewing Co. 5&lt;br&gt;Melanie Brewing 5&lt;br&gt;La Vielle Ferme 7 (glass) 22 (bottle)&lt;br&gt;Hess Select Chardonnay 7 (glass) 22 (bottle)&lt;br&gt;Red Tree Pinot Noir 7 (glass) 22 (bottle)&lt;br&gt;Freixenet Sparkling Cava 7 (glass) 22 (bottle)&lt;br&gt;Oyster Shooter 5.00", 'link':"https://www.jaxfishhouse.com/fort-collins/", 'pricing':"high",   'phone-number': "", 'address': "123 N College Ave., Fort Collins, CO, Fort Collins 80524", 'other-amenities': ['outdoor','','hard'], 'has-drink':true, 'has-food':true},</v>
      </c>
      <c r="AY86" t="str">
        <f t="shared" si="132"/>
        <v>&lt;img src=@img/outdoor.png@&gt;</v>
      </c>
      <c r="AZ86" t="str">
        <f t="shared" si="133"/>
        <v/>
      </c>
      <c r="BA86" t="str">
        <f t="shared" si="134"/>
        <v>&lt;img src=@img/hard.png@&gt;</v>
      </c>
      <c r="BB86" t="str">
        <f t="shared" si="135"/>
        <v>&lt;img src=@img/drinkicon.png@&gt;</v>
      </c>
      <c r="BC86" t="str">
        <f t="shared" si="136"/>
        <v>&lt;img src=@img/foodicon.png@&gt;</v>
      </c>
      <c r="BD86" t="str">
        <f t="shared" si="137"/>
        <v>&lt;img src=@img/outdoor.png@&gt;&lt;img src=@img/hard.png@&gt;&lt;img src=@img/drinkicon.png@&gt;&lt;img src=@img/foodicon.png@&gt;</v>
      </c>
      <c r="BE86" t="str">
        <f t="shared" si="138"/>
        <v>outdoor drink food hard high old</v>
      </c>
      <c r="BF86" t="str">
        <f t="shared" si="139"/>
        <v>Old Town</v>
      </c>
      <c r="BG86">
        <v>40.587825000000002</v>
      </c>
      <c r="BH86">
        <v>-105.077479</v>
      </c>
      <c r="BI86" t="str">
        <f t="shared" si="140"/>
        <v>[40.587825,-105.077479],</v>
      </c>
      <c r="BK86" t="str">
        <f>IF(BJ86&gt;0,"&lt;img src=@img/kidicon.png@&gt;","")</f>
        <v/>
      </c>
    </row>
    <row r="87" spans="2:64" ht="21" customHeight="1" x14ac:dyDescent="0.35">
      <c r="B87" t="s">
        <v>794</v>
      </c>
      <c r="C87" t="s">
        <v>395</v>
      </c>
      <c r="D87" t="s">
        <v>32</v>
      </c>
      <c r="E87" t="s">
        <v>33</v>
      </c>
      <c r="G87" s="1" t="s">
        <v>34</v>
      </c>
      <c r="J87">
        <v>1500</v>
      </c>
      <c r="K87">
        <v>1800</v>
      </c>
      <c r="L87">
        <v>1500</v>
      </c>
      <c r="M87">
        <v>1800</v>
      </c>
      <c r="N87">
        <v>1100</v>
      </c>
      <c r="O87">
        <v>2100</v>
      </c>
      <c r="P87">
        <v>1500</v>
      </c>
      <c r="Q87">
        <v>1800</v>
      </c>
      <c r="R87">
        <v>1500</v>
      </c>
      <c r="S87">
        <v>1800</v>
      </c>
      <c r="V87" t="s">
        <v>721</v>
      </c>
      <c r="W87" t="str">
        <f t="shared" si="119"/>
        <v/>
      </c>
      <c r="X87" t="str">
        <f t="shared" si="120"/>
        <v/>
      </c>
      <c r="Y87">
        <f t="shared" si="121"/>
        <v>15</v>
      </c>
      <c r="Z87">
        <f t="shared" si="122"/>
        <v>18</v>
      </c>
      <c r="AA87">
        <f t="shared" si="123"/>
        <v>15</v>
      </c>
      <c r="AB87">
        <f t="shared" si="124"/>
        <v>18</v>
      </c>
      <c r="AC87">
        <f t="shared" si="125"/>
        <v>11</v>
      </c>
      <c r="AD87">
        <f t="shared" si="126"/>
        <v>21</v>
      </c>
      <c r="AE87">
        <f t="shared" si="148"/>
        <v>15</v>
      </c>
      <c r="AF87">
        <f t="shared" si="149"/>
        <v>18</v>
      </c>
      <c r="AG87">
        <f t="shared" si="127"/>
        <v>15</v>
      </c>
      <c r="AH87">
        <f t="shared" si="128"/>
        <v>18</v>
      </c>
      <c r="AI87" t="str">
        <f t="shared" si="129"/>
        <v/>
      </c>
      <c r="AJ87" t="str">
        <f t="shared" si="130"/>
        <v/>
      </c>
      <c r="AK87" t="str">
        <f t="shared" si="141"/>
        <v/>
      </c>
      <c r="AL87" t="str">
        <f t="shared" si="142"/>
        <v>3pm-6pm</v>
      </c>
      <c r="AM87" t="str">
        <f t="shared" si="143"/>
        <v>3pm-6pm</v>
      </c>
      <c r="AN87" t="str">
        <f t="shared" si="144"/>
        <v>11am-9pm</v>
      </c>
      <c r="AO87" t="str">
        <f t="shared" si="145"/>
        <v>3pm-6pm</v>
      </c>
      <c r="AP87" t="str">
        <f t="shared" si="146"/>
        <v>3pm-6pm</v>
      </c>
      <c r="AQ87" t="str">
        <f t="shared" si="147"/>
        <v/>
      </c>
      <c r="AR87" t="s">
        <v>213</v>
      </c>
      <c r="AS87" t="s">
        <v>271</v>
      </c>
      <c r="AU87" t="s">
        <v>274</v>
      </c>
      <c r="AV87" s="3" t="s">
        <v>281</v>
      </c>
      <c r="AW87" s="3" t="s">
        <v>281</v>
      </c>
      <c r="AX87" s="4" t="str">
        <f t="shared" si="131"/>
        <v>{
    'name': "Jays Bistro",
    'area': "old",'hours': {
      'sunday-start':"", 'sunday-end':"", 'monday-start':"1500", 'monday-end':"1800", 'tuesday-start':"1500", 'tuesday-end':"1800", 'wednesday-start':"1100", 'wednesday-end':"2100", 'thursday-start':"1500", 'thursday-end':"1800", 'friday-start':"1500", 'friday-end':"1800", 'saturday-start':"", 'saturday-end':""},  'description': "Cocktails: $5 &lt;br&gt; Martinis: $6 &lt;br&gt; Wine by the Glass: $5 &lt;br&gt; Selected Draft Beers: $4&lt;br&gt;$2 off Small Plates", 'link':"http://www.jaysbistro.net/", 'pricing':"high",   'phone-number': "", 'address': "135 W Oak St, Fort Collins 80524", 'other-amenities': ['outdoor','','hard'], 'has-drink':true, 'has-food':true},</v>
      </c>
      <c r="AY87" t="str">
        <f t="shared" si="132"/>
        <v>&lt;img src=@img/outdoor.png@&gt;</v>
      </c>
      <c r="AZ87" t="str">
        <f t="shared" si="133"/>
        <v/>
      </c>
      <c r="BA87" t="str">
        <f t="shared" si="134"/>
        <v>&lt;img src=@img/hard.png@&gt;</v>
      </c>
      <c r="BB87" t="str">
        <f t="shared" si="135"/>
        <v>&lt;img src=@img/drinkicon.png@&gt;</v>
      </c>
      <c r="BC87" t="str">
        <f t="shared" si="136"/>
        <v>&lt;img src=@img/foodicon.png@&gt;</v>
      </c>
      <c r="BD87" t="str">
        <f t="shared" si="137"/>
        <v>&lt;img src=@img/outdoor.png@&gt;&lt;img src=@img/hard.png@&gt;&lt;img src=@img/drinkicon.png@&gt;&lt;img src=@img/foodicon.png@&gt;</v>
      </c>
      <c r="BE87" t="str">
        <f t="shared" si="138"/>
        <v>outdoor drink food hard high old</v>
      </c>
      <c r="BF87" t="str">
        <f t="shared" si="139"/>
        <v>Old Town</v>
      </c>
      <c r="BG87">
        <v>40.585365000000003</v>
      </c>
      <c r="BH87">
        <v>-105.078164</v>
      </c>
      <c r="BI87" t="str">
        <f t="shared" si="140"/>
        <v>[40.585365,-105.078164],</v>
      </c>
      <c r="BK87" t="str">
        <f>IF(BJ87&gt;0,"&lt;img src=@img/kidicon.png@&gt;","")</f>
        <v/>
      </c>
    </row>
    <row r="88" spans="2:64" ht="21" customHeight="1" x14ac:dyDescent="0.35">
      <c r="B88" t="s">
        <v>109</v>
      </c>
      <c r="C88" t="s">
        <v>395</v>
      </c>
      <c r="D88" t="s">
        <v>110</v>
      </c>
      <c r="E88" t="s">
        <v>400</v>
      </c>
      <c r="G88" s="1" t="s">
        <v>111</v>
      </c>
      <c r="V88" t="s">
        <v>450</v>
      </c>
      <c r="W88" t="str">
        <f t="shared" si="119"/>
        <v/>
      </c>
      <c r="X88" t="str">
        <f t="shared" si="120"/>
        <v/>
      </c>
      <c r="Y88" t="str">
        <f t="shared" si="121"/>
        <v/>
      </c>
      <c r="Z88" t="str">
        <f t="shared" si="122"/>
        <v/>
      </c>
      <c r="AA88" t="str">
        <f t="shared" si="123"/>
        <v/>
      </c>
      <c r="AB88" t="str">
        <f t="shared" si="124"/>
        <v/>
      </c>
      <c r="AC88" t="str">
        <f t="shared" si="125"/>
        <v/>
      </c>
      <c r="AD88" t="str">
        <f t="shared" si="126"/>
        <v/>
      </c>
      <c r="AE88" t="str">
        <f t="shared" si="148"/>
        <v/>
      </c>
      <c r="AF88" t="str">
        <f t="shared" si="149"/>
        <v/>
      </c>
      <c r="AG88" t="str">
        <f t="shared" si="127"/>
        <v/>
      </c>
      <c r="AH88" t="str">
        <f t="shared" si="128"/>
        <v/>
      </c>
      <c r="AI88" t="str">
        <f t="shared" si="129"/>
        <v/>
      </c>
      <c r="AJ88" t="str">
        <f t="shared" si="130"/>
        <v/>
      </c>
      <c r="AK88" t="str">
        <f t="shared" si="141"/>
        <v/>
      </c>
      <c r="AL88" t="str">
        <f t="shared" si="142"/>
        <v/>
      </c>
      <c r="AM88" t="str">
        <f t="shared" si="143"/>
        <v/>
      </c>
      <c r="AN88" t="str">
        <f t="shared" si="144"/>
        <v/>
      </c>
      <c r="AO88" t="str">
        <f t="shared" si="145"/>
        <v/>
      </c>
      <c r="AP88" t="str">
        <f t="shared" si="146"/>
        <v/>
      </c>
      <c r="AQ88" t="str">
        <f t="shared" si="147"/>
        <v/>
      </c>
      <c r="AR88" s="2" t="s">
        <v>301</v>
      </c>
      <c r="AS88" t="s">
        <v>271</v>
      </c>
      <c r="AU88" t="s">
        <v>27</v>
      </c>
      <c r="AV88" s="3" t="s">
        <v>281</v>
      </c>
      <c r="AW88" s="3" t="s">
        <v>281</v>
      </c>
      <c r="AX88" s="4" t="str">
        <f t="shared" si="131"/>
        <v>{
    'name': "Jeju Restaurant",
    'area': "old",'hours': {
      'sunday-start':"", 'sunday-end':"", 'monday-start':"", 'monday-end':"", 'tuesday-start':"", 'tuesday-end':"", 'wednesday-start':"", 'wednesday-end':"", 'thursday-start':"", 'thursday-end':"", 'friday-start':"", 'friday-end':"", 'saturday-start':"", 'saturday-end':""},  'description': "House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 'link':"http://www.sushijeju.com", 'pricing':"med",   'phone-number': "", 'address': "238 S College Ave, Fort Collins 80524", 'other-amenities': ['outdoor','','medium'], 'has-drink':true, 'has-food':true},</v>
      </c>
      <c r="AY88" t="str">
        <f t="shared" si="132"/>
        <v>&lt;img src=@img/outdoor.png@&gt;</v>
      </c>
      <c r="AZ88" t="str">
        <f t="shared" si="133"/>
        <v/>
      </c>
      <c r="BA88" t="str">
        <f t="shared" si="134"/>
        <v>&lt;img src=@img/medium.png@&gt;</v>
      </c>
      <c r="BB88" t="str">
        <f t="shared" si="135"/>
        <v>&lt;img src=@img/drinkicon.png@&gt;</v>
      </c>
      <c r="BC88" t="str">
        <f t="shared" si="136"/>
        <v>&lt;img src=@img/foodicon.png@&gt;</v>
      </c>
      <c r="BD88" t="str">
        <f t="shared" si="137"/>
        <v>&lt;img src=@img/outdoor.png@&gt;&lt;img src=@img/medium.png@&gt;&lt;img src=@img/drinkicon.png@&gt;&lt;img src=@img/foodicon.png@&gt;</v>
      </c>
      <c r="BE88" t="str">
        <f t="shared" si="138"/>
        <v>outdoor drink food medium med old</v>
      </c>
      <c r="BF88" t="str">
        <f t="shared" si="139"/>
        <v>Old Town</v>
      </c>
      <c r="BG88">
        <v>40.584425000000003</v>
      </c>
      <c r="BH88">
        <v>-105.076705</v>
      </c>
      <c r="BI88" t="str">
        <f t="shared" si="140"/>
        <v>[40.584425,-105.076705],</v>
      </c>
      <c r="BK88" t="str">
        <f>IF(BJ88&gt;0,"&lt;img src=@img/kidicon.png@&gt;","")</f>
        <v/>
      </c>
    </row>
    <row r="89" spans="2:64" ht="21" customHeight="1" x14ac:dyDescent="0.35">
      <c r="B89" t="s">
        <v>637</v>
      </c>
      <c r="C89" t="s">
        <v>284</v>
      </c>
      <c r="E89" t="s">
        <v>400</v>
      </c>
      <c r="G89" s="6" t="s">
        <v>638</v>
      </c>
      <c r="AK89" t="str">
        <f t="shared" si="141"/>
        <v/>
      </c>
      <c r="AL89" t="str">
        <f t="shared" si="142"/>
        <v/>
      </c>
      <c r="AM89" t="str">
        <f t="shared" si="143"/>
        <v/>
      </c>
      <c r="AN89" t="str">
        <f t="shared" si="144"/>
        <v/>
      </c>
      <c r="AO89" t="str">
        <f t="shared" si="145"/>
        <v/>
      </c>
      <c r="AP89" t="str">
        <f t="shared" si="146"/>
        <v/>
      </c>
      <c r="AQ89" t="str">
        <f t="shared" si="147"/>
        <v/>
      </c>
      <c r="AR89" s="2" t="s">
        <v>639</v>
      </c>
      <c r="AS89" t="s">
        <v>271</v>
      </c>
      <c r="AU89" t="s">
        <v>27</v>
      </c>
      <c r="AV89" s="3" t="s">
        <v>282</v>
      </c>
      <c r="AW89" s="3" t="s">
        <v>282</v>
      </c>
      <c r="AX89" s="4" t="str">
        <f t="shared" si="131"/>
        <v>{
    'name': "Jessup Farm Barrel House",
    'area': "midtown",'hours': {
      'sunday-start':"", 'sunday-end':"", 'monday-start':"", 'monday-end':"", 'tuesday-start':"", 'tuesday-end':"", 'wednesday-start':"", 'wednesday-end':"", 'thursday-start':"", 'thursday-end':"", 'friday-start':"", 'friday-end':"", 'saturday-start':"", 'saturday-end':""},  'description': "", 'link':"http://www.jessupfarmbarrelhouse.com/", 'pricing':"med",   'phone-number': "", 'address': "1921 Jessup Dr, Fort Collins, CO 80525", 'other-amenities': ['outdoor','','medium'], 'has-drink':false, 'has-food':false},</v>
      </c>
      <c r="AY89" t="str">
        <f t="shared" si="132"/>
        <v>&lt;img src=@img/outdoor.png@&gt;</v>
      </c>
      <c r="AZ89" t="str">
        <f t="shared" si="133"/>
        <v/>
      </c>
      <c r="BA89" t="str">
        <f t="shared" si="134"/>
        <v>&lt;img src=@img/medium.png@&gt;</v>
      </c>
      <c r="BB89" t="str">
        <f t="shared" si="135"/>
        <v/>
      </c>
      <c r="BC89" t="str">
        <f t="shared" si="136"/>
        <v/>
      </c>
      <c r="BD89" t="str">
        <f t="shared" si="137"/>
        <v>&lt;img src=@img/outdoor.png@&gt;&lt;img src=@img/medium.png@&gt;</v>
      </c>
      <c r="BE89" t="str">
        <f t="shared" si="138"/>
        <v>outdoor medium med midtown</v>
      </c>
      <c r="BF89" t="str">
        <f t="shared" si="139"/>
        <v>Midtown</v>
      </c>
      <c r="BG89">
        <v>40.562046000000002</v>
      </c>
      <c r="BH89">
        <v>-105.03800099999999</v>
      </c>
      <c r="BI89" t="str">
        <f t="shared" si="140"/>
        <v>[40.562046,-105.038001],</v>
      </c>
    </row>
    <row r="90" spans="2:64" ht="21" customHeight="1" x14ac:dyDescent="0.35">
      <c r="B90" t="s">
        <v>795</v>
      </c>
      <c r="C90" t="s">
        <v>398</v>
      </c>
      <c r="D90" t="s">
        <v>125</v>
      </c>
      <c r="E90" t="s">
        <v>52</v>
      </c>
      <c r="G90" s="1" t="s">
        <v>126</v>
      </c>
      <c r="W90" t="str">
        <f t="shared" ref="W90:W120" si="188">IF(H90&gt;0,H90/100,"")</f>
        <v/>
      </c>
      <c r="X90" t="str">
        <f t="shared" ref="X90:X120" si="189">IF(I90&gt;0,I90/100,"")</f>
        <v/>
      </c>
      <c r="Y90" t="str">
        <f t="shared" ref="Y90:Y120" si="190">IF(J90&gt;0,J90/100,"")</f>
        <v/>
      </c>
      <c r="Z90" t="str">
        <f t="shared" ref="Z90:Z120" si="191">IF(K90&gt;0,K90/100,"")</f>
        <v/>
      </c>
      <c r="AA90" t="str">
        <f t="shared" ref="AA90:AA120" si="192">IF(L90&gt;0,L90/100,"")</f>
        <v/>
      </c>
      <c r="AB90" t="str">
        <f t="shared" ref="AB90:AB120" si="193">IF(M90&gt;0,M90/100,"")</f>
        <v/>
      </c>
      <c r="AC90" t="str">
        <f t="shared" ref="AC90:AC120" si="194">IF(N90&gt;0,N90/100,"")</f>
        <v/>
      </c>
      <c r="AD90" t="str">
        <f t="shared" ref="AD90:AD120" si="195">IF(O90&gt;0,O90/100,"")</f>
        <v/>
      </c>
      <c r="AE90" t="str">
        <f t="shared" ref="AE90:AE120" si="196">IF(P90&gt;0,P90/100,"")</f>
        <v/>
      </c>
      <c r="AF90" t="str">
        <f t="shared" ref="AF90:AF120" si="197">IF(Q90&gt;0,Q90/100,"")</f>
        <v/>
      </c>
      <c r="AG90" t="str">
        <f t="shared" ref="AG90:AG120" si="198">IF(R90&gt;0,R90/100,"")</f>
        <v/>
      </c>
      <c r="AH90" t="str">
        <f t="shared" ref="AH90:AH120" si="199">IF(S90&gt;0,S90/100,"")</f>
        <v/>
      </c>
      <c r="AI90" t="str">
        <f t="shared" ref="AI90:AI120" si="200">IF(T90&gt;0,T90/100,"")</f>
        <v/>
      </c>
      <c r="AJ90" t="str">
        <f t="shared" ref="AJ90:AJ120" si="201">IF(U90&gt;0,U90/100,"")</f>
        <v/>
      </c>
      <c r="AK90" t="str">
        <f t="shared" si="141"/>
        <v/>
      </c>
      <c r="AL90" t="str">
        <f t="shared" si="142"/>
        <v/>
      </c>
      <c r="AM90" t="str">
        <f t="shared" si="143"/>
        <v/>
      </c>
      <c r="AN90" t="str">
        <f t="shared" si="144"/>
        <v/>
      </c>
      <c r="AO90" t="str">
        <f t="shared" si="145"/>
        <v/>
      </c>
      <c r="AP90" t="str">
        <f t="shared" si="146"/>
        <v/>
      </c>
      <c r="AQ90" t="str">
        <f t="shared" si="147"/>
        <v/>
      </c>
      <c r="AR90" s="2" t="s">
        <v>305</v>
      </c>
      <c r="AU90" t="s">
        <v>27</v>
      </c>
      <c r="AV90" s="3" t="s">
        <v>282</v>
      </c>
      <c r="AW90" s="3" t="s">
        <v>282</v>
      </c>
      <c r="AX90" s="4" t="str">
        <f t="shared" si="131"/>
        <v>{
    'name': "Jims Wings",
    'area': "cwest",'hours': {
      'sunday-start':"", 'sunday-end':"", 'monday-start':"", 'monday-end':"", 'tuesday-start':"", 'tuesday-end':"", 'wednesday-start':"", 'wednesday-end':"", 'thursday-start':"", 'thursday-end':"", 'friday-start':"", 'friday-end':"", 'saturday-start':"", 'saturday-end':""},  'description': "", 'link':"http://www.jimswings.com/", 'pricing':"low",   'phone-number': "", 'address': "1205 W Elizabeth St Ste C, Fort Collins 80521", 'other-amenities': ['','','medium'], 'has-drink':false, 'has-food':false},</v>
      </c>
      <c r="AY90" t="str">
        <f t="shared" si="132"/>
        <v/>
      </c>
      <c r="AZ90" t="str">
        <f t="shared" si="133"/>
        <v/>
      </c>
      <c r="BA90" t="str">
        <f t="shared" si="134"/>
        <v>&lt;img src=@img/medium.png@&gt;</v>
      </c>
      <c r="BB90" t="str">
        <f t="shared" si="135"/>
        <v/>
      </c>
      <c r="BC90" t="str">
        <f t="shared" si="136"/>
        <v/>
      </c>
      <c r="BD90" t="str">
        <f t="shared" si="137"/>
        <v>&lt;img src=@img/medium.png@&gt;</v>
      </c>
      <c r="BE90" t="str">
        <f t="shared" si="138"/>
        <v>medium low cwest</v>
      </c>
      <c r="BF90" t="str">
        <f t="shared" si="139"/>
        <v>Campus West</v>
      </c>
      <c r="BG90">
        <v>40.574174999999997</v>
      </c>
      <c r="BH90">
        <v>-105.097887</v>
      </c>
      <c r="BI90" t="str">
        <f t="shared" si="140"/>
        <v>[40.574175,-105.097887],</v>
      </c>
      <c r="BK90" t="str">
        <f>IF(BJ90&gt;0,"&lt;img src=@img/kidicon.png@&gt;","")</f>
        <v/>
      </c>
    </row>
    <row r="91" spans="2:64" ht="21" customHeight="1" x14ac:dyDescent="0.35">
      <c r="B91" t="s">
        <v>696</v>
      </c>
      <c r="C91" t="s">
        <v>398</v>
      </c>
      <c r="E91" t="s">
        <v>52</v>
      </c>
      <c r="G91" s="1" t="s">
        <v>698</v>
      </c>
      <c r="J91">
        <v>1100</v>
      </c>
      <c r="K91">
        <v>1400</v>
      </c>
      <c r="L91">
        <v>1100</v>
      </c>
      <c r="M91">
        <v>1400</v>
      </c>
      <c r="N91">
        <v>1100</v>
      </c>
      <c r="O91">
        <v>1400</v>
      </c>
      <c r="P91">
        <v>1100</v>
      </c>
      <c r="Q91">
        <v>1400</v>
      </c>
      <c r="R91">
        <v>1100</v>
      </c>
      <c r="S91">
        <v>1400</v>
      </c>
      <c r="V91" t="s">
        <v>697</v>
      </c>
      <c r="W91" t="str">
        <f t="shared" ref="W91" si="202">IF(H91&gt;0,H91/100,"")</f>
        <v/>
      </c>
      <c r="X91" t="str">
        <f t="shared" ref="X91" si="203">IF(I91&gt;0,I91/100,"")</f>
        <v/>
      </c>
      <c r="Y91">
        <f t="shared" ref="Y91" si="204">IF(J91&gt;0,J91/100,"")</f>
        <v>11</v>
      </c>
      <c r="Z91">
        <f t="shared" ref="Z91" si="205">IF(K91&gt;0,K91/100,"")</f>
        <v>14</v>
      </c>
      <c r="AA91">
        <f t="shared" ref="AA91" si="206">IF(L91&gt;0,L91/100,"")</f>
        <v>11</v>
      </c>
      <c r="AB91">
        <f t="shared" ref="AB91" si="207">IF(M91&gt;0,M91/100,"")</f>
        <v>14</v>
      </c>
      <c r="AC91">
        <f t="shared" ref="AC91" si="208">IF(N91&gt;0,N91/100,"")</f>
        <v>11</v>
      </c>
      <c r="AD91">
        <f t="shared" ref="AD91" si="209">IF(O91&gt;0,O91/100,"")</f>
        <v>14</v>
      </c>
      <c r="AE91">
        <f t="shared" ref="AE91" si="210">IF(P91&gt;0,P91/100,"")</f>
        <v>11</v>
      </c>
      <c r="AF91">
        <f t="shared" ref="AF91" si="211">IF(Q91&gt;0,Q91/100,"")</f>
        <v>14</v>
      </c>
      <c r="AG91">
        <f t="shared" ref="AG91" si="212">IF(R91&gt;0,R91/100,"")</f>
        <v>11</v>
      </c>
      <c r="AH91">
        <f t="shared" ref="AH91" si="213">IF(S91&gt;0,S91/100,"")</f>
        <v>14</v>
      </c>
      <c r="AI91" t="str">
        <f t="shared" ref="AI91" si="214">IF(T91&gt;0,T91/100,"")</f>
        <v/>
      </c>
      <c r="AJ91" t="str">
        <f t="shared" ref="AJ91" si="215">IF(U91&gt;0,U91/100,"")</f>
        <v/>
      </c>
      <c r="AK91" t="str">
        <f t="shared" si="141"/>
        <v/>
      </c>
      <c r="AL91" t="str">
        <f t="shared" si="142"/>
        <v>11am-2pm</v>
      </c>
      <c r="AM91" t="str">
        <f t="shared" si="143"/>
        <v>11am-2pm</v>
      </c>
      <c r="AN91" t="str">
        <f t="shared" si="144"/>
        <v>11am-2pm</v>
      </c>
      <c r="AO91" t="str">
        <f t="shared" si="145"/>
        <v>11am-2pm</v>
      </c>
      <c r="AP91" t="str">
        <f t="shared" si="146"/>
        <v>11am-2pm</v>
      </c>
      <c r="AQ91" t="str">
        <f t="shared" si="147"/>
        <v/>
      </c>
      <c r="AR91" s="2"/>
      <c r="AU91" t="s">
        <v>275</v>
      </c>
      <c r="AV91" s="3" t="s">
        <v>281</v>
      </c>
      <c r="AW91" s="3" t="s">
        <v>281</v>
      </c>
      <c r="AX91" s="4" t="str">
        <f t="shared" ref="AX91" si="216">CONCATENATE("{
    'name': """,B91,""",
    'area': ","""",C91,""",",
"'hours': {
      'sunday-start':","""",H91,"""",", 'sunday-end':","""",I91,"""",", 'monday-start':","""",J91,"""",", 'monday-end':","""",K91,"""",", 'tuesday-start':","""",L91,"""",", 'tuesday-end':","""",M91,""", 'wednesday-start':","""",N91,""", 'wednesday-end':","""",O91,""", 'thursday-start':","""",P91,""", 'thursday-end':","""",Q91,""", 'friday-start':","""",R91,""", 'friday-end':","""",S91,""", 'saturday-start':","""",T91,""", 'saturday-end':","""",U91,"""","},","  'description': ","""",V91,"""",", 'link':","""",AR91,"""",", 'pricing':","""",E91,"""",",   'phone-number': ","""",F91,"""",", 'address': ","""",G91,"""",", 'other-amenities': [","'",AS91,"','",AT91,"','",AU91,"'","]",", 'has-drink':",AV91,", 'has-food':",AW91,"},")</f>
        <v>{
    'name': "Justines Pizza",
    'area': "cwest",'hours': {
      'sunday-start':"", 'sunday-end':"", 'monday-start':"1100", 'monday-end':"1400", 'tuesday-start':"1100", 'tuesday-end':"1400", 'wednesday-start':"1100", 'wednesday-end':"1400", 'thursday-start':"1100", 'thursday-end':"1400", 'friday-start':"1100", 'friday-end':"1400", 'saturday-start':"", 'saturday-end':""},  'description': "Mon-Fri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 'link':"", 'pricing':"low",   'phone-number': "", 'address': "1015 S. Taft Hill Road Fort Collins", 'other-amenities': ['','','easy'], 'has-drink':true, 'has-food':true},</v>
      </c>
      <c r="AY91" t="str">
        <f t="shared" ref="AY91" si="217">IF(AS91&gt;0,"&lt;img src=@img/outdoor.png@&gt;","")</f>
        <v/>
      </c>
      <c r="AZ91" t="str">
        <f t="shared" ref="AZ91" si="218">IF(AT91&gt;0,"&lt;img src=@img/pets.png@&gt;","")</f>
        <v/>
      </c>
      <c r="BA91" t="str">
        <f t="shared" ref="BA91" si="219">IF(AU91="hard","&lt;img src=@img/hard.png@&gt;",IF(AU91="medium","&lt;img src=@img/medium.png@&gt;",IF(AU91="easy","&lt;img src=@img/easy.png@&gt;","")))</f>
        <v>&lt;img src=@img/easy.png@&gt;</v>
      </c>
      <c r="BB91" t="str">
        <f t="shared" ref="BB91" si="220">IF(AV91="true","&lt;img src=@img/drinkicon.png@&gt;","")</f>
        <v>&lt;img src=@img/drinkicon.png@&gt;</v>
      </c>
      <c r="BC91" t="str">
        <f t="shared" ref="BC91" si="221">IF(AW91="true","&lt;img src=@img/foodicon.png@&gt;","")</f>
        <v>&lt;img src=@img/foodicon.png@&gt;</v>
      </c>
      <c r="BD91" t="str">
        <f t="shared" ref="BD91" si="222">CONCATENATE(AY91,AZ91,BA91,BB91,BC91,BK91)</f>
        <v>&lt;img src=@img/easy.png@&gt;&lt;img src=@img/drinkicon.png@&gt;&lt;img src=@img/foodicon.png@&gt;</v>
      </c>
      <c r="BE91" t="str">
        <f t="shared" ref="BE91" si="223">CONCATENATE(IF(AS91&gt;0,"outdoor ",""),IF(AT91&gt;0,"pet ",""),IF(AV91="true","drink ",""),IF(AW91="true","food ",""),AU91," ",E91," ",C91,IF(BJ91=TRUE," kid",""))</f>
        <v>drink food easy low cwest</v>
      </c>
      <c r="BF91" t="str">
        <f t="shared" ref="BF91" si="224">IF(C91="old","Old Town",IF(C91="campus","Near Campus",IF(C91="sfoco","South Foco",IF(C91="nfoco","North Foco",IF(C91="midtown","Midtown",IF(C91="cwest","Campus West",IF(C91="efoco","East FoCo",IF(C91="windsor","Windsor",""))))))))</f>
        <v>Campus West</v>
      </c>
      <c r="BG91">
        <v>40.573869299999998</v>
      </c>
      <c r="BH91">
        <v>-105.1169419</v>
      </c>
      <c r="BI91" t="str">
        <f t="shared" si="140"/>
        <v>[40.5738693,-105.1169419],</v>
      </c>
    </row>
    <row r="92" spans="2:64" ht="21" customHeight="1" x14ac:dyDescent="0.35">
      <c r="B92" t="s">
        <v>796</v>
      </c>
      <c r="C92" t="s">
        <v>398</v>
      </c>
      <c r="D92" t="s">
        <v>91</v>
      </c>
      <c r="E92" t="s">
        <v>52</v>
      </c>
      <c r="G92" s="1" t="s">
        <v>92</v>
      </c>
      <c r="W92" t="str">
        <f t="shared" si="188"/>
        <v/>
      </c>
      <c r="X92" t="str">
        <f t="shared" si="189"/>
        <v/>
      </c>
      <c r="Y92" t="str">
        <f t="shared" si="190"/>
        <v/>
      </c>
      <c r="Z92" t="str">
        <f t="shared" si="191"/>
        <v/>
      </c>
      <c r="AA92" t="str">
        <f t="shared" si="192"/>
        <v/>
      </c>
      <c r="AB92" t="str">
        <f t="shared" si="193"/>
        <v/>
      </c>
      <c r="AC92" t="str">
        <f t="shared" si="194"/>
        <v/>
      </c>
      <c r="AD92" t="str">
        <f t="shared" si="195"/>
        <v/>
      </c>
      <c r="AE92" t="str">
        <f t="shared" si="196"/>
        <v/>
      </c>
      <c r="AF92" t="str">
        <f t="shared" si="197"/>
        <v/>
      </c>
      <c r="AG92" t="str">
        <f t="shared" si="198"/>
        <v/>
      </c>
      <c r="AH92" t="str">
        <f t="shared" si="199"/>
        <v/>
      </c>
      <c r="AI92" t="str">
        <f t="shared" si="200"/>
        <v/>
      </c>
      <c r="AJ92" t="str">
        <f t="shared" si="201"/>
        <v/>
      </c>
      <c r="AK92" t="str">
        <f t="shared" si="141"/>
        <v/>
      </c>
      <c r="AL92" t="str">
        <f t="shared" si="142"/>
        <v/>
      </c>
      <c r="AM92" t="str">
        <f t="shared" si="143"/>
        <v/>
      </c>
      <c r="AN92" t="str">
        <f t="shared" si="144"/>
        <v/>
      </c>
      <c r="AO92" t="str">
        <f t="shared" si="145"/>
        <v/>
      </c>
      <c r="AP92" t="str">
        <f t="shared" si="146"/>
        <v/>
      </c>
      <c r="AQ92" t="str">
        <f t="shared" si="147"/>
        <v/>
      </c>
      <c r="AR92" s="2" t="s">
        <v>293</v>
      </c>
      <c r="AU92" t="s">
        <v>275</v>
      </c>
      <c r="AV92" s="3" t="s">
        <v>282</v>
      </c>
      <c r="AW92" s="3" t="s">
        <v>282</v>
      </c>
      <c r="AX92" s="4" t="str">
        <f t="shared" si="131"/>
        <v>{
    'name': "Krazy Karls Pizza",
    'area': "cwest",'hours': {
      'sunday-start':"", 'sunday-end':"", 'monday-start':"", 'monday-end':"", 'tuesday-start':"", 'tuesday-end':"", 'wednesday-start':"", 'wednesday-end':"", 'thursday-start':"", 'thursday-end':"", 'friday-start':"", 'friday-end':"", 'saturday-start':"", 'saturday-end':""},  'description': "", 'link':"http://www.krazykarlspizza.com/", 'pricing':"low",   'phone-number': "", 'address': "1124 W. Elizabeth St., Fort Collins 80521", 'other-amenities': ['','','easy'], 'has-drink':false, 'has-food':false},</v>
      </c>
      <c r="AY92" t="str">
        <f t="shared" si="132"/>
        <v/>
      </c>
      <c r="AZ92" t="str">
        <f t="shared" si="133"/>
        <v/>
      </c>
      <c r="BA92" t="str">
        <f t="shared" si="134"/>
        <v>&lt;img src=@img/easy.png@&gt;</v>
      </c>
      <c r="BB92" t="str">
        <f t="shared" si="135"/>
        <v/>
      </c>
      <c r="BC92" t="str">
        <f t="shared" si="136"/>
        <v/>
      </c>
      <c r="BD92" t="str">
        <f t="shared" si="137"/>
        <v>&lt;img src=@img/easy.png@&gt;</v>
      </c>
      <c r="BE92" t="str">
        <f t="shared" si="138"/>
        <v>easy low cwest</v>
      </c>
      <c r="BF92" t="str">
        <f t="shared" si="139"/>
        <v>Campus West</v>
      </c>
      <c r="BG92">
        <v>40.575012999999998</v>
      </c>
      <c r="BH92">
        <v>-105.097076</v>
      </c>
      <c r="BI92" t="str">
        <f t="shared" si="140"/>
        <v>[40.575013,-105.097076],</v>
      </c>
      <c r="BK92" t="str">
        <f>IF(BJ92&gt;0,"&lt;img src=@img/kidicon.png@&gt;","")</f>
        <v/>
      </c>
    </row>
    <row r="93" spans="2:64" ht="21" customHeight="1" x14ac:dyDescent="0.35">
      <c r="B93" t="s">
        <v>485</v>
      </c>
      <c r="C93" t="s">
        <v>397</v>
      </c>
      <c r="D93" t="s">
        <v>51</v>
      </c>
      <c r="E93" t="s">
        <v>400</v>
      </c>
      <c r="G93" s="1" t="s">
        <v>486</v>
      </c>
      <c r="H93">
        <v>1600</v>
      </c>
      <c r="I93">
        <v>1800</v>
      </c>
      <c r="J93">
        <v>1600</v>
      </c>
      <c r="K93">
        <v>1800</v>
      </c>
      <c r="L93">
        <v>1600</v>
      </c>
      <c r="M93">
        <v>1800</v>
      </c>
      <c r="N93">
        <v>1600</v>
      </c>
      <c r="O93">
        <v>1800</v>
      </c>
      <c r="P93">
        <v>1600</v>
      </c>
      <c r="Q93">
        <v>1800</v>
      </c>
      <c r="R93">
        <v>1600</v>
      </c>
      <c r="S93">
        <v>1800</v>
      </c>
      <c r="T93">
        <v>1600</v>
      </c>
      <c r="U93">
        <v>1800</v>
      </c>
      <c r="V93" t="s">
        <v>487</v>
      </c>
      <c r="W93">
        <f t="shared" si="188"/>
        <v>16</v>
      </c>
      <c r="X93">
        <f t="shared" si="189"/>
        <v>18</v>
      </c>
      <c r="Y93">
        <f t="shared" si="190"/>
        <v>16</v>
      </c>
      <c r="Z93">
        <f t="shared" si="191"/>
        <v>18</v>
      </c>
      <c r="AA93">
        <f t="shared" si="192"/>
        <v>16</v>
      </c>
      <c r="AB93">
        <f t="shared" si="193"/>
        <v>18</v>
      </c>
      <c r="AC93">
        <f t="shared" si="194"/>
        <v>16</v>
      </c>
      <c r="AD93">
        <f t="shared" si="195"/>
        <v>18</v>
      </c>
      <c r="AE93">
        <f t="shared" si="196"/>
        <v>16</v>
      </c>
      <c r="AF93">
        <f t="shared" si="197"/>
        <v>18</v>
      </c>
      <c r="AG93">
        <f t="shared" si="198"/>
        <v>16</v>
      </c>
      <c r="AH93">
        <f t="shared" si="199"/>
        <v>18</v>
      </c>
      <c r="AI93">
        <f t="shared" si="200"/>
        <v>16</v>
      </c>
      <c r="AJ93">
        <f t="shared" si="201"/>
        <v>18</v>
      </c>
      <c r="AK93" t="str">
        <f t="shared" si="141"/>
        <v>4pm-6pm</v>
      </c>
      <c r="AL93" t="str">
        <f t="shared" si="142"/>
        <v>4pm-6pm</v>
      </c>
      <c r="AM93" t="str">
        <f t="shared" si="143"/>
        <v>4pm-6pm</v>
      </c>
      <c r="AN93" t="str">
        <f t="shared" si="144"/>
        <v>4pm-6pm</v>
      </c>
      <c r="AO93" t="str">
        <f t="shared" si="145"/>
        <v>4pm-6pm</v>
      </c>
      <c r="AP93" t="str">
        <f t="shared" si="146"/>
        <v>4pm-6pm</v>
      </c>
      <c r="AQ93" t="str">
        <f t="shared" si="147"/>
        <v>4pm-6pm</v>
      </c>
      <c r="AR93" s="2" t="s">
        <v>488</v>
      </c>
      <c r="AS93" t="s">
        <v>271</v>
      </c>
      <c r="AU93" t="s">
        <v>275</v>
      </c>
      <c r="AV93" s="3" t="s">
        <v>281</v>
      </c>
      <c r="AW93" s="3" t="s">
        <v>281</v>
      </c>
      <c r="AX93" s="4" t="str">
        <f t="shared" si="131"/>
        <v>{
    'name': "La Buena Vida",
    'area': "sfoco",'hours': {
      'sunday-start':"1600", 'sunday-end':"1800", 'monday-start':"1600", 'monday-end':"1800", 'tuesday-start':"1600", 'tuesday-end':"1800", 'wednesday-start':"1600", 'wednesday-end':"1800", 'thursday-start':"1600", 'thursday-end':"1800", 'friday-start':"1600", 'friday-end':"1800", 'saturday-start':"1600", 'saturday-end':"1800"},  'description': "40%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 'link':"http://buenavidafoco.com", 'pricing':"med",   'phone-number': "", 'address': " 901 E Harmony Rd, Fort Collins, CO 80525", 'other-amenities': ['outdoor','','easy'], 'has-drink':true, 'has-food':true},</v>
      </c>
      <c r="AY93" t="str">
        <f t="shared" si="132"/>
        <v>&lt;img src=@img/outdoor.png@&gt;</v>
      </c>
      <c r="AZ93" t="str">
        <f t="shared" si="133"/>
        <v/>
      </c>
      <c r="BA93" t="str">
        <f t="shared" si="134"/>
        <v>&lt;img src=@img/easy.png@&gt;</v>
      </c>
      <c r="BB93" t="str">
        <f t="shared" si="135"/>
        <v>&lt;img src=@img/drinkicon.png@&gt;</v>
      </c>
      <c r="BC93" t="str">
        <f t="shared" si="136"/>
        <v>&lt;img src=@img/foodicon.png@&gt;</v>
      </c>
      <c r="BD93" t="str">
        <f t="shared" si="137"/>
        <v>&lt;img src=@img/outdoor.png@&gt;&lt;img src=@img/easy.png@&gt;&lt;img src=@img/drinkicon.png@&gt;&lt;img src=@img/foodicon.png@&gt;</v>
      </c>
      <c r="BE93" t="str">
        <f t="shared" si="138"/>
        <v>outdoor drink food easy med sfoco</v>
      </c>
      <c r="BF93" t="str">
        <f t="shared" si="139"/>
        <v>South Foco</v>
      </c>
      <c r="BG93">
        <v>40.523159999999997</v>
      </c>
      <c r="BH93">
        <v>-105.06125</v>
      </c>
      <c r="BI93" t="str">
        <f t="shared" si="140"/>
        <v>[40.52316,-105.06125],</v>
      </c>
      <c r="BK93" t="str">
        <f>IF(BJ93&gt;0,"&lt;img src=@img/kidicon.png@&gt;","")</f>
        <v/>
      </c>
    </row>
    <row r="94" spans="2:64" ht="21" customHeight="1" x14ac:dyDescent="0.35">
      <c r="B94" t="s">
        <v>538</v>
      </c>
      <c r="C94" t="s">
        <v>397</v>
      </c>
      <c r="G94" s="6" t="s">
        <v>539</v>
      </c>
      <c r="H94">
        <v>1100</v>
      </c>
      <c r="I94">
        <v>1800</v>
      </c>
      <c r="J94">
        <v>1100</v>
      </c>
      <c r="K94">
        <v>1800</v>
      </c>
      <c r="L94">
        <v>1100</v>
      </c>
      <c r="M94">
        <v>1800</v>
      </c>
      <c r="N94">
        <v>1100</v>
      </c>
      <c r="O94">
        <v>1800</v>
      </c>
      <c r="P94">
        <v>1100</v>
      </c>
      <c r="Q94">
        <v>1800</v>
      </c>
      <c r="R94">
        <v>1100</v>
      </c>
      <c r="S94">
        <v>1800</v>
      </c>
      <c r="T94">
        <v>1100</v>
      </c>
      <c r="U94">
        <v>1800</v>
      </c>
      <c r="V94" t="s">
        <v>769</v>
      </c>
      <c r="W94">
        <f t="shared" si="188"/>
        <v>11</v>
      </c>
      <c r="X94">
        <f t="shared" si="189"/>
        <v>18</v>
      </c>
      <c r="Y94">
        <f t="shared" si="190"/>
        <v>11</v>
      </c>
      <c r="Z94">
        <f t="shared" si="191"/>
        <v>18</v>
      </c>
      <c r="AA94">
        <f t="shared" si="192"/>
        <v>11</v>
      </c>
      <c r="AB94">
        <f t="shared" si="193"/>
        <v>18</v>
      </c>
      <c r="AC94">
        <f t="shared" si="194"/>
        <v>11</v>
      </c>
      <c r="AD94">
        <f t="shared" si="195"/>
        <v>18</v>
      </c>
      <c r="AE94">
        <f t="shared" si="196"/>
        <v>11</v>
      </c>
      <c r="AF94">
        <f t="shared" si="197"/>
        <v>18</v>
      </c>
      <c r="AG94">
        <f t="shared" si="198"/>
        <v>11</v>
      </c>
      <c r="AH94">
        <f t="shared" si="199"/>
        <v>18</v>
      </c>
      <c r="AI94">
        <f t="shared" si="200"/>
        <v>11</v>
      </c>
      <c r="AJ94">
        <f t="shared" si="201"/>
        <v>18</v>
      </c>
      <c r="AK94" t="str">
        <f t="shared" si="141"/>
        <v>11am-6pm</v>
      </c>
      <c r="AL94" t="str">
        <f t="shared" si="142"/>
        <v>11am-6pm</v>
      </c>
      <c r="AM94" t="str">
        <f t="shared" si="143"/>
        <v>11am-6pm</v>
      </c>
      <c r="AN94" t="str">
        <f t="shared" si="144"/>
        <v>11am-6pm</v>
      </c>
      <c r="AO94" t="str">
        <f t="shared" si="145"/>
        <v>11am-6pm</v>
      </c>
      <c r="AP94" t="str">
        <f t="shared" si="146"/>
        <v>11am-6pm</v>
      </c>
      <c r="AQ94" t="str">
        <f t="shared" si="147"/>
        <v>11am-6pm</v>
      </c>
      <c r="AR94" s="11" t="s">
        <v>540</v>
      </c>
      <c r="AU94" t="s">
        <v>27</v>
      </c>
      <c r="AV94" s="3" t="s">
        <v>281</v>
      </c>
      <c r="AW94" s="3" t="s">
        <v>281</v>
      </c>
      <c r="AX94" s="4" t="str">
        <f t="shared" si="131"/>
        <v>{
    'name': "Locality Kitchen and Bar",
    'area': "sfoco",'hours': {
      'sunday-start':"1100", 'sunday-end':"1800", 'monday-start':"1100", 'monday-end':"1800", 'tuesday-start':"1100", 'tuesday-end':"1800", 'wednesday-start':"1100", 'wednesday-end':"1800", 'thursday-start':"1100", 'thursday-end':"1800", 'friday-start':"1100", 'friday-end':"1800", 'saturday-start':"1100", 'saturday-end':"1800"},  'description': "Drink Specials 11am - 6pm&lt;br&gt;Food Specials 3pm-6pm&lt;br&gt;$4 Select Drafts - Odell 90 IPA, Prost Golden Pilsner, Zwei Vienna Lager, and Black Bottle Scuba Steve &lt;br&gt; $5 Select Rotating Glasses of Wine &lt;br&gt; $2 Off All Other Wines by the Glass&lt;br&gt;$5 Sangria&lt;br&gt;$6 Seasonal Featured Cocktail &lt;b&gt;Food 3-6pm Daily&lt;/b&gt;$15 Burger and a Beer with Tender Belly Bacon on a Brioche Bun&lt;br&gt;$4 Juans Salsa and Chips&lt;br&gt;$9 Brussel Sprouts&lt;br&gt;$5 Bacon Wrapped Dates&lt;br&gt;$8 Loaded Tater Tots with a Choice of 2 Sauces&lt;br&gt;$7 Boozed Up Chicken Wings&lt;br&gt;$7 Steet Tacos&lt;br&gt;$5 Beef Slider&lt;br&gt;$5 Pork Slider&lt;br&gt;$17 Meat and Cheese Board&lt;br&gt;$4 Mixed Marinated Olivers", 'link':"localityfoco.com/", 'pricing':"",   'phone-number': "", 'address': "2350 E Harmony Rd #1, Fort Collins, CO 80528", 'other-amenities': ['','','medium'], 'has-drink':true, 'has-food':true},</v>
      </c>
      <c r="AY94" t="str">
        <f t="shared" si="132"/>
        <v/>
      </c>
      <c r="AZ94" t="str">
        <f t="shared" si="133"/>
        <v/>
      </c>
      <c r="BA94" t="str">
        <f t="shared" si="134"/>
        <v>&lt;img src=@img/medium.png@&gt;</v>
      </c>
      <c r="BB94" t="str">
        <f t="shared" si="135"/>
        <v>&lt;img src=@img/drinkicon.png@&gt;</v>
      </c>
      <c r="BC94" t="str">
        <f t="shared" si="136"/>
        <v>&lt;img src=@img/foodicon.png@&gt;</v>
      </c>
      <c r="BD94" t="str">
        <f t="shared" si="137"/>
        <v>&lt;img src=@img/medium.png@&gt;&lt;img src=@img/drinkicon.png@&gt;&lt;img src=@img/foodicon.png@&gt;</v>
      </c>
      <c r="BE94" t="str">
        <f t="shared" si="138"/>
        <v>drink food medium  sfoco</v>
      </c>
      <c r="BF94" t="str">
        <f t="shared" si="139"/>
        <v>South Foco</v>
      </c>
      <c r="BG94">
        <v>40.52366</v>
      </c>
      <c r="BH94">
        <v>-105.03402</v>
      </c>
      <c r="BI94" t="str">
        <f t="shared" si="140"/>
        <v>[40.52366,-105.03402],</v>
      </c>
    </row>
    <row r="95" spans="2:64" ht="21" customHeight="1" x14ac:dyDescent="0.35">
      <c r="B95" t="s">
        <v>351</v>
      </c>
      <c r="C95" t="s">
        <v>284</v>
      </c>
      <c r="D95" t="s">
        <v>352</v>
      </c>
      <c r="E95" t="s">
        <v>400</v>
      </c>
      <c r="G95" s="6" t="s">
        <v>361</v>
      </c>
      <c r="H95">
        <v>1100</v>
      </c>
      <c r="I95">
        <v>2200</v>
      </c>
      <c r="J95">
        <v>1100</v>
      </c>
      <c r="K95">
        <v>2200</v>
      </c>
      <c r="L95">
        <v>1100</v>
      </c>
      <c r="M95">
        <v>2200</v>
      </c>
      <c r="N95">
        <v>1100</v>
      </c>
      <c r="O95">
        <v>2200</v>
      </c>
      <c r="P95">
        <v>1100</v>
      </c>
      <c r="Q95">
        <v>2300</v>
      </c>
      <c r="R95">
        <v>1100</v>
      </c>
      <c r="S95">
        <v>2300</v>
      </c>
      <c r="T95">
        <v>1100</v>
      </c>
      <c r="U95">
        <v>2300</v>
      </c>
      <c r="V95" t="s">
        <v>742</v>
      </c>
      <c r="W95">
        <f t="shared" si="188"/>
        <v>11</v>
      </c>
      <c r="X95">
        <f t="shared" si="189"/>
        <v>22</v>
      </c>
      <c r="Y95">
        <f t="shared" si="190"/>
        <v>11</v>
      </c>
      <c r="Z95">
        <f t="shared" si="191"/>
        <v>22</v>
      </c>
      <c r="AA95">
        <f t="shared" si="192"/>
        <v>11</v>
      </c>
      <c r="AB95">
        <f t="shared" si="193"/>
        <v>22</v>
      </c>
      <c r="AC95">
        <f t="shared" si="194"/>
        <v>11</v>
      </c>
      <c r="AD95">
        <f t="shared" si="195"/>
        <v>22</v>
      </c>
      <c r="AE95">
        <f t="shared" si="196"/>
        <v>11</v>
      </c>
      <c r="AF95">
        <f t="shared" si="197"/>
        <v>23</v>
      </c>
      <c r="AG95">
        <f t="shared" si="198"/>
        <v>11</v>
      </c>
      <c r="AH95">
        <f t="shared" si="199"/>
        <v>23</v>
      </c>
      <c r="AI95">
        <f t="shared" si="200"/>
        <v>11</v>
      </c>
      <c r="AJ95">
        <f t="shared" si="201"/>
        <v>23</v>
      </c>
      <c r="AK95" t="str">
        <f t="shared" si="141"/>
        <v>11am-10pm</v>
      </c>
      <c r="AL95" t="str">
        <f t="shared" si="142"/>
        <v>11am-10pm</v>
      </c>
      <c r="AM95" t="str">
        <f t="shared" si="143"/>
        <v>11am-10pm</v>
      </c>
      <c r="AN95" t="str">
        <f t="shared" si="144"/>
        <v>11am-10pm</v>
      </c>
      <c r="AO95" t="str">
        <f t="shared" si="145"/>
        <v>11am-11pm</v>
      </c>
      <c r="AP95" t="str">
        <f t="shared" si="146"/>
        <v>11am-11pm</v>
      </c>
      <c r="AQ95" t="str">
        <f t="shared" si="147"/>
        <v>11am-11pm</v>
      </c>
      <c r="AR95" t="s">
        <v>357</v>
      </c>
      <c r="AU95" t="s">
        <v>275</v>
      </c>
      <c r="AV95" s="3" t="s">
        <v>281</v>
      </c>
      <c r="AW95" s="3" t="s">
        <v>281</v>
      </c>
      <c r="AX95" s="4" t="str">
        <f t="shared" si="131"/>
        <v>{
    'name': "Longhorn Steakhouse",
    'area': "midtown",'hours': {
      'sunday-start':"1100", 'sunday-end':"2200", 'monday-start':"1100", 'monday-end':"2200", 'tuesday-start':"1100", 'tuesday-end':"2200", 'wednesday-start':"1100", 'wednesday-end':"2200", 'thursday-start':"1100", 'thursday-end':"2300", 'friday-start':"1100", 'friday-end':"2300", 'saturday-start':"1100", 'saturday-end':"2300"},  'description': "$2.50 12 oz Bud Light or Miller Lite&lt;br&gt;$4.99 Jack and Coke&lt;br&gt;$5.99 Texas Margarita&lt;br&gt;Make any wine a LongPour (glass and half) for $2.50 more&lt;br&gt;$4.99 Fried pickles&lt;br&gt;$5.79 Spicy Chicken Bites", 'link':"https://www.longhornsteakhouse.com/home", 'pricing':"med",   'phone-number': "", 'address': " 3450 S College Ave, Fort Collins, CO 80525", 'other-amenities': ['','','easy'], 'has-drink':true, 'has-food':true},</v>
      </c>
      <c r="AY95" t="str">
        <f t="shared" si="132"/>
        <v/>
      </c>
      <c r="AZ95" t="str">
        <f t="shared" si="133"/>
        <v/>
      </c>
      <c r="BA95" t="str">
        <f t="shared" si="134"/>
        <v>&lt;img src=@img/easy.png@&gt;</v>
      </c>
      <c r="BB95" t="str">
        <f t="shared" si="135"/>
        <v>&lt;img src=@img/drinkicon.png@&gt;</v>
      </c>
      <c r="BC95" t="str">
        <f t="shared" si="136"/>
        <v>&lt;img src=@img/foodicon.png@&gt;</v>
      </c>
      <c r="BD95" t="str">
        <f t="shared" si="137"/>
        <v>&lt;img src=@img/easy.png@&gt;&lt;img src=@img/drinkicon.png@&gt;&lt;img src=@img/foodicon.png@&gt;</v>
      </c>
      <c r="BE95" t="str">
        <f t="shared" si="138"/>
        <v>drink food easy med midtown</v>
      </c>
      <c r="BF95" t="str">
        <f t="shared" si="139"/>
        <v>Midtown</v>
      </c>
      <c r="BG95">
        <v>40.540550000000003</v>
      </c>
      <c r="BH95">
        <v>-105.07642800000001</v>
      </c>
      <c r="BI95" t="str">
        <f t="shared" si="140"/>
        <v>[40.54055,-105.076428],</v>
      </c>
      <c r="BK95" t="str">
        <f>IF(BJ95&gt;0,"&lt;img src=@img/kidicon.png@&gt;","")</f>
        <v/>
      </c>
    </row>
    <row r="96" spans="2:64" ht="21" customHeight="1" x14ac:dyDescent="0.35">
      <c r="B96" t="s">
        <v>182</v>
      </c>
      <c r="C96" t="s">
        <v>283</v>
      </c>
      <c r="D96" t="s">
        <v>51</v>
      </c>
      <c r="E96" t="s">
        <v>400</v>
      </c>
      <c r="G96" s="1" t="s">
        <v>103</v>
      </c>
      <c r="H96">
        <v>1100</v>
      </c>
      <c r="I96">
        <v>2200</v>
      </c>
      <c r="J96">
        <v>1600</v>
      </c>
      <c r="K96">
        <v>1800</v>
      </c>
      <c r="L96">
        <v>1100</v>
      </c>
      <c r="M96">
        <v>1730</v>
      </c>
      <c r="N96">
        <v>1600</v>
      </c>
      <c r="O96">
        <v>1800</v>
      </c>
      <c r="P96">
        <v>1600</v>
      </c>
      <c r="Q96">
        <v>1800</v>
      </c>
      <c r="R96">
        <v>1600</v>
      </c>
      <c r="S96">
        <v>1800</v>
      </c>
      <c r="T96">
        <v>1600</v>
      </c>
      <c r="U96">
        <v>1800</v>
      </c>
      <c r="V96" t="s">
        <v>451</v>
      </c>
      <c r="W96">
        <f t="shared" si="188"/>
        <v>11</v>
      </c>
      <c r="X96">
        <f t="shared" si="189"/>
        <v>22</v>
      </c>
      <c r="Y96">
        <f t="shared" si="190"/>
        <v>16</v>
      </c>
      <c r="Z96">
        <f t="shared" si="191"/>
        <v>18</v>
      </c>
      <c r="AA96">
        <f t="shared" si="192"/>
        <v>11</v>
      </c>
      <c r="AB96">
        <f t="shared" si="193"/>
        <v>17.3</v>
      </c>
      <c r="AC96">
        <f t="shared" si="194"/>
        <v>16</v>
      </c>
      <c r="AD96">
        <f t="shared" si="195"/>
        <v>18</v>
      </c>
      <c r="AE96">
        <f t="shared" si="196"/>
        <v>16</v>
      </c>
      <c r="AF96">
        <f t="shared" si="197"/>
        <v>18</v>
      </c>
      <c r="AG96">
        <f t="shared" si="198"/>
        <v>16</v>
      </c>
      <c r="AH96">
        <f t="shared" si="199"/>
        <v>18</v>
      </c>
      <c r="AI96">
        <f t="shared" si="200"/>
        <v>16</v>
      </c>
      <c r="AJ96">
        <f t="shared" si="201"/>
        <v>18</v>
      </c>
      <c r="AK96" t="str">
        <f t="shared" si="141"/>
        <v>11am-10pm</v>
      </c>
      <c r="AL96" t="str">
        <f t="shared" si="142"/>
        <v>4pm-6pm</v>
      </c>
      <c r="AM96" t="str">
        <f t="shared" si="143"/>
        <v>11am-5.3pm</v>
      </c>
      <c r="AN96" t="str">
        <f t="shared" si="144"/>
        <v>4pm-6pm</v>
      </c>
      <c r="AO96" t="str">
        <f t="shared" si="145"/>
        <v>4pm-6pm</v>
      </c>
      <c r="AP96" t="str">
        <f t="shared" si="146"/>
        <v>4pm-6pm</v>
      </c>
      <c r="AQ96" t="str">
        <f t="shared" si="147"/>
        <v>4pm-6pm</v>
      </c>
      <c r="AR96" s="2" t="s">
        <v>298</v>
      </c>
      <c r="AS96" t="s">
        <v>271</v>
      </c>
      <c r="AU96" t="s">
        <v>27</v>
      </c>
      <c r="AV96" s="3" t="s">
        <v>281</v>
      </c>
      <c r="AW96" s="3" t="s">
        <v>282</v>
      </c>
      <c r="AX96" s="4" t="str">
        <f t="shared" si="131"/>
        <v>{
    'name': "Los Tarascos",
    'area': "campus",'hours': {
      'sunday-start':"1100", 'sunday-end':"2200", 'monday-start':"1600", 'monday-end':"1800", 'tuesday-start':"1100", 'tuesday-end':"1730", 'wednesday-start':"1600", 'wednesday-end':"1800", 'thursday-start':"1600", 'thursday-end':"1800", 'friday-start':"1600", 'friday-end':"1800", 'saturday-start':"1600", 'saturday-end':"1800"},  'description': "House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 'link':"http://www.lostaracos.com", 'pricing':"med",   'phone-number': "", 'address': "626 S College Ave, Fort Collins 80524", 'other-amenities': ['outdoor','','medium'], 'has-drink':true, 'has-food':false},</v>
      </c>
      <c r="AY96" t="str">
        <f t="shared" si="132"/>
        <v>&lt;img src=@img/outdoor.png@&gt;</v>
      </c>
      <c r="AZ96" t="str">
        <f t="shared" si="133"/>
        <v/>
      </c>
      <c r="BA96" t="str">
        <f t="shared" si="134"/>
        <v>&lt;img src=@img/medium.png@&gt;</v>
      </c>
      <c r="BB96" t="str">
        <f t="shared" si="135"/>
        <v>&lt;img src=@img/drinkicon.png@&gt;</v>
      </c>
      <c r="BC96" t="str">
        <f t="shared" si="136"/>
        <v/>
      </c>
      <c r="BD96" t="str">
        <f t="shared" si="137"/>
        <v>&lt;img src=@img/outdoor.png@&gt;&lt;img src=@img/medium.png@&gt;&lt;img src=@img/drinkicon.png@&gt;</v>
      </c>
      <c r="BE96" t="str">
        <f t="shared" si="138"/>
        <v>outdoor drink medium med campus</v>
      </c>
      <c r="BF96" t="str">
        <f t="shared" si="139"/>
        <v>Near Campus</v>
      </c>
      <c r="BG96">
        <v>40.579048</v>
      </c>
      <c r="BH96">
        <v>-105.07677099999999</v>
      </c>
      <c r="BI96" t="str">
        <f t="shared" si="140"/>
        <v>[40.579048,-105.076771],</v>
      </c>
      <c r="BK96" t="str">
        <f>IF(BJ96&gt;0,"&lt;img src=@img/kidicon.png@&gt;","")</f>
        <v/>
      </c>
    </row>
    <row r="97" spans="2:64" ht="21" customHeight="1" x14ac:dyDescent="0.35">
      <c r="B97" t="s">
        <v>541</v>
      </c>
      <c r="C97" t="s">
        <v>395</v>
      </c>
      <c r="G97" s="6" t="s">
        <v>542</v>
      </c>
      <c r="W97" t="str">
        <f t="shared" si="188"/>
        <v/>
      </c>
      <c r="X97" t="str">
        <f t="shared" si="189"/>
        <v/>
      </c>
      <c r="Y97" t="str">
        <f t="shared" si="190"/>
        <v/>
      </c>
      <c r="Z97" t="str">
        <f t="shared" si="191"/>
        <v/>
      </c>
      <c r="AA97" t="str">
        <f t="shared" si="192"/>
        <v/>
      </c>
      <c r="AB97" t="str">
        <f t="shared" si="193"/>
        <v/>
      </c>
      <c r="AC97" t="str">
        <f t="shared" si="194"/>
        <v/>
      </c>
      <c r="AD97" t="str">
        <f t="shared" si="195"/>
        <v/>
      </c>
      <c r="AE97" t="str">
        <f t="shared" si="196"/>
        <v/>
      </c>
      <c r="AF97" t="str">
        <f t="shared" si="197"/>
        <v/>
      </c>
      <c r="AG97" t="str">
        <f t="shared" si="198"/>
        <v/>
      </c>
      <c r="AH97" t="str">
        <f t="shared" si="199"/>
        <v/>
      </c>
      <c r="AI97" t="str">
        <f t="shared" si="200"/>
        <v/>
      </c>
      <c r="AJ97" t="str">
        <f t="shared" si="201"/>
        <v/>
      </c>
      <c r="AK97" t="str">
        <f t="shared" si="141"/>
        <v/>
      </c>
      <c r="AL97" t="str">
        <f t="shared" si="142"/>
        <v/>
      </c>
      <c r="AM97" t="str">
        <f t="shared" si="143"/>
        <v/>
      </c>
      <c r="AN97" t="str">
        <f t="shared" si="144"/>
        <v/>
      </c>
      <c r="AO97" t="str">
        <f t="shared" si="145"/>
        <v/>
      </c>
      <c r="AP97" t="str">
        <f t="shared" si="146"/>
        <v/>
      </c>
      <c r="AQ97" t="str">
        <f t="shared" si="147"/>
        <v/>
      </c>
      <c r="AR97" s="11" t="s">
        <v>543</v>
      </c>
      <c r="AU97" t="s">
        <v>27</v>
      </c>
      <c r="AV97" s="3" t="s">
        <v>282</v>
      </c>
      <c r="AW97" s="3" t="s">
        <v>282</v>
      </c>
      <c r="AX97" s="4" t="str">
        <f t="shared" si="131"/>
        <v>{
    'name': "Lost Cajun",
    'area': "old",'hours': {
      'sunday-start':"", 'sunday-end':"", 'monday-start':"", 'monday-end':"", 'tuesday-start':"", 'tuesday-end':"", 'wednesday-start':"", 'wednesday-end':"", 'thursday-start':"", 'thursday-end':"", 'friday-start':"", 'friday-end':"", 'saturday-start':"", 'saturday-end':""},  'description': "", 'link':"https://thelostcajun.com/locations/fort-collins-colorado", 'pricing':"",   'phone-number': "", 'address': "331 S Meldrum St #100, Fort Collins, CO 80521", 'other-amenities': ['','','medium'], 'has-drink':false, 'has-food':false},</v>
      </c>
      <c r="AY97" t="str">
        <f t="shared" si="132"/>
        <v/>
      </c>
      <c r="AZ97" t="str">
        <f t="shared" si="133"/>
        <v/>
      </c>
      <c r="BA97" t="str">
        <f t="shared" si="134"/>
        <v>&lt;img src=@img/medium.png@&gt;</v>
      </c>
      <c r="BB97" t="str">
        <f t="shared" si="135"/>
        <v/>
      </c>
      <c r="BC97" t="str">
        <f t="shared" si="136"/>
        <v/>
      </c>
      <c r="BD97" t="str">
        <f t="shared" si="137"/>
        <v>&lt;img src=@img/medium.png@&gt;</v>
      </c>
      <c r="BE97" t="str">
        <f t="shared" si="138"/>
        <v>medium  old</v>
      </c>
      <c r="BF97" t="str">
        <f t="shared" si="139"/>
        <v>Old Town</v>
      </c>
      <c r="BG97">
        <v>40.583100000000002</v>
      </c>
      <c r="BH97">
        <v>-105.08284999999999</v>
      </c>
      <c r="BI97" t="str">
        <f t="shared" si="140"/>
        <v>[40.5831,-105.08285],</v>
      </c>
    </row>
    <row r="98" spans="2:64" ht="21" customHeight="1" x14ac:dyDescent="0.35">
      <c r="B98" t="s">
        <v>258</v>
      </c>
      <c r="C98" t="s">
        <v>395</v>
      </c>
      <c r="D98" t="s">
        <v>259</v>
      </c>
      <c r="E98" t="s">
        <v>400</v>
      </c>
      <c r="G98" s="6" t="s">
        <v>260</v>
      </c>
      <c r="H98">
        <v>1100</v>
      </c>
      <c r="I98">
        <v>2400</v>
      </c>
      <c r="J98">
        <v>1500</v>
      </c>
      <c r="K98">
        <v>1900</v>
      </c>
      <c r="L98">
        <v>1500</v>
      </c>
      <c r="M98">
        <v>1900</v>
      </c>
      <c r="N98">
        <v>1500</v>
      </c>
      <c r="O98">
        <v>1900</v>
      </c>
      <c r="P98">
        <v>1500</v>
      </c>
      <c r="Q98">
        <v>1900</v>
      </c>
      <c r="R98">
        <v>1500</v>
      </c>
      <c r="S98">
        <v>1900</v>
      </c>
      <c r="T98">
        <v>1100</v>
      </c>
      <c r="U98">
        <v>1900</v>
      </c>
      <c r="V98" t="s">
        <v>752</v>
      </c>
      <c r="W98">
        <f t="shared" si="188"/>
        <v>11</v>
      </c>
      <c r="X98">
        <f t="shared" si="189"/>
        <v>24</v>
      </c>
      <c r="Y98">
        <f t="shared" si="190"/>
        <v>15</v>
      </c>
      <c r="Z98">
        <f t="shared" si="191"/>
        <v>19</v>
      </c>
      <c r="AA98">
        <f t="shared" si="192"/>
        <v>15</v>
      </c>
      <c r="AB98">
        <f t="shared" si="193"/>
        <v>19</v>
      </c>
      <c r="AC98">
        <f t="shared" si="194"/>
        <v>15</v>
      </c>
      <c r="AD98">
        <f t="shared" si="195"/>
        <v>19</v>
      </c>
      <c r="AE98">
        <f t="shared" si="196"/>
        <v>15</v>
      </c>
      <c r="AF98">
        <f t="shared" si="197"/>
        <v>19</v>
      </c>
      <c r="AG98">
        <f t="shared" si="198"/>
        <v>15</v>
      </c>
      <c r="AH98">
        <f t="shared" si="199"/>
        <v>19</v>
      </c>
      <c r="AI98">
        <f t="shared" si="200"/>
        <v>11</v>
      </c>
      <c r="AJ98">
        <f t="shared" si="201"/>
        <v>19</v>
      </c>
      <c r="AK98" t="str">
        <f t="shared" si="141"/>
        <v>11am-12am</v>
      </c>
      <c r="AL98" t="str">
        <f t="shared" si="142"/>
        <v>3pm-7pm</v>
      </c>
      <c r="AM98" t="str">
        <f t="shared" si="143"/>
        <v>3pm-7pm</v>
      </c>
      <c r="AN98" t="str">
        <f t="shared" si="144"/>
        <v>3pm-7pm</v>
      </c>
      <c r="AO98" t="str">
        <f t="shared" si="145"/>
        <v>3pm-7pm</v>
      </c>
      <c r="AP98" t="str">
        <f t="shared" si="146"/>
        <v>3pm-7pm</v>
      </c>
      <c r="AQ98" t="str">
        <f t="shared" si="147"/>
        <v>11am-7pm</v>
      </c>
      <c r="AR98" s="2" t="s">
        <v>338</v>
      </c>
      <c r="AU98" t="s">
        <v>274</v>
      </c>
      <c r="AV98" s="3" t="s">
        <v>281</v>
      </c>
      <c r="AW98" s="3" t="s">
        <v>281</v>
      </c>
      <c r="AX98" s="4" t="str">
        <f t="shared" ref="AX98:AX130" si="225">CONCATENATE("{
    'name': """,B98,""",
    'area': ","""",C98,""",",
"'hours': {
      'sunday-start':","""",H98,"""",", 'sunday-end':","""",I98,"""",", 'monday-start':","""",J98,"""",", 'monday-end':","""",K98,"""",", 'tuesday-start':","""",L98,"""",", 'tuesday-end':","""",M98,""", 'wednesday-start':","""",N98,""", 'wednesday-end':","""",O98,""", 'thursday-start':","""",P98,""", 'thursday-end':","""",Q98,""", 'friday-start':","""",R98,""", 'friday-end':","""",S98,""", 'saturday-start':","""",T98,""", 'saturday-end':","""",U98,"""","},","  'description': ","""",V98,"""",", 'link':","""",AR98,"""",", 'pricing':","""",E98,"""",",   'phone-number': ","""",F98,"""",", 'address': ","""",G98,"""",", 'other-amenities': [","'",AS98,"','",AT98,"','",AU98,"'","]",", 'has-drink':",AV98,", 'has-food':",AW98,"},")</f>
        <v>{
    'name': "Lucky Joes",
    'area': "old",'hours': {
      'sunday-start':"1100", 'sunday-end':"2400", 'monday-start':"1500", 'monday-end':"1900", 'tuesday-start':"1500", 'tuesday-end':"1900", 'wednesday-start':"1500", 'wednesday-end':"1900", 'thursday-start':"1500", 'thursday-end':"1900", 'friday-start':"1500", 'friday-end':"1900", 'saturday-start':"1100", 'saturday-end':"1900"},  'description': "Monday-Friday &lt;br&gt; $1 off wells, wines, and drafts &lt;br&gt; Saturday &lt;br&gt; $1.50 Bud and Coors &lt;br&gt; $2.50 wells and micros &lt;br&gt; $3.50 Guinness &lt;br&gt; $1 off wines &lt;br&gt; Monday &lt;br&gt; $3.99 burger baskets &lt;br&gt; $3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bomb shots &lt;br&gt;Friday&lt;br&gt;Fish and Chips for $13.99&lt;br&gt;Saturday&lt;br&gt;All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 'link':"http://www.luckyjoes.com/", 'pricing':"med",   'phone-number': "", 'address': "25 Old Town Square, Fort Collins, CO 80524", 'other-amenities': ['','','hard'], 'has-drink':true, 'has-food':true},</v>
      </c>
      <c r="AY98" t="str">
        <f t="shared" ref="AY98:AY130" si="226">IF(AS98&gt;0,"&lt;img src=@img/outdoor.png@&gt;","")</f>
        <v/>
      </c>
      <c r="AZ98" t="str">
        <f t="shared" ref="AZ98:AZ130" si="227">IF(AT98&gt;0,"&lt;img src=@img/pets.png@&gt;","")</f>
        <v/>
      </c>
      <c r="BA98" t="str">
        <f t="shared" ref="BA98:BA130" si="228">IF(AU98="hard","&lt;img src=@img/hard.png@&gt;",IF(AU98="medium","&lt;img src=@img/medium.png@&gt;",IF(AU98="easy","&lt;img src=@img/easy.png@&gt;","")))</f>
        <v>&lt;img src=@img/hard.png@&gt;</v>
      </c>
      <c r="BB98" t="str">
        <f t="shared" ref="BB98:BB130" si="229">IF(AV98="true","&lt;img src=@img/drinkicon.png@&gt;","")</f>
        <v>&lt;img src=@img/drinkicon.png@&gt;</v>
      </c>
      <c r="BC98" t="str">
        <f t="shared" ref="BC98:BC130" si="230">IF(AW98="true","&lt;img src=@img/foodicon.png@&gt;","")</f>
        <v>&lt;img src=@img/foodicon.png@&gt;</v>
      </c>
      <c r="BD98" t="str">
        <f t="shared" ref="BD98:BD130" si="231">CONCATENATE(AY98,AZ98,BA98,BB98,BC98,BK98)</f>
        <v>&lt;img src=@img/hard.png@&gt;&lt;img src=@img/drinkicon.png@&gt;&lt;img src=@img/foodicon.png@&gt;</v>
      </c>
      <c r="BE98" t="str">
        <f t="shared" ref="BE98:BE130" si="232">CONCATENATE(IF(AS98&gt;0,"outdoor ",""),IF(AT98&gt;0,"pet ",""),IF(AV98="true","drink ",""),IF(AW98="true","food ",""),AU98," ",E98," ",C98,IF(BJ98=TRUE," kid",""))</f>
        <v>drink food hard med old</v>
      </c>
      <c r="BF98" t="str">
        <f t="shared" ref="BF98:BF130" si="233">IF(C98="old","Old Town",IF(C98="campus","Near Campus",IF(C98="sfoco","South Foco",IF(C98="nfoco","North Foco",IF(C98="midtown","Midtown",IF(C98="cwest","Campus West",IF(C98="efoco","East FoCo",IF(C98="windsor","Windsor",""))))))))</f>
        <v>Old Town</v>
      </c>
      <c r="BG98">
        <v>40.587446999999997</v>
      </c>
      <c r="BH98">
        <v>-105.07635399999999</v>
      </c>
      <c r="BI98" t="str">
        <f t="shared" ref="BI98:BI130" si="234">CONCATENATE("[",BG98,",",BH98,"],")</f>
        <v>[40.587447,-105.076354],</v>
      </c>
      <c r="BK98" t="str">
        <f>IF(BJ98&gt;0,"&lt;img src=@img/kidicon.png@&gt;","")</f>
        <v/>
      </c>
    </row>
    <row r="99" spans="2:64" ht="21" customHeight="1" x14ac:dyDescent="0.35">
      <c r="B99" t="s">
        <v>544</v>
      </c>
      <c r="C99" t="s">
        <v>395</v>
      </c>
      <c r="G99" s="6" t="s">
        <v>545</v>
      </c>
      <c r="W99" t="str">
        <f t="shared" si="188"/>
        <v/>
      </c>
      <c r="X99" t="str">
        <f t="shared" si="189"/>
        <v/>
      </c>
      <c r="Y99" t="str">
        <f t="shared" si="190"/>
        <v/>
      </c>
      <c r="Z99" t="str">
        <f t="shared" si="191"/>
        <v/>
      </c>
      <c r="AA99" t="str">
        <f t="shared" si="192"/>
        <v/>
      </c>
      <c r="AB99" t="str">
        <f t="shared" si="193"/>
        <v/>
      </c>
      <c r="AC99" t="str">
        <f t="shared" si="194"/>
        <v/>
      </c>
      <c r="AD99" t="str">
        <f t="shared" si="195"/>
        <v/>
      </c>
      <c r="AE99" t="str">
        <f t="shared" si="196"/>
        <v/>
      </c>
      <c r="AF99" t="str">
        <f t="shared" si="197"/>
        <v/>
      </c>
      <c r="AG99" t="str">
        <f t="shared" si="198"/>
        <v/>
      </c>
      <c r="AH99" t="str">
        <f t="shared" si="199"/>
        <v/>
      </c>
      <c r="AI99" t="str">
        <f t="shared" si="200"/>
        <v/>
      </c>
      <c r="AJ99" t="str">
        <f t="shared" si="201"/>
        <v/>
      </c>
      <c r="AK99" t="str">
        <f t="shared" si="141"/>
        <v/>
      </c>
      <c r="AL99" t="str">
        <f t="shared" si="142"/>
        <v/>
      </c>
      <c r="AM99" t="str">
        <f t="shared" si="143"/>
        <v/>
      </c>
      <c r="AN99" t="str">
        <f t="shared" si="144"/>
        <v/>
      </c>
      <c r="AO99" t="str">
        <f t="shared" si="145"/>
        <v/>
      </c>
      <c r="AP99" t="str">
        <f t="shared" si="146"/>
        <v/>
      </c>
      <c r="AQ99" t="str">
        <f t="shared" si="147"/>
        <v/>
      </c>
      <c r="AR99" s="11" t="s">
        <v>546</v>
      </c>
      <c r="AU99" t="s">
        <v>274</v>
      </c>
      <c r="AV99" s="3" t="s">
        <v>282</v>
      </c>
      <c r="AW99" s="3" t="s">
        <v>282</v>
      </c>
      <c r="AX99" s="4" t="str">
        <f t="shared" si="225"/>
        <v>{
    'name': "LuLu Asian Bistro",
    'area': "old",'hours': {
      'sunday-start':"", 'sunday-end':"", 'monday-start':"", 'monday-end':"", 'tuesday-start':"", 'tuesday-end':"", 'wednesday-start':"", 'wednesday-end':"", 'thursday-start':"", 'thursday-end':"", 'friday-start':"", 'friday-end':"", 'saturday-start':"", 'saturday-end':""},  'description': "", 'link':"www.lulufc.com/", 'pricing':"",   'phone-number': "", 'address': "117 S College Ave, Fort Collins, CO 80521", 'other-amenities': ['','','hard'], 'has-drink':false, 'has-food':false},</v>
      </c>
      <c r="AY99" t="str">
        <f t="shared" si="226"/>
        <v/>
      </c>
      <c r="AZ99" t="str">
        <f t="shared" si="227"/>
        <v/>
      </c>
      <c r="BA99" t="str">
        <f t="shared" si="228"/>
        <v>&lt;img src=@img/hard.png@&gt;</v>
      </c>
      <c r="BB99" t="str">
        <f t="shared" si="229"/>
        <v/>
      </c>
      <c r="BC99" t="str">
        <f t="shared" si="230"/>
        <v/>
      </c>
      <c r="BD99" t="str">
        <f t="shared" si="231"/>
        <v>&lt;img src=@img/hard.png@&gt;</v>
      </c>
      <c r="BE99" t="str">
        <f t="shared" si="232"/>
        <v>hard  old</v>
      </c>
      <c r="BF99" t="str">
        <f t="shared" si="233"/>
        <v>Old Town</v>
      </c>
      <c r="BG99">
        <v>40.586530000000003</v>
      </c>
      <c r="BH99">
        <v>-105.07751</v>
      </c>
      <c r="BI99" t="str">
        <f t="shared" si="234"/>
        <v>[40.58653,-105.07751],</v>
      </c>
    </row>
    <row r="100" spans="2:64" ht="21" customHeight="1" x14ac:dyDescent="0.35">
      <c r="B100" t="s">
        <v>547</v>
      </c>
      <c r="C100" t="s">
        <v>398</v>
      </c>
      <c r="G100" s="6" t="s">
        <v>548</v>
      </c>
      <c r="W100" t="str">
        <f t="shared" si="188"/>
        <v/>
      </c>
      <c r="X100" t="str">
        <f t="shared" si="189"/>
        <v/>
      </c>
      <c r="Y100" t="str">
        <f t="shared" si="190"/>
        <v/>
      </c>
      <c r="Z100" t="str">
        <f t="shared" si="191"/>
        <v/>
      </c>
      <c r="AA100" t="str">
        <f t="shared" si="192"/>
        <v/>
      </c>
      <c r="AB100" t="str">
        <f t="shared" si="193"/>
        <v/>
      </c>
      <c r="AC100" t="str">
        <f t="shared" si="194"/>
        <v/>
      </c>
      <c r="AD100" t="str">
        <f t="shared" si="195"/>
        <v/>
      </c>
      <c r="AE100" t="str">
        <f t="shared" si="196"/>
        <v/>
      </c>
      <c r="AF100" t="str">
        <f t="shared" si="197"/>
        <v/>
      </c>
      <c r="AG100" t="str">
        <f t="shared" si="198"/>
        <v/>
      </c>
      <c r="AH100" t="str">
        <f t="shared" si="199"/>
        <v/>
      </c>
      <c r="AI100" t="str">
        <f t="shared" si="200"/>
        <v/>
      </c>
      <c r="AJ100" t="str">
        <f t="shared" si="201"/>
        <v/>
      </c>
      <c r="AK100" t="str">
        <f t="shared" si="141"/>
        <v/>
      </c>
      <c r="AL100" t="str">
        <f t="shared" si="142"/>
        <v/>
      </c>
      <c r="AM100" t="str">
        <f t="shared" si="143"/>
        <v/>
      </c>
      <c r="AN100" t="str">
        <f t="shared" si="144"/>
        <v/>
      </c>
      <c r="AO100" t="str">
        <f t="shared" si="145"/>
        <v/>
      </c>
      <c r="AP100" t="str">
        <f t="shared" si="146"/>
        <v/>
      </c>
      <c r="AQ100" t="str">
        <f t="shared" si="147"/>
        <v/>
      </c>
      <c r="AU100" t="s">
        <v>27</v>
      </c>
      <c r="AV100" s="3" t="s">
        <v>282</v>
      </c>
      <c r="AW100" s="3" t="s">
        <v>282</v>
      </c>
      <c r="AX100" s="4" t="str">
        <f t="shared" si="225"/>
        <v>{
    'name': "Lupitas Mexican Restaurant",
    'area': "cwest",'hours': {
      'sunday-start':"", 'sunday-end':"", 'monday-start':"", 'monday-end':"", 'tuesday-start':"", 'tuesday-end':"", 'wednesday-start':"", 'wednesday-end':"", 'thursday-start':"", 'thursday-end':"", 'friday-start':"", 'friday-end':"", 'saturday-start':"", 'saturday-end':""},  'description': "", 'link':"", 'pricing':"",   'phone-number': "", 'address': "1720 W Mulberry St, Fort Collins, CO 80521", 'other-amenities': ['','','medium'], 'has-drink':false, 'has-food':false},</v>
      </c>
      <c r="AY100" t="str">
        <f t="shared" si="226"/>
        <v/>
      </c>
      <c r="AZ100" t="str">
        <f t="shared" si="227"/>
        <v/>
      </c>
      <c r="BA100" t="str">
        <f t="shared" si="228"/>
        <v>&lt;img src=@img/medium.png@&gt;</v>
      </c>
      <c r="BB100" t="str">
        <f t="shared" si="229"/>
        <v/>
      </c>
      <c r="BC100" t="str">
        <f t="shared" si="230"/>
        <v/>
      </c>
      <c r="BD100" t="str">
        <f t="shared" si="231"/>
        <v>&lt;img src=@img/medium.png@&gt;</v>
      </c>
      <c r="BE100" t="str">
        <f t="shared" si="232"/>
        <v>medium  cwest</v>
      </c>
      <c r="BF100" t="str">
        <f t="shared" si="233"/>
        <v>Campus West</v>
      </c>
      <c r="BG100">
        <v>40.58231</v>
      </c>
      <c r="BH100">
        <v>-105.10714</v>
      </c>
      <c r="BI100" t="str">
        <f t="shared" si="234"/>
        <v>[40.58231,-105.10714],</v>
      </c>
    </row>
    <row r="101" spans="2:64" ht="21" customHeight="1" x14ac:dyDescent="0.35">
      <c r="B101" t="s">
        <v>346</v>
      </c>
      <c r="C101" t="s">
        <v>395</v>
      </c>
      <c r="D101" t="s">
        <v>347</v>
      </c>
      <c r="E101" t="s">
        <v>400</v>
      </c>
      <c r="G101" s="6" t="s">
        <v>343</v>
      </c>
      <c r="L101">
        <v>1600</v>
      </c>
      <c r="M101">
        <v>1800</v>
      </c>
      <c r="N101">
        <v>1600</v>
      </c>
      <c r="O101">
        <v>1800</v>
      </c>
      <c r="P101">
        <v>1600</v>
      </c>
      <c r="Q101">
        <v>1800</v>
      </c>
      <c r="R101">
        <v>1600</v>
      </c>
      <c r="S101">
        <v>1800</v>
      </c>
      <c r="T101">
        <v>1600</v>
      </c>
      <c r="U101">
        <v>1800</v>
      </c>
      <c r="V101" t="s">
        <v>701</v>
      </c>
      <c r="W101" t="str">
        <f t="shared" si="188"/>
        <v/>
      </c>
      <c r="X101" t="str">
        <f t="shared" si="189"/>
        <v/>
      </c>
      <c r="Y101" t="str">
        <f t="shared" si="190"/>
        <v/>
      </c>
      <c r="Z101" t="str">
        <f t="shared" si="191"/>
        <v/>
      </c>
      <c r="AA101">
        <f t="shared" si="192"/>
        <v>16</v>
      </c>
      <c r="AB101">
        <f t="shared" si="193"/>
        <v>18</v>
      </c>
      <c r="AC101">
        <f t="shared" si="194"/>
        <v>16</v>
      </c>
      <c r="AD101">
        <f t="shared" si="195"/>
        <v>18</v>
      </c>
      <c r="AE101">
        <f t="shared" si="196"/>
        <v>16</v>
      </c>
      <c r="AF101">
        <f t="shared" si="197"/>
        <v>18</v>
      </c>
      <c r="AG101">
        <f t="shared" si="198"/>
        <v>16</v>
      </c>
      <c r="AH101">
        <f t="shared" si="199"/>
        <v>18</v>
      </c>
      <c r="AI101">
        <f t="shared" si="200"/>
        <v>16</v>
      </c>
      <c r="AJ101">
        <f t="shared" si="201"/>
        <v>18</v>
      </c>
      <c r="AK101" t="str">
        <f t="shared" si="141"/>
        <v/>
      </c>
      <c r="AL101" t="str">
        <f t="shared" si="142"/>
        <v/>
      </c>
      <c r="AM101" t="str">
        <f t="shared" si="143"/>
        <v>4pm-6pm</v>
      </c>
      <c r="AN101" t="str">
        <f t="shared" si="144"/>
        <v>4pm-6pm</v>
      </c>
      <c r="AO101" t="str">
        <f t="shared" si="145"/>
        <v>4pm-6pm</v>
      </c>
      <c r="AP101" t="str">
        <f t="shared" si="146"/>
        <v>4pm-6pm</v>
      </c>
      <c r="AQ101" t="str">
        <f t="shared" si="147"/>
        <v>4pm-6pm</v>
      </c>
      <c r="AR101" t="s">
        <v>348</v>
      </c>
      <c r="AS101" t="s">
        <v>271</v>
      </c>
      <c r="AU101" t="s">
        <v>27</v>
      </c>
      <c r="AV101" s="3" t="s">
        <v>282</v>
      </c>
      <c r="AW101" s="3" t="s">
        <v>282</v>
      </c>
      <c r="AX101" s="4" t="str">
        <f t="shared" si="225"/>
        <v>{
    'name': "Magic Rat",
    'area': "old",'hours': {
      'sunday-start':"", 'sunday-end':"", 'monday-start':"", 'monday-end':"", 'tuesday-start':"1600", 'tuesday-end':"1800", 'wednesday-start':"1600", 'wednesday-end':"1800", 'thursday-start':"1600", 'thursday-end':"1800", 'friday-start':"1600", 'friday-end':"1800", 'saturday-start':"1600", 'saturday-end':"1800"},  'description': "Half off beverages in a can.", 'link':"https://magicratlivemusic.com", 'pricing':"med",   'phone-number': "", 'address': "378 Walnut St, Fort Collins, CO 80524", 'other-amenities': ['outdoor','','medium'], 'has-drink':false, 'has-food':false},</v>
      </c>
      <c r="AY101" t="str">
        <f t="shared" si="226"/>
        <v>&lt;img src=@img/outdoor.png@&gt;</v>
      </c>
      <c r="AZ101" t="str">
        <f t="shared" si="227"/>
        <v/>
      </c>
      <c r="BA101" t="str">
        <f t="shared" si="228"/>
        <v>&lt;img src=@img/medium.png@&gt;</v>
      </c>
      <c r="BB101" t="str">
        <f t="shared" si="229"/>
        <v/>
      </c>
      <c r="BC101" t="str">
        <f t="shared" si="230"/>
        <v/>
      </c>
      <c r="BD101" t="str">
        <f t="shared" si="231"/>
        <v>&lt;img src=@img/outdoor.png@&gt;&lt;img src=@img/medium.png@&gt;</v>
      </c>
      <c r="BE101" t="str">
        <f t="shared" si="232"/>
        <v>outdoor medium med old</v>
      </c>
      <c r="BF101" t="str">
        <f t="shared" si="233"/>
        <v>Old Town</v>
      </c>
      <c r="BG101">
        <v>40.587229000000001</v>
      </c>
      <c r="BH101">
        <v>-105.07409699999999</v>
      </c>
      <c r="BI101" t="str">
        <f t="shared" si="234"/>
        <v>[40.587229,-105.074097],</v>
      </c>
      <c r="BK101" t="str">
        <f>IF(BJ101&gt;0,"&lt;img src=@img/kidicon.png@&gt;","")</f>
        <v/>
      </c>
    </row>
    <row r="102" spans="2:64" ht="21" customHeight="1" x14ac:dyDescent="0.35">
      <c r="B102" t="s">
        <v>595</v>
      </c>
      <c r="C102" t="s">
        <v>283</v>
      </c>
      <c r="E102" t="s">
        <v>400</v>
      </c>
      <c r="G102" t="s">
        <v>613</v>
      </c>
      <c r="W102" t="str">
        <f t="shared" si="188"/>
        <v/>
      </c>
      <c r="X102" t="str">
        <f t="shared" si="189"/>
        <v/>
      </c>
      <c r="Y102" t="str">
        <f t="shared" si="190"/>
        <v/>
      </c>
      <c r="Z102" t="str">
        <f t="shared" si="191"/>
        <v/>
      </c>
      <c r="AA102" t="str">
        <f t="shared" si="192"/>
        <v/>
      </c>
      <c r="AB102" t="str">
        <f t="shared" si="193"/>
        <v/>
      </c>
      <c r="AC102" t="str">
        <f t="shared" si="194"/>
        <v/>
      </c>
      <c r="AD102" t="str">
        <f t="shared" si="195"/>
        <v/>
      </c>
      <c r="AE102" t="str">
        <f t="shared" si="196"/>
        <v/>
      </c>
      <c r="AF102" t="str">
        <f t="shared" si="197"/>
        <v/>
      </c>
      <c r="AG102" t="str">
        <f t="shared" si="198"/>
        <v/>
      </c>
      <c r="AH102" t="str">
        <f t="shared" si="199"/>
        <v/>
      </c>
      <c r="AI102" t="str">
        <f t="shared" si="200"/>
        <v/>
      </c>
      <c r="AJ102" t="str">
        <f t="shared" si="201"/>
        <v/>
      </c>
      <c r="AK102" t="str">
        <f t="shared" si="141"/>
        <v/>
      </c>
      <c r="AL102" t="str">
        <f t="shared" si="142"/>
        <v/>
      </c>
      <c r="AM102" t="str">
        <f t="shared" si="143"/>
        <v/>
      </c>
      <c r="AN102" t="str">
        <f t="shared" si="144"/>
        <v/>
      </c>
      <c r="AO102" t="str">
        <f t="shared" si="145"/>
        <v/>
      </c>
      <c r="AP102" t="str">
        <f t="shared" si="146"/>
        <v/>
      </c>
      <c r="AQ102" t="str">
        <f t="shared" si="147"/>
        <v/>
      </c>
      <c r="AR102" t="s">
        <v>629</v>
      </c>
      <c r="AU102" t="s">
        <v>27</v>
      </c>
      <c r="AV102" s="3" t="s">
        <v>282</v>
      </c>
      <c r="AW102" s="3" t="s">
        <v>282</v>
      </c>
      <c r="AX102" s="4" t="str">
        <f t="shared" si="225"/>
        <v>{
    'name': "Match Ups Pool Hall",
    'area': "campus",'hours': {
      'sunday-start':"", 'sunday-end':"", 'monday-start':"", 'monday-end':"", 'tuesday-start':"", 'tuesday-end':"", 'wednesday-start':"", 'wednesday-end':"", 'thursday-start':"", 'thursday-end':"", 'friday-start':"", 'friday-end':"", 'saturday-start':"", 'saturday-end':""},  'description': "", 'link':"http://www.matchupspoolhall.com/", 'pricing':"med",   'phone-number': "", 'address': "625 S Mason St Fort Collins CO", 'other-amenities': ['','','medium'], 'has-drink':false, 'has-food':false},</v>
      </c>
      <c r="AY102" t="str">
        <f t="shared" si="226"/>
        <v/>
      </c>
      <c r="AZ102" t="str">
        <f t="shared" si="227"/>
        <v/>
      </c>
      <c r="BA102" t="str">
        <f t="shared" si="228"/>
        <v>&lt;img src=@img/medium.png@&gt;</v>
      </c>
      <c r="BB102" t="str">
        <f t="shared" si="229"/>
        <v/>
      </c>
      <c r="BC102" t="str">
        <f t="shared" si="230"/>
        <v/>
      </c>
      <c r="BD102" t="str">
        <f t="shared" si="231"/>
        <v>&lt;img src=@img/medium.png@&gt;</v>
      </c>
      <c r="BE102" t="str">
        <f t="shared" si="232"/>
        <v>medium med campus</v>
      </c>
      <c r="BF102" t="str">
        <f t="shared" si="233"/>
        <v>Near Campus</v>
      </c>
      <c r="BG102">
        <v>40.579140000000002</v>
      </c>
      <c r="BH102">
        <v>-105.07946</v>
      </c>
      <c r="BI102" t="str">
        <f t="shared" si="234"/>
        <v>[40.57914,-105.07946],</v>
      </c>
    </row>
    <row r="103" spans="2:64" ht="21" customHeight="1" x14ac:dyDescent="0.35">
      <c r="B103" t="s">
        <v>155</v>
      </c>
      <c r="C103" t="s">
        <v>284</v>
      </c>
      <c r="D103" t="s">
        <v>247</v>
      </c>
      <c r="E103" t="s">
        <v>52</v>
      </c>
      <c r="G103" t="s">
        <v>156</v>
      </c>
      <c r="AA103" t="str">
        <f t="shared" si="192"/>
        <v/>
      </c>
      <c r="AB103" t="str">
        <f t="shared" si="193"/>
        <v/>
      </c>
      <c r="AC103" t="str">
        <f t="shared" si="194"/>
        <v/>
      </c>
      <c r="AD103" t="str">
        <f t="shared" si="195"/>
        <v/>
      </c>
      <c r="AE103" t="str">
        <f t="shared" si="196"/>
        <v/>
      </c>
      <c r="AF103" t="str">
        <f t="shared" si="197"/>
        <v/>
      </c>
      <c r="AG103" t="str">
        <f t="shared" si="198"/>
        <v/>
      </c>
      <c r="AH103" t="str">
        <f t="shared" si="199"/>
        <v/>
      </c>
      <c r="AI103" t="str">
        <f t="shared" si="200"/>
        <v/>
      </c>
      <c r="AJ103" t="str">
        <f t="shared" si="201"/>
        <v/>
      </c>
      <c r="AK103" t="str">
        <f t="shared" si="141"/>
        <v/>
      </c>
      <c r="AL103" t="str">
        <f t="shared" si="142"/>
        <v/>
      </c>
      <c r="AM103" t="str">
        <f t="shared" si="143"/>
        <v/>
      </c>
      <c r="AN103" t="str">
        <f t="shared" si="144"/>
        <v/>
      </c>
      <c r="AO103" t="str">
        <f t="shared" si="145"/>
        <v/>
      </c>
      <c r="AP103" t="str">
        <f t="shared" si="146"/>
        <v/>
      </c>
      <c r="AQ103" t="str">
        <f t="shared" si="147"/>
        <v/>
      </c>
      <c r="AR103" s="2" t="s">
        <v>314</v>
      </c>
      <c r="AS103" t="s">
        <v>271</v>
      </c>
      <c r="AT103" t="s">
        <v>280</v>
      </c>
      <c r="AU103" t="s">
        <v>275</v>
      </c>
      <c r="AV103" s="3" t="s">
        <v>281</v>
      </c>
      <c r="AW103" s="3" t="s">
        <v>282</v>
      </c>
      <c r="AX103" s="4" t="str">
        <f t="shared" si="225"/>
        <v>{
    'name': "Maxline Brewing",
    'area': "midtown",'hours': {
      'sunday-start':"", 'sunday-end':"", 'monday-start':"", 'monday-end':"", 'tuesday-start':"", 'tuesday-end':"", 'wednesday-start':"", 'wednesday-end':"", 'thursday-start':"", 'thursday-end':"", 'friday-start':"", 'friday-end':"", 'saturday-start':"", 'saturday-end':""},  'description': "", 'link':"http://www.maxlinebrewing.com", 'pricing':"low",   'phone-number': "", 'address': "2724 McClelland Drive Unit 190, Fort Collins, CO 80525", 'other-amenities': ['outdoor','pets','easy'], 'has-drink':true, 'has-food':false},</v>
      </c>
      <c r="AY103" t="str">
        <f t="shared" si="226"/>
        <v>&lt;img src=@img/outdoor.png@&gt;</v>
      </c>
      <c r="AZ103" t="str">
        <f t="shared" si="227"/>
        <v>&lt;img src=@img/pets.png@&gt;</v>
      </c>
      <c r="BA103" t="str">
        <f t="shared" si="228"/>
        <v>&lt;img src=@img/easy.png@&gt;</v>
      </c>
      <c r="BB103" t="str">
        <f t="shared" si="229"/>
        <v>&lt;img src=@img/drinkicon.png@&gt;</v>
      </c>
      <c r="BC103" t="str">
        <f t="shared" si="230"/>
        <v/>
      </c>
      <c r="BD103" t="str">
        <f t="shared" si="231"/>
        <v>&lt;img src=@img/outdoor.png@&gt;&lt;img src=@img/pets.png@&gt;&lt;img src=@img/easy.png@&gt;&lt;img src=@img/drinkicon.png@&gt;</v>
      </c>
      <c r="BE103" t="str">
        <f t="shared" si="232"/>
        <v>outdoor pet drink easy low midtown</v>
      </c>
      <c r="BF103" t="str">
        <f t="shared" si="233"/>
        <v>Midtown</v>
      </c>
      <c r="BG103">
        <v>40.550355000000003</v>
      </c>
      <c r="BH103">
        <v>-105.07907</v>
      </c>
      <c r="BI103" t="str">
        <f t="shared" si="234"/>
        <v>[40.550355,-105.07907],</v>
      </c>
      <c r="BK103" t="str">
        <f>IF(BJ103&gt;0,"&lt;img src=@img/kidicon.png@&gt;","")</f>
        <v/>
      </c>
    </row>
    <row r="104" spans="2:64" ht="21" customHeight="1" x14ac:dyDescent="0.35">
      <c r="B104" t="s">
        <v>549</v>
      </c>
      <c r="C104" t="s">
        <v>284</v>
      </c>
      <c r="G104" s="6" t="s">
        <v>550</v>
      </c>
      <c r="W104" t="str">
        <f t="shared" si="188"/>
        <v/>
      </c>
      <c r="X104" t="str">
        <f t="shared" si="189"/>
        <v/>
      </c>
      <c r="Y104" t="str">
        <f t="shared" si="190"/>
        <v/>
      </c>
      <c r="Z104" t="str">
        <f t="shared" si="191"/>
        <v/>
      </c>
      <c r="AA104" t="str">
        <f t="shared" si="192"/>
        <v/>
      </c>
      <c r="AB104" t="str">
        <f t="shared" si="193"/>
        <v/>
      </c>
      <c r="AC104" t="str">
        <f t="shared" si="194"/>
        <v/>
      </c>
      <c r="AD104" t="str">
        <f t="shared" si="195"/>
        <v/>
      </c>
      <c r="AE104" t="str">
        <f t="shared" si="196"/>
        <v/>
      </c>
      <c r="AF104" t="str">
        <f t="shared" si="197"/>
        <v/>
      </c>
      <c r="AG104" t="str">
        <f t="shared" si="198"/>
        <v/>
      </c>
      <c r="AH104" t="str">
        <f t="shared" si="199"/>
        <v/>
      </c>
      <c r="AI104" t="str">
        <f t="shared" si="200"/>
        <v/>
      </c>
      <c r="AJ104" t="str">
        <f t="shared" si="201"/>
        <v/>
      </c>
      <c r="AK104" t="str">
        <f t="shared" si="141"/>
        <v/>
      </c>
      <c r="AL104" t="str">
        <f t="shared" si="142"/>
        <v/>
      </c>
      <c r="AM104" t="str">
        <f t="shared" si="143"/>
        <v/>
      </c>
      <c r="AN104" t="str">
        <f t="shared" si="144"/>
        <v/>
      </c>
      <c r="AO104" t="str">
        <f t="shared" si="145"/>
        <v/>
      </c>
      <c r="AP104" t="str">
        <f t="shared" si="146"/>
        <v/>
      </c>
      <c r="AQ104" t="str">
        <f t="shared" si="147"/>
        <v/>
      </c>
      <c r="AR104" s="9" t="s">
        <v>551</v>
      </c>
      <c r="AU104" t="s">
        <v>275</v>
      </c>
      <c r="AV104" s="3" t="s">
        <v>282</v>
      </c>
      <c r="AW104" s="3" t="s">
        <v>282</v>
      </c>
      <c r="AX104" s="4" t="str">
        <f t="shared" si="225"/>
        <v>{
    'name': "Maza Kabob",
    'area': "midtown",'hours': {
      'sunday-start':"", 'sunday-end':"", 'monday-start':"", 'monday-end':"", 'tuesday-start':"", 'tuesday-end':"", 'wednesday-start':"", 'wednesday-end':"", 'thursday-start':"", 'thursday-end':"", 'friday-start':"", 'friday-end':"", 'saturday-start':"", 'saturday-end':""},  'description': "", 'link':"www.mazakabob.com/", 'pricing':"",   'phone-number': "", 'address': "2427 S College Ave, Fort Collins, CO 80525", 'other-amenities': ['','','easy'], 'has-drink':false, 'has-food':false},</v>
      </c>
      <c r="AY104" t="str">
        <f t="shared" si="226"/>
        <v/>
      </c>
      <c r="AZ104" t="str">
        <f t="shared" si="227"/>
        <v/>
      </c>
      <c r="BA104" t="str">
        <f t="shared" si="228"/>
        <v>&lt;img src=@img/easy.png@&gt;</v>
      </c>
      <c r="BB104" t="str">
        <f t="shared" si="229"/>
        <v/>
      </c>
      <c r="BC104" t="str">
        <f t="shared" si="230"/>
        <v/>
      </c>
      <c r="BD104" t="str">
        <f t="shared" si="231"/>
        <v>&lt;img src=@img/easy.png@&gt;</v>
      </c>
      <c r="BE104" t="str">
        <f t="shared" si="232"/>
        <v>easy  midtown</v>
      </c>
      <c r="BF104" t="str">
        <f t="shared" si="233"/>
        <v>Midtown</v>
      </c>
      <c r="BG104">
        <v>40.555109999999999</v>
      </c>
      <c r="BH104">
        <v>-105.07836</v>
      </c>
      <c r="BI104" t="str">
        <f t="shared" si="234"/>
        <v>[40.55511,-105.07836],</v>
      </c>
    </row>
    <row r="105" spans="2:64" ht="21" customHeight="1" x14ac:dyDescent="0.35">
      <c r="B105" t="s">
        <v>496</v>
      </c>
      <c r="C105" t="s">
        <v>284</v>
      </c>
      <c r="D105" t="s">
        <v>497</v>
      </c>
      <c r="E105" t="s">
        <v>52</v>
      </c>
      <c r="G105" s="6" t="s">
        <v>498</v>
      </c>
      <c r="H105">
        <v>1400</v>
      </c>
      <c r="I105">
        <v>1700</v>
      </c>
      <c r="J105">
        <v>1400</v>
      </c>
      <c r="K105">
        <v>1700</v>
      </c>
      <c r="L105">
        <v>1400</v>
      </c>
      <c r="M105">
        <v>1700</v>
      </c>
      <c r="N105">
        <v>1400</v>
      </c>
      <c r="O105">
        <v>1700</v>
      </c>
      <c r="P105">
        <v>1400</v>
      </c>
      <c r="Q105">
        <v>1700</v>
      </c>
      <c r="R105">
        <v>1400</v>
      </c>
      <c r="S105">
        <v>1700</v>
      </c>
      <c r="T105">
        <v>1400</v>
      </c>
      <c r="U105">
        <v>1700</v>
      </c>
      <c r="V105" t="s">
        <v>499</v>
      </c>
      <c r="W105">
        <f t="shared" si="188"/>
        <v>14</v>
      </c>
      <c r="X105">
        <f t="shared" si="189"/>
        <v>17</v>
      </c>
      <c r="Y105">
        <f t="shared" si="190"/>
        <v>14</v>
      </c>
      <c r="Z105">
        <f t="shared" si="191"/>
        <v>17</v>
      </c>
      <c r="AA105">
        <f t="shared" si="192"/>
        <v>14</v>
      </c>
      <c r="AB105">
        <f t="shared" si="193"/>
        <v>17</v>
      </c>
      <c r="AC105">
        <f t="shared" si="194"/>
        <v>14</v>
      </c>
      <c r="AD105">
        <f t="shared" si="195"/>
        <v>17</v>
      </c>
      <c r="AE105">
        <f t="shared" si="196"/>
        <v>14</v>
      </c>
      <c r="AF105">
        <f t="shared" si="197"/>
        <v>17</v>
      </c>
      <c r="AG105">
        <f t="shared" si="198"/>
        <v>14</v>
      </c>
      <c r="AH105">
        <f t="shared" si="199"/>
        <v>17</v>
      </c>
      <c r="AI105">
        <f t="shared" si="200"/>
        <v>14</v>
      </c>
      <c r="AJ105">
        <f t="shared" si="201"/>
        <v>17</v>
      </c>
      <c r="AK105" t="str">
        <f t="shared" si="141"/>
        <v>2pm-5pm</v>
      </c>
      <c r="AL105" t="str">
        <f t="shared" si="142"/>
        <v>2pm-5pm</v>
      </c>
      <c r="AM105" t="str">
        <f t="shared" si="143"/>
        <v>2pm-5pm</v>
      </c>
      <c r="AN105" t="str">
        <f t="shared" si="144"/>
        <v>2pm-5pm</v>
      </c>
      <c r="AO105" t="str">
        <f t="shared" si="145"/>
        <v>2pm-5pm</v>
      </c>
      <c r="AP105" t="str">
        <f t="shared" si="146"/>
        <v>2pm-5pm</v>
      </c>
      <c r="AQ105" t="str">
        <f t="shared" si="147"/>
        <v>2pm-5pm</v>
      </c>
      <c r="AR105" s="2" t="s">
        <v>500</v>
      </c>
      <c r="AU105" t="s">
        <v>275</v>
      </c>
      <c r="AV105" s="3" t="s">
        <v>281</v>
      </c>
      <c r="AW105" s="3" t="s">
        <v>281</v>
      </c>
      <c r="AX105" s="4" t="str">
        <f t="shared" si="225"/>
        <v>{
    'name': "McClellans Brewing",
    'area': "midtown",'hours': {
      'sunday-start':"1400", 'sunday-end':"1700", 'monday-start':"1400", 'monday-end':"1700", 'tuesday-start':"1400", 'tuesday-end':"1700", 'wednesday-start':"1400", 'wednesday-end':"1700", 'thursday-start':"1400", 'thursday-end':"1700", 'friday-start':"1400", 'friday-end':"1700", 'saturday-start':"1400", 'saturday-end':"1700"},  'description': "$1 Off House Pints and Specialty Drinks &lt;br&gt; Half Off All Apps", 'link':"http://www.mcclellansbrewingcompany.com/", 'pricing':"low",   'phone-number': "", 'address': "1035 S Taft Hill Rd Fort Collins, CO", 'other-amenities': ['','','easy'], 'has-drink':true, 'has-food':true},</v>
      </c>
      <c r="AY105" t="str">
        <f t="shared" si="226"/>
        <v/>
      </c>
      <c r="AZ105" t="str">
        <f t="shared" si="227"/>
        <v/>
      </c>
      <c r="BA105" t="str">
        <f t="shared" si="228"/>
        <v>&lt;img src=@img/easy.png@&gt;</v>
      </c>
      <c r="BB105" t="str">
        <f t="shared" si="229"/>
        <v>&lt;img src=@img/drinkicon.png@&gt;</v>
      </c>
      <c r="BC105" t="str">
        <f t="shared" si="230"/>
        <v>&lt;img src=@img/foodicon.png@&gt;</v>
      </c>
      <c r="BD105" t="str">
        <f t="shared" si="231"/>
        <v>&lt;img src=@img/easy.png@&gt;&lt;img src=@img/drinkicon.png@&gt;&lt;img src=@img/foodicon.png@&gt;</v>
      </c>
      <c r="BE105" t="str">
        <f t="shared" si="232"/>
        <v>drink food easy low midtown</v>
      </c>
      <c r="BF105" t="str">
        <f t="shared" si="233"/>
        <v>Midtown</v>
      </c>
      <c r="BG105">
        <v>40.57291</v>
      </c>
      <c r="BH105">
        <v>-105.11539999999999</v>
      </c>
      <c r="BI105" t="str">
        <f t="shared" si="234"/>
        <v>[40.57291,-105.1154],</v>
      </c>
    </row>
    <row r="106" spans="2:64" ht="21" customHeight="1" x14ac:dyDescent="0.35">
      <c r="B106" t="s">
        <v>59</v>
      </c>
      <c r="C106" t="s">
        <v>395</v>
      </c>
      <c r="D106" t="s">
        <v>60</v>
      </c>
      <c r="E106" t="s">
        <v>33</v>
      </c>
      <c r="G106" s="1" t="s">
        <v>61</v>
      </c>
      <c r="W106" t="str">
        <f t="shared" si="188"/>
        <v/>
      </c>
      <c r="X106" t="str">
        <f t="shared" si="189"/>
        <v/>
      </c>
      <c r="Y106" t="str">
        <f t="shared" si="190"/>
        <v/>
      </c>
      <c r="Z106" t="str">
        <f t="shared" si="191"/>
        <v/>
      </c>
      <c r="AA106" t="str">
        <f t="shared" si="192"/>
        <v/>
      </c>
      <c r="AB106" t="str">
        <f t="shared" si="193"/>
        <v/>
      </c>
      <c r="AC106" t="str">
        <f t="shared" si="194"/>
        <v/>
      </c>
      <c r="AD106" t="str">
        <f t="shared" si="195"/>
        <v/>
      </c>
      <c r="AE106" t="str">
        <f t="shared" si="196"/>
        <v/>
      </c>
      <c r="AF106" t="str">
        <f t="shared" si="197"/>
        <v/>
      </c>
      <c r="AG106" t="str">
        <f t="shared" si="198"/>
        <v/>
      </c>
      <c r="AH106" t="str">
        <f t="shared" si="199"/>
        <v/>
      </c>
      <c r="AI106" t="str">
        <f t="shared" si="200"/>
        <v/>
      </c>
      <c r="AJ106" t="str">
        <f t="shared" si="201"/>
        <v/>
      </c>
      <c r="AK106" t="str">
        <f t="shared" si="141"/>
        <v/>
      </c>
      <c r="AL106" t="str">
        <f t="shared" si="142"/>
        <v/>
      </c>
      <c r="AM106" t="str">
        <f t="shared" si="143"/>
        <v/>
      </c>
      <c r="AN106" t="str">
        <f t="shared" si="144"/>
        <v/>
      </c>
      <c r="AO106" t="str">
        <f t="shared" si="145"/>
        <v/>
      </c>
      <c r="AP106" t="str">
        <f t="shared" si="146"/>
        <v/>
      </c>
      <c r="AQ106" t="str">
        <f t="shared" si="147"/>
        <v/>
      </c>
      <c r="AR106" t="s">
        <v>222</v>
      </c>
      <c r="AU106" t="s">
        <v>27</v>
      </c>
      <c r="AV106" s="3" t="s">
        <v>282</v>
      </c>
      <c r="AW106" s="3" t="s">
        <v>282</v>
      </c>
      <c r="AX106" s="4" t="str">
        <f t="shared" si="225"/>
        <v>{
    'name': "Melting Pot",
    'area': "old",'hours': {
      'sunday-start':"", 'sunday-end':"", 'monday-start':"", 'monday-end':"", 'tuesday-start':"", 'tuesday-end':"", 'wednesday-start':"", 'wednesday-end':"", 'thursday-start':"", 'thursday-end':"", 'friday-start':"", 'friday-end':"", 'saturday-start':"", 'saturday-end':""},  'description': "", 'link':"https://www.meltingpot.com/fort-collins-co/", 'pricing':"high",   'phone-number': "", 'address': "334 E Mountain Ave, Fort Collins 80524", 'other-amenities': ['','','medium'], 'has-drink':false, 'has-food':false},</v>
      </c>
      <c r="AY106" t="str">
        <f t="shared" si="226"/>
        <v/>
      </c>
      <c r="AZ106" t="str">
        <f t="shared" si="227"/>
        <v/>
      </c>
      <c r="BA106" t="str">
        <f t="shared" si="228"/>
        <v>&lt;img src=@img/medium.png@&gt;</v>
      </c>
      <c r="BB106" t="str">
        <f t="shared" si="229"/>
        <v/>
      </c>
      <c r="BC106" t="str">
        <f t="shared" si="230"/>
        <v/>
      </c>
      <c r="BD106" t="str">
        <f t="shared" si="231"/>
        <v>&lt;img src=@img/medium.png@&gt;</v>
      </c>
      <c r="BE106" t="str">
        <f t="shared" si="232"/>
        <v>medium high old</v>
      </c>
      <c r="BF106" t="str">
        <f t="shared" si="233"/>
        <v>Old Town</v>
      </c>
      <c r="BG106">
        <v>40.587355000000002</v>
      </c>
      <c r="BH106">
        <v>-105.07316299999999</v>
      </c>
      <c r="BI106" t="str">
        <f t="shared" si="234"/>
        <v>[40.587355,-105.073163],</v>
      </c>
      <c r="BK106" t="str">
        <f>IF(BJ106&gt;0,"&lt;img src=@img/kidicon.png@&gt;","")</f>
        <v/>
      </c>
    </row>
    <row r="107" spans="2:64" ht="21" customHeight="1" x14ac:dyDescent="0.35">
      <c r="B107" t="s">
        <v>183</v>
      </c>
      <c r="C107" t="s">
        <v>395</v>
      </c>
      <c r="D107" t="s">
        <v>172</v>
      </c>
      <c r="E107" t="s">
        <v>400</v>
      </c>
      <c r="G107" t="s">
        <v>184</v>
      </c>
      <c r="W107" t="str">
        <f t="shared" si="188"/>
        <v/>
      </c>
      <c r="X107" t="str">
        <f t="shared" si="189"/>
        <v/>
      </c>
      <c r="Y107" t="str">
        <f t="shared" si="190"/>
        <v/>
      </c>
      <c r="Z107" t="str">
        <f t="shared" si="191"/>
        <v/>
      </c>
      <c r="AA107" t="str">
        <f t="shared" si="192"/>
        <v/>
      </c>
      <c r="AB107" t="str">
        <f t="shared" si="193"/>
        <v/>
      </c>
      <c r="AC107" t="str">
        <f t="shared" si="194"/>
        <v/>
      </c>
      <c r="AD107" t="str">
        <f t="shared" si="195"/>
        <v/>
      </c>
      <c r="AE107" t="str">
        <f t="shared" si="196"/>
        <v/>
      </c>
      <c r="AF107" t="str">
        <f t="shared" si="197"/>
        <v/>
      </c>
      <c r="AG107" t="str">
        <f t="shared" si="198"/>
        <v/>
      </c>
      <c r="AH107" t="str">
        <f t="shared" si="199"/>
        <v/>
      </c>
      <c r="AI107" t="str">
        <f t="shared" si="200"/>
        <v/>
      </c>
      <c r="AJ107" t="str">
        <f t="shared" si="201"/>
        <v/>
      </c>
      <c r="AK107" t="str">
        <f t="shared" si="141"/>
        <v/>
      </c>
      <c r="AL107" t="str">
        <f t="shared" si="142"/>
        <v/>
      </c>
      <c r="AM107" t="str">
        <f t="shared" si="143"/>
        <v/>
      </c>
      <c r="AN107" t="str">
        <f t="shared" si="144"/>
        <v/>
      </c>
      <c r="AO107" t="str">
        <f t="shared" si="145"/>
        <v/>
      </c>
      <c r="AP107" t="str">
        <f t="shared" si="146"/>
        <v/>
      </c>
      <c r="AQ107" t="str">
        <f t="shared" si="147"/>
        <v/>
      </c>
      <c r="AR107" s="2" t="s">
        <v>324</v>
      </c>
      <c r="AU107" t="s">
        <v>27</v>
      </c>
      <c r="AV107" s="3" t="s">
        <v>282</v>
      </c>
      <c r="AW107" s="3" t="s">
        <v>282</v>
      </c>
      <c r="AX107" s="4" t="str">
        <f t="shared" si="225"/>
        <v>{
    'name': "Mobb Mountain Distillers",
    'area': "old",'hours': {
      'sunday-start':"", 'sunday-end':"", 'monday-start':"", 'monday-end':"", 'tuesday-start':"", 'tuesday-end':"", 'wednesday-start':"", 'wednesday-end':"", 'thursday-start':"", 'thursday-end':"", 'friday-start':"", 'friday-end':"", 'saturday-start':"", 'saturday-end':""},  'description': "", 'link':"http://www.mobbmountain.com", 'pricing':"med",   'phone-number': "", 'address': "400 Linden Street, Fort Collins, CO 80524", 'other-amenities': ['','','medium'], 'has-drink':false, 'has-food':false},</v>
      </c>
      <c r="AY107" t="str">
        <f t="shared" si="226"/>
        <v/>
      </c>
      <c r="AZ107" t="str">
        <f t="shared" si="227"/>
        <v/>
      </c>
      <c r="BA107" t="str">
        <f t="shared" si="228"/>
        <v>&lt;img src=@img/medium.png@&gt;</v>
      </c>
      <c r="BB107" t="str">
        <f t="shared" si="229"/>
        <v/>
      </c>
      <c r="BC107" t="str">
        <f t="shared" si="230"/>
        <v/>
      </c>
      <c r="BD107" t="str">
        <f t="shared" si="231"/>
        <v>&lt;img src=@img/medium.png@&gt;</v>
      </c>
      <c r="BE107" t="str">
        <f t="shared" si="232"/>
        <v>medium med old</v>
      </c>
      <c r="BF107" t="str">
        <f t="shared" si="233"/>
        <v>Old Town</v>
      </c>
      <c r="BG107">
        <v>40.590091999999999</v>
      </c>
      <c r="BH107">
        <v>-105.07255000000001</v>
      </c>
      <c r="BI107" t="str">
        <f t="shared" si="234"/>
        <v>[40.590092,-105.07255],</v>
      </c>
      <c r="BK107" t="str">
        <f>IF(BJ107&gt;0,"&lt;img src=@img/kidicon.png@&gt;","")</f>
        <v/>
      </c>
    </row>
    <row r="108" spans="2:64" ht="21" customHeight="1" x14ac:dyDescent="0.35">
      <c r="B108" t="s">
        <v>363</v>
      </c>
      <c r="C108" t="s">
        <v>395</v>
      </c>
      <c r="D108" t="s">
        <v>125</v>
      </c>
      <c r="E108" t="s">
        <v>400</v>
      </c>
      <c r="G108" s="12" t="s">
        <v>364</v>
      </c>
      <c r="W108" t="str">
        <f t="shared" si="188"/>
        <v/>
      </c>
      <c r="X108" t="str">
        <f t="shared" si="189"/>
        <v/>
      </c>
      <c r="Y108" t="str">
        <f t="shared" si="190"/>
        <v/>
      </c>
      <c r="Z108" t="str">
        <f t="shared" si="191"/>
        <v/>
      </c>
      <c r="AA108" t="str">
        <f t="shared" si="192"/>
        <v/>
      </c>
      <c r="AB108" t="str">
        <f t="shared" si="193"/>
        <v/>
      </c>
      <c r="AC108" t="str">
        <f t="shared" si="194"/>
        <v/>
      </c>
      <c r="AD108" t="str">
        <f t="shared" si="195"/>
        <v/>
      </c>
      <c r="AE108" t="str">
        <f t="shared" si="196"/>
        <v/>
      </c>
      <c r="AF108" t="str">
        <f t="shared" si="197"/>
        <v/>
      </c>
      <c r="AG108" t="str">
        <f t="shared" si="198"/>
        <v/>
      </c>
      <c r="AH108" t="str">
        <f t="shared" si="199"/>
        <v/>
      </c>
      <c r="AI108" t="str">
        <f t="shared" si="200"/>
        <v/>
      </c>
      <c r="AJ108" t="str">
        <f t="shared" si="201"/>
        <v/>
      </c>
      <c r="AK108" t="str">
        <f t="shared" si="141"/>
        <v/>
      </c>
      <c r="AL108" t="str">
        <f t="shared" si="142"/>
        <v/>
      </c>
      <c r="AM108" t="str">
        <f t="shared" si="143"/>
        <v/>
      </c>
      <c r="AN108" t="str">
        <f t="shared" si="144"/>
        <v/>
      </c>
      <c r="AO108" t="str">
        <f t="shared" si="145"/>
        <v/>
      </c>
      <c r="AP108" t="str">
        <f t="shared" si="146"/>
        <v/>
      </c>
      <c r="AQ108" t="str">
        <f t="shared" si="147"/>
        <v/>
      </c>
      <c r="AR108" t="s">
        <v>365</v>
      </c>
      <c r="AS108" t="s">
        <v>271</v>
      </c>
      <c r="AU108" t="s">
        <v>27</v>
      </c>
      <c r="AV108" s="3" t="s">
        <v>282</v>
      </c>
      <c r="AW108" s="3" t="s">
        <v>282</v>
      </c>
      <c r="AX108" s="4" t="str">
        <f t="shared" si="225"/>
        <v>{
    'name': "Moes Original BBQ",
    'area': "old",'hours': {
      'sunday-start':"", 'sunday-end':"", 'monday-start':"", 'monday-end':"", 'tuesday-start':"", 'tuesday-end':"", 'wednesday-start':"", 'wednesday-end':"", 'thursday-start':"", 'thursday-end':"", 'friday-start':"", 'friday-end':"", 'saturday-start':"", 'saturday-end':""},  'description': "", 'link':"https://www.moesoriginalbbq.com/lo/fort-collins", 'pricing':"med",   'phone-number': "", 'address': "181 N College Ave", 'other-amenities': ['outdoor','','medium'], 'has-drink':false, 'has-food':false},</v>
      </c>
      <c r="AY108" t="str">
        <f t="shared" si="226"/>
        <v>&lt;img src=@img/outdoor.png@&gt;</v>
      </c>
      <c r="AZ108" t="str">
        <f t="shared" si="227"/>
        <v/>
      </c>
      <c r="BA108" t="str">
        <f t="shared" si="228"/>
        <v>&lt;img src=@img/medium.png@&gt;</v>
      </c>
      <c r="BB108" t="str">
        <f t="shared" si="229"/>
        <v/>
      </c>
      <c r="BC108" t="str">
        <f t="shared" si="230"/>
        <v/>
      </c>
      <c r="BD108" t="str">
        <f t="shared" si="231"/>
        <v>&lt;img src=@img/outdoor.png@&gt;&lt;img src=@img/medium.png@&gt;&lt;img src=@img/kidicon.png@&gt;</v>
      </c>
      <c r="BE108" t="str">
        <f t="shared" si="232"/>
        <v>outdoor medium med old kid</v>
      </c>
      <c r="BF108" t="str">
        <f t="shared" si="233"/>
        <v>Old Town</v>
      </c>
      <c r="BG108">
        <v>40.588638000000003</v>
      </c>
      <c r="BH108">
        <v>-105.077392</v>
      </c>
      <c r="BI108" t="str">
        <f t="shared" si="234"/>
        <v>[40.588638,-105.077392],</v>
      </c>
      <c r="BJ108" t="b">
        <v>1</v>
      </c>
      <c r="BK108" t="str">
        <f>IF(BJ108&gt;0,"&lt;img src=@img/kidicon.png@&gt;","")</f>
        <v>&lt;img src=@img/kidicon.png@&gt;</v>
      </c>
      <c r="BL108" t="s">
        <v>407</v>
      </c>
    </row>
    <row r="109" spans="2:64" ht="21" customHeight="1" x14ac:dyDescent="0.35">
      <c r="B109" t="s">
        <v>797</v>
      </c>
      <c r="C109" t="s">
        <v>398</v>
      </c>
      <c r="E109" t="s">
        <v>400</v>
      </c>
      <c r="G109" t="s">
        <v>607</v>
      </c>
      <c r="H109">
        <v>1600</v>
      </c>
      <c r="I109">
        <v>1900</v>
      </c>
      <c r="J109">
        <v>1600</v>
      </c>
      <c r="K109">
        <v>1900</v>
      </c>
      <c r="L109">
        <v>1600</v>
      </c>
      <c r="M109">
        <v>1900</v>
      </c>
      <c r="N109">
        <v>1600</v>
      </c>
      <c r="O109">
        <v>1900</v>
      </c>
      <c r="P109">
        <v>1600</v>
      </c>
      <c r="Q109">
        <v>2400</v>
      </c>
      <c r="R109">
        <v>1600</v>
      </c>
      <c r="S109">
        <v>1900</v>
      </c>
      <c r="T109">
        <v>1600</v>
      </c>
      <c r="U109">
        <v>1900</v>
      </c>
      <c r="V109" s="4" t="s">
        <v>734</v>
      </c>
      <c r="W109">
        <f t="shared" si="188"/>
        <v>16</v>
      </c>
      <c r="X109">
        <f t="shared" si="189"/>
        <v>19</v>
      </c>
      <c r="Y109">
        <f t="shared" si="190"/>
        <v>16</v>
      </c>
      <c r="Z109">
        <f t="shared" si="191"/>
        <v>19</v>
      </c>
      <c r="AA109">
        <f t="shared" si="192"/>
        <v>16</v>
      </c>
      <c r="AB109">
        <f t="shared" si="193"/>
        <v>19</v>
      </c>
      <c r="AC109">
        <f t="shared" si="194"/>
        <v>16</v>
      </c>
      <c r="AD109">
        <f t="shared" si="195"/>
        <v>19</v>
      </c>
      <c r="AE109">
        <f t="shared" si="196"/>
        <v>16</v>
      </c>
      <c r="AF109">
        <f t="shared" si="197"/>
        <v>24</v>
      </c>
      <c r="AG109">
        <f t="shared" si="198"/>
        <v>16</v>
      </c>
      <c r="AH109">
        <f t="shared" si="199"/>
        <v>19</v>
      </c>
      <c r="AI109">
        <f t="shared" si="200"/>
        <v>16</v>
      </c>
      <c r="AJ109">
        <f t="shared" si="201"/>
        <v>19</v>
      </c>
      <c r="AK109" t="str">
        <f t="shared" si="141"/>
        <v>4pm-7pm</v>
      </c>
      <c r="AL109" t="str">
        <f t="shared" si="142"/>
        <v>4pm-7pm</v>
      </c>
      <c r="AM109" t="str">
        <f t="shared" si="143"/>
        <v>4pm-7pm</v>
      </c>
      <c r="AN109" t="str">
        <f t="shared" si="144"/>
        <v>4pm-7pm</v>
      </c>
      <c r="AO109" t="str">
        <f t="shared" si="145"/>
        <v>4pm-12am</v>
      </c>
      <c r="AP109" t="str">
        <f t="shared" si="146"/>
        <v>4pm-7pm</v>
      </c>
      <c r="AQ109" t="str">
        <f t="shared" si="147"/>
        <v>4pm-7pm</v>
      </c>
      <c r="AR109" t="s">
        <v>630</v>
      </c>
      <c r="AS109" t="s">
        <v>271</v>
      </c>
      <c r="AU109" t="s">
        <v>27</v>
      </c>
      <c r="AV109" s="3" t="s">
        <v>281</v>
      </c>
      <c r="AW109" s="3" t="s">
        <v>281</v>
      </c>
      <c r="AX109" s="4" t="str">
        <f t="shared" si="225"/>
        <v>{
    'name': "Mojeauxs",
    'area': "cwest",'hours': {
      'sunday-start':"1600", 'sunday-end':"1900", 'monday-start':"1600", 'monday-end':"1900", 'tuesday-start':"1600", 'tuesday-end':"1900", 'wednesday-start':"1600", 'wednesday-end':"1900", 'thursday-start':"1600", 'thursday-end':"2400", 'friday-start':"1600", 'friday-end':"1900", 'saturday-start':"1600", 'saturday-end':"1900"},  'description': "$2.50 Single &amp; $4.50 Double Well Cocktails&lt;br&gt;$3.25 Select Micro Pints&lt;br&gt;&lt;br&gt;Monday:Free pool ALL DAY!&lt;br&gt;Wednesday:2 for 1 Burgers 5pm-9 and$1 Pints 9pm-12 with a Live DJ&lt;br&gt;Thursday:all day happy hour&lt;br&gt;Sunday:$3 Local Pints
", 'link':"http://www.mojeauxsfortcollins.com/", 'pricing':"med",   'phone-number': "", 'address': "820 City Park Ave Fort Collins CO", 'other-amenities': ['outdoor','','medium'], 'has-drink':true, 'has-food':true},</v>
      </c>
      <c r="AY109" t="str">
        <f t="shared" si="226"/>
        <v>&lt;img src=@img/outdoor.png@&gt;</v>
      </c>
      <c r="AZ109" t="str">
        <f t="shared" si="227"/>
        <v/>
      </c>
      <c r="BA109" t="str">
        <f t="shared" si="228"/>
        <v>&lt;img src=@img/medium.png@&gt;</v>
      </c>
      <c r="BB109" t="str">
        <f t="shared" si="229"/>
        <v>&lt;img src=@img/drinkicon.png@&gt;</v>
      </c>
      <c r="BC109" t="str">
        <f t="shared" si="230"/>
        <v>&lt;img src=@img/foodicon.png@&gt;</v>
      </c>
      <c r="BD109" t="str">
        <f t="shared" si="231"/>
        <v>&lt;img src=@img/outdoor.png@&gt;&lt;img src=@img/medium.png@&gt;&lt;img src=@img/drinkicon.png@&gt;&lt;img src=@img/foodicon.png@&gt;</v>
      </c>
      <c r="BE109" t="str">
        <f t="shared" si="232"/>
        <v>outdoor drink food medium med cwest</v>
      </c>
      <c r="BF109" t="str">
        <f t="shared" si="233"/>
        <v>Campus West</v>
      </c>
      <c r="BG109">
        <v>40.575319999999998</v>
      </c>
      <c r="BH109">
        <v>-105.10038</v>
      </c>
      <c r="BI109" t="str">
        <f t="shared" si="234"/>
        <v>[40.57532,-105.10038],</v>
      </c>
    </row>
    <row r="110" spans="2:64" ht="21" customHeight="1" x14ac:dyDescent="0.35">
      <c r="B110" t="s">
        <v>115</v>
      </c>
      <c r="C110" t="s">
        <v>284</v>
      </c>
      <c r="D110" t="s">
        <v>99</v>
      </c>
      <c r="E110" t="s">
        <v>33</v>
      </c>
      <c r="G110" s="1" t="s">
        <v>116</v>
      </c>
      <c r="H110">
        <v>1500</v>
      </c>
      <c r="I110">
        <v>1800</v>
      </c>
      <c r="J110">
        <v>1500</v>
      </c>
      <c r="K110">
        <v>1800</v>
      </c>
      <c r="L110">
        <v>1500</v>
      </c>
      <c r="M110">
        <v>1800</v>
      </c>
      <c r="N110">
        <v>1500</v>
      </c>
      <c r="O110">
        <v>1800</v>
      </c>
      <c r="P110">
        <v>1500</v>
      </c>
      <c r="Q110">
        <v>1800</v>
      </c>
      <c r="R110">
        <v>1500</v>
      </c>
      <c r="S110">
        <v>1800</v>
      </c>
      <c r="T110">
        <v>1500</v>
      </c>
      <c r="U110">
        <v>1800</v>
      </c>
      <c r="V110" t="s">
        <v>768</v>
      </c>
      <c r="W110">
        <f t="shared" si="188"/>
        <v>15</v>
      </c>
      <c r="X110">
        <f t="shared" si="189"/>
        <v>18</v>
      </c>
      <c r="Y110">
        <f t="shared" si="190"/>
        <v>15</v>
      </c>
      <c r="Z110">
        <f t="shared" si="191"/>
        <v>18</v>
      </c>
      <c r="AA110">
        <f t="shared" si="192"/>
        <v>15</v>
      </c>
      <c r="AB110">
        <f t="shared" si="193"/>
        <v>18</v>
      </c>
      <c r="AC110">
        <f t="shared" si="194"/>
        <v>15</v>
      </c>
      <c r="AD110">
        <f t="shared" si="195"/>
        <v>18</v>
      </c>
      <c r="AE110">
        <f t="shared" si="196"/>
        <v>15</v>
      </c>
      <c r="AF110">
        <f t="shared" si="197"/>
        <v>18</v>
      </c>
      <c r="AG110">
        <f t="shared" si="198"/>
        <v>15</v>
      </c>
      <c r="AH110">
        <f t="shared" si="199"/>
        <v>18</v>
      </c>
      <c r="AI110">
        <f t="shared" si="200"/>
        <v>15</v>
      </c>
      <c r="AJ110">
        <f t="shared" si="201"/>
        <v>18</v>
      </c>
      <c r="AK110" t="str">
        <f t="shared" si="141"/>
        <v>3pm-6pm</v>
      </c>
      <c r="AL110" t="str">
        <f t="shared" si="142"/>
        <v>3pm-6pm</v>
      </c>
      <c r="AM110" t="str">
        <f t="shared" si="143"/>
        <v>3pm-6pm</v>
      </c>
      <c r="AN110" t="str">
        <f t="shared" si="144"/>
        <v>3pm-6pm</v>
      </c>
      <c r="AO110" t="str">
        <f t="shared" si="145"/>
        <v>3pm-6pm</v>
      </c>
      <c r="AP110" t="str">
        <f t="shared" si="146"/>
        <v>3pm-6pm</v>
      </c>
      <c r="AQ110" t="str">
        <f t="shared" si="147"/>
        <v>3pm-6pm</v>
      </c>
      <c r="AR110" s="2" t="s">
        <v>303</v>
      </c>
      <c r="AS110" t="s">
        <v>271</v>
      </c>
      <c r="AU110" t="s">
        <v>275</v>
      </c>
      <c r="AV110" s="3" t="s">
        <v>281</v>
      </c>
      <c r="AW110" s="3" t="s">
        <v>281</v>
      </c>
      <c r="AX110" s="4" t="str">
        <f t="shared" si="225"/>
        <v>{
    'name': "Moot House",
    'area': "midtown",'hours': {
      'sunday-start':"1500", 'sunday-end':"1800", 'monday-start':"1500", 'monday-end':"1800", 'tuesday-start':"1500", 'tuesday-end':"1800", 'wednesday-start':"1500", 'wednesday-end':"1800", 'thursday-start':"1500", 'thursday-end':"1800", 'friday-start':"1500", 'friday-end':"1800", 'saturday-start':"1500", 'saturday-end':"1800"},  'description': "Mule: $7 &lt;br&gt; Martini: $6 &lt;br&gt; Select Cocktails: $6 &lt;br&gt; Wines: $5 &lt;br&gt; Draft Beer: $1.50 off &lt;br&gt; Fish &amp; Chips with Beer: $24.95 &lt;br&gt; Wide range of appetizers", 'link':"http://www.themoothouse.com/", 'pricing':"high",   'phone-number': "", 'address': "2626 S College Ave, Fort Collins 80525", 'other-amenities': ['outdoor','','easy'], 'has-drink':true, 'has-food':true},</v>
      </c>
      <c r="AY110" t="str">
        <f t="shared" si="226"/>
        <v>&lt;img src=@img/outdoor.png@&gt;</v>
      </c>
      <c r="AZ110" t="str">
        <f t="shared" si="227"/>
        <v/>
      </c>
      <c r="BA110" t="str">
        <f t="shared" si="228"/>
        <v>&lt;img src=@img/easy.png@&gt;</v>
      </c>
      <c r="BB110" t="str">
        <f t="shared" si="229"/>
        <v>&lt;img src=@img/drinkicon.png@&gt;</v>
      </c>
      <c r="BC110" t="str">
        <f t="shared" si="230"/>
        <v>&lt;img src=@img/foodicon.png@&gt;</v>
      </c>
      <c r="BD110" t="str">
        <f t="shared" si="231"/>
        <v>&lt;img src=@img/outdoor.png@&gt;&lt;img src=@img/easy.png@&gt;&lt;img src=@img/drinkicon.png@&gt;&lt;img src=@img/foodicon.png@&gt;</v>
      </c>
      <c r="BE110" t="str">
        <f t="shared" si="232"/>
        <v>outdoor drink food easy high midtown</v>
      </c>
      <c r="BF110" t="str">
        <f t="shared" si="233"/>
        <v>Midtown</v>
      </c>
      <c r="BG110">
        <v>40.551181</v>
      </c>
      <c r="BH110">
        <v>-105.07652</v>
      </c>
      <c r="BI110" t="str">
        <f t="shared" si="234"/>
        <v>[40.551181,-105.07652],</v>
      </c>
      <c r="BK110" t="str">
        <f>IF(BJ110&gt;0,"&lt;img src=@img/kidicon.png@&gt;","")</f>
        <v/>
      </c>
    </row>
    <row r="111" spans="2:64" ht="21" customHeight="1" x14ac:dyDescent="0.35">
      <c r="B111" t="s">
        <v>728</v>
      </c>
      <c r="C111" t="s">
        <v>395</v>
      </c>
      <c r="E111" t="s">
        <v>52</v>
      </c>
      <c r="G111" s="1" t="s">
        <v>729</v>
      </c>
      <c r="H111">
        <v>1500</v>
      </c>
      <c r="I111">
        <v>1800</v>
      </c>
      <c r="J111">
        <v>1500</v>
      </c>
      <c r="K111">
        <v>1800</v>
      </c>
      <c r="L111">
        <v>1500</v>
      </c>
      <c r="M111">
        <v>1800</v>
      </c>
      <c r="N111">
        <v>1500</v>
      </c>
      <c r="O111">
        <v>1800</v>
      </c>
      <c r="P111">
        <v>1500</v>
      </c>
      <c r="Q111">
        <v>1800</v>
      </c>
      <c r="R111">
        <v>1500</v>
      </c>
      <c r="S111">
        <v>1800</v>
      </c>
      <c r="T111">
        <v>1500</v>
      </c>
      <c r="U111">
        <v>1800</v>
      </c>
      <c r="V111" t="s">
        <v>805</v>
      </c>
      <c r="W111">
        <f t="shared" ref="W111" si="235">IF(H111&gt;0,H111/100,"")</f>
        <v>15</v>
      </c>
      <c r="X111">
        <f t="shared" ref="X111" si="236">IF(I111&gt;0,I111/100,"")</f>
        <v>18</v>
      </c>
      <c r="Y111">
        <f t="shared" ref="Y111" si="237">IF(J111&gt;0,J111/100,"")</f>
        <v>15</v>
      </c>
      <c r="Z111">
        <f t="shared" ref="Z111" si="238">IF(K111&gt;0,K111/100,"")</f>
        <v>18</v>
      </c>
      <c r="AA111">
        <f t="shared" ref="AA111" si="239">IF(L111&gt;0,L111/100,"")</f>
        <v>15</v>
      </c>
      <c r="AB111">
        <f t="shared" ref="AB111" si="240">IF(M111&gt;0,M111/100,"")</f>
        <v>18</v>
      </c>
      <c r="AC111">
        <f t="shared" ref="AC111" si="241">IF(N111&gt;0,N111/100,"")</f>
        <v>15</v>
      </c>
      <c r="AD111">
        <f t="shared" ref="AD111" si="242">IF(O111&gt;0,O111/100,"")</f>
        <v>18</v>
      </c>
      <c r="AE111">
        <f t="shared" ref="AE111" si="243">IF(P111&gt;0,P111/100,"")</f>
        <v>15</v>
      </c>
      <c r="AF111">
        <f t="shared" ref="AF111" si="244">IF(Q111&gt;0,Q111/100,"")</f>
        <v>18</v>
      </c>
      <c r="AG111">
        <f t="shared" ref="AG111" si="245">IF(R111&gt;0,R111/100,"")</f>
        <v>15</v>
      </c>
      <c r="AH111">
        <f t="shared" ref="AH111" si="246">IF(S111&gt;0,S111/100,"")</f>
        <v>18</v>
      </c>
      <c r="AI111">
        <f t="shared" ref="AI111" si="247">IF(T111&gt;0,T111/100,"")</f>
        <v>15</v>
      </c>
      <c r="AJ111">
        <f t="shared" ref="AJ111" si="248">IF(U111&gt;0,U111/100,"")</f>
        <v>18</v>
      </c>
      <c r="AK111" t="str">
        <f t="shared" ref="AK111" si="249">IF(H111&gt;0,CONCATENATE(IF(W111&lt;=12,W111,W111-12),IF(OR(W111&lt;12,W111=24),"am","pm"),"-",IF(X111&lt;=12,X111,X111-12),IF(OR(X111&lt;12,X111=24),"am","pm")),"")</f>
        <v>3pm-6pm</v>
      </c>
      <c r="AL111" t="str">
        <f t="shared" ref="AL111" si="250">IF(J111&gt;0,CONCATENATE(IF(Y111&lt;=12,Y111,Y111-12),IF(OR(Y111&lt;12,Y111=24),"am","pm"),"-",IF(Z111&lt;=12,Z111,Z111-12),IF(OR(Z111&lt;12,Z111=24),"am","pm")),"")</f>
        <v>3pm-6pm</v>
      </c>
      <c r="AM111" t="str">
        <f t="shared" ref="AM111" si="251">IF(L111&gt;0,CONCATENATE(IF(AA111&lt;=12,AA111,AA111-12),IF(OR(AA111&lt;12,AA111=24),"am","pm"),"-",IF(AB111&lt;=12,AB111,AB111-12),IF(OR(AB111&lt;12,AB111=24),"am","pm")),"")</f>
        <v>3pm-6pm</v>
      </c>
      <c r="AN111" t="str">
        <f t="shared" ref="AN111" si="252">IF(N111&gt;0,CONCATENATE(IF(AC111&lt;=12,AC111,AC111-12),IF(OR(AC111&lt;12,AC111=24),"am","pm"),"-",IF(AD111&lt;=12,AD111,AD111-12),IF(OR(AD111&lt;12,AD111=24),"am","pm")),"")</f>
        <v>3pm-6pm</v>
      </c>
      <c r="AO111" t="str">
        <f t="shared" ref="AO111" si="253">IF(P111&gt;0,CONCATENATE(IF(AE111&lt;=12,AE111,AE111-12),IF(OR(AE111&lt;12,AE111=24),"am","pm"),"-",IF(AF111&lt;=12,AF111,AF111-12),IF(OR(AF111&lt;12,AF111=24),"am","pm")),"")</f>
        <v>3pm-6pm</v>
      </c>
      <c r="AP111" t="str">
        <f t="shared" ref="AP111" si="254">IF(R111&gt;0,CONCATENATE(IF(AG111&lt;=12,AG111,AG111-12),IF(OR(AG111&lt;12,AG111=24),"am","pm"),"-",IF(AH111&lt;=12,AH111,AH111-12),IF(OR(AH111&lt;12,AH111=24),"am","pm")),"")</f>
        <v>3pm-6pm</v>
      </c>
      <c r="AQ111" t="str">
        <f t="shared" ref="AQ111" si="255">IF(T111&gt;0,CONCATENATE(IF(AI111&lt;=12,AI111,AI111-12),IF(OR(AI111&lt;12,AI111=24),"am","pm"),"-",IF(AJ111&lt;=12,AJ111,AJ111-12),IF(OR(AJ111&lt;12,AJ111=24),"am","pm")),"")</f>
        <v>3pm-6pm</v>
      </c>
      <c r="AR111" s="2"/>
      <c r="AS111" t="s">
        <v>271</v>
      </c>
      <c r="AU111" t="s">
        <v>27</v>
      </c>
      <c r="AV111" s="3" t="s">
        <v>281</v>
      </c>
      <c r="AW111" s="3" t="s">
        <v>281</v>
      </c>
      <c r="AX111" s="4" t="str">
        <f t="shared" ref="AX111" si="256">CONCATENATE("{
    'name': """,B111,""",
    'area': ","""",C111,""",",
"'hours': {
      'sunday-start':","""",H111,"""",", 'sunday-end':","""",I111,"""",", 'monday-start':","""",J111,"""",", 'monday-end':","""",K111,"""",", 'tuesday-start':","""",L111,"""",", 'tuesday-end':","""",M111,""", 'wednesday-start':","""",N111,""", 'wednesday-end':","""",O111,""", 'thursday-start':","""",P111,""", 'thursday-end':","""",Q111,""", 'friday-start':","""",R111,""", 'friday-end':","""",S111,""", 'saturday-start':","""",T111,""", 'saturday-end':","""",U111,"""","},","  'description': ","""",V111,"""",", 'link':","""",AR111,"""",", 'pricing':","""",E111,"""",",   'phone-number': ","""",F111,"""",", 'address': ","""",G111,"""",", 'other-amenities': [","'",AS111,"','",AT111,"','",AU111,"'","]",", 'has-drink':",AV111,", 'has-food':",AW111,"},")</f>
        <v>{
    'name': "Mugs Coffee Lounge",
    'area': "old",'hours': {
      'sunday-start':"1500", 'sunday-end':"1800", 'monday-start':"1500", 'monday-end':"1800", 'tuesday-start':"1500", 'tuesday-end':"1800", 'wednesday-start':"1500", 'wednesday-end':"1800", 'thursday-start':"1500", 'thursday-end':"1800", 'friday-start':"1500", 'friday-end':"1800", 'saturday-start':"1500", 'saturday-end':"1800"},  'description': "Morning Happy Hour 9-11am&lt;br&gt;Mimosas $4&lt;br&gt;Bloody Mary $5&lt;br&gt;$2 off Breakfast Specials&lt;br&gt;Afternoon Happy Hour 3pm - Close&lt;br&gt;Wine $4&lt;br&gt;Mimosas $4&lt;br&gt;All Beers on Tap $5&lt;br&gt;Well Cocktails $5&lt;br&gt;Jalapeno Cheese Pretzel $4&lt;br&gt;Bacon and Brie Crostini $5&lt;br&gt;Tomato and Mozzarella Bruschetta $5&lt;br&gt;Cheese Plate $5", 'link':"", 'pricing':"low",   'phone-number': "", 'address': " 261 S College Ave, Fort Collins, CO 80521", 'other-amenities': ['outdoor','','medium'], 'has-drink':true, 'has-food':true},</v>
      </c>
      <c r="AY111" t="str">
        <f t="shared" ref="AY111" si="257">IF(AS111&gt;0,"&lt;img src=@img/outdoor.png@&gt;","")</f>
        <v>&lt;img src=@img/outdoor.png@&gt;</v>
      </c>
      <c r="AZ111" t="str">
        <f t="shared" ref="AZ111" si="258">IF(AT111&gt;0,"&lt;img src=@img/pets.png@&gt;","")</f>
        <v/>
      </c>
      <c r="BA111" t="str">
        <f t="shared" ref="BA111" si="259">IF(AU111="hard","&lt;img src=@img/hard.png@&gt;",IF(AU111="medium","&lt;img src=@img/medium.png@&gt;",IF(AU111="easy","&lt;img src=@img/easy.png@&gt;","")))</f>
        <v>&lt;img src=@img/medium.png@&gt;</v>
      </c>
      <c r="BB111" t="str">
        <f t="shared" ref="BB111" si="260">IF(AV111="true","&lt;img src=@img/drinkicon.png@&gt;","")</f>
        <v>&lt;img src=@img/drinkicon.png@&gt;</v>
      </c>
      <c r="BC111" t="str">
        <f t="shared" ref="BC111" si="261">IF(AW111="true","&lt;img src=@img/foodicon.png@&gt;","")</f>
        <v>&lt;img src=@img/foodicon.png@&gt;</v>
      </c>
      <c r="BD111" t="str">
        <f t="shared" ref="BD111" si="262">CONCATENATE(AY111,AZ111,BA111,BB111,BC111,BK111)</f>
        <v>&lt;img src=@img/outdoor.png@&gt;&lt;img src=@img/medium.png@&gt;&lt;img src=@img/drinkicon.png@&gt;&lt;img src=@img/foodicon.png@&gt;</v>
      </c>
      <c r="BE111" t="str">
        <f t="shared" ref="BE111" si="263">CONCATENATE(IF(AS111&gt;0,"outdoor ",""),IF(AT111&gt;0,"pet ",""),IF(AV111="true","drink ",""),IF(AW111="true","food ",""),AU111," ",E111," ",C111,IF(BJ111=TRUE," kid",""))</f>
        <v>outdoor drink food medium low old</v>
      </c>
      <c r="BF111" t="str">
        <f t="shared" si="233"/>
        <v>Old Town</v>
      </c>
      <c r="BG111">
        <v>40.584411699999997</v>
      </c>
      <c r="BH111">
        <v>-105.07727819999999</v>
      </c>
      <c r="BI111" t="str">
        <f t="shared" si="234"/>
        <v>[40.5844117,-105.0772782],</v>
      </c>
    </row>
    <row r="112" spans="2:64" ht="21" customHeight="1" x14ac:dyDescent="0.35">
      <c r="B112" t="s">
        <v>157</v>
      </c>
      <c r="C112" t="s">
        <v>283</v>
      </c>
      <c r="D112" t="s">
        <v>146</v>
      </c>
      <c r="E112" t="s">
        <v>52</v>
      </c>
      <c r="G112" t="s">
        <v>158</v>
      </c>
      <c r="H112">
        <v>1500</v>
      </c>
      <c r="I112">
        <v>1900</v>
      </c>
      <c r="J112">
        <v>1100</v>
      </c>
      <c r="K112">
        <v>2030</v>
      </c>
      <c r="L112">
        <v>1500</v>
      </c>
      <c r="M112">
        <v>1900</v>
      </c>
      <c r="N112">
        <v>1500</v>
      </c>
      <c r="O112">
        <v>1900</v>
      </c>
      <c r="P112">
        <v>1500</v>
      </c>
      <c r="Q112">
        <v>1900</v>
      </c>
      <c r="R112">
        <v>1500</v>
      </c>
      <c r="S112">
        <v>1900</v>
      </c>
      <c r="T112">
        <v>1500</v>
      </c>
      <c r="U112">
        <v>1900</v>
      </c>
      <c r="V112" t="s">
        <v>452</v>
      </c>
      <c r="W112">
        <f t="shared" si="188"/>
        <v>15</v>
      </c>
      <c r="X112">
        <f t="shared" si="189"/>
        <v>19</v>
      </c>
      <c r="Y112">
        <f t="shared" si="190"/>
        <v>11</v>
      </c>
      <c r="Z112">
        <f t="shared" si="191"/>
        <v>20.3</v>
      </c>
      <c r="AA112">
        <f t="shared" si="192"/>
        <v>15</v>
      </c>
      <c r="AB112">
        <f t="shared" si="193"/>
        <v>19</v>
      </c>
      <c r="AC112">
        <f t="shared" si="194"/>
        <v>15</v>
      </c>
      <c r="AD112">
        <f t="shared" si="195"/>
        <v>19</v>
      </c>
      <c r="AE112">
        <f t="shared" si="196"/>
        <v>15</v>
      </c>
      <c r="AF112">
        <f t="shared" si="197"/>
        <v>19</v>
      </c>
      <c r="AG112">
        <f t="shared" si="198"/>
        <v>15</v>
      </c>
      <c r="AH112">
        <f t="shared" si="199"/>
        <v>19</v>
      </c>
      <c r="AI112">
        <f t="shared" si="200"/>
        <v>15</v>
      </c>
      <c r="AJ112">
        <f t="shared" si="201"/>
        <v>19</v>
      </c>
      <c r="AK112" t="str">
        <f t="shared" si="141"/>
        <v>3pm-7pm</v>
      </c>
      <c r="AL112" t="str">
        <f t="shared" si="142"/>
        <v>11am-8.3pm</v>
      </c>
      <c r="AM112" t="str">
        <f t="shared" si="143"/>
        <v>3pm-7pm</v>
      </c>
      <c r="AN112" t="str">
        <f t="shared" si="144"/>
        <v>3pm-7pm</v>
      </c>
      <c r="AO112" t="str">
        <f t="shared" si="145"/>
        <v>3pm-7pm</v>
      </c>
      <c r="AP112" t="str">
        <f t="shared" si="146"/>
        <v>3pm-7pm</v>
      </c>
      <c r="AQ112" t="str">
        <f t="shared" si="147"/>
        <v>3pm-7pm</v>
      </c>
      <c r="AR112" s="2" t="s">
        <v>315</v>
      </c>
      <c r="AU112" t="s">
        <v>275</v>
      </c>
      <c r="AV112" s="3" t="s">
        <v>281</v>
      </c>
      <c r="AW112" s="3" t="s">
        <v>282</v>
      </c>
      <c r="AX112" s="4" t="str">
        <f t="shared" si="225"/>
        <v>{
    'name': "Music City Hot Chicken",
    'area': "campus",'hours': {
      'sunday-start':"1500", 'sunday-end':"1900", 'monday-start':"1100", 'monday-end':"2030", 'tuesday-start':"1500", 'tuesday-end':"1900", 'wednesday-start':"1500", 'wednesday-end':"1900", 'thursday-start':"1500", 'thursday-end':"1900", 'friday-start':"1500", 'friday-end':"1900", 'saturday-start':"1500", 'saturday-end':"1900"},  'description': "$1 Off House Cocktails &lt;br&gt; $5 Mai Tais All Day on Mondays!", 'link':"http://www.mchcco.com/", 'pricing':"low",   'phone-number': "", 'address': "111 W. Prospect Road, Propsector Shops, Fort Collins, CO 80525", 'other-amenities': ['','','easy'], 'has-drink':true, 'has-food':false},</v>
      </c>
      <c r="AY112" t="str">
        <f t="shared" si="226"/>
        <v/>
      </c>
      <c r="AZ112" t="str">
        <f t="shared" si="227"/>
        <v/>
      </c>
      <c r="BA112" t="str">
        <f t="shared" si="228"/>
        <v>&lt;img src=@img/easy.png@&gt;</v>
      </c>
      <c r="BB112" t="str">
        <f t="shared" si="229"/>
        <v>&lt;img src=@img/drinkicon.png@&gt;</v>
      </c>
      <c r="BC112" t="str">
        <f t="shared" si="230"/>
        <v/>
      </c>
      <c r="BD112" t="str">
        <f t="shared" si="231"/>
        <v>&lt;img src=@img/easy.png@&gt;&lt;img src=@img/drinkicon.png@&gt;</v>
      </c>
      <c r="BE112" t="str">
        <f t="shared" si="232"/>
        <v>drink easy low campus</v>
      </c>
      <c r="BF112" t="str">
        <f t="shared" si="233"/>
        <v>Near Campus</v>
      </c>
      <c r="BG112">
        <v>40.566623999999997</v>
      </c>
      <c r="BH112">
        <v>-105.07869100000001</v>
      </c>
      <c r="BI112" t="str">
        <f t="shared" si="234"/>
        <v>[40.566624,-105.078691],</v>
      </c>
      <c r="BK112" t="str">
        <f>IF(BJ112&gt;0,"&lt;img src=@img/kidicon.png@&gt;","")</f>
        <v/>
      </c>
    </row>
    <row r="113" spans="2:64" ht="21" customHeight="1" x14ac:dyDescent="0.35">
      <c r="B113" t="s">
        <v>185</v>
      </c>
      <c r="C113" t="s">
        <v>395</v>
      </c>
      <c r="D113" t="s">
        <v>247</v>
      </c>
      <c r="E113" t="s">
        <v>400</v>
      </c>
      <c r="G113" t="s">
        <v>186</v>
      </c>
      <c r="W113" t="str">
        <f t="shared" si="188"/>
        <v/>
      </c>
      <c r="X113" t="str">
        <f t="shared" si="189"/>
        <v/>
      </c>
      <c r="Y113" t="str">
        <f t="shared" si="190"/>
        <v/>
      </c>
      <c r="Z113" t="str">
        <f t="shared" si="191"/>
        <v/>
      </c>
      <c r="AA113" t="str">
        <f t="shared" si="192"/>
        <v/>
      </c>
      <c r="AB113" t="str">
        <f t="shared" si="193"/>
        <v/>
      </c>
      <c r="AC113" t="str">
        <f t="shared" si="194"/>
        <v/>
      </c>
      <c r="AD113" t="str">
        <f t="shared" si="195"/>
        <v/>
      </c>
      <c r="AE113" t="str">
        <f t="shared" si="196"/>
        <v/>
      </c>
      <c r="AF113" t="str">
        <f t="shared" si="197"/>
        <v/>
      </c>
      <c r="AG113" t="str">
        <f t="shared" si="198"/>
        <v/>
      </c>
      <c r="AH113" t="str">
        <f t="shared" si="199"/>
        <v/>
      </c>
      <c r="AI113" t="str">
        <f t="shared" si="200"/>
        <v/>
      </c>
      <c r="AJ113" t="str">
        <f t="shared" si="201"/>
        <v/>
      </c>
      <c r="AK113" t="str">
        <f t="shared" si="141"/>
        <v/>
      </c>
      <c r="AL113" t="str">
        <f t="shared" si="142"/>
        <v/>
      </c>
      <c r="AM113" t="str">
        <f t="shared" si="143"/>
        <v/>
      </c>
      <c r="AN113" t="str">
        <f t="shared" si="144"/>
        <v/>
      </c>
      <c r="AO113" t="str">
        <f t="shared" si="145"/>
        <v/>
      </c>
      <c r="AP113" t="str">
        <f t="shared" si="146"/>
        <v/>
      </c>
      <c r="AQ113" t="str">
        <f t="shared" si="147"/>
        <v/>
      </c>
      <c r="AR113" s="2" t="s">
        <v>325</v>
      </c>
      <c r="AS113" t="s">
        <v>271</v>
      </c>
      <c r="AT113" t="s">
        <v>280</v>
      </c>
      <c r="AU113" t="s">
        <v>27</v>
      </c>
      <c r="AV113" s="3" t="s">
        <v>282</v>
      </c>
      <c r="AW113" s="3" t="s">
        <v>282</v>
      </c>
      <c r="AX113" s="4" t="str">
        <f t="shared" si="225"/>
        <v>{
    'name': "New Belgium Brewing Company",
    'area': "old",'hours': {
      'sunday-start':"", 'sunday-end':"", 'monday-start':"", 'monday-end':"", 'tuesday-start':"", 'tuesday-end':"", 'wednesday-start':"", 'wednesday-end':"", 'thursday-start':"", 'thursday-end':"", 'friday-start':"", 'friday-end':"", 'saturday-start':"", 'saturday-end':""},  'description': "", 'link':"http://www.newbelgium.com/Craft Beer", 'pricing':"med",   'phone-number': "", 'address': "500 Linden Street, Fort Collins, CO 80524", 'other-amenities': ['outdoor','pets','medium'], 'has-drink':false, 'has-food':false},</v>
      </c>
      <c r="AY113" t="str">
        <f t="shared" si="226"/>
        <v>&lt;img src=@img/outdoor.png@&gt;</v>
      </c>
      <c r="AZ113" t="str">
        <f t="shared" si="227"/>
        <v>&lt;img src=@img/pets.png@&gt;</v>
      </c>
      <c r="BA113" t="str">
        <f t="shared" si="228"/>
        <v>&lt;img src=@img/medium.png@&gt;</v>
      </c>
      <c r="BB113" t="str">
        <f t="shared" si="229"/>
        <v/>
      </c>
      <c r="BC113" t="str">
        <f t="shared" si="230"/>
        <v/>
      </c>
      <c r="BD113" t="str">
        <f t="shared" si="231"/>
        <v>&lt;img src=@img/outdoor.png@&gt;&lt;img src=@img/pets.png@&gt;&lt;img src=@img/medium.png@&gt;</v>
      </c>
      <c r="BE113" t="str">
        <f t="shared" si="232"/>
        <v>outdoor pet medium med old</v>
      </c>
      <c r="BF113" t="str">
        <f t="shared" si="233"/>
        <v>Old Town</v>
      </c>
      <c r="BG113">
        <v>40.593415</v>
      </c>
      <c r="BH113">
        <v>-105.066874</v>
      </c>
      <c r="BI113" t="str">
        <f t="shared" si="234"/>
        <v>[40.593415,-105.066874],</v>
      </c>
      <c r="BK113" t="str">
        <f>IF(BJ113&gt;0,"&lt;img src=@img/kidicon.png@&gt;","")</f>
        <v/>
      </c>
    </row>
    <row r="114" spans="2:64" ht="21" customHeight="1" x14ac:dyDescent="0.35">
      <c r="B114" t="s">
        <v>798</v>
      </c>
      <c r="C114" t="s">
        <v>283</v>
      </c>
      <c r="D114" t="s">
        <v>54</v>
      </c>
      <c r="E114" t="s">
        <v>400</v>
      </c>
      <c r="G114" t="s">
        <v>159</v>
      </c>
      <c r="J114">
        <v>1530</v>
      </c>
      <c r="K114">
        <v>2100</v>
      </c>
      <c r="L114">
        <v>1530</v>
      </c>
      <c r="M114">
        <v>1800</v>
      </c>
      <c r="N114">
        <v>1530</v>
      </c>
      <c r="O114">
        <v>1800</v>
      </c>
      <c r="P114">
        <v>1530</v>
      </c>
      <c r="Q114">
        <v>1800</v>
      </c>
      <c r="R114">
        <v>1530</v>
      </c>
      <c r="S114">
        <v>1800</v>
      </c>
      <c r="V114" t="s">
        <v>763</v>
      </c>
      <c r="W114" t="str">
        <f t="shared" si="188"/>
        <v/>
      </c>
      <c r="X114" t="str">
        <f t="shared" si="189"/>
        <v/>
      </c>
      <c r="Y114">
        <f t="shared" si="190"/>
        <v>15.3</v>
      </c>
      <c r="Z114">
        <f t="shared" si="191"/>
        <v>21</v>
      </c>
      <c r="AA114">
        <f t="shared" si="192"/>
        <v>15.3</v>
      </c>
      <c r="AB114">
        <f t="shared" si="193"/>
        <v>18</v>
      </c>
      <c r="AC114">
        <f t="shared" si="194"/>
        <v>15.3</v>
      </c>
      <c r="AD114">
        <f t="shared" si="195"/>
        <v>18</v>
      </c>
      <c r="AE114">
        <f t="shared" si="196"/>
        <v>15.3</v>
      </c>
      <c r="AF114">
        <f t="shared" si="197"/>
        <v>18</v>
      </c>
      <c r="AG114">
        <f t="shared" si="198"/>
        <v>15.3</v>
      </c>
      <c r="AH114">
        <f t="shared" si="199"/>
        <v>18</v>
      </c>
      <c r="AI114" t="str">
        <f t="shared" si="200"/>
        <v/>
      </c>
      <c r="AJ114" t="str">
        <f t="shared" si="201"/>
        <v/>
      </c>
      <c r="AK114" t="str">
        <f t="shared" si="141"/>
        <v/>
      </c>
      <c r="AL114" t="str">
        <f t="shared" si="142"/>
        <v>3.3pm-9pm</v>
      </c>
      <c r="AM114" t="str">
        <f t="shared" si="143"/>
        <v>3.3pm-6pm</v>
      </c>
      <c r="AN114" t="str">
        <f t="shared" si="144"/>
        <v>3.3pm-6pm</v>
      </c>
      <c r="AO114" t="str">
        <f t="shared" si="145"/>
        <v>3.3pm-6pm</v>
      </c>
      <c r="AP114" t="str">
        <f t="shared" si="146"/>
        <v>3.3pm-6pm</v>
      </c>
      <c r="AQ114" t="str">
        <f t="shared" si="147"/>
        <v/>
      </c>
      <c r="AR114" s="2" t="s">
        <v>316</v>
      </c>
      <c r="AS114" t="s">
        <v>271</v>
      </c>
      <c r="AU114" t="s">
        <v>275</v>
      </c>
      <c r="AV114" s="3" t="s">
        <v>281</v>
      </c>
      <c r="AW114" s="3" t="s">
        <v>281</v>
      </c>
      <c r="AX114" s="4" t="str">
        <f t="shared" si="225"/>
        <v>{
    'name': "Nicks Italian",
    'area': "campus",'hours': {
      'sunday-start':"", 'sunday-end':"", 'monday-start':"1530", 'monday-end':"2100", 'tuesday-start':"1530", 'tuesday-end':"1800", 'wednesday-start':"1530", 'wednesday-end':"1800", 'thursday-start':"1530", 'thursday-end':"1800", 'friday-start':"1530", 'friday-end':"1800", 'saturday-start':"", 'saturday-end':""},  'description': "Draft beers $4.00 &lt;br&gt; Old Aggie $2.00 &lt;br&gt; House Wine $5 &lt;br&gt;$3.00 Pizza by the slice&lt;br&gt;$6.50 Fried Mozzarella&lt;br&gt;$4.00 Parmesan Fries&lt;br&gt;$8.75 Fried Calamari&lt;br&gt;$8.00 Chicken Wings&lt;br&gt;$5.00 Garlicky Veggies&lt;br&gt;$6.50 Meatballs&lt;b&gt;Wine Mondays!&lt;/b&gt;Half off all bottles of wine from 5 to 9pm on Mondays", 'link':"http://www.nicksfc.com/", 'pricing':"med",   'phone-number': "", 'address': "1100 S. College Avenue, Fort Collins, CO 80524", 'other-amenities': ['outdoor','','easy'], 'has-drink':true, 'has-food':true},</v>
      </c>
      <c r="AY114" t="str">
        <f t="shared" si="226"/>
        <v>&lt;img src=@img/outdoor.png@&gt;</v>
      </c>
      <c r="AZ114" t="str">
        <f t="shared" si="227"/>
        <v/>
      </c>
      <c r="BA114" t="str">
        <f t="shared" si="228"/>
        <v>&lt;img src=@img/easy.png@&gt;</v>
      </c>
      <c r="BB114" t="str">
        <f t="shared" si="229"/>
        <v>&lt;img src=@img/drinkicon.png@&gt;</v>
      </c>
      <c r="BC114" t="str">
        <f t="shared" si="230"/>
        <v>&lt;img src=@img/foodicon.png@&gt;</v>
      </c>
      <c r="BD114" t="str">
        <f t="shared" si="231"/>
        <v>&lt;img src=@img/outdoor.png@&gt;&lt;img src=@img/easy.png@&gt;&lt;img src=@img/drinkicon.png@&gt;&lt;img src=@img/foodicon.png@&gt;&lt;img src=@img/kidicon.png@&gt;</v>
      </c>
      <c r="BE114" t="str">
        <f t="shared" si="232"/>
        <v>outdoor drink food easy med campus kid</v>
      </c>
      <c r="BF114" t="str">
        <f t="shared" si="233"/>
        <v>Near Campus</v>
      </c>
      <c r="BG114">
        <v>40.572982000000003</v>
      </c>
      <c r="BH114">
        <v>-105.076702</v>
      </c>
      <c r="BI114" t="str">
        <f t="shared" si="234"/>
        <v>[40.572982,-105.076702],</v>
      </c>
      <c r="BJ114" t="b">
        <v>1</v>
      </c>
      <c r="BK114" t="str">
        <f>IF(BJ114&gt;0,"&lt;img src=@img/kidicon.png@&gt;","")</f>
        <v>&lt;img src=@img/kidicon.png@&gt;</v>
      </c>
      <c r="BL114" t="s">
        <v>410</v>
      </c>
    </row>
    <row r="115" spans="2:64" ht="21" customHeight="1" x14ac:dyDescent="0.35">
      <c r="B115" t="s">
        <v>588</v>
      </c>
      <c r="C115" t="s">
        <v>396</v>
      </c>
      <c r="E115" t="s">
        <v>400</v>
      </c>
      <c r="G115" t="s">
        <v>606</v>
      </c>
      <c r="W115" t="str">
        <f t="shared" si="188"/>
        <v/>
      </c>
      <c r="X115" t="str">
        <f t="shared" si="189"/>
        <v/>
      </c>
      <c r="Y115" t="str">
        <f t="shared" si="190"/>
        <v/>
      </c>
      <c r="Z115" t="str">
        <f t="shared" si="191"/>
        <v/>
      </c>
      <c r="AA115" t="str">
        <f t="shared" si="192"/>
        <v/>
      </c>
      <c r="AB115" t="str">
        <f t="shared" si="193"/>
        <v/>
      </c>
      <c r="AC115" t="str">
        <f t="shared" si="194"/>
        <v/>
      </c>
      <c r="AD115" t="str">
        <f t="shared" si="195"/>
        <v/>
      </c>
      <c r="AE115" t="str">
        <f t="shared" si="196"/>
        <v/>
      </c>
      <c r="AF115" t="str">
        <f t="shared" si="197"/>
        <v/>
      </c>
      <c r="AG115" t="str">
        <f t="shared" si="198"/>
        <v/>
      </c>
      <c r="AH115" t="str">
        <f t="shared" si="199"/>
        <v/>
      </c>
      <c r="AI115" t="str">
        <f t="shared" si="200"/>
        <v/>
      </c>
      <c r="AJ115" t="str">
        <f t="shared" si="201"/>
        <v/>
      </c>
      <c r="AK115" t="str">
        <f t="shared" si="141"/>
        <v/>
      </c>
      <c r="AL115" t="str">
        <f t="shared" si="142"/>
        <v/>
      </c>
      <c r="AM115" t="str">
        <f t="shared" si="143"/>
        <v/>
      </c>
      <c r="AN115" t="str">
        <f t="shared" si="144"/>
        <v/>
      </c>
      <c r="AO115" t="str">
        <f t="shared" si="145"/>
        <v/>
      </c>
      <c r="AP115" t="str">
        <f t="shared" si="146"/>
        <v/>
      </c>
      <c r="AQ115" t="str">
        <f t="shared" si="147"/>
        <v/>
      </c>
      <c r="AR115" t="s">
        <v>631</v>
      </c>
      <c r="AU115" t="s">
        <v>275</v>
      </c>
      <c r="AV115" s="3" t="s">
        <v>282</v>
      </c>
      <c r="AW115" s="3" t="s">
        <v>282</v>
      </c>
      <c r="AX115" s="4" t="str">
        <f t="shared" si="225"/>
        <v>{
    'name': "NOCO Distillery",
    'area': "nfoco",'hours': {
      'sunday-start':"", 'sunday-end':"", 'monday-start':"", 'monday-end':"", 'tuesday-start':"", 'tuesday-end':"", 'wednesday-start':"", 'wednesday-end':"", 'thursday-start':"", 'thursday-end':"", 'friday-start':"", 'friday-end':"", 'saturday-start':"", 'saturday-end':""},  'description': "", 'link':"https://www.nocodistillery.com/", 'pricing':"med",   'phone-number': "", 'address': "328 S Link Ln Fort Collins CO", 'other-amenities': ['','','easy'], 'has-drink':false, 'has-food':false},</v>
      </c>
      <c r="AY115" t="str">
        <f t="shared" si="226"/>
        <v/>
      </c>
      <c r="AZ115" t="str">
        <f t="shared" si="227"/>
        <v/>
      </c>
      <c r="BA115" t="str">
        <f t="shared" si="228"/>
        <v>&lt;img src=@img/easy.png@&gt;</v>
      </c>
      <c r="BB115" t="str">
        <f t="shared" si="229"/>
        <v/>
      </c>
      <c r="BC115" t="str">
        <f t="shared" si="230"/>
        <v/>
      </c>
      <c r="BD115" t="str">
        <f t="shared" si="231"/>
        <v>&lt;img src=@img/easy.png@&gt;</v>
      </c>
      <c r="BE115" t="str">
        <f t="shared" si="232"/>
        <v>easy med nfoco</v>
      </c>
      <c r="BF115" t="str">
        <f t="shared" si="233"/>
        <v>North Foco</v>
      </c>
      <c r="BG115">
        <v>40.583579999999998</v>
      </c>
      <c r="BH115">
        <v>-105.04801</v>
      </c>
      <c r="BI115" t="str">
        <f t="shared" si="234"/>
        <v>[40.58358,-105.04801],</v>
      </c>
    </row>
    <row r="116" spans="2:64" ht="21" customHeight="1" x14ac:dyDescent="0.35">
      <c r="B116" t="s">
        <v>117</v>
      </c>
      <c r="C116" t="s">
        <v>284</v>
      </c>
      <c r="D116" t="s">
        <v>118</v>
      </c>
      <c r="E116" t="s">
        <v>400</v>
      </c>
      <c r="G116" s="1" t="s">
        <v>119</v>
      </c>
      <c r="W116" t="str">
        <f t="shared" si="188"/>
        <v/>
      </c>
      <c r="X116" t="str">
        <f t="shared" si="189"/>
        <v/>
      </c>
      <c r="Y116" t="str">
        <f t="shared" si="190"/>
        <v/>
      </c>
      <c r="Z116" t="str">
        <f t="shared" si="191"/>
        <v/>
      </c>
      <c r="AA116" t="str">
        <f t="shared" si="192"/>
        <v/>
      </c>
      <c r="AB116" t="str">
        <f t="shared" si="193"/>
        <v/>
      </c>
      <c r="AC116" t="str">
        <f t="shared" si="194"/>
        <v/>
      </c>
      <c r="AD116" t="str">
        <f t="shared" si="195"/>
        <v/>
      </c>
      <c r="AE116" t="str">
        <f t="shared" si="196"/>
        <v/>
      </c>
      <c r="AF116" t="str">
        <f t="shared" si="197"/>
        <v/>
      </c>
      <c r="AG116" t="str">
        <f t="shared" si="198"/>
        <v/>
      </c>
      <c r="AH116" t="str">
        <f t="shared" si="199"/>
        <v/>
      </c>
      <c r="AI116" t="str">
        <f t="shared" si="200"/>
        <v/>
      </c>
      <c r="AJ116" t="str">
        <f t="shared" si="201"/>
        <v/>
      </c>
      <c r="AK116" t="str">
        <f t="shared" si="141"/>
        <v/>
      </c>
      <c r="AL116" t="str">
        <f t="shared" si="142"/>
        <v/>
      </c>
      <c r="AM116" t="str">
        <f t="shared" si="143"/>
        <v/>
      </c>
      <c r="AN116" t="str">
        <f t="shared" si="144"/>
        <v/>
      </c>
      <c r="AO116" t="str">
        <f t="shared" si="145"/>
        <v/>
      </c>
      <c r="AP116" t="str">
        <f t="shared" si="146"/>
        <v/>
      </c>
      <c r="AQ116" t="str">
        <f t="shared" si="147"/>
        <v/>
      </c>
      <c r="AR116" s="5" t="s">
        <v>227</v>
      </c>
      <c r="AU116" t="s">
        <v>275</v>
      </c>
      <c r="AV116" s="3" t="s">
        <v>282</v>
      </c>
      <c r="AW116" s="3" t="s">
        <v>282</v>
      </c>
      <c r="AX116" s="4" t="str">
        <f t="shared" si="225"/>
        <v>{
    'name': "Nyala Ethiopian Cuisine",
    'area': "midtown",'hours': {
      'sunday-start':"", 'sunday-end':"", 'monday-start':"", 'monday-end':"", 'tuesday-start':"", 'tuesday-end':"", 'wednesday-start':"", 'wednesday-end':"", 'thursday-start':"", 'thursday-end':"", 'friday-start':"", 'friday-end':"", 'saturday-start':"", 'saturday-end':""},  'description': "", 'link':"https://www.nyalafortcollins.com/", 'pricing':"med",   'phone-number': "", 'address': "2900 Harvard St Ste A, Fort Collins 80525", 'other-amenities': ['','','easy'], 'has-drink':false, 'has-food':false},</v>
      </c>
      <c r="AY116" t="str">
        <f t="shared" si="226"/>
        <v/>
      </c>
      <c r="AZ116" t="str">
        <f t="shared" si="227"/>
        <v/>
      </c>
      <c r="BA116" t="str">
        <f t="shared" si="228"/>
        <v>&lt;img src=@img/easy.png@&gt;</v>
      </c>
      <c r="BB116" t="str">
        <f t="shared" si="229"/>
        <v/>
      </c>
      <c r="BC116" t="str">
        <f t="shared" si="230"/>
        <v/>
      </c>
      <c r="BD116" t="str">
        <f t="shared" si="231"/>
        <v>&lt;img src=@img/easy.png@&gt;</v>
      </c>
      <c r="BE116" t="str">
        <f t="shared" si="232"/>
        <v>easy med midtown</v>
      </c>
      <c r="BF116" t="str">
        <f t="shared" si="233"/>
        <v>Midtown</v>
      </c>
      <c r="BG116">
        <v>40.549143999999998</v>
      </c>
      <c r="BH116">
        <v>-105.076063</v>
      </c>
      <c r="BI116" t="str">
        <f t="shared" si="234"/>
        <v>[40.549144,-105.076063],</v>
      </c>
      <c r="BK116" t="str">
        <f>IF(BJ116&gt;0,"&lt;img src=@img/kidicon.png@&gt;","")</f>
        <v/>
      </c>
    </row>
    <row r="117" spans="2:64" ht="21" customHeight="1" x14ac:dyDescent="0.35">
      <c r="B117" t="s">
        <v>799</v>
      </c>
      <c r="C117" t="s">
        <v>284</v>
      </c>
      <c r="E117" t="s">
        <v>52</v>
      </c>
      <c r="G117" t="s">
        <v>604</v>
      </c>
      <c r="W117" t="str">
        <f t="shared" si="188"/>
        <v/>
      </c>
      <c r="X117" t="str">
        <f t="shared" si="189"/>
        <v/>
      </c>
      <c r="Y117" t="str">
        <f t="shared" si="190"/>
        <v/>
      </c>
      <c r="Z117" t="str">
        <f t="shared" si="191"/>
        <v/>
      </c>
      <c r="AA117" t="str">
        <f t="shared" si="192"/>
        <v/>
      </c>
      <c r="AB117" t="str">
        <f t="shared" si="193"/>
        <v/>
      </c>
      <c r="AC117" t="str">
        <f t="shared" si="194"/>
        <v/>
      </c>
      <c r="AD117" t="str">
        <f t="shared" si="195"/>
        <v/>
      </c>
      <c r="AE117" t="str">
        <f t="shared" si="196"/>
        <v/>
      </c>
      <c r="AF117" t="str">
        <f t="shared" si="197"/>
        <v/>
      </c>
      <c r="AG117" t="str">
        <f t="shared" si="198"/>
        <v/>
      </c>
      <c r="AH117" t="str">
        <f t="shared" si="199"/>
        <v/>
      </c>
      <c r="AI117" t="str">
        <f t="shared" si="200"/>
        <v/>
      </c>
      <c r="AJ117" t="str">
        <f t="shared" si="201"/>
        <v/>
      </c>
      <c r="AK117" t="str">
        <f t="shared" si="141"/>
        <v/>
      </c>
      <c r="AL117" t="str">
        <f t="shared" si="142"/>
        <v/>
      </c>
      <c r="AM117" t="str">
        <f t="shared" si="143"/>
        <v/>
      </c>
      <c r="AN117" t="str">
        <f t="shared" si="144"/>
        <v/>
      </c>
      <c r="AO117" t="str">
        <f t="shared" si="145"/>
        <v/>
      </c>
      <c r="AP117" t="str">
        <f t="shared" si="146"/>
        <v/>
      </c>
      <c r="AQ117" t="str">
        <f t="shared" si="147"/>
        <v/>
      </c>
      <c r="AT117" t="s">
        <v>280</v>
      </c>
      <c r="AU117" t="s">
        <v>27</v>
      </c>
      <c r="AV117" s="3" t="s">
        <v>282</v>
      </c>
      <c r="AW117" s="3" t="s">
        <v>282</v>
      </c>
      <c r="AX117" s="4" t="str">
        <f t="shared" si="225"/>
        <v>{
    'name': "Oceans Bar &amp; Grill",
    'area': "midtown",'hours': {
      'sunday-start':"", 'sunday-end':"", 'monday-start':"", 'monday-end':"", 'tuesday-start':"", 'tuesday-end':"", 'wednesday-start':"", 'wednesday-end':"", 'thursday-start':"", 'thursday-end':"", 'friday-start':"", 'friday-end':"", 'saturday-start':"", 'saturday-end':""},  'description': "", 'link':"", 'pricing':"low",   'phone-number': "", 'address': "2713 Adobe Dr Fort Collins CO", 'other-amenities': ['','pets','medium'], 'has-drink':false, 'has-food':false},</v>
      </c>
      <c r="AY117" t="str">
        <f t="shared" si="226"/>
        <v/>
      </c>
      <c r="AZ117" t="str">
        <f t="shared" si="227"/>
        <v>&lt;img src=@img/pets.png@&gt;</v>
      </c>
      <c r="BA117" t="str">
        <f t="shared" si="228"/>
        <v>&lt;img src=@img/medium.png@&gt;</v>
      </c>
      <c r="BB117" t="str">
        <f t="shared" si="229"/>
        <v/>
      </c>
      <c r="BC117" t="str">
        <f t="shared" si="230"/>
        <v/>
      </c>
      <c r="BD117" t="str">
        <f t="shared" si="231"/>
        <v>&lt;img src=@img/pets.png@&gt;&lt;img src=@img/medium.png@&gt;</v>
      </c>
      <c r="BE117" t="str">
        <f t="shared" si="232"/>
        <v>pet medium low midtown</v>
      </c>
      <c r="BF117" t="str">
        <f t="shared" si="233"/>
        <v>Midtown</v>
      </c>
      <c r="BG117">
        <v>40.550649999999997</v>
      </c>
      <c r="BH117">
        <v>-105.04275</v>
      </c>
      <c r="BI117" t="str">
        <f t="shared" si="234"/>
        <v>[40.55065,-105.04275],</v>
      </c>
    </row>
    <row r="118" spans="2:64" ht="21" customHeight="1" x14ac:dyDescent="0.35">
      <c r="B118" t="s">
        <v>187</v>
      </c>
      <c r="C118" t="s">
        <v>395</v>
      </c>
      <c r="D118" t="s">
        <v>247</v>
      </c>
      <c r="E118" t="s">
        <v>400</v>
      </c>
      <c r="G118" t="s">
        <v>188</v>
      </c>
      <c r="W118" t="str">
        <f t="shared" si="188"/>
        <v/>
      </c>
      <c r="X118" t="str">
        <f t="shared" si="189"/>
        <v/>
      </c>
      <c r="Y118" t="str">
        <f t="shared" si="190"/>
        <v/>
      </c>
      <c r="Z118" t="str">
        <f t="shared" si="191"/>
        <v/>
      </c>
      <c r="AA118" t="str">
        <f t="shared" si="192"/>
        <v/>
      </c>
      <c r="AB118" t="str">
        <f t="shared" si="193"/>
        <v/>
      </c>
      <c r="AC118" t="str">
        <f t="shared" si="194"/>
        <v/>
      </c>
      <c r="AD118" t="str">
        <f t="shared" si="195"/>
        <v/>
      </c>
      <c r="AE118" t="str">
        <f t="shared" si="196"/>
        <v/>
      </c>
      <c r="AF118" t="str">
        <f t="shared" si="197"/>
        <v/>
      </c>
      <c r="AG118" t="str">
        <f t="shared" si="198"/>
        <v/>
      </c>
      <c r="AH118" t="str">
        <f t="shared" si="199"/>
        <v/>
      </c>
      <c r="AI118" t="str">
        <f t="shared" si="200"/>
        <v/>
      </c>
      <c r="AJ118" t="str">
        <f t="shared" si="201"/>
        <v/>
      </c>
      <c r="AK118" t="str">
        <f t="shared" si="141"/>
        <v/>
      </c>
      <c r="AL118" t="str">
        <f t="shared" si="142"/>
        <v/>
      </c>
      <c r="AM118" t="str">
        <f t="shared" si="143"/>
        <v/>
      </c>
      <c r="AN118" t="str">
        <f t="shared" si="144"/>
        <v/>
      </c>
      <c r="AO118" t="str">
        <f t="shared" si="145"/>
        <v/>
      </c>
      <c r="AP118" t="str">
        <f t="shared" si="146"/>
        <v/>
      </c>
      <c r="AQ118" t="str">
        <f t="shared" si="147"/>
        <v/>
      </c>
      <c r="AR118" s="5" t="s">
        <v>239</v>
      </c>
      <c r="AS118" t="s">
        <v>271</v>
      </c>
      <c r="AT118" t="s">
        <v>280</v>
      </c>
      <c r="AU118" t="s">
        <v>27</v>
      </c>
      <c r="AV118" s="3" t="s">
        <v>282</v>
      </c>
      <c r="AW118" s="3" t="s">
        <v>282</v>
      </c>
      <c r="AX118" s="4" t="str">
        <f t="shared" si="225"/>
        <v>{
    'name': "Odell Brewing Company",
    'area': "old",'hours': {
      'sunday-start':"", 'sunday-end':"", 'monday-start':"", 'monday-end':"", 'tuesday-start':"", 'tuesday-end':"", 'wednesday-start':"", 'wednesday-end':"", 'thursday-start':"", 'thursday-end':"", 'friday-start':"", 'friday-end':"", 'saturday-start':"", 'saturday-end':""},  'description': "", 'link':"https://www.odellbrewing.com/", 'pricing':"med",   'phone-number': "", 'address': "800 E. Lincoln Avenue, Fort Collins, CO 80524", 'other-amenities': ['outdoor','pets','medium'], 'has-drink':false, 'has-food':false},</v>
      </c>
      <c r="AY118" t="str">
        <f t="shared" si="226"/>
        <v>&lt;img src=@img/outdoor.png@&gt;</v>
      </c>
      <c r="AZ118" t="str">
        <f t="shared" si="227"/>
        <v>&lt;img src=@img/pets.png@&gt;</v>
      </c>
      <c r="BA118" t="str">
        <f t="shared" si="228"/>
        <v>&lt;img src=@img/medium.png@&gt;</v>
      </c>
      <c r="BB118" t="str">
        <f t="shared" si="229"/>
        <v/>
      </c>
      <c r="BC118" t="str">
        <f t="shared" si="230"/>
        <v/>
      </c>
      <c r="BD118" t="str">
        <f t="shared" si="231"/>
        <v>&lt;img src=@img/outdoor.png@&gt;&lt;img src=@img/pets.png@&gt;&lt;img src=@img/medium.png@&gt;</v>
      </c>
      <c r="BE118" t="str">
        <f t="shared" si="232"/>
        <v>outdoor pet medium med old</v>
      </c>
      <c r="BF118" t="str">
        <f t="shared" si="233"/>
        <v>Old Town</v>
      </c>
      <c r="BG118">
        <v>40.589475</v>
      </c>
      <c r="BH118">
        <v>-105.063322</v>
      </c>
      <c r="BI118" t="str">
        <f t="shared" si="234"/>
        <v>[40.589475,-105.063322],</v>
      </c>
      <c r="BK118" t="str">
        <f>IF(BJ118&gt;0,"&lt;img src=@img/kidicon.png@&gt;","")</f>
        <v/>
      </c>
    </row>
    <row r="119" spans="2:64" ht="21" customHeight="1" x14ac:dyDescent="0.35">
      <c r="B119" t="s">
        <v>135</v>
      </c>
      <c r="C119" t="s">
        <v>395</v>
      </c>
      <c r="D119" t="s">
        <v>136</v>
      </c>
      <c r="E119" t="s">
        <v>400</v>
      </c>
      <c r="G119" s="1" t="s">
        <v>137</v>
      </c>
      <c r="W119" t="str">
        <f t="shared" si="188"/>
        <v/>
      </c>
      <c r="X119" t="str">
        <f t="shared" si="189"/>
        <v/>
      </c>
      <c r="Y119" t="str">
        <f t="shared" si="190"/>
        <v/>
      </c>
      <c r="Z119" t="str">
        <f t="shared" si="191"/>
        <v/>
      </c>
      <c r="AA119" t="str">
        <f t="shared" si="192"/>
        <v/>
      </c>
      <c r="AB119" t="str">
        <f t="shared" si="193"/>
        <v/>
      </c>
      <c r="AC119" t="str">
        <f t="shared" si="194"/>
        <v/>
      </c>
      <c r="AD119" t="str">
        <f t="shared" si="195"/>
        <v/>
      </c>
      <c r="AE119" t="str">
        <f t="shared" si="196"/>
        <v/>
      </c>
      <c r="AF119" t="str">
        <f t="shared" si="197"/>
        <v/>
      </c>
      <c r="AG119" t="str">
        <f t="shared" si="198"/>
        <v/>
      </c>
      <c r="AH119" t="str">
        <f t="shared" si="199"/>
        <v/>
      </c>
      <c r="AI119" t="str">
        <f t="shared" si="200"/>
        <v/>
      </c>
      <c r="AJ119" t="str">
        <f t="shared" si="201"/>
        <v/>
      </c>
      <c r="AK119" t="str">
        <f t="shared" si="141"/>
        <v/>
      </c>
      <c r="AL119" t="str">
        <f t="shared" si="142"/>
        <v/>
      </c>
      <c r="AM119" t="str">
        <f t="shared" si="143"/>
        <v/>
      </c>
      <c r="AN119" t="str">
        <f t="shared" si="144"/>
        <v/>
      </c>
      <c r="AO119" t="str">
        <f t="shared" si="145"/>
        <v/>
      </c>
      <c r="AP119" t="str">
        <f t="shared" si="146"/>
        <v/>
      </c>
      <c r="AQ119" t="str">
        <f t="shared" si="147"/>
        <v/>
      </c>
      <c r="AR119" s="5" t="s">
        <v>231</v>
      </c>
      <c r="AU119" t="s">
        <v>274</v>
      </c>
      <c r="AV119" s="3" t="s">
        <v>282</v>
      </c>
      <c r="AW119" s="3" t="s">
        <v>282</v>
      </c>
      <c r="AX119" s="4" t="str">
        <f t="shared" si="225"/>
        <v>{
    'name': "Old Chicago",
    'area': "old",'hours': {
      'sunday-start':"", 'sunday-end':"", 'monday-start':"", 'monday-end':"", 'tuesday-start':"", 'tuesday-end':"", 'wednesday-start':"", 'wednesday-end':"", 'thursday-start':"", 'thursday-end':"", 'friday-start':"", 'friday-end':"", 'saturday-start':"", 'saturday-end':""},  'description': "", 'link':"https://oldchicago.com/", 'pricing':"med",   'phone-number': "", 'address': "147 S College Ave, Fort Collins 80524", 'other-amenities': ['','','hard'], 'has-drink':false, 'has-food':false},</v>
      </c>
      <c r="AY119" t="str">
        <f t="shared" si="226"/>
        <v/>
      </c>
      <c r="AZ119" t="str">
        <f t="shared" si="227"/>
        <v/>
      </c>
      <c r="BA119" t="str">
        <f t="shared" si="228"/>
        <v>&lt;img src=@img/hard.png@&gt;</v>
      </c>
      <c r="BB119" t="str">
        <f t="shared" si="229"/>
        <v/>
      </c>
      <c r="BC119" t="str">
        <f t="shared" si="230"/>
        <v/>
      </c>
      <c r="BD119" t="str">
        <f t="shared" si="231"/>
        <v>&lt;img src=@img/hard.png@&gt;</v>
      </c>
      <c r="BE119" t="str">
        <f t="shared" si="232"/>
        <v>hard med old</v>
      </c>
      <c r="BF119" t="str">
        <f t="shared" si="233"/>
        <v>Old Town</v>
      </c>
      <c r="BG119">
        <v>40.586066000000002</v>
      </c>
      <c r="BH119">
        <v>-105.077451</v>
      </c>
      <c r="BI119" t="str">
        <f t="shared" si="234"/>
        <v>[40.586066,-105.077451],</v>
      </c>
      <c r="BK119" t="str">
        <f>IF(BJ119&gt;0,"&lt;img src=@img/kidicon.png@&gt;","")</f>
        <v/>
      </c>
    </row>
    <row r="120" spans="2:64" ht="21" customHeight="1" x14ac:dyDescent="0.35">
      <c r="B120" t="s">
        <v>417</v>
      </c>
      <c r="C120" t="s">
        <v>397</v>
      </c>
      <c r="E120" t="s">
        <v>400</v>
      </c>
      <c r="G120" t="s">
        <v>434</v>
      </c>
      <c r="W120" t="str">
        <f t="shared" si="188"/>
        <v/>
      </c>
      <c r="X120" t="str">
        <f t="shared" si="189"/>
        <v/>
      </c>
      <c r="Y120" t="str">
        <f t="shared" si="190"/>
        <v/>
      </c>
      <c r="Z120" t="str">
        <f t="shared" si="191"/>
        <v/>
      </c>
      <c r="AA120" t="str">
        <f t="shared" si="192"/>
        <v/>
      </c>
      <c r="AB120" t="str">
        <f t="shared" si="193"/>
        <v/>
      </c>
      <c r="AC120" t="str">
        <f t="shared" si="194"/>
        <v/>
      </c>
      <c r="AD120" t="str">
        <f t="shared" si="195"/>
        <v/>
      </c>
      <c r="AE120" t="str">
        <f t="shared" si="196"/>
        <v/>
      </c>
      <c r="AF120" t="str">
        <f t="shared" si="197"/>
        <v/>
      </c>
      <c r="AG120" t="str">
        <f t="shared" si="198"/>
        <v/>
      </c>
      <c r="AH120" t="str">
        <f t="shared" si="199"/>
        <v/>
      </c>
      <c r="AI120" t="str">
        <f t="shared" si="200"/>
        <v/>
      </c>
      <c r="AJ120" t="str">
        <f t="shared" si="201"/>
        <v/>
      </c>
      <c r="AK120" t="str">
        <f t="shared" si="141"/>
        <v/>
      </c>
      <c r="AL120" t="str">
        <f t="shared" si="142"/>
        <v/>
      </c>
      <c r="AM120" t="str">
        <f t="shared" si="143"/>
        <v/>
      </c>
      <c r="AN120" t="str">
        <f t="shared" si="144"/>
        <v/>
      </c>
      <c r="AO120" t="str">
        <f t="shared" si="145"/>
        <v/>
      </c>
      <c r="AP120" t="str">
        <f t="shared" si="146"/>
        <v/>
      </c>
      <c r="AQ120" t="str">
        <f t="shared" si="147"/>
        <v/>
      </c>
      <c r="AU120" t="s">
        <v>275</v>
      </c>
      <c r="AV120" s="3" t="s">
        <v>282</v>
      </c>
      <c r="AW120" s="3" t="s">
        <v>282</v>
      </c>
      <c r="AX120" s="4" t="str">
        <f t="shared" si="225"/>
        <v>{
    'name': "Old Chicago Timberline",
    'area': "sfoco",'hours': {
      'sunday-start':"", 'sunday-end':"", 'monday-start':"", 'monday-end':"", 'tuesday-start':"", 'tuesday-end':"", 'wednesday-start':"", 'wednesday-end':"", 'thursday-start':"", 'thursday-end':"", 'friday-start':"", 'friday-end':"", 'saturday-start':"", 'saturday-end':""},  'description': "", 'link':"", 'pricing':"med",   'phone-number': "", 'address': "4709 S. Timberline Rd. Fort Collins CO", 'other-amenities': ['','','easy'], 'has-drink':false, 'has-food':false},</v>
      </c>
      <c r="AY120" t="str">
        <f t="shared" si="226"/>
        <v/>
      </c>
      <c r="AZ120" t="str">
        <f t="shared" si="227"/>
        <v/>
      </c>
      <c r="BA120" t="str">
        <f t="shared" si="228"/>
        <v>&lt;img src=@img/easy.png@&gt;</v>
      </c>
      <c r="BB120" t="str">
        <f t="shared" si="229"/>
        <v/>
      </c>
      <c r="BC120" t="str">
        <f t="shared" si="230"/>
        <v/>
      </c>
      <c r="BD120" t="str">
        <f t="shared" si="231"/>
        <v>&lt;img src=@img/easy.png@&gt;&lt;img src=@img/kidicon.png@&gt;</v>
      </c>
      <c r="BE120" t="str">
        <f t="shared" si="232"/>
        <v>easy med sfoco kid</v>
      </c>
      <c r="BF120" t="str">
        <f t="shared" si="233"/>
        <v>South Foco</v>
      </c>
      <c r="BG120">
        <v>40.521680000000003</v>
      </c>
      <c r="BH120">
        <v>-105.040327</v>
      </c>
      <c r="BI120" t="str">
        <f t="shared" si="234"/>
        <v>[40.52168,-105.040327],</v>
      </c>
      <c r="BJ120" t="b">
        <v>1</v>
      </c>
      <c r="BK120" t="str">
        <f>IF(BJ120&gt;0,"&lt;img src=@img/kidicon.png@&gt;","")</f>
        <v>&lt;img src=@img/kidicon.png@&gt;</v>
      </c>
      <c r="BL120" t="s">
        <v>435</v>
      </c>
    </row>
    <row r="121" spans="2:64" ht="21" customHeight="1" x14ac:dyDescent="0.35">
      <c r="B121" t="s">
        <v>739</v>
      </c>
      <c r="C121" t="s">
        <v>395</v>
      </c>
      <c r="E121" t="s">
        <v>400</v>
      </c>
      <c r="G121" s="6" t="s">
        <v>740</v>
      </c>
      <c r="J121">
        <v>1500</v>
      </c>
      <c r="K121">
        <v>1900</v>
      </c>
      <c r="L121">
        <v>1500</v>
      </c>
      <c r="M121">
        <v>1900</v>
      </c>
      <c r="N121">
        <v>1500</v>
      </c>
      <c r="O121">
        <v>1900</v>
      </c>
      <c r="P121">
        <v>1500</v>
      </c>
      <c r="Q121">
        <v>1900</v>
      </c>
      <c r="R121">
        <v>1500</v>
      </c>
      <c r="S121">
        <v>1900</v>
      </c>
      <c r="V121" t="s">
        <v>741</v>
      </c>
      <c r="W121" t="str">
        <f t="shared" ref="W121" si="264">IF(H121&gt;0,H121/100,"")</f>
        <v/>
      </c>
      <c r="X121" t="str">
        <f t="shared" ref="X121" si="265">IF(I121&gt;0,I121/100,"")</f>
        <v/>
      </c>
      <c r="Y121">
        <f t="shared" ref="Y121" si="266">IF(J121&gt;0,J121/100,"")</f>
        <v>15</v>
      </c>
      <c r="Z121">
        <f t="shared" ref="Z121" si="267">IF(K121&gt;0,K121/100,"")</f>
        <v>19</v>
      </c>
      <c r="AA121">
        <f t="shared" ref="AA121" si="268">IF(L121&gt;0,L121/100,"")</f>
        <v>15</v>
      </c>
      <c r="AB121">
        <f t="shared" ref="AB121" si="269">IF(M121&gt;0,M121/100,"")</f>
        <v>19</v>
      </c>
      <c r="AC121">
        <f t="shared" ref="AC121" si="270">IF(N121&gt;0,N121/100,"")</f>
        <v>15</v>
      </c>
      <c r="AD121">
        <f t="shared" ref="AD121" si="271">IF(O121&gt;0,O121/100,"")</f>
        <v>19</v>
      </c>
      <c r="AE121">
        <f t="shared" ref="AE121" si="272">IF(P121&gt;0,P121/100,"")</f>
        <v>15</v>
      </c>
      <c r="AF121">
        <f t="shared" ref="AF121" si="273">IF(Q121&gt;0,Q121/100,"")</f>
        <v>19</v>
      </c>
      <c r="AG121">
        <f t="shared" ref="AG121" si="274">IF(R121&gt;0,R121/100,"")</f>
        <v>15</v>
      </c>
      <c r="AH121">
        <f t="shared" ref="AH121" si="275">IF(S121&gt;0,S121/100,"")</f>
        <v>19</v>
      </c>
      <c r="AI121" t="str">
        <f t="shared" ref="AI121" si="276">IF(T121&gt;0,T121/100,"")</f>
        <v/>
      </c>
      <c r="AJ121" t="str">
        <f t="shared" ref="AJ121" si="277">IF(U121&gt;0,U121/100,"")</f>
        <v/>
      </c>
      <c r="AK121" t="str">
        <f t="shared" ref="AK121" si="278">IF(H121&gt;0,CONCATENATE(IF(W121&lt;=12,W121,W121-12),IF(OR(W121&lt;12,W121=24),"am","pm"),"-",IF(X121&lt;=12,X121,X121-12),IF(OR(X121&lt;12,X121=24),"am","pm")),"")</f>
        <v/>
      </c>
      <c r="AL121" t="str">
        <f t="shared" ref="AL121" si="279">IF(J121&gt;0,CONCATENATE(IF(Y121&lt;=12,Y121,Y121-12),IF(OR(Y121&lt;12,Y121=24),"am","pm"),"-",IF(Z121&lt;=12,Z121,Z121-12),IF(OR(Z121&lt;12,Z121=24),"am","pm")),"")</f>
        <v>3pm-7pm</v>
      </c>
      <c r="AM121" t="str">
        <f t="shared" ref="AM121" si="280">IF(L121&gt;0,CONCATENATE(IF(AA121&lt;=12,AA121,AA121-12),IF(OR(AA121&lt;12,AA121=24),"am","pm"),"-",IF(AB121&lt;=12,AB121,AB121-12),IF(OR(AB121&lt;12,AB121=24),"am","pm")),"")</f>
        <v>3pm-7pm</v>
      </c>
      <c r="AN121" t="str">
        <f t="shared" ref="AN121" si="281">IF(N121&gt;0,CONCATENATE(IF(AC121&lt;=12,AC121,AC121-12),IF(OR(AC121&lt;12,AC121=24),"am","pm"),"-",IF(AD121&lt;=12,AD121,AD121-12),IF(OR(AD121&lt;12,AD121=24),"am","pm")),"")</f>
        <v>3pm-7pm</v>
      </c>
      <c r="AO121" t="str">
        <f t="shared" ref="AO121" si="282">IF(P121&gt;0,CONCATENATE(IF(AE121&lt;=12,AE121,AE121-12),IF(OR(AE121&lt;12,AE121=24),"am","pm"),"-",IF(AF121&lt;=12,AF121,AF121-12),IF(OR(AF121&lt;12,AF121=24),"am","pm")),"")</f>
        <v>3pm-7pm</v>
      </c>
      <c r="AP121" t="str">
        <f t="shared" ref="AP121" si="283">IF(R121&gt;0,CONCATENATE(IF(AG121&lt;=12,AG121,AG121-12),IF(OR(AG121&lt;12,AG121=24),"am","pm"),"-",IF(AH121&lt;=12,AH121,AH121-12),IF(OR(AH121&lt;12,AH121=24),"am","pm")),"")</f>
        <v>3pm-7pm</v>
      </c>
      <c r="AQ121" t="str">
        <f t="shared" ref="AQ121" si="284">IF(T121&gt;0,CONCATENATE(IF(AI121&lt;=12,AI121,AI121-12),IF(OR(AI121&lt;12,AI121=24),"am","pm"),"-",IF(AJ121&lt;=12,AJ121,AJ121-12),IF(OR(AJ121&lt;12,AJ121=24),"am","pm")),"")</f>
        <v/>
      </c>
      <c r="AU121" t="s">
        <v>27</v>
      </c>
      <c r="AV121" s="3" t="s">
        <v>281</v>
      </c>
      <c r="AW121" s="3" t="s">
        <v>282</v>
      </c>
      <c r="AX121" s="4" t="str">
        <f t="shared" ref="AX121" si="285">CONCATENATE("{
    'name': """,B121,""",
    'area': ","""",C121,""",",
"'hours': {
      'sunday-start':","""",H121,"""",", 'sunday-end':","""",I121,"""",", 'monday-start':","""",J121,"""",", 'monday-end':","""",K121,"""",", 'tuesday-start':","""",L121,"""",", 'tuesday-end':","""",M121,""", 'wednesday-start':","""",N121,""", 'wednesday-end':","""",O121,""", 'thursday-start':","""",P121,""", 'thursday-end':","""",Q121,""", 'friday-start':","""",R121,""", 'friday-end':","""",S121,""", 'saturday-start':","""",T121,""", 'saturday-end':","""",U121,"""","},","  'description': ","""",V121,"""",", 'link':","""",AR121,"""",", 'pricing':","""",E121,"""",",   'phone-number': ","""",F121,"""",", 'address': ","""",G121,"""",", 'other-amenities': [","'",AS121,"','",AT121,"','",AU121,"'","]",", 'has-drink':",AV121,", 'has-food':",AW121,"},")</f>
        <v>{
    'name': "Old Town Putt",
    'area': "old",'hours': {
      'sunday-start':"", 'sunday-end':"", 'monday-start':"1500", 'monday-end':"1900", 'tuesday-start':"1500", 'tuesday-end':"1900", 'wednesday-start':"1500", 'wednesday-end':"1900", 'thursday-start':"1500", 'thursday-end':"1900", 'friday-start':"1500", 'friday-end':"1900", 'saturday-start':"", 'saturday-end':""},  'description': "$1 off frozen cocktails&lt;br&gt;$3 off select drafts", 'link':"", 'pricing':"med",   'phone-number': "", 'address': "244 N College Ave Ste 112, Fort Collins, CO 80524", 'other-amenities': ['','','medium'], 'has-drink':true, 'has-food':false},</v>
      </c>
      <c r="AY121" t="str">
        <f t="shared" ref="AY121" si="286">IF(AS121&gt;0,"&lt;img src=@img/outdoor.png@&gt;","")</f>
        <v/>
      </c>
      <c r="AZ121" t="str">
        <f t="shared" ref="AZ121" si="287">IF(AT121&gt;0,"&lt;img src=@img/pets.png@&gt;","")</f>
        <v/>
      </c>
      <c r="BA121" t="str">
        <f t="shared" ref="BA121" si="288">IF(AU121="hard","&lt;img src=@img/hard.png@&gt;",IF(AU121="medium","&lt;img src=@img/medium.png@&gt;",IF(AU121="easy","&lt;img src=@img/easy.png@&gt;","")))</f>
        <v>&lt;img src=@img/medium.png@&gt;</v>
      </c>
      <c r="BB121" t="str">
        <f t="shared" ref="BB121" si="289">IF(AV121="true","&lt;img src=@img/drinkicon.png@&gt;","")</f>
        <v>&lt;img src=@img/drinkicon.png@&gt;</v>
      </c>
      <c r="BC121" t="str">
        <f t="shared" ref="BC121" si="290">IF(AW121="true","&lt;img src=@img/foodicon.png@&gt;","")</f>
        <v/>
      </c>
      <c r="BD121" t="str">
        <f t="shared" ref="BD121" si="291">CONCATENATE(AY121,AZ121,BA121,BB121,BC121,BK121)</f>
        <v>&lt;img src=@img/medium.png@&gt;&lt;img src=@img/drinkicon.png@&gt;</v>
      </c>
      <c r="BE121" t="str">
        <f t="shared" ref="BE121" si="292">CONCATENATE(IF(AS121&gt;0,"outdoor ",""),IF(AT121&gt;0,"pet ",""),IF(AV121="true","drink ",""),IF(AW121="true","food ",""),AU121," ",E121," ",C121,IF(BJ121=TRUE," kid",""))</f>
        <v>drink medium med old</v>
      </c>
      <c r="BF121" t="str">
        <f t="shared" si="233"/>
        <v>Old Town</v>
      </c>
      <c r="BG121">
        <v>40.590160599999997</v>
      </c>
      <c r="BH121">
        <v>-105.07650750000001</v>
      </c>
      <c r="BI121" t="str">
        <f t="shared" si="234"/>
        <v>[40.5901606,-105.0765075],</v>
      </c>
    </row>
    <row r="122" spans="2:64" ht="21" customHeight="1" x14ac:dyDescent="0.35">
      <c r="B122" t="s">
        <v>666</v>
      </c>
      <c r="C122" t="s">
        <v>284</v>
      </c>
      <c r="E122" t="s">
        <v>400</v>
      </c>
      <c r="G122" s="6" t="s">
        <v>678</v>
      </c>
      <c r="W122" t="str">
        <f t="shared" ref="W122:W154" si="293">IF(H122&gt;0,H122/100,"")</f>
        <v/>
      </c>
      <c r="X122" t="str">
        <f t="shared" ref="X122:X154" si="294">IF(I122&gt;0,I122/100,"")</f>
        <v/>
      </c>
      <c r="Y122" t="str">
        <f t="shared" ref="Y122:Y154" si="295">IF(J122&gt;0,J122/100,"")</f>
        <v/>
      </c>
      <c r="Z122" t="str">
        <f t="shared" ref="Z122:Z154" si="296">IF(K122&gt;0,K122/100,"")</f>
        <v/>
      </c>
      <c r="AA122" t="str">
        <f t="shared" ref="AA122:AA154" si="297">IF(L122&gt;0,L122/100,"")</f>
        <v/>
      </c>
      <c r="AB122" t="str">
        <f t="shared" ref="AB122:AB154" si="298">IF(M122&gt;0,M122/100,"")</f>
        <v/>
      </c>
      <c r="AC122" t="str">
        <f t="shared" ref="AC122:AC154" si="299">IF(N122&gt;0,N122/100,"")</f>
        <v/>
      </c>
      <c r="AD122" t="str">
        <f t="shared" ref="AD122:AD154" si="300">IF(O122&gt;0,O122/100,"")</f>
        <v/>
      </c>
      <c r="AG122" t="str">
        <f t="shared" ref="AG122:AG154" si="301">IF(R122&gt;0,R122/100,"")</f>
        <v/>
      </c>
      <c r="AH122" t="str">
        <f t="shared" ref="AH122:AH154" si="302">IF(S122&gt;0,S122/100,"")</f>
        <v/>
      </c>
      <c r="AI122" t="str">
        <f t="shared" ref="AI122:AI154" si="303">IF(T122&gt;0,T122/100,"")</f>
        <v/>
      </c>
      <c r="AJ122" t="str">
        <f t="shared" ref="AJ122:AJ154" si="304">IF(U122&gt;0,U122/100,"")</f>
        <v/>
      </c>
      <c r="AK122" t="str">
        <f t="shared" si="141"/>
        <v/>
      </c>
      <c r="AL122" t="str">
        <f t="shared" si="142"/>
        <v/>
      </c>
      <c r="AM122" t="str">
        <f t="shared" si="143"/>
        <v/>
      </c>
      <c r="AN122" t="str">
        <f t="shared" si="144"/>
        <v/>
      </c>
      <c r="AO122" t="str">
        <f t="shared" si="145"/>
        <v/>
      </c>
      <c r="AP122" t="str">
        <f t="shared" si="146"/>
        <v/>
      </c>
      <c r="AQ122" t="str">
        <f t="shared" si="147"/>
        <v/>
      </c>
      <c r="AR122" t="s">
        <v>679</v>
      </c>
      <c r="AU122" t="s">
        <v>275</v>
      </c>
      <c r="AV122" s="3" t="s">
        <v>282</v>
      </c>
      <c r="AW122" s="3" t="s">
        <v>282</v>
      </c>
      <c r="AX122" s="4" t="str">
        <f t="shared" si="225"/>
        <v>{
    'name': "Oreganos",
    'area': "midtown",'hours': {
      'sunday-start':"", 'sunday-end':"", 'monday-start':"", 'monday-end':"", 'tuesday-start':"", 'tuesday-end':"", 'wednesday-start':"", 'wednesday-end':"", 'thursday-start':"", 'thursday-end':"", 'friday-start':"", 'friday-end':"", 'saturday-start':"", 'saturday-end':""},  'description': "", 'link':"http://oreganos.com/locations/fort-collins/", 'pricing':"med",   'phone-number': "", 'address': "4235 S College Ave, Fort Collins, CO 80525", 'other-amenities': ['','','easy'], 'has-drink':false, 'has-food':false},</v>
      </c>
      <c r="AY122" t="str">
        <f t="shared" si="226"/>
        <v/>
      </c>
      <c r="AZ122" t="str">
        <f t="shared" si="227"/>
        <v/>
      </c>
      <c r="BA122" t="str">
        <f t="shared" si="228"/>
        <v>&lt;img src=@img/easy.png@&gt;</v>
      </c>
      <c r="BB122" t="str">
        <f t="shared" si="229"/>
        <v/>
      </c>
      <c r="BC122" t="str">
        <f t="shared" si="230"/>
        <v/>
      </c>
      <c r="BD122" t="str">
        <f t="shared" si="231"/>
        <v>&lt;img src=@img/easy.png@&gt;</v>
      </c>
      <c r="BE122" t="str">
        <f t="shared" si="232"/>
        <v>easy med midtown</v>
      </c>
      <c r="BF122" t="str">
        <f t="shared" si="233"/>
        <v>Midtown</v>
      </c>
      <c r="BG122">
        <v>40.527959000000003</v>
      </c>
      <c r="BH122">
        <v>-105.07761600000001</v>
      </c>
      <c r="BI122" t="str">
        <f t="shared" si="234"/>
        <v>[40.527959,-105.077616],</v>
      </c>
    </row>
    <row r="123" spans="2:64" ht="21" customHeight="1" x14ac:dyDescent="0.35">
      <c r="B123" t="s">
        <v>552</v>
      </c>
      <c r="C123" t="s">
        <v>397</v>
      </c>
      <c r="G123" s="6" t="s">
        <v>553</v>
      </c>
      <c r="H123">
        <v>1500</v>
      </c>
      <c r="I123">
        <v>1800</v>
      </c>
      <c r="J123">
        <v>1500</v>
      </c>
      <c r="K123">
        <v>1800</v>
      </c>
      <c r="L123">
        <v>1500</v>
      </c>
      <c r="M123">
        <v>1800</v>
      </c>
      <c r="N123">
        <v>1500</v>
      </c>
      <c r="O123">
        <v>1800</v>
      </c>
      <c r="P123">
        <v>1500</v>
      </c>
      <c r="Q123">
        <v>1800</v>
      </c>
      <c r="R123">
        <v>1500</v>
      </c>
      <c r="S123">
        <v>1800</v>
      </c>
      <c r="T123">
        <v>1500</v>
      </c>
      <c r="U123">
        <v>1800</v>
      </c>
      <c r="V123" t="s">
        <v>554</v>
      </c>
      <c r="W123">
        <f t="shared" si="293"/>
        <v>15</v>
      </c>
      <c r="X123">
        <f t="shared" si="294"/>
        <v>18</v>
      </c>
      <c r="Y123">
        <f t="shared" si="295"/>
        <v>15</v>
      </c>
      <c r="Z123">
        <f t="shared" si="296"/>
        <v>18</v>
      </c>
      <c r="AA123">
        <f t="shared" si="297"/>
        <v>15</v>
      </c>
      <c r="AB123">
        <f t="shared" si="298"/>
        <v>18</v>
      </c>
      <c r="AC123">
        <f t="shared" si="299"/>
        <v>15</v>
      </c>
      <c r="AD123">
        <f t="shared" si="300"/>
        <v>18</v>
      </c>
      <c r="AE123">
        <f t="shared" ref="AE123:AE145" si="305">IF(P123&gt;0,P123/100,"")</f>
        <v>15</v>
      </c>
      <c r="AF123">
        <f t="shared" ref="AF123:AF145" si="306">IF(Q123&gt;0,Q123/100,"")</f>
        <v>18</v>
      </c>
      <c r="AG123">
        <f t="shared" si="301"/>
        <v>15</v>
      </c>
      <c r="AH123">
        <f t="shared" si="302"/>
        <v>18</v>
      </c>
      <c r="AI123">
        <f t="shared" si="303"/>
        <v>15</v>
      </c>
      <c r="AJ123">
        <f t="shared" si="304"/>
        <v>18</v>
      </c>
      <c r="AK123" t="str">
        <f t="shared" si="141"/>
        <v>3pm-6pm</v>
      </c>
      <c r="AL123" t="str">
        <f t="shared" si="142"/>
        <v>3pm-6pm</v>
      </c>
      <c r="AM123" t="str">
        <f t="shared" si="143"/>
        <v>3pm-6pm</v>
      </c>
      <c r="AN123" t="str">
        <f t="shared" si="144"/>
        <v>3pm-6pm</v>
      </c>
      <c r="AO123" t="str">
        <f t="shared" si="145"/>
        <v>3pm-6pm</v>
      </c>
      <c r="AP123" t="str">
        <f t="shared" si="146"/>
        <v>3pm-6pm</v>
      </c>
      <c r="AQ123" t="str">
        <f t="shared" si="147"/>
        <v>3pm-6pm</v>
      </c>
      <c r="AR123" s="11" t="s">
        <v>555</v>
      </c>
      <c r="AS123" t="s">
        <v>271</v>
      </c>
      <c r="AU123" t="s">
        <v>275</v>
      </c>
      <c r="AV123" s="3" t="s">
        <v>281</v>
      </c>
      <c r="AW123" s="3" t="s">
        <v>281</v>
      </c>
      <c r="AX123" s="4" t="str">
        <f t="shared" si="225"/>
        <v>{
    'name': "otto PINT",
    'area': "sfoco",'hours': {
      'sunday-start':"1500", 'sunday-end':"1800", 'monday-start':"1500", 'monday-end':"1800", 'tuesday-start':"1500", 'tuesday-end':"1800", 'wednesday-start':"1500", 'wednesday-end':"1800", 'thursday-start':"1500", 'thursday-end':"1800", 'friday-start':"1500", 'friday-end':"1800", 'saturday-start':"1500", 'saturday-end':"1800"},  'description': "$5 Margs &lt;br&gt; $5 Ottom Press &lt;br&gt; $5 Taster Tray &lt;br&gt; $5 bar bites including stuffed pretzels, olive bowls, and pepper teaser tray", 'link':"www.ottopint.com/", 'pricing':"",   'phone-number': "", 'address': "1100 Oakridge Dr, Fort Collins, CO 80525", 'other-amenities': ['outdoor','','easy'], 'has-drink':true, 'has-food':true},</v>
      </c>
      <c r="AY123" t="str">
        <f t="shared" si="226"/>
        <v>&lt;img src=@img/outdoor.png@&gt;</v>
      </c>
      <c r="AZ123" t="str">
        <f t="shared" si="227"/>
        <v/>
      </c>
      <c r="BA123" t="str">
        <f t="shared" si="228"/>
        <v>&lt;img src=@img/easy.png@&gt;</v>
      </c>
      <c r="BB123" t="str">
        <f t="shared" si="229"/>
        <v>&lt;img src=@img/drinkicon.png@&gt;</v>
      </c>
      <c r="BC123" t="str">
        <f t="shared" si="230"/>
        <v>&lt;img src=@img/foodicon.png@&gt;</v>
      </c>
      <c r="BD123" t="str">
        <f t="shared" si="231"/>
        <v>&lt;img src=@img/outdoor.png@&gt;&lt;img src=@img/easy.png@&gt;&lt;img src=@img/drinkicon.png@&gt;&lt;img src=@img/foodicon.png@&gt;</v>
      </c>
      <c r="BE123" t="str">
        <f t="shared" si="232"/>
        <v>outdoor drink food easy  sfoco</v>
      </c>
      <c r="BF123" t="str">
        <f t="shared" si="233"/>
        <v>South Foco</v>
      </c>
      <c r="BG123">
        <v>40.521430000000002</v>
      </c>
      <c r="BH123">
        <v>-105.05755000000001</v>
      </c>
      <c r="BI123" t="str">
        <f t="shared" si="234"/>
        <v>[40.52143,-105.05755],</v>
      </c>
    </row>
    <row r="124" spans="2:64" ht="21" customHeight="1" x14ac:dyDescent="0.35">
      <c r="B124" t="s">
        <v>556</v>
      </c>
      <c r="C124" t="s">
        <v>283</v>
      </c>
      <c r="G124" s="6" t="s">
        <v>557</v>
      </c>
      <c r="H124">
        <v>1500</v>
      </c>
      <c r="I124">
        <v>1800</v>
      </c>
      <c r="J124">
        <v>1500</v>
      </c>
      <c r="K124">
        <v>1800</v>
      </c>
      <c r="L124">
        <v>1500</v>
      </c>
      <c r="M124">
        <v>1800</v>
      </c>
      <c r="N124">
        <v>1500</v>
      </c>
      <c r="O124">
        <v>1800</v>
      </c>
      <c r="P124">
        <v>1500</v>
      </c>
      <c r="Q124">
        <v>1800</v>
      </c>
      <c r="R124">
        <v>1500</v>
      </c>
      <c r="S124">
        <v>1800</v>
      </c>
      <c r="T124">
        <v>1500</v>
      </c>
      <c r="U124">
        <v>1800</v>
      </c>
      <c r="V124" t="s">
        <v>232</v>
      </c>
      <c r="W124">
        <f t="shared" si="293"/>
        <v>15</v>
      </c>
      <c r="X124">
        <f t="shared" si="294"/>
        <v>18</v>
      </c>
      <c r="Y124">
        <f t="shared" si="295"/>
        <v>15</v>
      </c>
      <c r="Z124">
        <f t="shared" si="296"/>
        <v>18</v>
      </c>
      <c r="AA124">
        <f t="shared" si="297"/>
        <v>15</v>
      </c>
      <c r="AB124">
        <f t="shared" si="298"/>
        <v>18</v>
      </c>
      <c r="AC124">
        <f t="shared" si="299"/>
        <v>15</v>
      </c>
      <c r="AD124">
        <f t="shared" si="300"/>
        <v>18</v>
      </c>
      <c r="AE124">
        <f t="shared" si="305"/>
        <v>15</v>
      </c>
      <c r="AF124">
        <f t="shared" si="306"/>
        <v>18</v>
      </c>
      <c r="AG124">
        <f t="shared" si="301"/>
        <v>15</v>
      </c>
      <c r="AH124">
        <f t="shared" si="302"/>
        <v>18</v>
      </c>
      <c r="AI124">
        <f t="shared" si="303"/>
        <v>15</v>
      </c>
      <c r="AJ124">
        <f t="shared" si="304"/>
        <v>18</v>
      </c>
      <c r="AK124" t="str">
        <f t="shared" si="141"/>
        <v>3pm-6pm</v>
      </c>
      <c r="AL124" t="str">
        <f t="shared" si="142"/>
        <v>3pm-6pm</v>
      </c>
      <c r="AM124" t="str">
        <f t="shared" si="143"/>
        <v>3pm-6pm</v>
      </c>
      <c r="AN124" t="str">
        <f t="shared" si="144"/>
        <v>3pm-6pm</v>
      </c>
      <c r="AO124" t="str">
        <f t="shared" si="145"/>
        <v>3pm-6pm</v>
      </c>
      <c r="AP124" t="str">
        <f t="shared" si="146"/>
        <v>3pm-6pm</v>
      </c>
      <c r="AQ124" t="str">
        <f t="shared" si="147"/>
        <v>3pm-6pm</v>
      </c>
      <c r="AR124" s="11" t="s">
        <v>558</v>
      </c>
      <c r="AU124" t="s">
        <v>27</v>
      </c>
      <c r="AV124" s="3" t="s">
        <v>281</v>
      </c>
      <c r="AW124" s="3" t="s">
        <v>281</v>
      </c>
      <c r="AX124" s="4" t="str">
        <f t="shared" si="225"/>
        <v>{
    'name': "Paninos Italian Restaurant",
    'area': "campus",'hours': {
      'sunday-start':"1500", 'sunday-end':"1800", 'monday-start':"1500", 'monday-end':"1800", 'tuesday-start':"1500", 'tuesday-end':"1800", 'wednesday-start':"1500", 'wednesday-end':"1800", 'thursday-start':"1500", 'thursday-end':"1800", 'friday-start':"1500", 'friday-end':"1800", 'saturday-start':"1500", 'saturday-end':"1800"},  'description': "Wide range of food and drink specials", 'link':"www.fortcollinspaninos.com", 'pricing':"",   'phone-number': "", 'address': "310 W Prospect Rd, Fort Collins, CO 80526", 'other-amenities': ['','','medium'], 'has-drink':true, 'has-food':true},</v>
      </c>
      <c r="AY124" t="str">
        <f t="shared" si="226"/>
        <v/>
      </c>
      <c r="AZ124" t="str">
        <f t="shared" si="227"/>
        <v/>
      </c>
      <c r="BA124" t="str">
        <f t="shared" si="228"/>
        <v>&lt;img src=@img/medium.png@&gt;</v>
      </c>
      <c r="BB124" t="str">
        <f t="shared" si="229"/>
        <v>&lt;img src=@img/drinkicon.png@&gt;</v>
      </c>
      <c r="BC124" t="str">
        <f t="shared" si="230"/>
        <v>&lt;img src=@img/foodicon.png@&gt;</v>
      </c>
      <c r="BD124" t="str">
        <f t="shared" si="231"/>
        <v>&lt;img src=@img/medium.png@&gt;&lt;img src=@img/drinkicon.png@&gt;&lt;img src=@img/foodicon.png@&gt;</v>
      </c>
      <c r="BE124" t="str">
        <f t="shared" si="232"/>
        <v>drink food medium  campus</v>
      </c>
      <c r="BF124" t="str">
        <f t="shared" si="233"/>
        <v>Near Campus</v>
      </c>
      <c r="BG124">
        <v>40.567410000000002</v>
      </c>
      <c r="BH124">
        <v>-105.08268</v>
      </c>
      <c r="BI124" t="str">
        <f t="shared" si="234"/>
        <v>[40.56741,-105.08268],</v>
      </c>
    </row>
    <row r="125" spans="2:64" ht="21" customHeight="1" x14ac:dyDescent="0.35">
      <c r="B125" t="s">
        <v>85</v>
      </c>
      <c r="C125" t="s">
        <v>283</v>
      </c>
      <c r="D125" t="s">
        <v>86</v>
      </c>
      <c r="E125" t="s">
        <v>52</v>
      </c>
      <c r="G125" s="1" t="s">
        <v>87</v>
      </c>
      <c r="H125">
        <v>1600</v>
      </c>
      <c r="I125">
        <v>1800</v>
      </c>
      <c r="J125">
        <v>1600</v>
      </c>
      <c r="K125">
        <v>1800</v>
      </c>
      <c r="L125">
        <v>1600</v>
      </c>
      <c r="M125">
        <v>1800</v>
      </c>
      <c r="N125">
        <v>1600</v>
      </c>
      <c r="O125">
        <v>1800</v>
      </c>
      <c r="P125">
        <v>1600</v>
      </c>
      <c r="Q125">
        <v>1800</v>
      </c>
      <c r="R125">
        <v>1600</v>
      </c>
      <c r="S125">
        <v>1800</v>
      </c>
      <c r="T125">
        <v>1600</v>
      </c>
      <c r="U125">
        <v>1800</v>
      </c>
      <c r="V125" t="s">
        <v>224</v>
      </c>
      <c r="W125">
        <f t="shared" si="293"/>
        <v>16</v>
      </c>
      <c r="X125">
        <f t="shared" si="294"/>
        <v>18</v>
      </c>
      <c r="Y125">
        <f t="shared" si="295"/>
        <v>16</v>
      </c>
      <c r="Z125">
        <f t="shared" si="296"/>
        <v>18</v>
      </c>
      <c r="AA125">
        <f t="shared" si="297"/>
        <v>16</v>
      </c>
      <c r="AB125">
        <f t="shared" si="298"/>
        <v>18</v>
      </c>
      <c r="AC125">
        <f t="shared" si="299"/>
        <v>16</v>
      </c>
      <c r="AD125">
        <f t="shared" si="300"/>
        <v>18</v>
      </c>
      <c r="AE125">
        <f t="shared" si="305"/>
        <v>16</v>
      </c>
      <c r="AF125">
        <f t="shared" si="306"/>
        <v>18</v>
      </c>
      <c r="AG125">
        <f t="shared" si="301"/>
        <v>16</v>
      </c>
      <c r="AH125">
        <f t="shared" si="302"/>
        <v>18</v>
      </c>
      <c r="AI125">
        <f t="shared" si="303"/>
        <v>16</v>
      </c>
      <c r="AJ125">
        <f t="shared" si="304"/>
        <v>18</v>
      </c>
      <c r="AK125" t="str">
        <f t="shared" si="141"/>
        <v>4pm-6pm</v>
      </c>
      <c r="AL125" t="str">
        <f t="shared" si="142"/>
        <v>4pm-6pm</v>
      </c>
      <c r="AM125" t="str">
        <f t="shared" si="143"/>
        <v>4pm-6pm</v>
      </c>
      <c r="AN125" t="str">
        <f t="shared" si="144"/>
        <v>4pm-6pm</v>
      </c>
      <c r="AO125" t="str">
        <f t="shared" si="145"/>
        <v>4pm-6pm</v>
      </c>
      <c r="AP125" t="str">
        <f t="shared" si="146"/>
        <v>4pm-6pm</v>
      </c>
      <c r="AQ125" t="str">
        <f t="shared" si="147"/>
        <v>4pm-6pm</v>
      </c>
      <c r="AR125" s="2" t="s">
        <v>292</v>
      </c>
      <c r="AS125" t="s">
        <v>271</v>
      </c>
      <c r="AU125" t="s">
        <v>274</v>
      </c>
      <c r="AV125" s="3" t="s">
        <v>281</v>
      </c>
      <c r="AW125" s="3" t="s">
        <v>282</v>
      </c>
      <c r="AX125" s="4" t="str">
        <f t="shared" si="225"/>
        <v>{
    'name': "Pickle Barrel",
    'area': "campus",'hours': {
      'sunday-start':"1600", 'sunday-end':"1800", 'monday-start':"1600", 'monday-end':"1800", 'tuesday-start':"1600", 'tuesday-end':"1800", 'wednesday-start':"1600", 'wednesday-end':"1800", 'thursday-start':"1600", 'thursday-end':"1800", 'friday-start':"1600", 'friday-end':"1800", 'saturday-start':"1600", 'saturday-end':"1800"},  'description': "Daily Drink Specials", 'link':"http://www.picklebarrelfc.com/", 'pricing':"low",   'phone-number': "", 'address': "122 W Laurel St, Fort Collins 80524", 'other-amenities': ['outdoor','','hard'], 'has-drink':true, 'has-food':false},</v>
      </c>
      <c r="AY125" t="str">
        <f t="shared" si="226"/>
        <v>&lt;img src=@img/outdoor.png@&gt;</v>
      </c>
      <c r="AZ125" t="str">
        <f t="shared" si="227"/>
        <v/>
      </c>
      <c r="BA125" t="str">
        <f t="shared" si="228"/>
        <v>&lt;img src=@img/hard.png@&gt;</v>
      </c>
      <c r="BB125" t="str">
        <f t="shared" si="229"/>
        <v>&lt;img src=@img/drinkicon.png@&gt;</v>
      </c>
      <c r="BC125" t="str">
        <f t="shared" si="230"/>
        <v/>
      </c>
      <c r="BD125" t="str">
        <f t="shared" si="231"/>
        <v>&lt;img src=@img/outdoor.png@&gt;&lt;img src=@img/hard.png@&gt;&lt;img src=@img/drinkicon.png@&gt;</v>
      </c>
      <c r="BE125" t="str">
        <f t="shared" si="232"/>
        <v>outdoor drink hard low campus</v>
      </c>
      <c r="BF125" t="str">
        <f t="shared" si="233"/>
        <v>Near Campus</v>
      </c>
      <c r="BG125">
        <v>40.578336999999998</v>
      </c>
      <c r="BH125">
        <v>-105.07832399999999</v>
      </c>
      <c r="BI125" t="str">
        <f t="shared" si="234"/>
        <v>[40.578337,-105.078324],</v>
      </c>
      <c r="BK125" t="str">
        <f>IF(BJ125&gt;0,"&lt;img src=@img/kidicon.png@&gt;","")</f>
        <v/>
      </c>
    </row>
    <row r="126" spans="2:64" ht="21" customHeight="1" x14ac:dyDescent="0.35">
      <c r="B126" t="s">
        <v>511</v>
      </c>
      <c r="C126" t="s">
        <v>395</v>
      </c>
      <c r="D126" t="s">
        <v>512</v>
      </c>
      <c r="E126" t="s">
        <v>400</v>
      </c>
      <c r="G126" s="1" t="s">
        <v>513</v>
      </c>
      <c r="J126">
        <v>1700</v>
      </c>
      <c r="K126">
        <v>2400</v>
      </c>
      <c r="L126">
        <v>1700</v>
      </c>
      <c r="M126">
        <v>2400</v>
      </c>
      <c r="N126">
        <v>1700</v>
      </c>
      <c r="O126">
        <v>2400</v>
      </c>
      <c r="P126">
        <v>1700</v>
      </c>
      <c r="Q126">
        <v>2400</v>
      </c>
      <c r="R126">
        <v>1700</v>
      </c>
      <c r="S126">
        <v>2400</v>
      </c>
      <c r="V126" t="s">
        <v>514</v>
      </c>
      <c r="W126" t="str">
        <f t="shared" si="293"/>
        <v/>
      </c>
      <c r="X126" t="str">
        <f t="shared" si="294"/>
        <v/>
      </c>
      <c r="Y126">
        <f t="shared" si="295"/>
        <v>17</v>
      </c>
      <c r="Z126">
        <f t="shared" si="296"/>
        <v>24</v>
      </c>
      <c r="AA126">
        <f t="shared" si="297"/>
        <v>17</v>
      </c>
      <c r="AB126">
        <f t="shared" si="298"/>
        <v>24</v>
      </c>
      <c r="AC126">
        <f t="shared" si="299"/>
        <v>17</v>
      </c>
      <c r="AD126">
        <f t="shared" si="300"/>
        <v>24</v>
      </c>
      <c r="AE126">
        <f t="shared" si="305"/>
        <v>17</v>
      </c>
      <c r="AF126">
        <f t="shared" si="306"/>
        <v>24</v>
      </c>
      <c r="AG126">
        <f t="shared" si="301"/>
        <v>17</v>
      </c>
      <c r="AH126">
        <f t="shared" si="302"/>
        <v>24</v>
      </c>
      <c r="AI126" t="str">
        <f t="shared" si="303"/>
        <v/>
      </c>
      <c r="AJ126" t="str">
        <f t="shared" si="304"/>
        <v/>
      </c>
      <c r="AK126" t="str">
        <f t="shared" si="141"/>
        <v/>
      </c>
      <c r="AL126" t="str">
        <f t="shared" si="142"/>
        <v>5pm-12am</v>
      </c>
      <c r="AM126" t="str">
        <f t="shared" si="143"/>
        <v>5pm-12am</v>
      </c>
      <c r="AN126" t="str">
        <f t="shared" si="144"/>
        <v>5pm-12am</v>
      </c>
      <c r="AO126" t="str">
        <f t="shared" si="145"/>
        <v>5pm-12am</v>
      </c>
      <c r="AP126" t="str">
        <f t="shared" si="146"/>
        <v>5pm-12am</v>
      </c>
      <c r="AQ126" t="str">
        <f t="shared" si="147"/>
        <v/>
      </c>
      <c r="AR126" s="9" t="s">
        <v>515</v>
      </c>
      <c r="AU126" t="s">
        <v>274</v>
      </c>
      <c r="AV126" s="3" t="s">
        <v>281</v>
      </c>
      <c r="AW126" s="3" t="s">
        <v>282</v>
      </c>
      <c r="AX126" s="4" t="str">
        <f t="shared" si="225"/>
        <v>{
    'name': "Pinball Jones",
    'area': "old",'hours': {
      'sunday-start':"", 'sunday-end':"", 'monday-start':"1700", 'monday-end':"2400", 'tuesday-start':"1700", 'tuesday-end':"2400", 'wednesday-start':"1700", 'wednesday-end':"2400", 'thursday-start':"1700", 'thursday-end':"2400", 'friday-start':"1700", 'friday-end':"2400", 'saturday-start':"", 'saturday-end':""},  'description': "Mondays: $2 PBR &lt;br&gt; Wednsday: $1 off Odells &lt;br&gt; Thursday: $1 off New Belgium &lt;br&gt; Friday: $1 off select bottles, $3 select drafts", 'link':"https://www.pinballjones.com/", 'pricing':"med",   'phone-number': "", 'address': "107 Linden St, Fort Collins, CO 80524", 'other-amenities': ['','','hard'], 'has-drink':true, 'has-food':false},</v>
      </c>
      <c r="AY126" t="str">
        <f t="shared" si="226"/>
        <v/>
      </c>
      <c r="AZ126" t="str">
        <f t="shared" si="227"/>
        <v/>
      </c>
      <c r="BA126" t="str">
        <f t="shared" si="228"/>
        <v>&lt;img src=@img/hard.png@&gt;</v>
      </c>
      <c r="BB126" t="str">
        <f t="shared" si="229"/>
        <v>&lt;img src=@img/drinkicon.png@&gt;</v>
      </c>
      <c r="BC126" t="str">
        <f t="shared" si="230"/>
        <v/>
      </c>
      <c r="BD126" t="str">
        <f t="shared" si="231"/>
        <v>&lt;img src=@img/hard.png@&gt;&lt;img src=@img/drinkicon.png@&gt;</v>
      </c>
      <c r="BE126" t="str">
        <f t="shared" si="232"/>
        <v>drink hard med old</v>
      </c>
      <c r="BF126" t="str">
        <f t="shared" si="233"/>
        <v>Old Town</v>
      </c>
      <c r="BG126">
        <v>40.589979999999997</v>
      </c>
      <c r="BH126">
        <v>-105.0731</v>
      </c>
      <c r="BI126" t="str">
        <f t="shared" si="234"/>
        <v>[40.58998,-105.0731],</v>
      </c>
    </row>
    <row r="127" spans="2:64" ht="21" customHeight="1" x14ac:dyDescent="0.35">
      <c r="B127" t="s">
        <v>189</v>
      </c>
      <c r="C127" t="s">
        <v>395</v>
      </c>
      <c r="D127" t="s">
        <v>74</v>
      </c>
      <c r="E127" t="s">
        <v>400</v>
      </c>
      <c r="G127" t="s">
        <v>190</v>
      </c>
      <c r="H127">
        <v>1000</v>
      </c>
      <c r="I127">
        <v>2000</v>
      </c>
      <c r="J127">
        <v>1600</v>
      </c>
      <c r="K127">
        <v>2000</v>
      </c>
      <c r="L127">
        <v>1600</v>
      </c>
      <c r="M127">
        <v>2000</v>
      </c>
      <c r="N127">
        <v>1600</v>
      </c>
      <c r="O127">
        <v>2000</v>
      </c>
      <c r="P127">
        <v>1600</v>
      </c>
      <c r="Q127">
        <v>2000</v>
      </c>
      <c r="R127">
        <v>1400</v>
      </c>
      <c r="S127">
        <v>2000</v>
      </c>
      <c r="T127">
        <v>1000</v>
      </c>
      <c r="U127">
        <v>2000</v>
      </c>
      <c r="V127" t="s">
        <v>766</v>
      </c>
      <c r="W127">
        <f t="shared" si="293"/>
        <v>10</v>
      </c>
      <c r="X127">
        <f t="shared" si="294"/>
        <v>20</v>
      </c>
      <c r="Y127">
        <f t="shared" si="295"/>
        <v>16</v>
      </c>
      <c r="Z127">
        <f t="shared" si="296"/>
        <v>20</v>
      </c>
      <c r="AA127">
        <f t="shared" si="297"/>
        <v>16</v>
      </c>
      <c r="AB127">
        <f t="shared" si="298"/>
        <v>20</v>
      </c>
      <c r="AC127">
        <f t="shared" si="299"/>
        <v>16</v>
      </c>
      <c r="AD127">
        <f t="shared" si="300"/>
        <v>20</v>
      </c>
      <c r="AE127">
        <f t="shared" si="305"/>
        <v>16</v>
      </c>
      <c r="AF127">
        <f t="shared" si="306"/>
        <v>20</v>
      </c>
      <c r="AG127">
        <f t="shared" si="301"/>
        <v>14</v>
      </c>
      <c r="AH127">
        <f t="shared" si="302"/>
        <v>20</v>
      </c>
      <c r="AI127">
        <f t="shared" si="303"/>
        <v>10</v>
      </c>
      <c r="AJ127">
        <f t="shared" si="304"/>
        <v>20</v>
      </c>
      <c r="AK127" t="str">
        <f t="shared" si="141"/>
        <v>10am-8pm</v>
      </c>
      <c r="AL127" t="str">
        <f t="shared" si="142"/>
        <v>4pm-8pm</v>
      </c>
      <c r="AM127" t="str">
        <f t="shared" si="143"/>
        <v>4pm-8pm</v>
      </c>
      <c r="AN127" t="str">
        <f t="shared" si="144"/>
        <v>4pm-8pm</v>
      </c>
      <c r="AO127" t="str">
        <f t="shared" si="145"/>
        <v>4pm-8pm</v>
      </c>
      <c r="AP127" t="str">
        <f t="shared" si="146"/>
        <v>2pm-8pm</v>
      </c>
      <c r="AQ127" t="str">
        <f t="shared" si="147"/>
        <v>10am-8pm</v>
      </c>
      <c r="AR127" s="2" t="s">
        <v>326</v>
      </c>
      <c r="AU127" t="s">
        <v>274</v>
      </c>
      <c r="AV127" s="3" t="s">
        <v>281</v>
      </c>
      <c r="AW127" s="3" t="s">
        <v>281</v>
      </c>
      <c r="AX127" s="4" t="str">
        <f t="shared" si="225"/>
        <v>{
    'name': "Pour Brothers Community Tavern",
    'area': "old",'hours': {
      'sunday-start':"1000", 'sunday-end':"2000", 'monday-start':"1600", 'monday-end':"2000", 'tuesday-start':"1600", 'tuesday-end':"2000", 'wednesday-start':"1600", 'wednesday-end':"2000", 'thursday-start':"1600", 'thursday-end':"2000", 'friday-start':"1400", 'friday-end':"2000", 'saturday-start':"1000", 'saturday-end':"2000"},  'description': " $2 off all drafts and wells &lt;br&gt; $2 shared bites and tots (until 6pm)&lt;br&gt;Brunch on Sat and Sun 10-4 - $14 bottomless mimosas", 'link':"http://www.pourbrothers.com/", 'pricing':"med",   'phone-number': "", 'address': "220 Linden Street, Fort Collins, CO 80524", 'other-amenities': ['','','hard'], 'has-drink':true, 'has-food':true},</v>
      </c>
      <c r="AY127" t="str">
        <f t="shared" si="226"/>
        <v/>
      </c>
      <c r="AZ127" t="str">
        <f t="shared" si="227"/>
        <v/>
      </c>
      <c r="BA127" t="str">
        <f t="shared" si="228"/>
        <v>&lt;img src=@img/hard.png@&gt;</v>
      </c>
      <c r="BB127" t="str">
        <f t="shared" si="229"/>
        <v>&lt;img src=@img/drinkicon.png@&gt;</v>
      </c>
      <c r="BC127" t="str">
        <f t="shared" si="230"/>
        <v>&lt;img src=@img/foodicon.png@&gt;</v>
      </c>
      <c r="BD127" t="str">
        <f t="shared" si="231"/>
        <v>&lt;img src=@img/hard.png@&gt;&lt;img src=@img/drinkicon.png@&gt;&lt;img src=@img/foodicon.png@&gt;</v>
      </c>
      <c r="BE127" t="str">
        <f t="shared" si="232"/>
        <v>drink food hard med old</v>
      </c>
      <c r="BF127" t="str">
        <f t="shared" si="233"/>
        <v>Old Town</v>
      </c>
      <c r="BG127">
        <v>40.588324</v>
      </c>
      <c r="BH127">
        <v>-105.074746</v>
      </c>
      <c r="BI127" t="str">
        <f t="shared" si="234"/>
        <v>[40.588324,-105.074746],</v>
      </c>
      <c r="BK127" t="str">
        <f>IF(BJ127&gt;0,"&lt;img src=@img/kidicon.png@&gt;","")</f>
        <v/>
      </c>
    </row>
    <row r="128" spans="2:64" ht="21" customHeight="1" x14ac:dyDescent="0.35">
      <c r="B128" t="s">
        <v>191</v>
      </c>
      <c r="C128" t="s">
        <v>395</v>
      </c>
      <c r="D128" t="s">
        <v>247</v>
      </c>
      <c r="E128" t="s">
        <v>400</v>
      </c>
      <c r="G128" t="s">
        <v>192</v>
      </c>
      <c r="J128">
        <v>1200</v>
      </c>
      <c r="K128">
        <v>2200</v>
      </c>
      <c r="L128">
        <v>1200</v>
      </c>
      <c r="M128">
        <v>2200</v>
      </c>
      <c r="N128">
        <v>1200</v>
      </c>
      <c r="O128">
        <v>2200</v>
      </c>
      <c r="P128">
        <v>1200</v>
      </c>
      <c r="Q128">
        <v>2400</v>
      </c>
      <c r="V128" t="s">
        <v>694</v>
      </c>
      <c r="W128" t="str">
        <f t="shared" si="293"/>
        <v/>
      </c>
      <c r="X128" t="str">
        <f t="shared" si="294"/>
        <v/>
      </c>
      <c r="Y128">
        <f t="shared" si="295"/>
        <v>12</v>
      </c>
      <c r="Z128">
        <f t="shared" si="296"/>
        <v>22</v>
      </c>
      <c r="AA128">
        <f t="shared" si="297"/>
        <v>12</v>
      </c>
      <c r="AB128">
        <f t="shared" si="298"/>
        <v>22</v>
      </c>
      <c r="AC128">
        <f t="shared" si="299"/>
        <v>12</v>
      </c>
      <c r="AD128">
        <f t="shared" si="300"/>
        <v>22</v>
      </c>
      <c r="AE128">
        <f t="shared" si="305"/>
        <v>12</v>
      </c>
      <c r="AF128">
        <f t="shared" si="306"/>
        <v>24</v>
      </c>
      <c r="AG128" t="str">
        <f t="shared" si="301"/>
        <v/>
      </c>
      <c r="AH128" t="str">
        <f t="shared" si="302"/>
        <v/>
      </c>
      <c r="AI128" t="str">
        <f t="shared" si="303"/>
        <v/>
      </c>
      <c r="AJ128" t="str">
        <f t="shared" si="304"/>
        <v/>
      </c>
      <c r="AK128" t="str">
        <f t="shared" si="141"/>
        <v/>
      </c>
      <c r="AL128" t="str">
        <f t="shared" si="142"/>
        <v>12pm-10pm</v>
      </c>
      <c r="AM128" t="str">
        <f t="shared" si="143"/>
        <v>12pm-10pm</v>
      </c>
      <c r="AN128" t="str">
        <f t="shared" si="144"/>
        <v>12pm-10pm</v>
      </c>
      <c r="AO128" t="str">
        <f t="shared" si="145"/>
        <v>12pm-12am</v>
      </c>
      <c r="AP128" t="str">
        <f t="shared" si="146"/>
        <v/>
      </c>
      <c r="AQ128" t="str">
        <f t="shared" si="147"/>
        <v/>
      </c>
      <c r="AR128" s="7" t="s">
        <v>240</v>
      </c>
      <c r="AS128" t="s">
        <v>271</v>
      </c>
      <c r="AU128" t="s">
        <v>274</v>
      </c>
      <c r="AV128" s="3" t="s">
        <v>281</v>
      </c>
      <c r="AW128" s="3" t="s">
        <v>282</v>
      </c>
      <c r="AX128" s="4" t="str">
        <f t="shared" si="225"/>
        <v>{
    'name': "Prost Brewing Company",
    'area': "old",'hours': {
      'sunday-start':"", 'sunday-end':"", 'monday-start':"1200", 'monday-end':"2200", 'tuesday-start':"1200", 'tuesday-end':"2200", 'wednesday-start':"1200", 'wednesday-end':"2200", 'thursday-start':"1200", 'thursday-end':"2400", 'friday-start':"", 'friday-end':"", 'saturday-start':"", 'saturday-end':""},  'description': "Weekly Specials&lt;br&gt;Mondays - 2 for 1 Growler Fills&lt;br&gt;Tuesdays - $8 Crowlers (carry out only)&lt;br&gt;Wednesdays - Lucky 7 Six Pack - Buy a 6 pack but get 7 bottles!&lt;br&gt; $9.99 Liter Boots of Beer", 'link':"https://prostbrewing.com/", 'pricing':"med",   'phone-number': "", 'address': "321 Old Firehouse Alley, Fort Collins, CO 80524", 'other-amenities': ['outdoor','','hard'], 'has-drink':true, 'has-food':false},</v>
      </c>
      <c r="AY128" t="str">
        <f t="shared" si="226"/>
        <v>&lt;img src=@img/outdoor.png@&gt;</v>
      </c>
      <c r="AZ128" t="str">
        <f t="shared" si="227"/>
        <v/>
      </c>
      <c r="BA128" t="str">
        <f t="shared" si="228"/>
        <v>&lt;img src=@img/hard.png@&gt;</v>
      </c>
      <c r="BB128" t="str">
        <f t="shared" si="229"/>
        <v>&lt;img src=@img/drinkicon.png@&gt;</v>
      </c>
      <c r="BC128" t="str">
        <f t="shared" si="230"/>
        <v/>
      </c>
      <c r="BD128" t="str">
        <f t="shared" si="231"/>
        <v>&lt;img src=@img/outdoor.png@&gt;&lt;img src=@img/hard.png@&gt;&lt;img src=@img/drinkicon.png@&gt;</v>
      </c>
      <c r="BE128" t="str">
        <f t="shared" si="232"/>
        <v>outdoor drink hard med old</v>
      </c>
      <c r="BF128" t="str">
        <f t="shared" si="233"/>
        <v>Old Town</v>
      </c>
      <c r="BG128">
        <v>40.588152000000001</v>
      </c>
      <c r="BH128">
        <v>-105.074395</v>
      </c>
      <c r="BI128" t="str">
        <f t="shared" si="234"/>
        <v>[40.588152,-105.074395],</v>
      </c>
      <c r="BK128" t="str">
        <f>IF(BJ128&gt;0,"&lt;img src=@img/kidicon.png@&gt;","")</f>
        <v/>
      </c>
    </row>
    <row r="129" spans="2:64" ht="21" customHeight="1" x14ac:dyDescent="0.35">
      <c r="B129" t="s">
        <v>418</v>
      </c>
      <c r="C129" t="s">
        <v>395</v>
      </c>
      <c r="E129" t="s">
        <v>400</v>
      </c>
      <c r="G129" t="s">
        <v>436</v>
      </c>
      <c r="W129" t="str">
        <f t="shared" si="293"/>
        <v/>
      </c>
      <c r="X129" t="str">
        <f t="shared" si="294"/>
        <v/>
      </c>
      <c r="Y129" t="str">
        <f t="shared" si="295"/>
        <v/>
      </c>
      <c r="Z129" t="str">
        <f t="shared" si="296"/>
        <v/>
      </c>
      <c r="AA129" t="str">
        <f t="shared" si="297"/>
        <v/>
      </c>
      <c r="AB129" t="str">
        <f t="shared" si="298"/>
        <v/>
      </c>
      <c r="AC129" t="str">
        <f t="shared" si="299"/>
        <v/>
      </c>
      <c r="AD129" t="str">
        <f t="shared" si="300"/>
        <v/>
      </c>
      <c r="AE129" t="str">
        <f t="shared" si="305"/>
        <v/>
      </c>
      <c r="AF129" t="str">
        <f t="shared" si="306"/>
        <v/>
      </c>
      <c r="AG129" t="str">
        <f t="shared" si="301"/>
        <v/>
      </c>
      <c r="AH129" t="str">
        <f t="shared" si="302"/>
        <v/>
      </c>
      <c r="AI129" t="str">
        <f t="shared" si="303"/>
        <v/>
      </c>
      <c r="AJ129" t="str">
        <f t="shared" si="304"/>
        <v/>
      </c>
      <c r="AK129" t="str">
        <f t="shared" si="141"/>
        <v/>
      </c>
      <c r="AL129" t="str">
        <f t="shared" si="142"/>
        <v/>
      </c>
      <c r="AM129" t="str">
        <f t="shared" si="143"/>
        <v/>
      </c>
      <c r="AN129" t="str">
        <f t="shared" si="144"/>
        <v/>
      </c>
      <c r="AO129" t="str">
        <f t="shared" si="145"/>
        <v/>
      </c>
      <c r="AP129" t="str">
        <f t="shared" si="146"/>
        <v/>
      </c>
      <c r="AQ129" t="str">
        <f t="shared" si="147"/>
        <v/>
      </c>
      <c r="AU129" t="s">
        <v>274</v>
      </c>
      <c r="AV129" s="3" t="s">
        <v>281</v>
      </c>
      <c r="AW129" s="3" t="s">
        <v>281</v>
      </c>
      <c r="AX129" s="4" t="str">
        <f t="shared" si="225"/>
        <v>{
    'name': "Pueblo Viejo",
    'area': "old",'hours': {
      'sunday-start':"", 'sunday-end':"", 'monday-start':"", 'monday-end':"", 'tuesday-start':"", 'tuesday-end':"", 'wednesday-start':"", 'wednesday-end':"", 'thursday-start':"", 'thursday-end':"", 'friday-start':"", 'friday-end':"", 'saturday-start':"", 'saturday-end':""},  'description': "", 'link':"", 'pricing':"med",   'phone-number': "", 'address': "185 N College Ave Fort Collins CO", 'other-amenities': ['','','hard'], 'has-drink':true, 'has-food':true},</v>
      </c>
      <c r="AY129" t="str">
        <f t="shared" si="226"/>
        <v/>
      </c>
      <c r="AZ129" t="str">
        <f t="shared" si="227"/>
        <v/>
      </c>
      <c r="BA129" t="str">
        <f t="shared" si="228"/>
        <v>&lt;img src=@img/hard.png@&gt;</v>
      </c>
      <c r="BB129" t="str">
        <f t="shared" si="229"/>
        <v>&lt;img src=@img/drinkicon.png@&gt;</v>
      </c>
      <c r="BC129" t="str">
        <f t="shared" si="230"/>
        <v>&lt;img src=@img/foodicon.png@&gt;</v>
      </c>
      <c r="BD129" t="str">
        <f t="shared" si="231"/>
        <v>&lt;img src=@img/hard.png@&gt;&lt;img src=@img/drinkicon.png@&gt;&lt;img src=@img/foodicon.png@&gt;&lt;img src=@img/kidicon.png@&gt;</v>
      </c>
      <c r="BE129" t="str">
        <f t="shared" si="232"/>
        <v>drink food hard med old kid</v>
      </c>
      <c r="BF129" t="str">
        <f t="shared" si="233"/>
        <v>Old Town</v>
      </c>
      <c r="BG129">
        <v>40.588735999999997</v>
      </c>
      <c r="BH129">
        <v>-105.0774</v>
      </c>
      <c r="BI129" t="str">
        <f t="shared" si="234"/>
        <v>[40.588736,-105.0774],</v>
      </c>
      <c r="BJ129" t="b">
        <v>1</v>
      </c>
      <c r="BK129" t="str">
        <f>IF(BJ129&gt;0,"&lt;img src=@img/kidicon.png@&gt;","")</f>
        <v>&lt;img src=@img/kidicon.png@&gt;</v>
      </c>
      <c r="BL129" t="s">
        <v>410</v>
      </c>
    </row>
    <row r="130" spans="2:64" ht="21" customHeight="1" x14ac:dyDescent="0.35">
      <c r="B130" t="s">
        <v>587</v>
      </c>
      <c r="C130" t="s">
        <v>283</v>
      </c>
      <c r="E130" t="s">
        <v>52</v>
      </c>
      <c r="G130" t="s">
        <v>605</v>
      </c>
      <c r="W130" t="str">
        <f t="shared" si="293"/>
        <v/>
      </c>
      <c r="X130" t="str">
        <f t="shared" si="294"/>
        <v/>
      </c>
      <c r="Y130" t="str">
        <f t="shared" si="295"/>
        <v/>
      </c>
      <c r="Z130" t="str">
        <f t="shared" si="296"/>
        <v/>
      </c>
      <c r="AA130" t="str">
        <f t="shared" si="297"/>
        <v/>
      </c>
      <c r="AB130" t="str">
        <f t="shared" si="298"/>
        <v/>
      </c>
      <c r="AC130" t="str">
        <f t="shared" si="299"/>
        <v/>
      </c>
      <c r="AD130" t="str">
        <f t="shared" si="300"/>
        <v/>
      </c>
      <c r="AE130" t="str">
        <f t="shared" si="305"/>
        <v/>
      </c>
      <c r="AF130" t="str">
        <f t="shared" si="306"/>
        <v/>
      </c>
      <c r="AG130" t="str">
        <f t="shared" si="301"/>
        <v/>
      </c>
      <c r="AH130" t="str">
        <f t="shared" si="302"/>
        <v/>
      </c>
      <c r="AI130" t="str">
        <f t="shared" si="303"/>
        <v/>
      </c>
      <c r="AJ130" t="str">
        <f t="shared" si="304"/>
        <v/>
      </c>
      <c r="AK130" t="str">
        <f t="shared" si="141"/>
        <v/>
      </c>
      <c r="AL130" t="str">
        <f t="shared" si="142"/>
        <v/>
      </c>
      <c r="AM130" t="str">
        <f t="shared" si="143"/>
        <v/>
      </c>
      <c r="AN130" t="str">
        <f t="shared" si="144"/>
        <v/>
      </c>
      <c r="AO130" t="str">
        <f t="shared" si="145"/>
        <v/>
      </c>
      <c r="AP130" t="str">
        <f t="shared" si="146"/>
        <v/>
      </c>
      <c r="AQ130" t="str">
        <f t="shared" si="147"/>
        <v/>
      </c>
      <c r="AR130" t="s">
        <v>632</v>
      </c>
      <c r="AU130" t="s">
        <v>27</v>
      </c>
      <c r="AV130" s="3" t="s">
        <v>282</v>
      </c>
      <c r="AW130" s="3" t="s">
        <v>282</v>
      </c>
      <c r="AX130" s="4" t="str">
        <f t="shared" si="225"/>
        <v>{
    'name': "R Bar and Lounge",
    'area': "campus",'hours': {
      'sunday-start':"", 'sunday-end':"", 'monday-start':"", 'monday-end':"", 'tuesday-start':"", 'tuesday-end':"", 'wednesday-start':"", 'wednesday-end':"", 'thursday-start':"", 'thursday-end':"", 'friday-start':"", 'friday-end':"", 'saturday-start':"", 'saturday-end':""},  'description': "", 'link':"http://www.rbarandlounge.com/", 'pricing':"low",   'phone-number': "", 'address': "107 Laurel St Fort Collins CO", 'other-amenities': ['','','medium'], 'has-drink':false, 'has-food':false},</v>
      </c>
      <c r="AY130" t="str">
        <f t="shared" si="226"/>
        <v/>
      </c>
      <c r="AZ130" t="str">
        <f t="shared" si="227"/>
        <v/>
      </c>
      <c r="BA130" t="str">
        <f t="shared" si="228"/>
        <v>&lt;img src=@img/medium.png@&gt;</v>
      </c>
      <c r="BB130" t="str">
        <f t="shared" si="229"/>
        <v/>
      </c>
      <c r="BC130" t="str">
        <f t="shared" si="230"/>
        <v/>
      </c>
      <c r="BD130" t="str">
        <f t="shared" si="231"/>
        <v>&lt;img src=@img/medium.png@&gt;</v>
      </c>
      <c r="BE130" t="str">
        <f t="shared" si="232"/>
        <v>medium low campus</v>
      </c>
      <c r="BF130" t="str">
        <f t="shared" si="233"/>
        <v>Near Campus</v>
      </c>
      <c r="BG130">
        <v>40.577889999999996</v>
      </c>
      <c r="BH130">
        <v>-105.0766</v>
      </c>
      <c r="BI130" t="str">
        <f t="shared" si="234"/>
        <v>[40.57789,-105.0766],</v>
      </c>
    </row>
    <row r="131" spans="2:64" ht="21" customHeight="1" x14ac:dyDescent="0.35">
      <c r="B131" t="s">
        <v>584</v>
      </c>
      <c r="C131" t="s">
        <v>283</v>
      </c>
      <c r="E131" t="s">
        <v>400</v>
      </c>
      <c r="G131" t="s">
        <v>601</v>
      </c>
      <c r="W131" t="str">
        <f t="shared" si="293"/>
        <v/>
      </c>
      <c r="X131" t="str">
        <f t="shared" si="294"/>
        <v/>
      </c>
      <c r="Y131" t="str">
        <f t="shared" si="295"/>
        <v/>
      </c>
      <c r="Z131" t="str">
        <f t="shared" si="296"/>
        <v/>
      </c>
      <c r="AA131" t="str">
        <f t="shared" si="297"/>
        <v/>
      </c>
      <c r="AB131" t="str">
        <f t="shared" si="298"/>
        <v/>
      </c>
      <c r="AC131" t="str">
        <f t="shared" si="299"/>
        <v/>
      </c>
      <c r="AD131" t="str">
        <f t="shared" si="300"/>
        <v/>
      </c>
      <c r="AE131" t="str">
        <f t="shared" si="305"/>
        <v/>
      </c>
      <c r="AF131" t="str">
        <f t="shared" si="306"/>
        <v/>
      </c>
      <c r="AG131" t="str">
        <f t="shared" si="301"/>
        <v/>
      </c>
      <c r="AH131" t="str">
        <f t="shared" si="302"/>
        <v/>
      </c>
      <c r="AI131" t="str">
        <f t="shared" si="303"/>
        <v/>
      </c>
      <c r="AJ131" t="str">
        <f t="shared" si="304"/>
        <v/>
      </c>
      <c r="AK131" t="str">
        <f t="shared" si="141"/>
        <v/>
      </c>
      <c r="AL131" t="str">
        <f t="shared" si="142"/>
        <v/>
      </c>
      <c r="AM131" t="str">
        <f t="shared" si="143"/>
        <v/>
      </c>
      <c r="AN131" t="str">
        <f t="shared" si="144"/>
        <v/>
      </c>
      <c r="AO131" t="str">
        <f t="shared" si="145"/>
        <v/>
      </c>
      <c r="AP131" t="str">
        <f t="shared" si="146"/>
        <v/>
      </c>
      <c r="AQ131" t="str">
        <f t="shared" si="147"/>
        <v/>
      </c>
      <c r="AR131" t="s">
        <v>633</v>
      </c>
      <c r="AS131" t="s">
        <v>271</v>
      </c>
      <c r="AU131" t="s">
        <v>27</v>
      </c>
      <c r="AV131" s="3" t="s">
        <v>282</v>
      </c>
      <c r="AW131" s="3" t="s">
        <v>282</v>
      </c>
      <c r="AX131" s="4" t="str">
        <f t="shared" ref="AX131:AX163" si="307">CONCATENATE("{
    'name': """,B131,""",
    'area': ","""",C131,""",",
"'hours': {
      'sunday-start':","""",H131,"""",", 'sunday-end':","""",I131,"""",", 'monday-start':","""",J131,"""",", 'monday-end':","""",K131,"""",", 'tuesday-start':","""",L131,"""",", 'tuesday-end':","""",M131,""", 'wednesday-start':","""",N131,""", 'wednesday-end':","""",O131,""", 'thursday-start':","""",P131,""", 'thursday-end':","""",Q131,""", 'friday-start':","""",R131,""", 'friday-end':","""",S131,""", 'saturday-start':","""",T131,""", 'saturday-end':","""",U131,"""","},","  'description': ","""",V131,"""",", 'link':","""",AR131,"""",", 'pricing':","""",E131,"""",",   'phone-number': ","""",F131,"""",", 'address': ","""",G131,"""",", 'other-amenities': [","'",AS131,"','",AT131,"','",AU131,"'","]",", 'has-drink':",AV131,", 'has-food':",AW131,"},")</f>
        <v>{
    'name': "Rainbow Restaurant",
    'area': "campus",'hours': {
      'sunday-start':"", 'sunday-end':"", 'monday-start':"", 'monday-end':"", 'tuesday-start':"", 'tuesday-end':"", 'wednesday-start':"", 'wednesday-end':"", 'thursday-start':"", 'thursday-end':"", 'friday-start':"", 'friday-end':"", 'saturday-start':"", 'saturday-end':""},  'description': "", 'link':"https://rainbowfoco.com/", 'pricing':"med",   'phone-number': "", 'address': "212 W Laurel St Fort Collins CO", 'other-amenities': ['outdoor','','medium'], 'has-drink':false, 'has-food':false},</v>
      </c>
      <c r="AY131" t="str">
        <f t="shared" ref="AY131:AY163" si="308">IF(AS131&gt;0,"&lt;img src=@img/outdoor.png@&gt;","")</f>
        <v>&lt;img src=@img/outdoor.png@&gt;</v>
      </c>
      <c r="AZ131" t="str">
        <f t="shared" ref="AZ131:AZ163" si="309">IF(AT131&gt;0,"&lt;img src=@img/pets.png@&gt;","")</f>
        <v/>
      </c>
      <c r="BA131" t="str">
        <f t="shared" ref="BA131:BA163" si="310">IF(AU131="hard","&lt;img src=@img/hard.png@&gt;",IF(AU131="medium","&lt;img src=@img/medium.png@&gt;",IF(AU131="easy","&lt;img src=@img/easy.png@&gt;","")))</f>
        <v>&lt;img src=@img/medium.png@&gt;</v>
      </c>
      <c r="BB131" t="str">
        <f t="shared" ref="BB131:BB163" si="311">IF(AV131="true","&lt;img src=@img/drinkicon.png@&gt;","")</f>
        <v/>
      </c>
      <c r="BC131" t="str">
        <f t="shared" ref="BC131:BC163" si="312">IF(AW131="true","&lt;img src=@img/foodicon.png@&gt;","")</f>
        <v/>
      </c>
      <c r="BD131" t="str">
        <f t="shared" ref="BD131:BD163" si="313">CONCATENATE(AY131,AZ131,BA131,BB131,BC131,BK131)</f>
        <v>&lt;img src=@img/outdoor.png@&gt;&lt;img src=@img/medium.png@&gt;</v>
      </c>
      <c r="BE131" t="str">
        <f t="shared" ref="BE131:BE163" si="314">CONCATENATE(IF(AS131&gt;0,"outdoor ",""),IF(AT131&gt;0,"pet ",""),IF(AV131="true","drink ",""),IF(AW131="true","food ",""),AU131," ",E131," ",C131,IF(BJ131=TRUE," kid",""))</f>
        <v>outdoor medium med campus</v>
      </c>
      <c r="BF131" t="str">
        <f t="shared" ref="BF131:BF163" si="315">IF(C131="old","Old Town",IF(C131="campus","Near Campus",IF(C131="sfoco","South Foco",IF(C131="nfoco","North Foco",IF(C131="midtown","Midtown",IF(C131="cwest","Campus West",IF(C131="efoco","East FoCo",IF(C131="windsor","Windsor",""))))))))</f>
        <v>Near Campus</v>
      </c>
      <c r="BG131">
        <v>40.57855</v>
      </c>
      <c r="BH131">
        <v>-105.07975</v>
      </c>
      <c r="BI131" t="str">
        <f t="shared" ref="BI131:BI164" si="316">CONCATENATE("[",BG131,",",BH131,"],")</f>
        <v>[40.57855,-105.07975],</v>
      </c>
    </row>
    <row r="132" spans="2:64" ht="21" customHeight="1" x14ac:dyDescent="0.35">
      <c r="B132" t="s">
        <v>193</v>
      </c>
      <c r="C132" t="s">
        <v>284</v>
      </c>
      <c r="D132" t="s">
        <v>247</v>
      </c>
      <c r="E132" t="s">
        <v>400</v>
      </c>
      <c r="G132" t="s">
        <v>194</v>
      </c>
      <c r="J132">
        <v>1400</v>
      </c>
      <c r="K132">
        <v>2100</v>
      </c>
      <c r="L132">
        <v>1400</v>
      </c>
      <c r="M132">
        <v>2100</v>
      </c>
      <c r="N132">
        <v>1400</v>
      </c>
      <c r="O132">
        <v>1600</v>
      </c>
      <c r="P132">
        <v>1400</v>
      </c>
      <c r="Q132">
        <v>1600</v>
      </c>
      <c r="V132" t="s">
        <v>708</v>
      </c>
      <c r="W132" t="str">
        <f t="shared" si="293"/>
        <v/>
      </c>
      <c r="X132" t="str">
        <f t="shared" si="294"/>
        <v/>
      </c>
      <c r="Y132">
        <f t="shared" si="295"/>
        <v>14</v>
      </c>
      <c r="Z132">
        <f t="shared" si="296"/>
        <v>21</v>
      </c>
      <c r="AA132">
        <f t="shared" si="297"/>
        <v>14</v>
      </c>
      <c r="AB132">
        <f t="shared" si="298"/>
        <v>21</v>
      </c>
      <c r="AC132">
        <f t="shared" si="299"/>
        <v>14</v>
      </c>
      <c r="AD132">
        <f t="shared" si="300"/>
        <v>16</v>
      </c>
      <c r="AE132">
        <f t="shared" si="305"/>
        <v>14</v>
      </c>
      <c r="AF132">
        <f t="shared" si="306"/>
        <v>16</v>
      </c>
      <c r="AG132" t="str">
        <f t="shared" si="301"/>
        <v/>
      </c>
      <c r="AH132" t="str">
        <f t="shared" si="302"/>
        <v/>
      </c>
      <c r="AI132" t="str">
        <f t="shared" si="303"/>
        <v/>
      </c>
      <c r="AJ132" t="str">
        <f t="shared" si="304"/>
        <v/>
      </c>
      <c r="AK132" t="str">
        <f t="shared" ref="AK132:AK197" si="317">IF(H132&gt;0,CONCATENATE(IF(W132&lt;=12,W132,W132-12),IF(OR(W132&lt;12,W132=24),"am","pm"),"-",IF(X132&lt;=12,X132,X132-12),IF(OR(X132&lt;12,X132=24),"am","pm")),"")</f>
        <v/>
      </c>
      <c r="AL132" t="str">
        <f t="shared" ref="AL132:AL197" si="318">IF(J132&gt;0,CONCATENATE(IF(Y132&lt;=12,Y132,Y132-12),IF(OR(Y132&lt;12,Y132=24),"am","pm"),"-",IF(Z132&lt;=12,Z132,Z132-12),IF(OR(Z132&lt;12,Z132=24),"am","pm")),"")</f>
        <v>2pm-9pm</v>
      </c>
      <c r="AM132" t="str">
        <f t="shared" ref="AM132:AM197" si="319">IF(L132&gt;0,CONCATENATE(IF(AA132&lt;=12,AA132,AA132-12),IF(OR(AA132&lt;12,AA132=24),"am","pm"),"-",IF(AB132&lt;=12,AB132,AB132-12),IF(OR(AB132&lt;12,AB132=24),"am","pm")),"")</f>
        <v>2pm-9pm</v>
      </c>
      <c r="AN132" t="str">
        <f t="shared" ref="AN132:AN197" si="320">IF(N132&gt;0,CONCATENATE(IF(AC132&lt;=12,AC132,AC132-12),IF(OR(AC132&lt;12,AC132=24),"am","pm"),"-",IF(AD132&lt;=12,AD132,AD132-12),IF(OR(AD132&lt;12,AD132=24),"am","pm")),"")</f>
        <v>2pm-4pm</v>
      </c>
      <c r="AO132" t="str">
        <f t="shared" ref="AO132:AO197" si="321">IF(P132&gt;0,CONCATENATE(IF(AE132&lt;=12,AE132,AE132-12),IF(OR(AE132&lt;12,AE132=24),"am","pm"),"-",IF(AF132&lt;=12,AF132,AF132-12),IF(OR(AF132&lt;12,AF132=24),"am","pm")),"")</f>
        <v>2pm-4pm</v>
      </c>
      <c r="AP132" t="str">
        <f t="shared" ref="AP132:AP197" si="322">IF(R132&gt;0,CONCATENATE(IF(AG132&lt;=12,AG132,AG132-12),IF(OR(AG132&lt;12,AG132=24),"am","pm"),"-",IF(AH132&lt;=12,AH132,AH132-12),IF(OR(AH132&lt;12,AH132=24),"am","pm")),"")</f>
        <v/>
      </c>
      <c r="AQ132" t="str">
        <f t="shared" ref="AQ132:AQ197" si="323">IF(T132&gt;0,CONCATENATE(IF(AI132&lt;=12,AI132,AI132-12),IF(OR(AI132&lt;12,AI132=24),"am","pm"),"-",IF(AJ132&lt;=12,AJ132,AJ132-12),IF(OR(AJ132&lt;12,AJ132=24),"am","pm")),"")</f>
        <v/>
      </c>
      <c r="AR132" s="5" t="s">
        <v>241</v>
      </c>
      <c r="AS132" t="s">
        <v>271</v>
      </c>
      <c r="AT132" t="s">
        <v>280</v>
      </c>
      <c r="AU132" t="s">
        <v>275</v>
      </c>
      <c r="AV132" s="3" t="s">
        <v>282</v>
      </c>
      <c r="AW132" s="3" t="s">
        <v>282</v>
      </c>
      <c r="AX132" s="4" t="str">
        <f t="shared" si="307"/>
        <v>{
    'name': "Rally King Brewing",
    'area': "midtown",'hours': {
      'sunday-start':"", 'sunday-end':"", 'monday-start':"1400", 'monday-end':"2100", 'tuesday-start':"1400", 'tuesday-end':"2100", 'wednesday-start':"1400", 'wednesday-end':"1600", 'thursday-start':"1400", 'thursday-end':"1600", 'friday-start':"", 'friday-end':"", 'saturday-start':"", 'saturday-end':""},  'description': "Mondays: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 'link':"https://rallykingbrewing.com/", 'pricing':"med",   'phone-number': "", 'address': "1624 S Lemay Ave #4, Fort Collins, CO", 'other-amenities': ['outdoor','pets','easy'], 'has-drink':false, 'has-food':false},</v>
      </c>
      <c r="AY132" t="str">
        <f t="shared" si="308"/>
        <v>&lt;img src=@img/outdoor.png@&gt;</v>
      </c>
      <c r="AZ132" t="str">
        <f t="shared" si="309"/>
        <v>&lt;img src=@img/pets.png@&gt;</v>
      </c>
      <c r="BA132" t="str">
        <f t="shared" si="310"/>
        <v>&lt;img src=@img/easy.png@&gt;</v>
      </c>
      <c r="BB132" t="str">
        <f t="shared" si="311"/>
        <v/>
      </c>
      <c r="BC132" t="str">
        <f t="shared" si="312"/>
        <v/>
      </c>
      <c r="BD132" t="str">
        <f t="shared" si="313"/>
        <v>&lt;img src=@img/outdoor.png@&gt;&lt;img src=@img/pets.png@&gt;&lt;img src=@img/easy.png@&gt;</v>
      </c>
      <c r="BE132" t="str">
        <f t="shared" si="314"/>
        <v>outdoor pet easy med midtown</v>
      </c>
      <c r="BF132" t="str">
        <f t="shared" si="315"/>
        <v>Midtown</v>
      </c>
      <c r="BG132">
        <v>40.566077</v>
      </c>
      <c r="BH132">
        <v>-105.056792</v>
      </c>
      <c r="BI132" t="str">
        <f t="shared" si="316"/>
        <v>[40.566077,-105.056792],</v>
      </c>
      <c r="BK132" t="str">
        <f>IF(BJ132&gt;0,"&lt;img src=@img/kidicon.png@&gt;","")</f>
        <v/>
      </c>
    </row>
    <row r="133" spans="2:64" ht="21" customHeight="1" x14ac:dyDescent="0.35">
      <c r="B133" t="s">
        <v>658</v>
      </c>
      <c r="C133" t="s">
        <v>284</v>
      </c>
      <c r="E133" t="s">
        <v>400</v>
      </c>
      <c r="G133" t="s">
        <v>659</v>
      </c>
      <c r="H133">
        <v>1500</v>
      </c>
      <c r="I133">
        <v>1800</v>
      </c>
      <c r="J133">
        <v>1500</v>
      </c>
      <c r="K133">
        <v>1800</v>
      </c>
      <c r="L133">
        <v>1500</v>
      </c>
      <c r="M133">
        <v>1800</v>
      </c>
      <c r="N133">
        <v>1500</v>
      </c>
      <c r="O133">
        <v>1800</v>
      </c>
      <c r="P133">
        <v>1500</v>
      </c>
      <c r="Q133">
        <v>1800</v>
      </c>
      <c r="R133">
        <v>1500</v>
      </c>
      <c r="S133">
        <v>1800</v>
      </c>
      <c r="T133">
        <v>1500</v>
      </c>
      <c r="U133">
        <v>1800</v>
      </c>
      <c r="V133" s="4" t="s">
        <v>761</v>
      </c>
      <c r="W133">
        <f t="shared" si="293"/>
        <v>15</v>
      </c>
      <c r="X133">
        <f t="shared" si="294"/>
        <v>18</v>
      </c>
      <c r="Y133">
        <f t="shared" si="295"/>
        <v>15</v>
      </c>
      <c r="Z133">
        <f t="shared" si="296"/>
        <v>18</v>
      </c>
      <c r="AA133">
        <f t="shared" si="297"/>
        <v>15</v>
      </c>
      <c r="AB133">
        <f t="shared" si="298"/>
        <v>18</v>
      </c>
      <c r="AC133">
        <f t="shared" si="299"/>
        <v>15</v>
      </c>
      <c r="AD133">
        <f t="shared" si="300"/>
        <v>18</v>
      </c>
      <c r="AE133">
        <f t="shared" si="305"/>
        <v>15</v>
      </c>
      <c r="AF133">
        <f t="shared" si="306"/>
        <v>18</v>
      </c>
      <c r="AG133">
        <f t="shared" si="301"/>
        <v>15</v>
      </c>
      <c r="AH133">
        <f t="shared" si="302"/>
        <v>18</v>
      </c>
      <c r="AI133">
        <f t="shared" si="303"/>
        <v>15</v>
      </c>
      <c r="AJ133">
        <f t="shared" si="304"/>
        <v>18</v>
      </c>
      <c r="AK133" t="str">
        <f t="shared" si="317"/>
        <v>3pm-6pm</v>
      </c>
      <c r="AL133" t="str">
        <f t="shared" si="318"/>
        <v>3pm-6pm</v>
      </c>
      <c r="AM133" t="str">
        <f t="shared" si="319"/>
        <v>3pm-6pm</v>
      </c>
      <c r="AN133" t="str">
        <f t="shared" si="320"/>
        <v>3pm-6pm</v>
      </c>
      <c r="AO133" t="str">
        <f t="shared" si="321"/>
        <v>3pm-6pm</v>
      </c>
      <c r="AP133" t="str">
        <f t="shared" si="322"/>
        <v>3pm-6pm</v>
      </c>
      <c r="AQ133" t="str">
        <f t="shared" si="323"/>
        <v>3pm-6pm</v>
      </c>
      <c r="AR133" t="s">
        <v>660</v>
      </c>
      <c r="AU133" t="s">
        <v>275</v>
      </c>
      <c r="AV133" s="3" t="s">
        <v>281</v>
      </c>
      <c r="AW133" s="3" t="s">
        <v>281</v>
      </c>
      <c r="AX133" s="4" t="str">
        <f t="shared" si="307"/>
        <v>{
    'name': "Rally5 Street Eats and Bar",
    'area': "midtown",'hours': {
      'sunday-start':"1500", 'sunday-end':"1800", 'monday-start':"1500", 'monday-end':"1800", 'tuesday-start':"1500", 'tuesday-end':"1800", 'wednesday-start':"1500", 'wednesday-end':"1800", 'thursday-start':"1500", 'thursday-end':"1800", 'friday-start':"1500", 'friday-end':"1800", 'saturday-start':"1500", 'saturday-end':"1800"},  'description': "$4 Well Drinks and Micro drafts&lt;br&gt;$5 Wine by the glass, Premium Drafts, Mules, Classics, Mojitos and Margs&lt;br&gt;$2 Off All Shareable Plates", 'link':"https://www.rally5streeteats.com/", 'pricing':"med",   'phone-number': "", 'address': "2310 E Harmony Rd, Fort Collins, CO 80525", 'other-amenities': ['','','easy'], 'has-drink':true, 'has-food':true},</v>
      </c>
      <c r="AY133" t="str">
        <f t="shared" si="308"/>
        <v/>
      </c>
      <c r="AZ133" t="str">
        <f t="shared" si="309"/>
        <v/>
      </c>
      <c r="BA133" t="str">
        <f t="shared" si="310"/>
        <v>&lt;img src=@img/easy.png@&gt;</v>
      </c>
      <c r="BB133" t="str">
        <f t="shared" si="311"/>
        <v>&lt;img src=@img/drinkicon.png@&gt;</v>
      </c>
      <c r="BC133" t="str">
        <f t="shared" si="312"/>
        <v>&lt;img src=@img/foodicon.png@&gt;</v>
      </c>
      <c r="BD133" t="str">
        <f t="shared" si="313"/>
        <v>&lt;img src=@img/easy.png@&gt;&lt;img src=@img/drinkicon.png@&gt;&lt;img src=@img/foodicon.png@&gt;</v>
      </c>
      <c r="BE133" t="str">
        <f t="shared" si="314"/>
        <v>drink food easy med midtown</v>
      </c>
      <c r="BF133" t="str">
        <f t="shared" si="315"/>
        <v>Midtown</v>
      </c>
      <c r="BG133">
        <v>40.523690000000002</v>
      </c>
      <c r="BH133">
        <v>-105.03435</v>
      </c>
      <c r="BI133" t="str">
        <f t="shared" si="316"/>
        <v>[40.52369,-105.03435],</v>
      </c>
    </row>
    <row r="134" spans="2:64" ht="21" customHeight="1" x14ac:dyDescent="0.35">
      <c r="B134" t="s">
        <v>592</v>
      </c>
      <c r="C134" t="s">
        <v>283</v>
      </c>
      <c r="E134" t="s">
        <v>52</v>
      </c>
      <c r="G134" t="s">
        <v>611</v>
      </c>
      <c r="W134" t="str">
        <f t="shared" si="293"/>
        <v/>
      </c>
      <c r="X134" t="str">
        <f t="shared" si="294"/>
        <v/>
      </c>
      <c r="Y134" t="str">
        <f t="shared" si="295"/>
        <v/>
      </c>
      <c r="Z134" t="str">
        <f t="shared" si="296"/>
        <v/>
      </c>
      <c r="AA134" t="str">
        <f t="shared" si="297"/>
        <v/>
      </c>
      <c r="AB134" t="str">
        <f t="shared" si="298"/>
        <v/>
      </c>
      <c r="AC134" t="str">
        <f t="shared" si="299"/>
        <v/>
      </c>
      <c r="AD134" t="str">
        <f t="shared" si="300"/>
        <v/>
      </c>
      <c r="AE134" t="str">
        <f t="shared" si="305"/>
        <v/>
      </c>
      <c r="AF134" t="str">
        <f t="shared" si="306"/>
        <v/>
      </c>
      <c r="AG134" t="str">
        <f t="shared" si="301"/>
        <v/>
      </c>
      <c r="AH134" t="str">
        <f t="shared" si="302"/>
        <v/>
      </c>
      <c r="AI134" t="str">
        <f t="shared" si="303"/>
        <v/>
      </c>
      <c r="AJ134" t="str">
        <f t="shared" si="304"/>
        <v/>
      </c>
      <c r="AK134" t="str">
        <f t="shared" si="317"/>
        <v/>
      </c>
      <c r="AL134" t="str">
        <f t="shared" si="318"/>
        <v/>
      </c>
      <c r="AM134" t="str">
        <f t="shared" si="319"/>
        <v/>
      </c>
      <c r="AN134" t="str">
        <f t="shared" si="320"/>
        <v/>
      </c>
      <c r="AO134" t="str">
        <f t="shared" si="321"/>
        <v/>
      </c>
      <c r="AP134" t="str">
        <f t="shared" si="322"/>
        <v/>
      </c>
      <c r="AQ134" t="str">
        <f t="shared" si="323"/>
        <v/>
      </c>
      <c r="AR134" t="s">
        <v>634</v>
      </c>
      <c r="AU134" t="s">
        <v>27</v>
      </c>
      <c r="AV134" s="3" t="s">
        <v>282</v>
      </c>
      <c r="AW134" s="3" t="s">
        <v>282</v>
      </c>
      <c r="AX134" s="4" t="str">
        <f t="shared" si="307"/>
        <v>{
    'name': "Ramskellar Pub &amp; Grub",
    'area': "campus",'hours': {
      'sunday-start':"", 'sunday-end':"", 'monday-start':"", 'monday-end':"", 'tuesday-start':"", 'tuesday-end':"", 'wednesday-start':"", 'wednesday-end':"", 'thursday-start':"", 'thursday-end':"", 'friday-start':"", 'friday-end':"", 'saturday-start':"", 'saturday-end':""},  'description': "", 'link':"https://lsc.colostate.edu/lory-student-centers-ramskeller-pub/", 'pricing':"low",   'phone-number': "", 'address': "500 University Ave Fort Collins CO", 'other-amenities': ['','','medium'], 'has-drink':false, 'has-food':false},</v>
      </c>
      <c r="AY134" t="str">
        <f t="shared" si="308"/>
        <v/>
      </c>
      <c r="AZ134" t="str">
        <f t="shared" si="309"/>
        <v/>
      </c>
      <c r="BA134" t="str">
        <f t="shared" si="310"/>
        <v>&lt;img src=@img/medium.png@&gt;</v>
      </c>
      <c r="BB134" t="str">
        <f t="shared" si="311"/>
        <v/>
      </c>
      <c r="BC134" t="str">
        <f t="shared" si="312"/>
        <v/>
      </c>
      <c r="BD134" t="str">
        <f t="shared" si="313"/>
        <v>&lt;img src=@img/medium.png@&gt;</v>
      </c>
      <c r="BE134" t="str">
        <f t="shared" si="314"/>
        <v>medium low campus</v>
      </c>
      <c r="BF134" t="str">
        <f t="shared" si="315"/>
        <v>Near Campus</v>
      </c>
      <c r="BG134">
        <v>40.573785000000001</v>
      </c>
      <c r="BH134">
        <v>-105.08336060000001</v>
      </c>
      <c r="BI134" t="str">
        <f t="shared" si="316"/>
        <v>[40.573785,-105.0833606],</v>
      </c>
    </row>
    <row r="135" spans="2:64" ht="21" customHeight="1" x14ac:dyDescent="0.35">
      <c r="B135" t="s">
        <v>160</v>
      </c>
      <c r="C135" t="s">
        <v>395</v>
      </c>
      <c r="D135" t="s">
        <v>161</v>
      </c>
      <c r="E135" t="s">
        <v>33</v>
      </c>
      <c r="G135" s="2" t="s">
        <v>162</v>
      </c>
      <c r="J135">
        <v>1600</v>
      </c>
      <c r="K135">
        <v>1800</v>
      </c>
      <c r="L135">
        <v>1600</v>
      </c>
      <c r="M135">
        <v>1800</v>
      </c>
      <c r="N135">
        <v>1600</v>
      </c>
      <c r="O135">
        <v>1800</v>
      </c>
      <c r="P135">
        <v>1600</v>
      </c>
      <c r="Q135">
        <v>1800</v>
      </c>
      <c r="R135">
        <v>1600</v>
      </c>
      <c r="S135">
        <v>1800</v>
      </c>
      <c r="T135">
        <v>1600</v>
      </c>
      <c r="U135">
        <v>1800</v>
      </c>
      <c r="V135" t="s">
        <v>750</v>
      </c>
      <c r="W135" t="str">
        <f t="shared" si="293"/>
        <v/>
      </c>
      <c r="X135" t="str">
        <f t="shared" si="294"/>
        <v/>
      </c>
      <c r="Y135">
        <f t="shared" si="295"/>
        <v>16</v>
      </c>
      <c r="Z135">
        <f t="shared" si="296"/>
        <v>18</v>
      </c>
      <c r="AA135">
        <f t="shared" si="297"/>
        <v>16</v>
      </c>
      <c r="AB135">
        <f t="shared" si="298"/>
        <v>18</v>
      </c>
      <c r="AC135">
        <f t="shared" si="299"/>
        <v>16</v>
      </c>
      <c r="AD135">
        <f t="shared" si="300"/>
        <v>18</v>
      </c>
      <c r="AE135">
        <f t="shared" si="305"/>
        <v>16</v>
      </c>
      <c r="AF135">
        <f t="shared" si="306"/>
        <v>18</v>
      </c>
      <c r="AG135">
        <f t="shared" si="301"/>
        <v>16</v>
      </c>
      <c r="AH135">
        <f t="shared" si="302"/>
        <v>18</v>
      </c>
      <c r="AI135">
        <f t="shared" si="303"/>
        <v>16</v>
      </c>
      <c r="AJ135">
        <f t="shared" si="304"/>
        <v>18</v>
      </c>
      <c r="AK135" t="str">
        <f t="shared" si="317"/>
        <v/>
      </c>
      <c r="AL135" t="str">
        <f t="shared" si="318"/>
        <v>4pm-6pm</v>
      </c>
      <c r="AM135" t="str">
        <f t="shared" si="319"/>
        <v>4pm-6pm</v>
      </c>
      <c r="AN135" t="str">
        <f t="shared" si="320"/>
        <v>4pm-6pm</v>
      </c>
      <c r="AO135" t="str">
        <f t="shared" si="321"/>
        <v>4pm-6pm</v>
      </c>
      <c r="AP135" t="str">
        <f t="shared" si="322"/>
        <v>4pm-6pm</v>
      </c>
      <c r="AQ135" t="str">
        <f t="shared" si="323"/>
        <v>4pm-6pm</v>
      </c>
      <c r="AR135" s="2" t="s">
        <v>317</v>
      </c>
      <c r="AU135" t="s">
        <v>274</v>
      </c>
      <c r="AV135" s="3" t="s">
        <v>281</v>
      </c>
      <c r="AW135" s="3" t="s">
        <v>281</v>
      </c>
      <c r="AX135" s="4" t="str">
        <f t="shared" si="307"/>
        <v>{
    'name': "RARE Italian",
    'area': "old",'hours': {
      'sunday-start':"", 'sunday-end':"", 'monday-start':"1600", 'monday-end':"1800", 'tuesday-start':"1600", 'tuesday-end':"1800", 'wednesday-start':"1600", 'wednesday-end':"1800", 'thursday-start':"1600", 'thursday-end':"1800", 'friday-start':"1600", 'friday-end':"1800", 'saturday-start':"1600", 'saturday-end':"1800"},  'description': "Miller High Life (Bottle) 2&lt;Br&gt; New Belgium Bohemian Pilsner 2&lt;Br&gt; New Belgium Rotator 2&lt;Br&gt; Odell Ipa 3&lt;Br&gt; Horse &amp; Dragon Rotator 3&lt;Br&gt; Moretti Italian Lager 4&lt;Br&gt; Equinox Rotator 3&lt;Br&gt; Chilled House-Made Limoncello 3&lt;Br&gt; Negroni 6&lt;Br&gt; Italian Arnold Palmer 6&lt;Br&gt; Lumen 5&lt;Br&gt; Dreamsicle 5&lt;Br&gt; Well Drinks 4&lt;Br&gt; Wine $6 Glasses Amd $18 Carafes&lt;Br&gt; Make Your Own Antipasta - 1 Item For $4.5, 4 Items For $14, 8 Items For $24 &lt;Br&gt; Single Meatball 2&lt;Br&gt; Truffle Fries 5&lt;Br&gt; Chili-Glazed Brussels Sprouts  5&lt;Br&gt; Antipasto Platter 6&lt;Br&gt; Margherita Pizzetta 7&lt;Br&gt; Quattro Formaggi Pizzetta 9&lt;Br&gt; Salami Pizzetta 9&lt;br&gt;RARE burger served with fries or a salar $9&lt;br&gt;Polpette appetizer $10 ", 'link':"http://www.rareitalian.com/", 'pricing':"high",   'phone-number': "", 'address': "101 S. College Avenue, Fort Collins, CO 80524", 'other-amenities': ['','','hard'], 'has-drink':true, 'has-food':true},</v>
      </c>
      <c r="AY135" t="str">
        <f t="shared" si="308"/>
        <v/>
      </c>
      <c r="AZ135" t="str">
        <f t="shared" si="309"/>
        <v/>
      </c>
      <c r="BA135" t="str">
        <f t="shared" si="310"/>
        <v>&lt;img src=@img/hard.png@&gt;</v>
      </c>
      <c r="BB135" t="str">
        <f t="shared" si="311"/>
        <v>&lt;img src=@img/drinkicon.png@&gt;</v>
      </c>
      <c r="BC135" t="str">
        <f t="shared" si="312"/>
        <v>&lt;img src=@img/foodicon.png@&gt;</v>
      </c>
      <c r="BD135" t="str">
        <f t="shared" si="313"/>
        <v>&lt;img src=@img/hard.png@&gt;&lt;img src=@img/drinkicon.png@&gt;&lt;img src=@img/foodicon.png@&gt;</v>
      </c>
      <c r="BE135" t="str">
        <f t="shared" si="314"/>
        <v>drink food hard high old</v>
      </c>
      <c r="BF135" t="str">
        <f t="shared" si="315"/>
        <v>Old Town</v>
      </c>
      <c r="BG135">
        <v>40.586821999999998</v>
      </c>
      <c r="BH135">
        <v>-105.07723799999999</v>
      </c>
      <c r="BI135" t="str">
        <f t="shared" si="316"/>
        <v>[40.586822,-105.077238],</v>
      </c>
      <c r="BK135" t="str">
        <f t="shared" ref="BK135:BK141" si="324">IF(BJ135&gt;0,"&lt;img src=@img/kidicon.png@&gt;","")</f>
        <v/>
      </c>
    </row>
    <row r="136" spans="2:64" ht="21" customHeight="1" x14ac:dyDescent="0.35">
      <c r="B136" t="s">
        <v>667</v>
      </c>
      <c r="C136" t="s">
        <v>395</v>
      </c>
      <c r="E136" t="s">
        <v>400</v>
      </c>
      <c r="G136" s="2" t="s">
        <v>806</v>
      </c>
      <c r="J136">
        <v>1500</v>
      </c>
      <c r="K136">
        <v>1800</v>
      </c>
      <c r="L136">
        <v>1500</v>
      </c>
      <c r="M136">
        <v>2100</v>
      </c>
      <c r="N136">
        <v>1500</v>
      </c>
      <c r="O136">
        <v>1800</v>
      </c>
      <c r="P136">
        <v>1500</v>
      </c>
      <c r="Q136">
        <v>1800</v>
      </c>
      <c r="R136">
        <v>1500</v>
      </c>
      <c r="S136">
        <v>1800</v>
      </c>
      <c r="T136">
        <v>1500</v>
      </c>
      <c r="U136">
        <v>1800</v>
      </c>
      <c r="V136" t="s">
        <v>807</v>
      </c>
      <c r="Y136">
        <f t="shared" si="295"/>
        <v>15</v>
      </c>
      <c r="Z136">
        <f t="shared" si="296"/>
        <v>18</v>
      </c>
      <c r="AA136">
        <f t="shared" ref="AA136" si="325">IF(L136&gt;0,L136/100,"")</f>
        <v>15</v>
      </c>
      <c r="AB136">
        <f t="shared" ref="AB136" si="326">IF(M136&gt;0,M136/100,"")</f>
        <v>21</v>
      </c>
      <c r="AC136">
        <f t="shared" ref="AC136" si="327">IF(N136&gt;0,N136/100,"")</f>
        <v>15</v>
      </c>
      <c r="AD136">
        <f t="shared" ref="AD136" si="328">IF(O136&gt;0,O136/100,"")</f>
        <v>18</v>
      </c>
      <c r="AE136">
        <f t="shared" ref="AE136" si="329">IF(P136&gt;0,P136/100,"")</f>
        <v>15</v>
      </c>
      <c r="AF136">
        <f t="shared" ref="AF136" si="330">IF(Q136&gt;0,Q136/100,"")</f>
        <v>18</v>
      </c>
      <c r="AG136">
        <f t="shared" ref="AG136" si="331">IF(R136&gt;0,R136/100,"")</f>
        <v>15</v>
      </c>
      <c r="AH136">
        <f t="shared" ref="AH136" si="332">IF(S136&gt;0,S136/100,"")</f>
        <v>18</v>
      </c>
      <c r="AI136">
        <f t="shared" ref="AI136" si="333">IF(T136&gt;0,T136/100,"")</f>
        <v>15</v>
      </c>
      <c r="AJ136">
        <f t="shared" ref="AJ136" si="334">IF(U136&gt;0,U136/100,"")</f>
        <v>18</v>
      </c>
      <c r="AK136" t="str">
        <f t="shared" ref="AK136" si="335">IF(H136&gt;0,CONCATENATE(IF(W136&lt;=12,W136,W136-12),IF(OR(W136&lt;12,W136=24),"am","pm"),"-",IF(X136&lt;=12,X136,X136-12),IF(OR(X136&lt;12,X136=24),"am","pm")),"")</f>
        <v/>
      </c>
      <c r="AL136" t="str">
        <f t="shared" ref="AL136" si="336">IF(J136&gt;0,CONCATENATE(IF(Y136&lt;=12,Y136,Y136-12),IF(OR(Y136&lt;12,Y136=24),"am","pm"),"-",IF(Z136&lt;=12,Z136,Z136-12),IF(OR(Z136&lt;12,Z136=24),"am","pm")),"")</f>
        <v>3pm-6pm</v>
      </c>
      <c r="AM136" t="str">
        <f t="shared" ref="AM136" si="337">IF(L136&gt;0,CONCATENATE(IF(AA136&lt;=12,AA136,AA136-12),IF(OR(AA136&lt;12,AA136=24),"am","pm"),"-",IF(AB136&lt;=12,AB136,AB136-12),IF(OR(AB136&lt;12,AB136=24),"am","pm")),"")</f>
        <v>3pm-9pm</v>
      </c>
      <c r="AN136" t="str">
        <f t="shared" ref="AN136" si="338">IF(N136&gt;0,CONCATENATE(IF(AC136&lt;=12,AC136,AC136-12),IF(OR(AC136&lt;12,AC136=24),"am","pm"),"-",IF(AD136&lt;=12,AD136,AD136-12),IF(OR(AD136&lt;12,AD136=24),"am","pm")),"")</f>
        <v>3pm-6pm</v>
      </c>
      <c r="AO136" t="str">
        <f t="shared" ref="AO136" si="339">IF(P136&gt;0,CONCATENATE(IF(AE136&lt;=12,AE136,AE136-12),IF(OR(AE136&lt;12,AE136=24),"am","pm"),"-",IF(AF136&lt;=12,AF136,AF136-12),IF(OR(AF136&lt;12,AF136=24),"am","pm")),"")</f>
        <v>3pm-6pm</v>
      </c>
      <c r="AP136" t="str">
        <f t="shared" ref="AP136" si="340">IF(R136&gt;0,CONCATENATE(IF(AG136&lt;=12,AG136,AG136-12),IF(OR(AG136&lt;12,AG136=24),"am","pm"),"-",IF(AH136&lt;=12,AH136,AH136-12),IF(OR(AH136&lt;12,AH136=24),"am","pm")),"")</f>
        <v>3pm-6pm</v>
      </c>
      <c r="AQ136" t="str">
        <f t="shared" ref="AQ136" si="341">IF(T136&gt;0,CONCATENATE(IF(AI136&lt;=12,AI136,AI136-12),IF(OR(AI136&lt;12,AI136=24),"am","pm"),"-",IF(AJ136&lt;=12,AJ136,AJ136-12),IF(OR(AJ136&lt;12,AJ136=24),"am","pm")),"")</f>
        <v>3pm-6pm</v>
      </c>
      <c r="AR136" s="2"/>
      <c r="AU136" t="s">
        <v>274</v>
      </c>
      <c r="AV136" s="3" t="s">
        <v>281</v>
      </c>
      <c r="AW136" s="3" t="s">
        <v>281</v>
      </c>
      <c r="AX136" s="4" t="str">
        <f t="shared" ref="AX136" si="342">CONCATENATE("{
    'name': """,B136,""",
    'area': ","""",C136,""",",
"'hours': {
      'sunday-start':","""",H136,"""",", 'sunday-end':","""",I136,"""",", 'monday-start':","""",J136,"""",", 'monday-end':","""",K136,"""",", 'tuesday-start':","""",L136,"""",", 'tuesday-end':","""",M136,""", 'wednesday-start':","""",N136,""", 'wednesday-end':","""",O136,""", 'thursday-start':","""",P136,""", 'thursday-end':","""",Q136,""", 'friday-start':","""",R136,""", 'friday-end':","""",S136,""", 'saturday-start':","""",T136,""", 'saturday-end':","""",U136,"""","},","  'description': ","""",V136,"""",", 'link':","""",AR136,"""",", 'pricing':","""",E136,"""",",   'phone-number': ","""",F136,"""",", 'address': ","""",G136,"""",", 'other-amenities': [","'",AS136,"','",AT136,"','",AU136,"'","]",", 'has-drink':",AV136,", 'has-food':",AW136,"},")</f>
        <v>{
    'name': "The Regional",
    'area': "old",'hours': {
      'sunday-start':"", 'sunday-end':"", 'monday-start':"1500", 'monday-end':"1800", 'tuesday-start':"1500", 'tuesday-end':"2100", 'wednesday-start':"1500", 'wednesday-end':"1800", 'thursday-start':"1500", 'thursday-end':"1800", 'friday-start':"1500", 'friday-end':"1800", 'saturday-start':"1500", 'saturday-end':"1800"},  'description': "$6 Stonewood House Wines&lt;br&gt;$6 Infused Cocktails&lt;br&gt;$5 Well Cocktails&lt;br&gt;$4 Canned Beer&lt;br&gt;$1 Off Draft Beer&lt;br&gt;$1.50 Raw Oysters&lt;br&gt;$6 Shared Plates&lt;br&gt;$8 Reggie Burger", 'link':"", 'pricing':"med",   'phone-number': "", 'address': "130 South Mason St. Fort Collins, CO 80524", 'other-amenities': ['','','hard'], 'has-drink':true, 'has-food':true},</v>
      </c>
      <c r="AY136" t="str">
        <f t="shared" ref="AY136" si="343">IF(AS136&gt;0,"&lt;img src=@img/outdoor.png@&gt;","")</f>
        <v/>
      </c>
      <c r="AZ136" t="str">
        <f t="shared" ref="AZ136" si="344">IF(AT136&gt;0,"&lt;img src=@img/pets.png@&gt;","")</f>
        <v/>
      </c>
      <c r="BA136" t="str">
        <f t="shared" ref="BA136" si="345">IF(AU136="hard","&lt;img src=@img/hard.png@&gt;",IF(AU136="medium","&lt;img src=@img/medium.png@&gt;",IF(AU136="easy","&lt;img src=@img/easy.png@&gt;","")))</f>
        <v>&lt;img src=@img/hard.png@&gt;</v>
      </c>
      <c r="BB136" t="str">
        <f t="shared" ref="BB136" si="346">IF(AV136="true","&lt;img src=@img/drinkicon.png@&gt;","")</f>
        <v>&lt;img src=@img/drinkicon.png@&gt;</v>
      </c>
      <c r="BC136" t="str">
        <f t="shared" ref="BC136" si="347">IF(AW136="true","&lt;img src=@img/foodicon.png@&gt;","")</f>
        <v>&lt;img src=@img/foodicon.png@&gt;</v>
      </c>
      <c r="BD136" t="str">
        <f t="shared" ref="BD136" si="348">CONCATENATE(AY136,AZ136,BA136,BB136,BC136,BK136)</f>
        <v>&lt;img src=@img/hard.png@&gt;&lt;img src=@img/drinkicon.png@&gt;&lt;img src=@img/foodicon.png@&gt;</v>
      </c>
      <c r="BE136" t="str">
        <f t="shared" ref="BE136" si="349">CONCATENATE(IF(AS136&gt;0,"outdoor ",""),IF(AT136&gt;0,"pet ",""),IF(AV136="true","drink ",""),IF(AW136="true","food ",""),AU136," ",E136," ",C136,IF(BJ136=TRUE," kid",""))</f>
        <v>drink food hard med old</v>
      </c>
      <c r="BF136" t="str">
        <f t="shared" ref="BF136" si="350">IF(C136="old","Old Town",IF(C136="campus","Near Campus",IF(C136="sfoco","South Foco",IF(C136="nfoco","North Foco",IF(C136="midtown","Midtown",IF(C136="cwest","Campus West",IF(C136="efoco","East FoCo",IF(C136="windsor","Windsor",""))))))))</f>
        <v>Old Town</v>
      </c>
      <c r="BG136">
        <v>40.58663</v>
      </c>
      <c r="BH136">
        <v>-105.07863</v>
      </c>
      <c r="BI136" t="str">
        <f t="shared" ref="BI136" si="351">CONCATENATE("[",BG136,",",BH136,"],")</f>
        <v>[40.58663,-105.07863],</v>
      </c>
      <c r="BK136" t="str">
        <f t="shared" ref="BK136" si="352">IF(BJ136&gt;0,"&lt;img src=@img/kidicon.png@&gt;","")</f>
        <v/>
      </c>
    </row>
    <row r="137" spans="2:64" ht="21" customHeight="1" x14ac:dyDescent="0.35">
      <c r="B137" s="17" t="s">
        <v>770</v>
      </c>
      <c r="C137" t="s">
        <v>395</v>
      </c>
      <c r="E137" t="s">
        <v>400</v>
      </c>
      <c r="G137" s="2" t="s">
        <v>773</v>
      </c>
      <c r="H137">
        <v>1400</v>
      </c>
      <c r="I137">
        <v>1800</v>
      </c>
      <c r="J137">
        <v>1400</v>
      </c>
      <c r="K137">
        <v>1800</v>
      </c>
      <c r="L137">
        <v>1400</v>
      </c>
      <c r="M137">
        <v>1800</v>
      </c>
      <c r="N137">
        <v>1400</v>
      </c>
      <c r="O137">
        <v>1800</v>
      </c>
      <c r="P137">
        <v>1400</v>
      </c>
      <c r="Q137">
        <v>1800</v>
      </c>
      <c r="V137" t="s">
        <v>771</v>
      </c>
      <c r="W137">
        <f t="shared" ref="W137" si="353">IF(H137&gt;0,H137/100,"")</f>
        <v>14</v>
      </c>
      <c r="X137">
        <f t="shared" ref="X137" si="354">IF(I137&gt;0,I137/100,"")</f>
        <v>18</v>
      </c>
      <c r="Y137">
        <f t="shared" ref="Y137" si="355">IF(J137&gt;0,J137/100,"")</f>
        <v>14</v>
      </c>
      <c r="Z137">
        <f t="shared" ref="Z137" si="356">IF(K137&gt;0,K137/100,"")</f>
        <v>18</v>
      </c>
      <c r="AA137">
        <f t="shared" ref="AA137" si="357">IF(L137&gt;0,L137/100,"")</f>
        <v>14</v>
      </c>
      <c r="AB137">
        <f t="shared" ref="AB137" si="358">IF(M137&gt;0,M137/100,"")</f>
        <v>18</v>
      </c>
      <c r="AC137">
        <f t="shared" ref="AC137" si="359">IF(N137&gt;0,N137/100,"")</f>
        <v>14</v>
      </c>
      <c r="AD137">
        <f t="shared" ref="AD137" si="360">IF(O137&gt;0,O137/100,"")</f>
        <v>18</v>
      </c>
      <c r="AE137">
        <f t="shared" ref="AE137" si="361">IF(P137&gt;0,P137/100,"")</f>
        <v>14</v>
      </c>
      <c r="AF137">
        <f t="shared" ref="AF137" si="362">IF(Q137&gt;0,Q137/100,"")</f>
        <v>18</v>
      </c>
      <c r="AG137" t="str">
        <f t="shared" ref="AG137" si="363">IF(R137&gt;0,R137/100,"")</f>
        <v/>
      </c>
      <c r="AH137" t="str">
        <f t="shared" ref="AH137" si="364">IF(S137&gt;0,S137/100,"")</f>
        <v/>
      </c>
      <c r="AI137" t="str">
        <f t="shared" ref="AI137" si="365">IF(T137&gt;0,T137/100,"")</f>
        <v/>
      </c>
      <c r="AJ137" t="str">
        <f t="shared" ref="AJ137" si="366">IF(U137&gt;0,U137/100,"")</f>
        <v/>
      </c>
      <c r="AK137" t="str">
        <f t="shared" ref="AK137" si="367">IF(H137&gt;0,CONCATENATE(IF(W137&lt;=12,W137,W137-12),IF(OR(W137&lt;12,W137=24),"am","pm"),"-",IF(X137&lt;=12,X137,X137-12),IF(OR(X137&lt;12,X137=24),"am","pm")),"")</f>
        <v>2pm-6pm</v>
      </c>
      <c r="AL137" t="str">
        <f t="shared" ref="AL137" si="368">IF(J137&gt;0,CONCATENATE(IF(Y137&lt;=12,Y137,Y137-12),IF(OR(Y137&lt;12,Y137=24),"am","pm"),"-",IF(Z137&lt;=12,Z137,Z137-12),IF(OR(Z137&lt;12,Z137=24),"am","pm")),"")</f>
        <v>2pm-6pm</v>
      </c>
      <c r="AM137" t="str">
        <f t="shared" ref="AM137" si="369">IF(L137&gt;0,CONCATENATE(IF(AA137&lt;=12,AA137,AA137-12),IF(OR(AA137&lt;12,AA137=24),"am","pm"),"-",IF(AB137&lt;=12,AB137,AB137-12),IF(OR(AB137&lt;12,AB137=24),"am","pm")),"")</f>
        <v>2pm-6pm</v>
      </c>
      <c r="AN137" t="str">
        <f t="shared" ref="AN137" si="370">IF(N137&gt;0,CONCATENATE(IF(AC137&lt;=12,AC137,AC137-12),IF(OR(AC137&lt;12,AC137=24),"am","pm"),"-",IF(AD137&lt;=12,AD137,AD137-12),IF(OR(AD137&lt;12,AD137=24),"am","pm")),"")</f>
        <v>2pm-6pm</v>
      </c>
      <c r="AO137" t="str">
        <f t="shared" ref="AO137" si="371">IF(P137&gt;0,CONCATENATE(IF(AE137&lt;=12,AE137,AE137-12),IF(OR(AE137&lt;12,AE137=24),"am","pm"),"-",IF(AF137&lt;=12,AF137,AF137-12),IF(OR(AF137&lt;12,AF137=24),"am","pm")),"")</f>
        <v>2pm-6pm</v>
      </c>
      <c r="AP137" t="str">
        <f t="shared" ref="AP137" si="372">IF(R137&gt;0,CONCATENATE(IF(AG137&lt;=12,AG137,AG137-12),IF(OR(AG137&lt;12,AG137=24),"am","pm"),"-",IF(AH137&lt;=12,AH137,AH137-12),IF(OR(AH137&lt;12,AH137=24),"am","pm")),"")</f>
        <v/>
      </c>
      <c r="AQ137" t="str">
        <f t="shared" ref="AQ137" si="373">IF(T137&gt;0,CONCATENATE(IF(AI137&lt;=12,AI137,AI137-12),IF(OR(AI137&lt;12,AI137=24),"am","pm"),"-",IF(AJ137&lt;=12,AJ137,AJ137-12),IF(OR(AJ137&lt;12,AJ137=24),"am","pm")),"")</f>
        <v/>
      </c>
      <c r="AR137" s="2" t="s">
        <v>772</v>
      </c>
      <c r="AU137" t="s">
        <v>274</v>
      </c>
      <c r="AV137" s="3" t="s">
        <v>281</v>
      </c>
      <c r="AW137" s="3" t="s">
        <v>282</v>
      </c>
      <c r="AX137" s="4" t="str">
        <f t="shared" ref="AX137" si="374">CONCATENATE("{
    'name': """,B137,""",
    'area': ","""",C137,""",",
"'hours': {
      'sunday-start':","""",H137,"""",", 'sunday-end':","""",I137,"""",", 'monday-start':","""",J137,"""",", 'monday-end':","""",K137,"""",", 'tuesday-start':","""",L137,"""",", 'tuesday-end':","""",M137,""", 'wednesday-start':","""",N137,""", 'wednesday-end':","""",O137,""", 'thursday-start':","""",P137,""", 'thursday-end':","""",Q137,""", 'friday-start':","""",R137,""", 'friday-end':","""",S137,""", 'saturday-start':","""",T137,""", 'saturday-end':","""",U137,"""","},","  'description': ","""",V137,"""",", 'link':","""",AR137,"""",", 'pricing':","""",E137,"""",",   'phone-number': ","""",F137,"""",", 'address': ","""",G137,"""",", 'other-amenities': [","'",AS137,"','",AT137,"','",AU137,"'","]",", 'has-drink':",AV137,", 'has-food':",AW137,"},")</f>
        <v>{
    'name': "The Reserve by Old Elk Distillery",
    'area': "old",'hours': {
      'sunday-start':"1400", 'sunday-end':"1800", 'monday-start':"1400", 'monday-end':"1800", 'tuesday-start':"1400", 'tuesday-end':"1800", 'wednesday-start':"1400", 'wednesday-end':"1800", 'thursday-start':"1400", 'thursday-end':"1800", 'friday-start':"", 'friday-end':"", 'saturday-start':"", 'saturday-end':""},  'description': "Highball Happy Hour - Sunday-Thursday, 2-6pm - all highball cocktails only $5", 'link':"https://www.oldelkdistillery.com/the-reserve", 'pricing':"med",   'phone-number': "", 'address': "253 Linden Street, Fort Collins, CO 80524", 'other-amenities': ['','','hard'], 'has-drink':true, 'has-food':false},</v>
      </c>
      <c r="AY137" t="str">
        <f t="shared" ref="AY137" si="375">IF(AS137&gt;0,"&lt;img src=@img/outdoor.png@&gt;","")</f>
        <v/>
      </c>
      <c r="AZ137" t="str">
        <f t="shared" ref="AZ137" si="376">IF(AT137&gt;0,"&lt;img src=@img/pets.png@&gt;","")</f>
        <v/>
      </c>
      <c r="BA137" t="str">
        <f t="shared" ref="BA137" si="377">IF(AU137="hard","&lt;img src=@img/hard.png@&gt;",IF(AU137="medium","&lt;img src=@img/medium.png@&gt;",IF(AU137="easy","&lt;img src=@img/easy.png@&gt;","")))</f>
        <v>&lt;img src=@img/hard.png@&gt;</v>
      </c>
      <c r="BB137" t="str">
        <f t="shared" ref="BB137" si="378">IF(AV137="true","&lt;img src=@img/drinkicon.png@&gt;","")</f>
        <v>&lt;img src=@img/drinkicon.png@&gt;</v>
      </c>
      <c r="BC137" t="str">
        <f t="shared" ref="BC137" si="379">IF(AW137="true","&lt;img src=@img/foodicon.png@&gt;","")</f>
        <v/>
      </c>
      <c r="BD137" t="str">
        <f t="shared" ref="BD137" si="380">CONCATENATE(AY137,AZ137,BA137,BB137,BC137,BK137)</f>
        <v>&lt;img src=@img/hard.png@&gt;&lt;img src=@img/drinkicon.png@&gt;</v>
      </c>
      <c r="BE137" t="str">
        <f t="shared" ref="BE137" si="381">CONCATENATE(IF(AS137&gt;0,"outdoor ",""),IF(AT137&gt;0,"pet ",""),IF(AV137="true","drink ",""),IF(AW137="true","food ",""),AU137," ",E137," ",C137,IF(BJ137=TRUE," kid",""))</f>
        <v>drink hard med old</v>
      </c>
      <c r="BF137" t="str">
        <f t="shared" ref="BF137" si="382">IF(C137="old","Old Town",IF(C137="campus","Near Campus",IF(C137="sfoco","South Foco",IF(C137="nfoco","North Foco",IF(C137="midtown","Midtown",IF(C137="cwest","Campus West",IF(C137="efoco","East FoCo",IF(C137="windsor","Windsor",""))))))))</f>
        <v>Old Town</v>
      </c>
      <c r="BG137">
        <v>40.588990000000003</v>
      </c>
      <c r="BH137">
        <v>-105.07470000000001</v>
      </c>
      <c r="BI137" t="str">
        <f t="shared" ref="BI137" si="383">CONCATENATE("[",BG137,",",BH137,"],")</f>
        <v>[40.58899,-105.0747],</v>
      </c>
    </row>
    <row r="138" spans="2:64" ht="21" customHeight="1" x14ac:dyDescent="0.35">
      <c r="B138" t="s">
        <v>41</v>
      </c>
      <c r="C138" t="s">
        <v>395</v>
      </c>
      <c r="D138" t="s">
        <v>42</v>
      </c>
      <c r="E138" t="s">
        <v>400</v>
      </c>
      <c r="G138" s="1" t="s">
        <v>43</v>
      </c>
      <c r="J138">
        <v>1500</v>
      </c>
      <c r="K138">
        <v>1800</v>
      </c>
      <c r="L138">
        <v>1500</v>
      </c>
      <c r="M138">
        <v>1800</v>
      </c>
      <c r="N138">
        <v>1500</v>
      </c>
      <c r="O138">
        <v>1800</v>
      </c>
      <c r="P138">
        <v>1500</v>
      </c>
      <c r="Q138">
        <v>1800</v>
      </c>
      <c r="R138">
        <v>1500</v>
      </c>
      <c r="S138">
        <v>1800</v>
      </c>
      <c r="V138" t="s">
        <v>751</v>
      </c>
      <c r="W138" t="str">
        <f t="shared" si="293"/>
        <v/>
      </c>
      <c r="X138" t="str">
        <f t="shared" si="294"/>
        <v/>
      </c>
      <c r="Y138">
        <f t="shared" si="295"/>
        <v>15</v>
      </c>
      <c r="Z138">
        <f t="shared" si="296"/>
        <v>18</v>
      </c>
      <c r="AA138">
        <f t="shared" si="297"/>
        <v>15</v>
      </c>
      <c r="AB138">
        <f t="shared" si="298"/>
        <v>18</v>
      </c>
      <c r="AC138">
        <f t="shared" si="299"/>
        <v>15</v>
      </c>
      <c r="AD138">
        <f t="shared" si="300"/>
        <v>18</v>
      </c>
      <c r="AE138">
        <f t="shared" si="305"/>
        <v>15</v>
      </c>
      <c r="AF138">
        <f t="shared" si="306"/>
        <v>18</v>
      </c>
      <c r="AG138">
        <f t="shared" si="301"/>
        <v>15</v>
      </c>
      <c r="AH138">
        <f t="shared" si="302"/>
        <v>18</v>
      </c>
      <c r="AI138" t="str">
        <f t="shared" si="303"/>
        <v/>
      </c>
      <c r="AJ138" t="str">
        <f t="shared" si="304"/>
        <v/>
      </c>
      <c r="AK138" t="str">
        <f t="shared" si="317"/>
        <v/>
      </c>
      <c r="AL138" t="str">
        <f t="shared" si="318"/>
        <v>3pm-6pm</v>
      </c>
      <c r="AM138" t="str">
        <f t="shared" si="319"/>
        <v>3pm-6pm</v>
      </c>
      <c r="AN138" t="str">
        <f t="shared" si="320"/>
        <v>3pm-6pm</v>
      </c>
      <c r="AO138" t="str">
        <f t="shared" si="321"/>
        <v>3pm-6pm</v>
      </c>
      <c r="AP138" t="str">
        <f t="shared" si="322"/>
        <v>3pm-6pm</v>
      </c>
      <c r="AQ138" t="str">
        <f t="shared" si="323"/>
        <v/>
      </c>
      <c r="AR138" t="s">
        <v>217</v>
      </c>
      <c r="AS138" t="s">
        <v>271</v>
      </c>
      <c r="AU138" t="s">
        <v>274</v>
      </c>
      <c r="AV138" s="3" t="s">
        <v>282</v>
      </c>
      <c r="AW138" s="3" t="s">
        <v>282</v>
      </c>
      <c r="AX138" s="4" t="str">
        <f t="shared" si="307"/>
        <v>{
    'name': "Rio Grande Mexican Restaurant",
    'area': "old",'hours': {
      'sunday-start':"", 'sunday-end':"", 'monday-start':"1500", 'monday-end':"1800", 'tuesday-start':"1500", 'tuesday-end':"1800", 'wednesday-start':"1500", 'wednesday-end':"1800", 'thursday-start':"1500", 'thursday-end':"1800", 'friday-start':"1500", 'friday-end':"1800", 'saturday-start':"", 'saturday-end':""},  'description': "$7 Classic Rio Marg&lt;br&gt;$8 Big Tex &lt;br&gt;$9 Barrel Aged Big Tex&lt;br&gt;$7.50 Frozen Rio with a Coronita&lt;br&gt;$2 Old Aggie&lt;br&gt;$3 Drafts&lt;br&gt;$3 Tecate Can&lt;br&gt;$5 Wine&lt;br&gt;$3 Tacos a la carte&lt;br&gt;$1 Salsa Sampler&lt;br&gt;$5 Green Chile Queso&lt;br&gt;$5 Jalapeno Caps&lt;br&gt;$12 Carnitas Nachos &lt;br&gt;Tuesdays $7 Classic Rio Margs, $3 tacos, $$8 Silver Coin Marg", 'link':"https://www.riograndemexican.com/", 'pricing':"med",   'phone-number': "", 'address': "143 W Mountain Ave, Fort Collins 80524", 'other-amenities': ['outdoor','','hard'], 'has-drink':false, 'has-food':false},</v>
      </c>
      <c r="AY138" t="str">
        <f t="shared" si="308"/>
        <v>&lt;img src=@img/outdoor.png@&gt;</v>
      </c>
      <c r="AZ138" t="str">
        <f t="shared" si="309"/>
        <v/>
      </c>
      <c r="BA138" t="str">
        <f t="shared" si="310"/>
        <v>&lt;img src=@img/hard.png@&gt;</v>
      </c>
      <c r="BB138" t="str">
        <f t="shared" si="311"/>
        <v/>
      </c>
      <c r="BC138" t="str">
        <f t="shared" si="312"/>
        <v/>
      </c>
      <c r="BD138" t="str">
        <f t="shared" si="313"/>
        <v>&lt;img src=@img/outdoor.png@&gt;&lt;img src=@img/hard.png@&gt;</v>
      </c>
      <c r="BE138" t="str">
        <f t="shared" si="314"/>
        <v>outdoor hard med old</v>
      </c>
      <c r="BF138" t="str">
        <f t="shared" si="315"/>
        <v>Old Town</v>
      </c>
      <c r="BG138">
        <v>40.586728999999998</v>
      </c>
      <c r="BH138">
        <v>-105.07814500000001</v>
      </c>
      <c r="BI138" t="str">
        <f t="shared" si="316"/>
        <v>[40.586729,-105.078145],</v>
      </c>
      <c r="BK138" t="str">
        <f t="shared" si="324"/>
        <v/>
      </c>
    </row>
    <row r="139" spans="2:64" ht="21" customHeight="1" x14ac:dyDescent="0.35">
      <c r="B139" t="s">
        <v>195</v>
      </c>
      <c r="C139" t="s">
        <v>398</v>
      </c>
      <c r="D139" t="s">
        <v>196</v>
      </c>
      <c r="E139" t="s">
        <v>400</v>
      </c>
      <c r="G139" t="s">
        <v>197</v>
      </c>
      <c r="H139">
        <v>1100</v>
      </c>
      <c r="I139">
        <v>2400</v>
      </c>
      <c r="J139">
        <v>1600</v>
      </c>
      <c r="K139">
        <v>2400</v>
      </c>
      <c r="L139">
        <v>1600</v>
      </c>
      <c r="M139">
        <v>2300</v>
      </c>
      <c r="N139">
        <v>1600</v>
      </c>
      <c r="O139">
        <v>2400</v>
      </c>
      <c r="P139">
        <v>1600</v>
      </c>
      <c r="Q139">
        <v>2400</v>
      </c>
      <c r="R139">
        <v>1600</v>
      </c>
      <c r="S139">
        <v>2000</v>
      </c>
      <c r="T139">
        <v>1600</v>
      </c>
      <c r="U139">
        <v>2000</v>
      </c>
      <c r="V139" t="s">
        <v>476</v>
      </c>
      <c r="W139">
        <f t="shared" si="293"/>
        <v>11</v>
      </c>
      <c r="X139">
        <f t="shared" si="294"/>
        <v>24</v>
      </c>
      <c r="Y139">
        <f t="shared" si="295"/>
        <v>16</v>
      </c>
      <c r="Z139">
        <f t="shared" si="296"/>
        <v>24</v>
      </c>
      <c r="AA139">
        <f t="shared" si="297"/>
        <v>16</v>
      </c>
      <c r="AB139">
        <f t="shared" si="298"/>
        <v>23</v>
      </c>
      <c r="AC139">
        <f t="shared" si="299"/>
        <v>16</v>
      </c>
      <c r="AD139">
        <f t="shared" si="300"/>
        <v>24</v>
      </c>
      <c r="AE139">
        <f t="shared" si="305"/>
        <v>16</v>
      </c>
      <c r="AF139">
        <f t="shared" si="306"/>
        <v>24</v>
      </c>
      <c r="AG139">
        <f t="shared" si="301"/>
        <v>16</v>
      </c>
      <c r="AH139">
        <f t="shared" si="302"/>
        <v>20</v>
      </c>
      <c r="AI139">
        <f t="shared" si="303"/>
        <v>16</v>
      </c>
      <c r="AJ139">
        <f t="shared" si="304"/>
        <v>20</v>
      </c>
      <c r="AK139" t="str">
        <f t="shared" si="317"/>
        <v>11am-12am</v>
      </c>
      <c r="AL139" t="str">
        <f t="shared" si="318"/>
        <v>4pm-12am</v>
      </c>
      <c r="AM139" t="str">
        <f t="shared" si="319"/>
        <v>4pm-11pm</v>
      </c>
      <c r="AN139" t="str">
        <f t="shared" si="320"/>
        <v>4pm-12am</v>
      </c>
      <c r="AO139" t="str">
        <f t="shared" si="321"/>
        <v>4pm-12am</v>
      </c>
      <c r="AP139" t="str">
        <f t="shared" si="322"/>
        <v>4pm-8pm</v>
      </c>
      <c r="AQ139" t="str">
        <f t="shared" si="323"/>
        <v>4pm-8pm</v>
      </c>
      <c r="AR139" s="2" t="s">
        <v>327</v>
      </c>
      <c r="AS139" t="s">
        <v>271</v>
      </c>
      <c r="AU139" t="s">
        <v>27</v>
      </c>
      <c r="AV139" s="3" t="s">
        <v>281</v>
      </c>
      <c r="AW139" s="3" t="s">
        <v>281</v>
      </c>
      <c r="AX139" s="4" t="str">
        <f t="shared" si="307"/>
        <v>{
    'name': "Road 34",
    'area': "cwest",'hours': {
      'sunday-start':"1100", 'sunday-end':"2400", 'monday-start':"1600", 'monday-end':"2400", 'tuesday-start':"1600", 'tuesday-end':"2300", 'wednesday-start':"1600", 'wednesday-end':"2400", 'thursday-start':"1600", 'thursday-end':"2400", 'friday-start':"1600", 'friday-end':"2000", 'saturday-start':"1600", 'saturday-end':"2000"},  'description': "Monday-Sunday&lt;br&gt;4-8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 'link':"http://www.road34.com/", 'pricing':"med",   'phone-number': "", 'address': "1213 W. Elizabeth Street, Fort Collins, CO 80521", 'other-amenities': ['outdoor','','medium'], 'has-drink':true, 'has-food':true},</v>
      </c>
      <c r="AY139" t="str">
        <f t="shared" si="308"/>
        <v>&lt;img src=@img/outdoor.png@&gt;</v>
      </c>
      <c r="AZ139" t="str">
        <f t="shared" si="309"/>
        <v/>
      </c>
      <c r="BA139" t="str">
        <f t="shared" si="310"/>
        <v>&lt;img src=@img/medium.png@&gt;</v>
      </c>
      <c r="BB139" t="str">
        <f t="shared" si="311"/>
        <v>&lt;img src=@img/drinkicon.png@&gt;</v>
      </c>
      <c r="BC139" t="str">
        <f t="shared" si="312"/>
        <v>&lt;img src=@img/foodicon.png@&gt;</v>
      </c>
      <c r="BD139" t="str">
        <f t="shared" si="313"/>
        <v>&lt;img src=@img/outdoor.png@&gt;&lt;img src=@img/medium.png@&gt;&lt;img src=@img/drinkicon.png@&gt;&lt;img src=@img/foodicon.png@&gt;</v>
      </c>
      <c r="BE139" t="str">
        <f t="shared" si="314"/>
        <v>outdoor drink food medium med cwest</v>
      </c>
      <c r="BF139" t="str">
        <f t="shared" si="315"/>
        <v>Campus West</v>
      </c>
      <c r="BG139">
        <v>40.574368999999997</v>
      </c>
      <c r="BH139">
        <v>-105.09835099999999</v>
      </c>
      <c r="BI139" t="str">
        <f t="shared" si="316"/>
        <v>[40.574369,-105.098351],</v>
      </c>
      <c r="BK139" t="str">
        <f t="shared" si="324"/>
        <v/>
      </c>
    </row>
    <row r="140" spans="2:64" ht="21" customHeight="1" x14ac:dyDescent="0.35">
      <c r="B140" t="s">
        <v>56</v>
      </c>
      <c r="C140" t="s">
        <v>395</v>
      </c>
      <c r="D140" t="s">
        <v>57</v>
      </c>
      <c r="E140" t="s">
        <v>33</v>
      </c>
      <c r="G140" s="1" t="s">
        <v>58</v>
      </c>
      <c r="W140" t="str">
        <f t="shared" si="293"/>
        <v/>
      </c>
      <c r="X140" t="str">
        <f t="shared" si="294"/>
        <v/>
      </c>
      <c r="Y140" t="str">
        <f t="shared" si="295"/>
        <v/>
      </c>
      <c r="Z140" t="str">
        <f t="shared" si="296"/>
        <v/>
      </c>
      <c r="AA140" t="str">
        <f t="shared" si="297"/>
        <v/>
      </c>
      <c r="AB140" t="str">
        <f t="shared" si="298"/>
        <v/>
      </c>
      <c r="AC140" t="str">
        <f t="shared" si="299"/>
        <v/>
      </c>
      <c r="AD140" t="str">
        <f t="shared" si="300"/>
        <v/>
      </c>
      <c r="AE140" t="str">
        <f t="shared" si="305"/>
        <v/>
      </c>
      <c r="AF140" t="str">
        <f t="shared" si="306"/>
        <v/>
      </c>
      <c r="AG140" t="str">
        <f t="shared" si="301"/>
        <v/>
      </c>
      <c r="AH140" t="str">
        <f t="shared" si="302"/>
        <v/>
      </c>
      <c r="AI140" t="str">
        <f t="shared" si="303"/>
        <v/>
      </c>
      <c r="AJ140" t="str">
        <f t="shared" si="304"/>
        <v/>
      </c>
      <c r="AK140" t="str">
        <f t="shared" si="317"/>
        <v/>
      </c>
      <c r="AL140" t="str">
        <f t="shared" si="318"/>
        <v/>
      </c>
      <c r="AM140" t="str">
        <f t="shared" si="319"/>
        <v/>
      </c>
      <c r="AN140" t="str">
        <f t="shared" si="320"/>
        <v/>
      </c>
      <c r="AO140" t="str">
        <f t="shared" si="321"/>
        <v/>
      </c>
      <c r="AP140" t="str">
        <f t="shared" si="322"/>
        <v/>
      </c>
      <c r="AQ140" t="str">
        <f t="shared" si="323"/>
        <v/>
      </c>
      <c r="AR140" s="5" t="s">
        <v>221</v>
      </c>
      <c r="AU140" t="s">
        <v>274</v>
      </c>
      <c r="AV140" s="3" t="s">
        <v>282</v>
      </c>
      <c r="AW140" s="3" t="s">
        <v>282</v>
      </c>
      <c r="AX140" s="4" t="str">
        <f t="shared" si="307"/>
        <v>{
    'name': "Rodizio Grill",
    'area': "old",'hours': {
      'sunday-start':"", 'sunday-end':"", 'monday-start':"", 'monday-end':"", 'tuesday-start':"", 'tuesday-end':"", 'wednesday-start':"", 'wednesday-end':"", 'thursday-start':"", 'thursday-end':"", 'friday-start':"", 'friday-end':"", 'saturday-start':"", 'saturday-end':""},  'description': "", 'link':"https://www.rodiziogrill.com/fort-collins/", 'pricing':"high",   'phone-number': "", 'address': "200 Jefferson St, Fort Collins 80524", 'other-amenities': ['','','hard'], 'has-drink':false, 'has-food':false},</v>
      </c>
      <c r="AY140" t="str">
        <f t="shared" si="308"/>
        <v/>
      </c>
      <c r="AZ140" t="str">
        <f t="shared" si="309"/>
        <v/>
      </c>
      <c r="BA140" t="str">
        <f t="shared" si="310"/>
        <v>&lt;img src=@img/hard.png@&gt;</v>
      </c>
      <c r="BB140" t="str">
        <f t="shared" si="311"/>
        <v/>
      </c>
      <c r="BC140" t="str">
        <f t="shared" si="312"/>
        <v/>
      </c>
      <c r="BD140" t="str">
        <f t="shared" si="313"/>
        <v>&lt;img src=@img/hard.png@&gt;</v>
      </c>
      <c r="BE140" t="str">
        <f t="shared" si="314"/>
        <v>hard high old</v>
      </c>
      <c r="BF140" t="str">
        <f t="shared" si="315"/>
        <v>Old Town</v>
      </c>
      <c r="BG140">
        <v>40.590139000000001</v>
      </c>
      <c r="BH140">
        <v>-105.075401</v>
      </c>
      <c r="BI140" t="str">
        <f t="shared" si="316"/>
        <v>[40.590139,-105.075401],</v>
      </c>
      <c r="BK140" t="str">
        <f t="shared" si="324"/>
        <v/>
      </c>
    </row>
    <row r="141" spans="2:64" ht="21" customHeight="1" x14ac:dyDescent="0.35">
      <c r="B141" t="s">
        <v>800</v>
      </c>
      <c r="C141" t="s">
        <v>397</v>
      </c>
      <c r="E141" t="s">
        <v>400</v>
      </c>
      <c r="G141" t="s">
        <v>437</v>
      </c>
      <c r="W141" t="str">
        <f t="shared" si="293"/>
        <v/>
      </c>
      <c r="X141" t="str">
        <f t="shared" si="294"/>
        <v/>
      </c>
      <c r="Y141" t="str">
        <f t="shared" si="295"/>
        <v/>
      </c>
      <c r="Z141" t="str">
        <f t="shared" si="296"/>
        <v/>
      </c>
      <c r="AA141" t="str">
        <f t="shared" si="297"/>
        <v/>
      </c>
      <c r="AB141" t="str">
        <f t="shared" si="298"/>
        <v/>
      </c>
      <c r="AC141" t="str">
        <f t="shared" si="299"/>
        <v/>
      </c>
      <c r="AD141" t="str">
        <f t="shared" si="300"/>
        <v/>
      </c>
      <c r="AE141" t="str">
        <f t="shared" si="305"/>
        <v/>
      </c>
      <c r="AF141" t="str">
        <f t="shared" si="306"/>
        <v/>
      </c>
      <c r="AG141" t="str">
        <f t="shared" si="301"/>
        <v/>
      </c>
      <c r="AH141" t="str">
        <f t="shared" si="302"/>
        <v/>
      </c>
      <c r="AI141" t="str">
        <f t="shared" si="303"/>
        <v/>
      </c>
      <c r="AJ141" t="str">
        <f t="shared" si="304"/>
        <v/>
      </c>
      <c r="AK141" t="str">
        <f t="shared" si="317"/>
        <v/>
      </c>
      <c r="AL141" t="str">
        <f t="shared" si="318"/>
        <v/>
      </c>
      <c r="AM141" t="str">
        <f t="shared" si="319"/>
        <v/>
      </c>
      <c r="AN141" t="str">
        <f t="shared" si="320"/>
        <v/>
      </c>
      <c r="AO141" t="str">
        <f t="shared" si="321"/>
        <v/>
      </c>
      <c r="AP141" t="str">
        <f t="shared" si="322"/>
        <v/>
      </c>
      <c r="AQ141" t="str">
        <f t="shared" si="323"/>
        <v/>
      </c>
      <c r="AU141" t="s">
        <v>275</v>
      </c>
      <c r="AV141" s="3" t="s">
        <v>281</v>
      </c>
      <c r="AW141" s="3" t="s">
        <v>281</v>
      </c>
      <c r="AX141" s="4" t="str">
        <f t="shared" si="307"/>
        <v>{
    'name': "Ryans Sports Grill",
    'area': "sfoco",'hours': {
      'sunday-start':"", 'sunday-end':"", 'monday-start':"", 'monday-end':"", 'tuesday-start':"", 'tuesday-end':"", 'wednesday-start':"", 'wednesday-end':"", 'thursday-start':"", 'thursday-end':"", 'friday-start':"", 'friday-end':"", 'saturday-start':"", 'saturday-end':""},  'description': "", 'link':"", 'pricing':"med",   'phone-number': "", 'address': "925 East Harmony Road Fort Collins CO", 'other-amenities': ['','','easy'], 'has-drink':true, 'has-food':true},</v>
      </c>
      <c r="AY141" t="str">
        <f t="shared" si="308"/>
        <v/>
      </c>
      <c r="AZ141" t="str">
        <f t="shared" si="309"/>
        <v/>
      </c>
      <c r="BA141" t="str">
        <f t="shared" si="310"/>
        <v>&lt;img src=@img/easy.png@&gt;</v>
      </c>
      <c r="BB141" t="str">
        <f t="shared" si="311"/>
        <v>&lt;img src=@img/drinkicon.png@&gt;</v>
      </c>
      <c r="BC141" t="str">
        <f t="shared" si="312"/>
        <v>&lt;img src=@img/foodicon.png@&gt;</v>
      </c>
      <c r="BD141" t="str">
        <f t="shared" si="313"/>
        <v>&lt;img src=@img/easy.png@&gt;&lt;img src=@img/drinkicon.png@&gt;&lt;img src=@img/foodicon.png@&gt;&lt;img src=@img/kidicon.png@&gt;</v>
      </c>
      <c r="BE141" t="str">
        <f t="shared" si="314"/>
        <v>drink food easy med sfoco kid</v>
      </c>
      <c r="BF141" t="str">
        <f t="shared" si="315"/>
        <v>South Foco</v>
      </c>
      <c r="BG141">
        <v>40.521709000000001</v>
      </c>
      <c r="BH141">
        <v>-105.060034</v>
      </c>
      <c r="BI141" t="str">
        <f t="shared" si="316"/>
        <v>[40.521709,-105.060034],</v>
      </c>
      <c r="BJ141" t="b">
        <v>1</v>
      </c>
      <c r="BK141" t="str">
        <f t="shared" si="324"/>
        <v>&lt;img src=@img/kidicon.png@&gt;</v>
      </c>
      <c r="BL141" t="s">
        <v>438</v>
      </c>
    </row>
    <row r="142" spans="2:64" ht="21" customHeight="1" x14ac:dyDescent="0.35">
      <c r="B142" t="s">
        <v>593</v>
      </c>
      <c r="C142" t="s">
        <v>284</v>
      </c>
      <c r="E142" t="s">
        <v>52</v>
      </c>
      <c r="G142" t="s">
        <v>609</v>
      </c>
      <c r="W142" t="str">
        <f t="shared" si="293"/>
        <v/>
      </c>
      <c r="X142" t="str">
        <f t="shared" si="294"/>
        <v/>
      </c>
      <c r="Y142" t="str">
        <f t="shared" si="295"/>
        <v/>
      </c>
      <c r="Z142" t="str">
        <f t="shared" si="296"/>
        <v/>
      </c>
      <c r="AA142" t="str">
        <f t="shared" si="297"/>
        <v/>
      </c>
      <c r="AB142" t="str">
        <f t="shared" si="298"/>
        <v/>
      </c>
      <c r="AC142" t="str">
        <f t="shared" si="299"/>
        <v/>
      </c>
      <c r="AD142" t="str">
        <f t="shared" si="300"/>
        <v/>
      </c>
      <c r="AE142" t="str">
        <f t="shared" si="305"/>
        <v/>
      </c>
      <c r="AF142" t="str">
        <f t="shared" si="306"/>
        <v/>
      </c>
      <c r="AG142" t="str">
        <f t="shared" si="301"/>
        <v/>
      </c>
      <c r="AH142" t="str">
        <f t="shared" si="302"/>
        <v/>
      </c>
      <c r="AI142" t="str">
        <f t="shared" si="303"/>
        <v/>
      </c>
      <c r="AJ142" t="str">
        <f t="shared" si="304"/>
        <v/>
      </c>
      <c r="AK142" t="str">
        <f t="shared" si="317"/>
        <v/>
      </c>
      <c r="AL142" t="str">
        <f t="shared" si="318"/>
        <v/>
      </c>
      <c r="AM142" t="str">
        <f t="shared" si="319"/>
        <v/>
      </c>
      <c r="AN142" t="str">
        <f t="shared" si="320"/>
        <v/>
      </c>
      <c r="AO142" t="str">
        <f t="shared" si="321"/>
        <v/>
      </c>
      <c r="AP142" t="str">
        <f t="shared" si="322"/>
        <v/>
      </c>
      <c r="AQ142" t="str">
        <f t="shared" si="323"/>
        <v/>
      </c>
      <c r="AU142" t="s">
        <v>275</v>
      </c>
      <c r="AV142" s="3" t="s">
        <v>282</v>
      </c>
      <c r="AW142" s="3" t="s">
        <v>282</v>
      </c>
      <c r="AX142" s="4" t="str">
        <f t="shared" si="307"/>
        <v>{
    'name': "Sahara Night Smoke Lounge",
    'area': "midtown",'hours': {
      'sunday-start':"", 'sunday-end':"", 'monday-start':"", 'monday-end':"", 'tuesday-start':"", 'tuesday-end':"", 'wednesday-start':"", 'wednesday-end':"", 'thursday-start':"", 'thursday-end':"", 'friday-start':"", 'friday-end':"", 'saturday-start':"", 'saturday-end':""},  'description': "", 'link':"", 'pricing':"low",   'phone-number': "", 'address': "1119 W Drake Rd Fort Collins CO", 'other-amenities': ['','','easy'], 'has-drink':false, 'has-food':false},</v>
      </c>
      <c r="AY142" t="str">
        <f t="shared" si="308"/>
        <v/>
      </c>
      <c r="AZ142" t="str">
        <f t="shared" si="309"/>
        <v/>
      </c>
      <c r="BA142" t="str">
        <f t="shared" si="310"/>
        <v>&lt;img src=@img/easy.png@&gt;</v>
      </c>
      <c r="BB142" t="str">
        <f t="shared" si="311"/>
        <v/>
      </c>
      <c r="BC142" t="str">
        <f t="shared" si="312"/>
        <v/>
      </c>
      <c r="BD142" t="str">
        <f t="shared" si="313"/>
        <v>&lt;img src=@img/easy.png@&gt;</v>
      </c>
      <c r="BE142" t="str">
        <f t="shared" si="314"/>
        <v>easy low midtown</v>
      </c>
      <c r="BF142" t="str">
        <f t="shared" si="315"/>
        <v>Midtown</v>
      </c>
      <c r="BG142">
        <v>40.552579999999999</v>
      </c>
      <c r="BH142">
        <v>-105.09672999999999</v>
      </c>
      <c r="BI142" t="str">
        <f t="shared" si="316"/>
        <v>[40.55258,-105.09673],</v>
      </c>
    </row>
    <row r="143" spans="2:64" ht="21" customHeight="1" x14ac:dyDescent="0.35">
      <c r="B143" t="s">
        <v>801</v>
      </c>
      <c r="C143" t="s">
        <v>395</v>
      </c>
      <c r="D143" t="s">
        <v>198</v>
      </c>
      <c r="E143" t="s">
        <v>400</v>
      </c>
      <c r="G143" t="s">
        <v>199</v>
      </c>
      <c r="H143">
        <v>1100</v>
      </c>
      <c r="I143">
        <v>2000</v>
      </c>
      <c r="L143">
        <v>1100</v>
      </c>
      <c r="M143">
        <v>2000</v>
      </c>
      <c r="N143">
        <v>1100</v>
      </c>
      <c r="O143">
        <v>2100</v>
      </c>
      <c r="P143">
        <v>1500</v>
      </c>
      <c r="Q143">
        <v>1800</v>
      </c>
      <c r="R143">
        <v>1500</v>
      </c>
      <c r="S143">
        <v>1800</v>
      </c>
      <c r="V143" t="s">
        <v>774</v>
      </c>
      <c r="W143">
        <f t="shared" si="293"/>
        <v>11</v>
      </c>
      <c r="X143">
        <f t="shared" si="294"/>
        <v>20</v>
      </c>
      <c r="Y143" t="str">
        <f t="shared" si="295"/>
        <v/>
      </c>
      <c r="Z143" t="str">
        <f t="shared" si="296"/>
        <v/>
      </c>
      <c r="AA143">
        <f t="shared" si="297"/>
        <v>11</v>
      </c>
      <c r="AB143">
        <f t="shared" si="298"/>
        <v>20</v>
      </c>
      <c r="AC143">
        <f t="shared" si="299"/>
        <v>11</v>
      </c>
      <c r="AD143">
        <f t="shared" si="300"/>
        <v>21</v>
      </c>
      <c r="AE143">
        <f t="shared" si="305"/>
        <v>15</v>
      </c>
      <c r="AF143">
        <f t="shared" si="306"/>
        <v>18</v>
      </c>
      <c r="AG143">
        <f t="shared" si="301"/>
        <v>15</v>
      </c>
      <c r="AH143">
        <f t="shared" si="302"/>
        <v>18</v>
      </c>
      <c r="AI143" t="str">
        <f t="shared" si="303"/>
        <v/>
      </c>
      <c r="AJ143" t="str">
        <f t="shared" si="304"/>
        <v/>
      </c>
      <c r="AK143" t="str">
        <f t="shared" si="317"/>
        <v>11am-8pm</v>
      </c>
      <c r="AL143" t="str">
        <f t="shared" si="318"/>
        <v/>
      </c>
      <c r="AM143" t="str">
        <f t="shared" si="319"/>
        <v>11am-8pm</v>
      </c>
      <c r="AN143" t="str">
        <f t="shared" si="320"/>
        <v>11am-9pm</v>
      </c>
      <c r="AO143" t="str">
        <f t="shared" si="321"/>
        <v>3pm-6pm</v>
      </c>
      <c r="AP143" t="str">
        <f t="shared" si="322"/>
        <v>3pm-6pm</v>
      </c>
      <c r="AQ143" t="str">
        <f t="shared" si="323"/>
        <v/>
      </c>
      <c r="AR143" s="2" t="s">
        <v>328</v>
      </c>
      <c r="AU143" t="s">
        <v>274</v>
      </c>
      <c r="AV143" s="3" t="s">
        <v>282</v>
      </c>
      <c r="AW143" s="3" t="s">
        <v>282</v>
      </c>
      <c r="AX143" s="4" t="str">
        <f t="shared" si="307"/>
        <v>{
    'name': "Scrumpys",
    'area': "old",'hours': {
      'sunday-start':"1100", 'sunday-end':"2000", 'monday-start':"", 'monday-end':"", 'tuesday-start':"1100", 'tuesday-end':"2000", 'wednesday-start':"1100", 'wednesday-end':"2100", 'thursday-start':"1500", 'thursday-end':"1800", 'friday-start':"1500", 'friday-end':"1800", 'saturday-start':"", 'saturday-end':""},  'description': "Wed-Fri HAPPY HOUR from 3-6pm: $4.50 any Fort Collins draft &lt;br&gt;Tue: $1 off any draft item (Summit Cider, Imported and Domestic Cider, Beer or Cranked Up Coffee) all day&lt;br&gt;Wed: $5 Summit Cider pints all day&lt;br&gt;Sun: $2 off growler fills ", 'link':"http://www.scrumpys.net", 'pricing':"med",   'phone-number': "", 'address': " 215 N. College Avenue, Fort Collins, CO 80524", 'other-amenities': ['','','hard'], 'has-drink':false, 'has-food':false},</v>
      </c>
      <c r="AY143" t="str">
        <f t="shared" si="308"/>
        <v/>
      </c>
      <c r="AZ143" t="str">
        <f t="shared" si="309"/>
        <v/>
      </c>
      <c r="BA143" t="str">
        <f t="shared" si="310"/>
        <v>&lt;img src=@img/hard.png@&gt;</v>
      </c>
      <c r="BB143" t="str">
        <f t="shared" si="311"/>
        <v/>
      </c>
      <c r="BC143" t="str">
        <f t="shared" si="312"/>
        <v/>
      </c>
      <c r="BD143" t="str">
        <f t="shared" si="313"/>
        <v>&lt;img src=@img/hard.png@&gt;</v>
      </c>
      <c r="BE143" t="str">
        <f t="shared" si="314"/>
        <v>hard med old</v>
      </c>
      <c r="BF143" t="str">
        <f t="shared" si="315"/>
        <v>Old Town</v>
      </c>
      <c r="BG143">
        <v>40.589492999999997</v>
      </c>
      <c r="BH143">
        <v>-105.077513</v>
      </c>
      <c r="BI143" t="str">
        <f t="shared" si="316"/>
        <v>[40.589493,-105.077513],</v>
      </c>
      <c r="BK143" t="str">
        <f>IF(BJ143&gt;0,"&lt;img src=@img/kidicon.png@&gt;","")</f>
        <v/>
      </c>
    </row>
    <row r="144" spans="2:64" ht="21" customHeight="1" x14ac:dyDescent="0.35">
      <c r="B144" t="s">
        <v>445</v>
      </c>
      <c r="C144" t="s">
        <v>397</v>
      </c>
      <c r="E144" t="s">
        <v>52</v>
      </c>
      <c r="G144" t="s">
        <v>440</v>
      </c>
      <c r="W144" t="str">
        <f t="shared" si="293"/>
        <v/>
      </c>
      <c r="X144" t="str">
        <f t="shared" si="294"/>
        <v/>
      </c>
      <c r="Y144" t="str">
        <f t="shared" si="295"/>
        <v/>
      </c>
      <c r="Z144" t="str">
        <f t="shared" si="296"/>
        <v/>
      </c>
      <c r="AA144" t="str">
        <f t="shared" si="297"/>
        <v/>
      </c>
      <c r="AB144" t="str">
        <f t="shared" si="298"/>
        <v/>
      </c>
      <c r="AC144" t="str">
        <f t="shared" si="299"/>
        <v/>
      </c>
      <c r="AD144" t="str">
        <f t="shared" si="300"/>
        <v/>
      </c>
      <c r="AE144" t="str">
        <f t="shared" si="305"/>
        <v/>
      </c>
      <c r="AF144" t="str">
        <f t="shared" si="306"/>
        <v/>
      </c>
      <c r="AG144" t="str">
        <f t="shared" si="301"/>
        <v/>
      </c>
      <c r="AH144" t="str">
        <f t="shared" si="302"/>
        <v/>
      </c>
      <c r="AI144" t="str">
        <f t="shared" si="303"/>
        <v/>
      </c>
      <c r="AJ144" t="str">
        <f t="shared" si="304"/>
        <v/>
      </c>
      <c r="AK144" t="str">
        <f t="shared" si="317"/>
        <v/>
      </c>
      <c r="AL144" t="str">
        <f t="shared" si="318"/>
        <v/>
      </c>
      <c r="AM144" t="str">
        <f t="shared" si="319"/>
        <v/>
      </c>
      <c r="AN144" t="str">
        <f t="shared" si="320"/>
        <v/>
      </c>
      <c r="AO144" t="str">
        <f t="shared" si="321"/>
        <v/>
      </c>
      <c r="AP144" t="str">
        <f t="shared" si="322"/>
        <v/>
      </c>
      <c r="AQ144" t="str">
        <f t="shared" si="323"/>
        <v/>
      </c>
      <c r="AU144" t="s">
        <v>275</v>
      </c>
      <c r="AV144" s="3" t="s">
        <v>282</v>
      </c>
      <c r="AW144" s="3" t="s">
        <v>282</v>
      </c>
      <c r="AX144" s="4" t="str">
        <f t="shared" si="307"/>
        <v>{
    'name': "Serious Texas BBQ",
    'area': "sfoco",'hours': {
      'sunday-start':"", 'sunday-end':"", 'monday-start':"", 'monday-end':"", 'tuesday-start':"", 'tuesday-end':"", 'wednesday-start':"", 'wednesday-end':"", 'thursday-start':"", 'thursday-end':"", 'friday-start':"", 'friday-end':"", 'saturday-start':"", 'saturday-end':""},  'description': "", 'link':"", 'pricing':"low",   'phone-number': "", 'address': "2001 S. Timberline Fort Collins CO", 'other-amenities': ['','','easy'], 'has-drink':false, 'has-food':false},</v>
      </c>
      <c r="AY144" t="str">
        <f t="shared" si="308"/>
        <v/>
      </c>
      <c r="AZ144" t="str">
        <f t="shared" si="309"/>
        <v/>
      </c>
      <c r="BA144" t="str">
        <f t="shared" si="310"/>
        <v>&lt;img src=@img/easy.png@&gt;</v>
      </c>
      <c r="BB144" t="str">
        <f t="shared" si="311"/>
        <v/>
      </c>
      <c r="BC144" t="str">
        <f t="shared" si="312"/>
        <v/>
      </c>
      <c r="BD144" t="str">
        <f t="shared" si="313"/>
        <v>&lt;img src=@img/easy.png@&gt;&lt;img src=@img/kidicon.png@&gt;</v>
      </c>
      <c r="BE144" t="str">
        <f t="shared" si="314"/>
        <v>easy low sfoco kid</v>
      </c>
      <c r="BF144" t="str">
        <f t="shared" si="315"/>
        <v>South Foco</v>
      </c>
      <c r="BG144">
        <v>40.561498</v>
      </c>
      <c r="BH144">
        <v>-105.039806</v>
      </c>
      <c r="BI144" t="str">
        <f t="shared" si="316"/>
        <v>[40.561498,-105.039806],</v>
      </c>
      <c r="BJ144" t="b">
        <v>1</v>
      </c>
      <c r="BK144" t="str">
        <f>IF(BJ144&gt;0,"&lt;img src=@img/kidicon.png@&gt;","")</f>
        <v>&lt;img src=@img/kidicon.png@&gt;</v>
      </c>
      <c r="BL144" t="s">
        <v>439</v>
      </c>
    </row>
    <row r="145" spans="2:64" ht="21" customHeight="1" x14ac:dyDescent="0.35">
      <c r="B145" t="s">
        <v>585</v>
      </c>
      <c r="C145" t="s">
        <v>284</v>
      </c>
      <c r="E145" t="s">
        <v>400</v>
      </c>
      <c r="G145" t="s">
        <v>602</v>
      </c>
      <c r="H145">
        <v>1500</v>
      </c>
      <c r="I145">
        <v>1800</v>
      </c>
      <c r="J145">
        <v>1500</v>
      </c>
      <c r="K145">
        <v>1800</v>
      </c>
      <c r="L145">
        <v>1500</v>
      </c>
      <c r="M145">
        <v>1800</v>
      </c>
      <c r="N145">
        <v>1500</v>
      </c>
      <c r="O145">
        <v>1800</v>
      </c>
      <c r="P145">
        <v>1500</v>
      </c>
      <c r="Q145">
        <v>1800</v>
      </c>
      <c r="R145">
        <v>1500</v>
      </c>
      <c r="S145">
        <v>1800</v>
      </c>
      <c r="T145">
        <v>1500</v>
      </c>
      <c r="U145">
        <v>1800</v>
      </c>
      <c r="V145" t="s">
        <v>715</v>
      </c>
      <c r="W145">
        <f t="shared" si="293"/>
        <v>15</v>
      </c>
      <c r="X145">
        <f t="shared" si="294"/>
        <v>18</v>
      </c>
      <c r="Y145">
        <f t="shared" si="295"/>
        <v>15</v>
      </c>
      <c r="Z145">
        <f t="shared" si="296"/>
        <v>18</v>
      </c>
      <c r="AA145">
        <f t="shared" si="297"/>
        <v>15</v>
      </c>
      <c r="AB145">
        <f t="shared" si="298"/>
        <v>18</v>
      </c>
      <c r="AC145">
        <f t="shared" si="299"/>
        <v>15</v>
      </c>
      <c r="AD145">
        <f t="shared" si="300"/>
        <v>18</v>
      </c>
      <c r="AE145">
        <f t="shared" si="305"/>
        <v>15</v>
      </c>
      <c r="AF145">
        <f t="shared" si="306"/>
        <v>18</v>
      </c>
      <c r="AG145">
        <f t="shared" si="301"/>
        <v>15</v>
      </c>
      <c r="AH145">
        <f t="shared" si="302"/>
        <v>18</v>
      </c>
      <c r="AI145">
        <f t="shared" si="303"/>
        <v>15</v>
      </c>
      <c r="AJ145">
        <f t="shared" si="304"/>
        <v>18</v>
      </c>
      <c r="AK145" t="str">
        <f t="shared" si="317"/>
        <v>3pm-6pm</v>
      </c>
      <c r="AL145" t="str">
        <f t="shared" si="318"/>
        <v>3pm-6pm</v>
      </c>
      <c r="AM145" t="str">
        <f t="shared" si="319"/>
        <v>3pm-6pm</v>
      </c>
      <c r="AN145" t="str">
        <f t="shared" si="320"/>
        <v>3pm-6pm</v>
      </c>
      <c r="AO145" t="str">
        <f t="shared" si="321"/>
        <v>3pm-6pm</v>
      </c>
      <c r="AP145" t="str">
        <f t="shared" si="322"/>
        <v>3pm-6pm</v>
      </c>
      <c r="AQ145" t="str">
        <f t="shared" si="323"/>
        <v>3pm-6pm</v>
      </c>
      <c r="AR145" t="s">
        <v>635</v>
      </c>
      <c r="AU145" t="s">
        <v>275</v>
      </c>
      <c r="AV145" s="3" t="s">
        <v>281</v>
      </c>
      <c r="AW145" s="3" t="s">
        <v>281</v>
      </c>
      <c r="AX145" s="4" t="str">
        <f t="shared" si="307"/>
        <v>{
    'name': "Simmer",
    'area': "midtown",'hours': {
      'sunday-start':"1500", 'sunday-end':"1800", 'monday-start':"1500", 'monday-end':"1800", 'tuesday-start':"1500", 'tuesday-end':"1800", 'wednesday-start':"1500", 'wednesday-end':"1800", 'thursday-start':"1500", 'thursday-end':"1800", 'friday-start':"1500", 'friday-end':"1800", 'saturday-start':"1500", 'saturday-end':"1800"},  'description': "$3.5 WELL DRINKS&lt;br&gt;$4.5 COLORADO DRAFT BEERS&lt;br&gt;$5.5  FEATURED GLASSES OF WINES&lt;br&gt;$6.5  SNACK PLATES", 'link':"https://simmerfc.com/", 'pricing':"med",   'phone-number': "", 'address': "2519 S Shields St Fort Collins CO", 'other-amenities': ['','','easy'], 'has-drink':true, 'has-food':true},</v>
      </c>
      <c r="AY145" t="str">
        <f t="shared" si="308"/>
        <v/>
      </c>
      <c r="AZ145" t="str">
        <f t="shared" si="309"/>
        <v/>
      </c>
      <c r="BA145" t="str">
        <f t="shared" si="310"/>
        <v>&lt;img src=@img/easy.png@&gt;</v>
      </c>
      <c r="BB145" t="str">
        <f t="shared" si="311"/>
        <v>&lt;img src=@img/drinkicon.png@&gt;</v>
      </c>
      <c r="BC145" t="str">
        <f t="shared" si="312"/>
        <v>&lt;img src=@img/foodicon.png@&gt;</v>
      </c>
      <c r="BD145" t="str">
        <f t="shared" si="313"/>
        <v>&lt;img src=@img/easy.png@&gt;&lt;img src=@img/drinkicon.png@&gt;&lt;img src=@img/foodicon.png@&gt;</v>
      </c>
      <c r="BE145" t="str">
        <f t="shared" si="314"/>
        <v>drink food easy med midtown</v>
      </c>
      <c r="BF145" t="str">
        <f t="shared" si="315"/>
        <v>Midtown</v>
      </c>
      <c r="BG145">
        <v>40.554749999999999</v>
      </c>
      <c r="BH145">
        <v>-105.09774</v>
      </c>
      <c r="BI145" t="str">
        <f t="shared" si="316"/>
        <v>[40.55475,-105.09774],</v>
      </c>
    </row>
    <row r="146" spans="2:64" ht="21" customHeight="1" x14ac:dyDescent="0.35">
      <c r="B146" t="s">
        <v>665</v>
      </c>
      <c r="C146" t="s">
        <v>284</v>
      </c>
      <c r="E146" t="s">
        <v>400</v>
      </c>
      <c r="G146" s="6" t="s">
        <v>676</v>
      </c>
      <c r="W146" t="str">
        <f t="shared" si="293"/>
        <v/>
      </c>
      <c r="X146" t="str">
        <f t="shared" si="294"/>
        <v/>
      </c>
      <c r="Y146" t="str">
        <f t="shared" si="295"/>
        <v/>
      </c>
      <c r="Z146" t="str">
        <f t="shared" si="296"/>
        <v/>
      </c>
      <c r="AA146" t="str">
        <f t="shared" si="297"/>
        <v/>
      </c>
      <c r="AB146" t="str">
        <f t="shared" si="298"/>
        <v/>
      </c>
      <c r="AC146" t="str">
        <f t="shared" si="299"/>
        <v/>
      </c>
      <c r="AD146" t="str">
        <f t="shared" si="300"/>
        <v/>
      </c>
      <c r="AG146" t="str">
        <f t="shared" si="301"/>
        <v/>
      </c>
      <c r="AH146" t="str">
        <f t="shared" si="302"/>
        <v/>
      </c>
      <c r="AI146" t="str">
        <f t="shared" si="303"/>
        <v/>
      </c>
      <c r="AJ146" t="str">
        <f t="shared" si="304"/>
        <v/>
      </c>
      <c r="AK146" t="str">
        <f t="shared" si="317"/>
        <v/>
      </c>
      <c r="AL146" t="str">
        <f t="shared" si="318"/>
        <v/>
      </c>
      <c r="AM146" t="str">
        <f t="shared" si="319"/>
        <v/>
      </c>
      <c r="AN146" t="str">
        <f t="shared" si="320"/>
        <v/>
      </c>
      <c r="AO146" t="str">
        <f t="shared" si="321"/>
        <v/>
      </c>
      <c r="AP146" t="str">
        <f t="shared" si="322"/>
        <v/>
      </c>
      <c r="AQ146" t="str">
        <f t="shared" si="323"/>
        <v/>
      </c>
      <c r="AR146" t="s">
        <v>677</v>
      </c>
      <c r="AS146" t="s">
        <v>271</v>
      </c>
      <c r="AU146" t="s">
        <v>27</v>
      </c>
      <c r="AV146" s="3" t="s">
        <v>281</v>
      </c>
      <c r="AW146" s="3" t="s">
        <v>281</v>
      </c>
      <c r="AX146" s="4" t="str">
        <f t="shared" si="307"/>
        <v>{
    'name': "Sips Grub and Pub",
    'area': "midtown",'hours': {
      'sunday-start':"", 'sunday-end':"", 'monday-start':"", 'monday-end':"", 'tuesday-start':"", 'tuesday-end':"", 'wednesday-start':"", 'wednesday-end':"", 'thursday-start':"", 'thursday-end':"", 'friday-start':"", 'friday-end':"", 'saturday-start':"", 'saturday-end':""},  'description': "", 'link':"https://www.facebook.com/sipsgrub/", 'pricing':"med",   'phone-number': "", 'address': "1801 S College Ave unit d, Fort Collins, CO 80525", 'other-amenities': ['outdoor','','medium'], 'has-drink':true, 'has-food':true},</v>
      </c>
      <c r="AY146" t="str">
        <f t="shared" si="308"/>
        <v>&lt;img src=@img/outdoor.png@&gt;</v>
      </c>
      <c r="AZ146" t="str">
        <f t="shared" si="309"/>
        <v/>
      </c>
      <c r="BA146" t="str">
        <f t="shared" si="310"/>
        <v>&lt;img src=@img/medium.png@&gt;</v>
      </c>
      <c r="BB146" t="str">
        <f t="shared" si="311"/>
        <v>&lt;img src=@img/drinkicon.png@&gt;</v>
      </c>
      <c r="BC146" t="str">
        <f t="shared" si="312"/>
        <v>&lt;img src=@img/foodicon.png@&gt;</v>
      </c>
      <c r="BD146" t="str">
        <f t="shared" si="313"/>
        <v>&lt;img src=@img/outdoor.png@&gt;&lt;img src=@img/medium.png@&gt;&lt;img src=@img/drinkicon.png@&gt;&lt;img src=@img/foodicon.png@&gt;</v>
      </c>
      <c r="BE146" t="str">
        <f t="shared" si="314"/>
        <v>outdoor drink food medium med midtown</v>
      </c>
      <c r="BF146" t="str">
        <f t="shared" si="315"/>
        <v>Midtown</v>
      </c>
      <c r="BG146">
        <v>40.563256000000003</v>
      </c>
      <c r="BH146">
        <v>-105.07746400000001</v>
      </c>
      <c r="BI146" t="str">
        <f t="shared" si="316"/>
        <v>[40.563256,-105.077464],</v>
      </c>
    </row>
    <row r="147" spans="2:64" ht="21" customHeight="1" x14ac:dyDescent="0.35">
      <c r="B147" t="s">
        <v>366</v>
      </c>
      <c r="C147" t="s">
        <v>395</v>
      </c>
      <c r="D147" t="s">
        <v>367</v>
      </c>
      <c r="E147" t="s">
        <v>52</v>
      </c>
      <c r="G147" t="s">
        <v>369</v>
      </c>
      <c r="W147" t="str">
        <f t="shared" si="293"/>
        <v/>
      </c>
      <c r="X147" t="str">
        <f t="shared" si="294"/>
        <v/>
      </c>
      <c r="Y147" t="str">
        <f t="shared" si="295"/>
        <v/>
      </c>
      <c r="Z147" t="str">
        <f t="shared" si="296"/>
        <v/>
      </c>
      <c r="AA147" t="str">
        <f t="shared" si="297"/>
        <v/>
      </c>
      <c r="AB147" t="str">
        <f t="shared" si="298"/>
        <v/>
      </c>
      <c r="AC147" t="str">
        <f t="shared" si="299"/>
        <v/>
      </c>
      <c r="AD147" t="str">
        <f t="shared" si="300"/>
        <v/>
      </c>
      <c r="AE147" t="str">
        <f t="shared" ref="AE147:AE172" si="384">IF(P147&gt;0,P147/100,"")</f>
        <v/>
      </c>
      <c r="AF147" t="str">
        <f t="shared" ref="AF147:AF172" si="385">IF(Q147&gt;0,Q147/100,"")</f>
        <v/>
      </c>
      <c r="AG147" t="str">
        <f t="shared" si="301"/>
        <v/>
      </c>
      <c r="AH147" t="str">
        <f t="shared" si="302"/>
        <v/>
      </c>
      <c r="AI147" t="str">
        <f t="shared" si="303"/>
        <v/>
      </c>
      <c r="AJ147" t="str">
        <f t="shared" si="304"/>
        <v/>
      </c>
      <c r="AK147" t="str">
        <f t="shared" si="317"/>
        <v/>
      </c>
      <c r="AL147" t="str">
        <f t="shared" si="318"/>
        <v/>
      </c>
      <c r="AM147" t="str">
        <f t="shared" si="319"/>
        <v/>
      </c>
      <c r="AN147" t="str">
        <f t="shared" si="320"/>
        <v/>
      </c>
      <c r="AO147" t="str">
        <f t="shared" si="321"/>
        <v/>
      </c>
      <c r="AP147" t="str">
        <f t="shared" si="322"/>
        <v/>
      </c>
      <c r="AQ147" t="str">
        <f t="shared" si="323"/>
        <v/>
      </c>
      <c r="AR147" t="s">
        <v>368</v>
      </c>
      <c r="AU147" t="s">
        <v>27</v>
      </c>
      <c r="AV147" s="3" t="s">
        <v>282</v>
      </c>
      <c r="AW147" s="3" t="s">
        <v>282</v>
      </c>
      <c r="AX147" s="4" t="str">
        <f t="shared" si="307"/>
        <v>{
    'name': "Slyce Pizza Co",
    'area': "old",'hours': {
      'sunday-start':"", 'sunday-end':"", 'monday-start':"", 'monday-end':"", 'tuesday-start':"", 'tuesday-end':"", 'wednesday-start':"", 'wednesday-end':"", 'thursday-start':"", 'thursday-end':"", 'friday-start':"", 'friday-end':"", 'saturday-start':"", 'saturday-end':""},  'description': "", 'link':"https://www.slycepizzaco.com/", 'pricing':"low",   'phone-number': "", 'address': "163 W. Mountain Ave, Fort Collins, Co 80524", 'other-amenities': ['','','medium'], 'has-drink':false, 'has-food':false},</v>
      </c>
      <c r="AY147" t="str">
        <f t="shared" si="308"/>
        <v/>
      </c>
      <c r="AZ147" t="str">
        <f t="shared" si="309"/>
        <v/>
      </c>
      <c r="BA147" t="str">
        <f t="shared" si="310"/>
        <v>&lt;img src=@img/medium.png@&gt;</v>
      </c>
      <c r="BB147" t="str">
        <f t="shared" si="311"/>
        <v/>
      </c>
      <c r="BC147" t="str">
        <f t="shared" si="312"/>
        <v/>
      </c>
      <c r="BD147" t="str">
        <f t="shared" si="313"/>
        <v>&lt;img src=@img/medium.png@&gt;</v>
      </c>
      <c r="BE147" t="str">
        <f t="shared" si="314"/>
        <v>medium low old</v>
      </c>
      <c r="BF147" t="str">
        <f t="shared" si="315"/>
        <v>Old Town</v>
      </c>
      <c r="BG147">
        <v>40.586820000000003</v>
      </c>
      <c r="BH147">
        <v>-105.07865</v>
      </c>
      <c r="BI147" t="str">
        <f t="shared" si="316"/>
        <v>[40.58682,-105.07865],</v>
      </c>
      <c r="BK147" t="str">
        <f>IF(BJ147&gt;0,"&lt;img src=@img/kidicon.png@&gt;","")</f>
        <v/>
      </c>
    </row>
    <row r="148" spans="2:64" ht="21" customHeight="1" x14ac:dyDescent="0.35">
      <c r="B148" t="s">
        <v>353</v>
      </c>
      <c r="C148" t="s">
        <v>284</v>
      </c>
      <c r="D148" t="s">
        <v>89</v>
      </c>
      <c r="E148" t="s">
        <v>400</v>
      </c>
      <c r="G148" s="6" t="s">
        <v>362</v>
      </c>
      <c r="H148">
        <v>1100</v>
      </c>
      <c r="I148">
        <v>2100</v>
      </c>
      <c r="J148">
        <v>1500</v>
      </c>
      <c r="K148">
        <v>1800</v>
      </c>
      <c r="L148">
        <v>1500</v>
      </c>
      <c r="M148">
        <v>1800</v>
      </c>
      <c r="N148">
        <v>1500</v>
      </c>
      <c r="O148">
        <v>1800</v>
      </c>
      <c r="P148">
        <v>1500</v>
      </c>
      <c r="Q148">
        <v>1800</v>
      </c>
      <c r="R148">
        <v>1500</v>
      </c>
      <c r="S148">
        <v>1800</v>
      </c>
      <c r="V148" t="s">
        <v>447</v>
      </c>
      <c r="W148">
        <f t="shared" si="293"/>
        <v>11</v>
      </c>
      <c r="X148">
        <f t="shared" si="294"/>
        <v>21</v>
      </c>
      <c r="Y148">
        <f t="shared" si="295"/>
        <v>15</v>
      </c>
      <c r="Z148">
        <f t="shared" si="296"/>
        <v>18</v>
      </c>
      <c r="AA148">
        <f t="shared" si="297"/>
        <v>15</v>
      </c>
      <c r="AB148">
        <f t="shared" si="298"/>
        <v>18</v>
      </c>
      <c r="AC148">
        <f t="shared" si="299"/>
        <v>15</v>
      </c>
      <c r="AD148">
        <f t="shared" si="300"/>
        <v>18</v>
      </c>
      <c r="AE148">
        <f t="shared" si="384"/>
        <v>15</v>
      </c>
      <c r="AF148">
        <f t="shared" si="385"/>
        <v>18</v>
      </c>
      <c r="AG148">
        <f t="shared" si="301"/>
        <v>15</v>
      </c>
      <c r="AH148">
        <f t="shared" si="302"/>
        <v>18</v>
      </c>
      <c r="AI148" t="str">
        <f t="shared" si="303"/>
        <v/>
      </c>
      <c r="AJ148" t="str">
        <f t="shared" si="304"/>
        <v/>
      </c>
      <c r="AK148" t="str">
        <f t="shared" si="317"/>
        <v>11am-9pm</v>
      </c>
      <c r="AL148" t="str">
        <f t="shared" si="318"/>
        <v>3pm-6pm</v>
      </c>
      <c r="AM148" t="str">
        <f t="shared" si="319"/>
        <v>3pm-6pm</v>
      </c>
      <c r="AN148" t="str">
        <f t="shared" si="320"/>
        <v>3pm-6pm</v>
      </c>
      <c r="AO148" t="str">
        <f t="shared" si="321"/>
        <v>3pm-6pm</v>
      </c>
      <c r="AP148" t="str">
        <f t="shared" si="322"/>
        <v>3pm-6pm</v>
      </c>
      <c r="AQ148" t="str">
        <f t="shared" si="323"/>
        <v/>
      </c>
      <c r="AR148" t="s">
        <v>358</v>
      </c>
      <c r="AS148" t="s">
        <v>271</v>
      </c>
      <c r="AU148" t="s">
        <v>275</v>
      </c>
      <c r="AV148" s="3" t="s">
        <v>281</v>
      </c>
      <c r="AW148" s="3" t="s">
        <v>281</v>
      </c>
      <c r="AX148" s="4" t="str">
        <f t="shared" si="307"/>
        <v>{
    'name': "Smokin Fins",
    'area': "midtown",'hours': {
      'sunday-start':"1100", 'sunday-end':"2100", 'monday-start':"1500", 'monday-end':"1800", 'tuesday-start':"1500", 'tuesday-end':"1800", 'wednesday-start':"1500", 'wednesday-end':"1800", 'thursday-start':"1500", 'thursday-end':"1800", 'friday-start':"1500", 'friday-end':"1800", 'saturday-start':"", 'saturday-end':""},  'description': "2 for 1 Drink Specials &lt;br&gt; Range of Appetizer Specials &lt;br&gt; Buy 1 Sushi Roll, Get Half Off 2nd Roll", 'link':"http://finsconcepts.com/restaurants/smokin-fins-grill/", 'pricing':"med",   'phone-number': "", 'address': "327 E Foothills Pkwy #120, Fort Collins, CO 80525", 'other-amenities': ['outdoor','','easy'], 'has-drink':true, 'has-food':true},</v>
      </c>
      <c r="AY148" t="str">
        <f t="shared" si="308"/>
        <v>&lt;img src=@img/outdoor.png@&gt;</v>
      </c>
      <c r="AZ148" t="str">
        <f t="shared" si="309"/>
        <v/>
      </c>
      <c r="BA148" t="str">
        <f t="shared" si="310"/>
        <v>&lt;img src=@img/easy.png@&gt;</v>
      </c>
      <c r="BB148" t="str">
        <f t="shared" si="311"/>
        <v>&lt;img src=@img/drinkicon.png@&gt;</v>
      </c>
      <c r="BC148" t="str">
        <f t="shared" si="312"/>
        <v>&lt;img src=@img/foodicon.png@&gt;</v>
      </c>
      <c r="BD148" t="str">
        <f t="shared" si="313"/>
        <v>&lt;img src=@img/outdoor.png@&gt;&lt;img src=@img/easy.png@&gt;&lt;img src=@img/drinkicon.png@&gt;&lt;img src=@img/foodicon.png@&gt;</v>
      </c>
      <c r="BE148" t="str">
        <f t="shared" si="314"/>
        <v>outdoor drink food easy med midtown</v>
      </c>
      <c r="BF148" t="str">
        <f t="shared" si="315"/>
        <v>Midtown</v>
      </c>
      <c r="BG148">
        <v>40.543309000000001</v>
      </c>
      <c r="BH148">
        <v>-105.073813</v>
      </c>
      <c r="BI148" t="str">
        <f t="shared" si="316"/>
        <v>[40.543309,-105.073813],</v>
      </c>
      <c r="BK148" t="str">
        <f>IF(BJ148&gt;0,"&lt;img src=@img/kidicon.png@&gt;","")</f>
        <v/>
      </c>
    </row>
    <row r="149" spans="2:64" ht="21" customHeight="1" x14ac:dyDescent="0.35">
      <c r="B149" t="s">
        <v>586</v>
      </c>
      <c r="C149" t="s">
        <v>283</v>
      </c>
      <c r="E149" t="s">
        <v>400</v>
      </c>
      <c r="G149" t="s">
        <v>603</v>
      </c>
      <c r="J149">
        <v>1500</v>
      </c>
      <c r="K149">
        <v>1800</v>
      </c>
      <c r="L149">
        <v>1500</v>
      </c>
      <c r="M149">
        <v>1800</v>
      </c>
      <c r="N149">
        <v>1500</v>
      </c>
      <c r="O149">
        <v>1800</v>
      </c>
      <c r="P149">
        <v>1500</v>
      </c>
      <c r="Q149">
        <v>1800</v>
      </c>
      <c r="R149">
        <v>1500</v>
      </c>
      <c r="S149">
        <v>1800</v>
      </c>
      <c r="V149" t="s">
        <v>620</v>
      </c>
      <c r="W149" t="str">
        <f t="shared" si="293"/>
        <v/>
      </c>
      <c r="X149" t="str">
        <f t="shared" si="294"/>
        <v/>
      </c>
      <c r="Y149">
        <f t="shared" si="295"/>
        <v>15</v>
      </c>
      <c r="Z149">
        <f t="shared" si="296"/>
        <v>18</v>
      </c>
      <c r="AA149">
        <f t="shared" si="297"/>
        <v>15</v>
      </c>
      <c r="AB149">
        <f t="shared" si="298"/>
        <v>18</v>
      </c>
      <c r="AC149">
        <f t="shared" si="299"/>
        <v>15</v>
      </c>
      <c r="AD149">
        <f t="shared" si="300"/>
        <v>18</v>
      </c>
      <c r="AE149">
        <f t="shared" si="384"/>
        <v>15</v>
      </c>
      <c r="AF149">
        <f t="shared" si="385"/>
        <v>18</v>
      </c>
      <c r="AG149">
        <f t="shared" si="301"/>
        <v>15</v>
      </c>
      <c r="AH149">
        <f t="shared" si="302"/>
        <v>18</v>
      </c>
      <c r="AI149" t="str">
        <f t="shared" si="303"/>
        <v/>
      </c>
      <c r="AJ149" t="str">
        <f t="shared" si="304"/>
        <v/>
      </c>
      <c r="AK149" t="str">
        <f t="shared" si="317"/>
        <v/>
      </c>
      <c r="AL149" t="str">
        <f t="shared" si="318"/>
        <v>3pm-6pm</v>
      </c>
      <c r="AM149" t="str">
        <f t="shared" si="319"/>
        <v>3pm-6pm</v>
      </c>
      <c r="AN149" t="str">
        <f t="shared" si="320"/>
        <v>3pm-6pm</v>
      </c>
      <c r="AO149" t="str">
        <f t="shared" si="321"/>
        <v>3pm-6pm</v>
      </c>
      <c r="AP149" t="str">
        <f t="shared" si="322"/>
        <v>3pm-6pm</v>
      </c>
      <c r="AQ149" t="str">
        <f t="shared" si="323"/>
        <v/>
      </c>
      <c r="AU149" t="s">
        <v>27</v>
      </c>
      <c r="AV149" s="3" t="s">
        <v>281</v>
      </c>
      <c r="AW149" s="3" t="s">
        <v>282</v>
      </c>
      <c r="AX149" s="4" t="str">
        <f t="shared" si="307"/>
        <v>{
    'name': "Snack Attack Specialty Sandwiches &amp; Brews",
    'area': "campus",'hours': {
      'sunday-start':"", 'sunday-end':"", 'monday-start':"1500", 'monday-end':"1800", 'tuesday-start':"1500", 'tuesday-end':"1800", 'wednesday-start':"1500", 'wednesday-end':"1800", 'thursday-start':"1500", 'thursday-end':"1800", 'friday-start':"1500", 'friday-end':"1800", 'saturday-start':"", 'saturday-end':""},  'description': "$2 off all beers", 'link':"", 'pricing':"med",   'phone-number': "", 'address': "120 W Stuart St Fort Collins CO", 'other-amenities': ['','','medium'], 'has-drink':true, 'has-food':false},</v>
      </c>
      <c r="AY149" t="str">
        <f t="shared" si="308"/>
        <v/>
      </c>
      <c r="AZ149" t="str">
        <f t="shared" si="309"/>
        <v/>
      </c>
      <c r="BA149" t="str">
        <f t="shared" si="310"/>
        <v>&lt;img src=@img/medium.png@&gt;</v>
      </c>
      <c r="BB149" t="str">
        <f t="shared" si="311"/>
        <v>&lt;img src=@img/drinkicon.png@&gt;</v>
      </c>
      <c r="BC149" t="str">
        <f t="shared" si="312"/>
        <v/>
      </c>
      <c r="BD149" t="str">
        <f t="shared" si="313"/>
        <v>&lt;img src=@img/medium.png@&gt;&lt;img src=@img/drinkicon.png@&gt;</v>
      </c>
      <c r="BE149" t="str">
        <f t="shared" si="314"/>
        <v>drink medium med campus</v>
      </c>
      <c r="BF149" t="str">
        <f t="shared" si="315"/>
        <v>Near Campus</v>
      </c>
      <c r="BG149">
        <v>40.563517699999998</v>
      </c>
      <c r="BH149">
        <v>-105.07731800000001</v>
      </c>
      <c r="BI149" t="str">
        <f t="shared" si="316"/>
        <v>[40.5635177,-105.077318],</v>
      </c>
    </row>
    <row r="150" spans="2:64" ht="21" customHeight="1" x14ac:dyDescent="0.35">
      <c r="B150" t="s">
        <v>200</v>
      </c>
      <c r="C150" t="s">
        <v>395</v>
      </c>
      <c r="D150" t="s">
        <v>247</v>
      </c>
      <c r="E150" t="s">
        <v>400</v>
      </c>
      <c r="G150" t="s">
        <v>201</v>
      </c>
      <c r="H150">
        <v>1200</v>
      </c>
      <c r="I150">
        <v>2000</v>
      </c>
      <c r="J150">
        <v>1400</v>
      </c>
      <c r="K150">
        <v>2000</v>
      </c>
      <c r="L150">
        <v>1400</v>
      </c>
      <c r="M150">
        <v>2000</v>
      </c>
      <c r="N150">
        <v>1400</v>
      </c>
      <c r="O150">
        <v>2000</v>
      </c>
      <c r="R150">
        <v>1400</v>
      </c>
      <c r="S150">
        <v>2000</v>
      </c>
      <c r="T150">
        <v>1200</v>
      </c>
      <c r="U150">
        <v>2000</v>
      </c>
      <c r="V150" s="4" t="s">
        <v>480</v>
      </c>
      <c r="W150">
        <f t="shared" si="293"/>
        <v>12</v>
      </c>
      <c r="X150">
        <f t="shared" si="294"/>
        <v>20</v>
      </c>
      <c r="Y150">
        <f t="shared" si="295"/>
        <v>14</v>
      </c>
      <c r="Z150">
        <f t="shared" si="296"/>
        <v>20</v>
      </c>
      <c r="AA150">
        <f t="shared" si="297"/>
        <v>14</v>
      </c>
      <c r="AB150">
        <f t="shared" si="298"/>
        <v>20</v>
      </c>
      <c r="AC150">
        <f t="shared" si="299"/>
        <v>14</v>
      </c>
      <c r="AD150">
        <f t="shared" si="300"/>
        <v>20</v>
      </c>
      <c r="AE150" t="str">
        <f t="shared" si="384"/>
        <v/>
      </c>
      <c r="AF150" t="str">
        <f t="shared" si="385"/>
        <v/>
      </c>
      <c r="AG150">
        <f t="shared" si="301"/>
        <v>14</v>
      </c>
      <c r="AH150">
        <f t="shared" si="302"/>
        <v>20</v>
      </c>
      <c r="AI150">
        <f t="shared" si="303"/>
        <v>12</v>
      </c>
      <c r="AJ150">
        <f t="shared" si="304"/>
        <v>20</v>
      </c>
      <c r="AK150" t="str">
        <f t="shared" si="317"/>
        <v>12pm-8pm</v>
      </c>
      <c r="AL150" t="str">
        <f t="shared" si="318"/>
        <v>2pm-8pm</v>
      </c>
      <c r="AM150" t="str">
        <f t="shared" si="319"/>
        <v>2pm-8pm</v>
      </c>
      <c r="AN150" t="str">
        <f t="shared" si="320"/>
        <v>2pm-8pm</v>
      </c>
      <c r="AO150" t="str">
        <f t="shared" si="321"/>
        <v/>
      </c>
      <c r="AP150" t="str">
        <f t="shared" si="322"/>
        <v>2pm-8pm</v>
      </c>
      <c r="AQ150" t="str">
        <f t="shared" si="323"/>
        <v>12pm-8pm</v>
      </c>
      <c r="AR150" s="2" t="s">
        <v>329</v>
      </c>
      <c r="AS150" t="s">
        <v>271</v>
      </c>
      <c r="AT150" t="s">
        <v>280</v>
      </c>
      <c r="AU150" t="s">
        <v>275</v>
      </c>
      <c r="AV150" s="3" t="s">
        <v>281</v>
      </c>
      <c r="AW150" s="3" t="s">
        <v>282</v>
      </c>
      <c r="AX150" s="4" t="str">
        <f t="shared" si="307"/>
        <v>{
    'name': "Snowbank Brewing",
    'area': "old",'hours': {
      'sunday-start':"1200", 'sunday-end':"2000", 'monday-start':"1400", 'monday-end':"2000", 'tuesday-start':"1400", 'tuesday-end':"2000", 'wednesday-start':"1400", 'wednesday-end':"2000", 'thursday-start':"", 'thursday-end':"", 'friday-start':"1400", 'friday-end':"2000", 'saturday-start':"1200", 'saturday-end':"2000"},  'description': "Mon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 'link':"http://www.snowbank.beer/", 'pricing':"med",   'phone-number': "", 'address': "225 N. Lemay Avenue, Suite 1, Fort Collins, CO 80524", 'other-amenities': ['outdoor','pets','easy'], 'has-drink':true, 'has-food':false},</v>
      </c>
      <c r="AY150" t="str">
        <f t="shared" si="308"/>
        <v>&lt;img src=@img/outdoor.png@&gt;</v>
      </c>
      <c r="AZ150" t="str">
        <f t="shared" si="309"/>
        <v>&lt;img src=@img/pets.png@&gt;</v>
      </c>
      <c r="BA150" t="str">
        <f t="shared" si="310"/>
        <v>&lt;img src=@img/easy.png@&gt;</v>
      </c>
      <c r="BB150" t="str">
        <f t="shared" si="311"/>
        <v>&lt;img src=@img/drinkicon.png@&gt;</v>
      </c>
      <c r="BC150" t="str">
        <f t="shared" si="312"/>
        <v/>
      </c>
      <c r="BD150" t="str">
        <f t="shared" si="313"/>
        <v>&lt;img src=@img/outdoor.png@&gt;&lt;img src=@img/pets.png@&gt;&lt;img src=@img/easy.png@&gt;&lt;img src=@img/drinkicon.png@&gt;</v>
      </c>
      <c r="BE150" t="str">
        <f t="shared" si="314"/>
        <v>outdoor pet drink easy med old</v>
      </c>
      <c r="BF150" t="str">
        <f t="shared" si="315"/>
        <v>Old Town</v>
      </c>
      <c r="BG150">
        <v>40.589928999999998</v>
      </c>
      <c r="BH150">
        <v>-105.058724</v>
      </c>
      <c r="BI150" t="str">
        <f t="shared" si="316"/>
        <v>[40.589929,-105.058724],</v>
      </c>
      <c r="BK150" t="str">
        <f>IF(BJ150&gt;0,"&lt;img src=@img/kidicon.png@&gt;","")</f>
        <v/>
      </c>
    </row>
    <row r="151" spans="2:64" ht="21" customHeight="1" x14ac:dyDescent="0.35">
      <c r="B151" t="s">
        <v>261</v>
      </c>
      <c r="C151" t="s">
        <v>395</v>
      </c>
      <c r="D151" t="s">
        <v>204</v>
      </c>
      <c r="E151" t="s">
        <v>33</v>
      </c>
      <c r="G151" s="6" t="s">
        <v>269</v>
      </c>
      <c r="H151">
        <v>1600</v>
      </c>
      <c r="I151">
        <v>1800</v>
      </c>
      <c r="J151">
        <v>1600</v>
      </c>
      <c r="K151">
        <v>1800</v>
      </c>
      <c r="L151">
        <v>1600</v>
      </c>
      <c r="M151">
        <v>1800</v>
      </c>
      <c r="N151">
        <v>1600</v>
      </c>
      <c r="O151">
        <v>1800</v>
      </c>
      <c r="P151">
        <v>1600</v>
      </c>
      <c r="Q151">
        <v>1800</v>
      </c>
      <c r="R151">
        <v>1600</v>
      </c>
      <c r="S151">
        <v>1800</v>
      </c>
      <c r="T151">
        <v>1600</v>
      </c>
      <c r="U151">
        <v>1800</v>
      </c>
      <c r="V151" t="s">
        <v>262</v>
      </c>
      <c r="W151">
        <f t="shared" si="293"/>
        <v>16</v>
      </c>
      <c r="X151">
        <f t="shared" si="294"/>
        <v>18</v>
      </c>
      <c r="Y151">
        <f t="shared" si="295"/>
        <v>16</v>
      </c>
      <c r="Z151">
        <f t="shared" si="296"/>
        <v>18</v>
      </c>
      <c r="AA151">
        <f t="shared" si="297"/>
        <v>16</v>
      </c>
      <c r="AB151">
        <f t="shared" si="298"/>
        <v>18</v>
      </c>
      <c r="AC151">
        <f t="shared" si="299"/>
        <v>16</v>
      </c>
      <c r="AD151">
        <f t="shared" si="300"/>
        <v>18</v>
      </c>
      <c r="AE151">
        <f t="shared" si="384"/>
        <v>16</v>
      </c>
      <c r="AF151">
        <f t="shared" si="385"/>
        <v>18</v>
      </c>
      <c r="AG151">
        <f t="shared" si="301"/>
        <v>16</v>
      </c>
      <c r="AH151">
        <f t="shared" si="302"/>
        <v>18</v>
      </c>
      <c r="AI151">
        <f t="shared" si="303"/>
        <v>16</v>
      </c>
      <c r="AJ151">
        <f t="shared" si="304"/>
        <v>18</v>
      </c>
      <c r="AK151" t="str">
        <f t="shared" si="317"/>
        <v>4pm-6pm</v>
      </c>
      <c r="AL151" t="str">
        <f t="shared" si="318"/>
        <v>4pm-6pm</v>
      </c>
      <c r="AM151" t="str">
        <f t="shared" si="319"/>
        <v>4pm-6pm</v>
      </c>
      <c r="AN151" t="str">
        <f t="shared" si="320"/>
        <v>4pm-6pm</v>
      </c>
      <c r="AO151" t="str">
        <f t="shared" si="321"/>
        <v>4pm-6pm</v>
      </c>
      <c r="AP151" t="str">
        <f t="shared" si="322"/>
        <v>4pm-6pm</v>
      </c>
      <c r="AQ151" t="str">
        <f t="shared" si="323"/>
        <v>4pm-6pm</v>
      </c>
      <c r="AR151" s="2" t="s">
        <v>339</v>
      </c>
      <c r="AU151" t="s">
        <v>274</v>
      </c>
      <c r="AV151" s="3" t="s">
        <v>281</v>
      </c>
      <c r="AW151" s="3" t="s">
        <v>281</v>
      </c>
      <c r="AX151" s="4" t="str">
        <f t="shared" si="307"/>
        <v>{
    'name': "Social",
    'area': "old",'hours': {
      'sunday-start':"1600", 'sunday-end':"1800", 'monday-start':"1600", 'monday-end':"1800", 'tuesday-start':"1600", 'tuesday-end':"1800", 'wednesday-start':"1600", 'wednesday-end':"1800", 'thursday-start':"1600", 'thursday-end':"1800", 'friday-start':"1600", 'friday-end':"1800", 'saturday-start':"1600", 'saturday-end':"1800"},  'description': "$3 – $6 drink and food specials", 'link':"http://www.socialfortcollins.com/", 'pricing':"high",   'phone-number': "", 'address': "1, Old Town Square #7, Fort Collins, CO 80524", 'other-amenities': ['','','hard'], 'has-drink':true, 'has-food':true},</v>
      </c>
      <c r="AY151" t="str">
        <f t="shared" si="308"/>
        <v/>
      </c>
      <c r="AZ151" t="str">
        <f t="shared" si="309"/>
        <v/>
      </c>
      <c r="BA151" t="str">
        <f t="shared" si="310"/>
        <v>&lt;img src=@img/hard.png@&gt;</v>
      </c>
      <c r="BB151" t="str">
        <f t="shared" si="311"/>
        <v>&lt;img src=@img/drinkicon.png@&gt;</v>
      </c>
      <c r="BC151" t="str">
        <f t="shared" si="312"/>
        <v>&lt;img src=@img/foodicon.png@&gt;</v>
      </c>
      <c r="BD151" t="str">
        <f t="shared" si="313"/>
        <v>&lt;img src=@img/hard.png@&gt;&lt;img src=@img/drinkicon.png@&gt;&lt;img src=@img/foodicon.png@&gt;</v>
      </c>
      <c r="BE151" t="str">
        <f t="shared" si="314"/>
        <v>drink food hard high old</v>
      </c>
      <c r="BF151" t="str">
        <f t="shared" si="315"/>
        <v>Old Town</v>
      </c>
      <c r="BG151">
        <v>40.587333000000001</v>
      </c>
      <c r="BH151">
        <v>-105.075926</v>
      </c>
      <c r="BI151" t="str">
        <f t="shared" si="316"/>
        <v>[40.587333,-105.075926],</v>
      </c>
      <c r="BK151" t="str">
        <f>IF(BJ151&gt;0,"&lt;img src=@img/kidicon.png@&gt;","")</f>
        <v/>
      </c>
    </row>
    <row r="152" spans="2:64" ht="21" customHeight="1" x14ac:dyDescent="0.35">
      <c r="B152" t="s">
        <v>98</v>
      </c>
      <c r="C152" t="s">
        <v>395</v>
      </c>
      <c r="D152" t="s">
        <v>99</v>
      </c>
      <c r="E152" t="s">
        <v>33</v>
      </c>
      <c r="G152" s="1" t="s">
        <v>100</v>
      </c>
      <c r="H152">
        <v>1600</v>
      </c>
      <c r="I152">
        <v>2100</v>
      </c>
      <c r="J152">
        <v>1600</v>
      </c>
      <c r="K152">
        <v>1900</v>
      </c>
      <c r="L152">
        <v>1600</v>
      </c>
      <c r="M152">
        <v>1900</v>
      </c>
      <c r="N152">
        <v>1600</v>
      </c>
      <c r="O152">
        <v>1900</v>
      </c>
      <c r="P152">
        <v>1600</v>
      </c>
      <c r="Q152">
        <v>1900</v>
      </c>
      <c r="R152">
        <v>1600</v>
      </c>
      <c r="S152">
        <v>1900</v>
      </c>
      <c r="V152" t="s">
        <v>477</v>
      </c>
      <c r="W152">
        <f t="shared" si="293"/>
        <v>16</v>
      </c>
      <c r="X152">
        <f t="shared" si="294"/>
        <v>21</v>
      </c>
      <c r="Y152">
        <f t="shared" si="295"/>
        <v>16</v>
      </c>
      <c r="Z152">
        <f t="shared" si="296"/>
        <v>19</v>
      </c>
      <c r="AA152">
        <f t="shared" si="297"/>
        <v>16</v>
      </c>
      <c r="AB152">
        <f t="shared" si="298"/>
        <v>19</v>
      </c>
      <c r="AC152">
        <f t="shared" si="299"/>
        <v>16</v>
      </c>
      <c r="AD152">
        <f t="shared" si="300"/>
        <v>19</v>
      </c>
      <c r="AE152">
        <f t="shared" si="384"/>
        <v>16</v>
      </c>
      <c r="AF152">
        <f t="shared" si="385"/>
        <v>19</v>
      </c>
      <c r="AG152">
        <f t="shared" si="301"/>
        <v>16</v>
      </c>
      <c r="AH152">
        <f t="shared" si="302"/>
        <v>19</v>
      </c>
      <c r="AI152" t="str">
        <f t="shared" si="303"/>
        <v/>
      </c>
      <c r="AJ152" t="str">
        <f t="shared" si="304"/>
        <v/>
      </c>
      <c r="AK152" t="str">
        <f t="shared" si="317"/>
        <v>4pm-9pm</v>
      </c>
      <c r="AL152" t="str">
        <f t="shared" si="318"/>
        <v>4pm-7pm</v>
      </c>
      <c r="AM152" t="str">
        <f t="shared" si="319"/>
        <v>4pm-7pm</v>
      </c>
      <c r="AN152" t="str">
        <f t="shared" si="320"/>
        <v>4pm-7pm</v>
      </c>
      <c r="AO152" t="str">
        <f t="shared" si="321"/>
        <v>4pm-7pm</v>
      </c>
      <c r="AP152" t="str">
        <f t="shared" si="322"/>
        <v>4pm-7pm</v>
      </c>
      <c r="AQ152" t="str">
        <f t="shared" si="323"/>
        <v/>
      </c>
      <c r="AR152" s="2" t="s">
        <v>296</v>
      </c>
      <c r="AU152" t="s">
        <v>274</v>
      </c>
      <c r="AV152" s="3" t="s">
        <v>281</v>
      </c>
      <c r="AW152" s="3" t="s">
        <v>281</v>
      </c>
      <c r="AX152" s="4" t="str">
        <f t="shared" si="307"/>
        <v>{
    'name': "Sonny Lubick Steakhouse",
    'area': "old",'hours': {
      'sunday-start':"1600", 'sunday-end':"2100", 'monday-start':"1600", 'monday-end':"1900", 'tuesday-start':"1600", 'tuesday-end':"1900", 'wednesday-start':"1600", 'wednesday-end':"1900", 'thursday-start':"1600", 'thursday-end':"1900", 'friday-start':"1600", 'friday-end':"1900", 'saturday-start':"", 'saturday-end':""},  'description': "Monday-Friday&lt;br&gt;4-7 pm &amp; Sunday 4 pm-Close:&lt;br&gt;$1 off Draft Pints &amp; Bottled Beer&lt;br&gt;$1 off Wines&lt;br&gt;$5.50 Wells&lt;br&gt;$6.50 Premium Well Martini&lt;br&gt;$6.50 Margaritas&lt;br&gt;$5 Specialty Appetizers", 'link':"http://www.sonnylubicksteakhouse.com", 'pricing':"high",   'phone-number': "", 'address': "115 S College Ave, Fort Collins 80524", 'other-amenities': ['','','hard'], 'has-drink':true, 'has-food':true},</v>
      </c>
      <c r="AY152" t="str">
        <f t="shared" si="308"/>
        <v/>
      </c>
      <c r="AZ152" t="str">
        <f t="shared" si="309"/>
        <v/>
      </c>
      <c r="BA152" t="str">
        <f t="shared" si="310"/>
        <v>&lt;img src=@img/hard.png@&gt;</v>
      </c>
      <c r="BB152" t="str">
        <f t="shared" si="311"/>
        <v>&lt;img src=@img/drinkicon.png@&gt;</v>
      </c>
      <c r="BC152" t="str">
        <f t="shared" si="312"/>
        <v>&lt;img src=@img/foodicon.png@&gt;</v>
      </c>
      <c r="BD152" t="str">
        <f t="shared" si="313"/>
        <v>&lt;img src=@img/hard.png@&gt;&lt;img src=@img/drinkicon.png@&gt;&lt;img src=@img/foodicon.png@&gt;</v>
      </c>
      <c r="BE152" t="str">
        <f t="shared" si="314"/>
        <v>drink food hard high old</v>
      </c>
      <c r="BF152" t="str">
        <f t="shared" si="315"/>
        <v>Old Town</v>
      </c>
      <c r="BG152">
        <v>40.586602999999997</v>
      </c>
      <c r="BH152">
        <v>-105.077275</v>
      </c>
      <c r="BI152" t="str">
        <f t="shared" si="316"/>
        <v>[40.586603,-105.077275],</v>
      </c>
      <c r="BK152" t="str">
        <f>IF(BJ152&gt;0,"&lt;img src=@img/kidicon.png@&gt;","")</f>
        <v/>
      </c>
    </row>
    <row r="153" spans="2:64" ht="21" customHeight="1" x14ac:dyDescent="0.35">
      <c r="B153" t="s">
        <v>130</v>
      </c>
      <c r="C153" t="s">
        <v>395</v>
      </c>
      <c r="D153" t="s">
        <v>131</v>
      </c>
      <c r="E153" t="s">
        <v>52</v>
      </c>
      <c r="G153" s="1" t="s">
        <v>132</v>
      </c>
      <c r="W153" t="str">
        <f t="shared" si="293"/>
        <v/>
      </c>
      <c r="X153" t="str">
        <f t="shared" si="294"/>
        <v/>
      </c>
      <c r="Y153" t="str">
        <f t="shared" si="295"/>
        <v/>
      </c>
      <c r="Z153" t="str">
        <f t="shared" si="296"/>
        <v/>
      </c>
      <c r="AA153" t="str">
        <f t="shared" si="297"/>
        <v/>
      </c>
      <c r="AB153" t="str">
        <f t="shared" si="298"/>
        <v/>
      </c>
      <c r="AC153" t="str">
        <f t="shared" si="299"/>
        <v/>
      </c>
      <c r="AD153" t="str">
        <f t="shared" si="300"/>
        <v/>
      </c>
      <c r="AE153" t="str">
        <f t="shared" si="384"/>
        <v/>
      </c>
      <c r="AF153" t="str">
        <f t="shared" si="385"/>
        <v/>
      </c>
      <c r="AG153" t="str">
        <f t="shared" si="301"/>
        <v/>
      </c>
      <c r="AH153" t="str">
        <f t="shared" si="302"/>
        <v/>
      </c>
      <c r="AI153" t="str">
        <f t="shared" si="303"/>
        <v/>
      </c>
      <c r="AJ153" t="str">
        <f t="shared" si="304"/>
        <v/>
      </c>
      <c r="AK153" t="str">
        <f t="shared" si="317"/>
        <v/>
      </c>
      <c r="AL153" t="str">
        <f t="shared" si="318"/>
        <v/>
      </c>
      <c r="AM153" t="str">
        <f t="shared" si="319"/>
        <v/>
      </c>
      <c r="AN153" t="str">
        <f t="shared" si="320"/>
        <v/>
      </c>
      <c r="AO153" t="str">
        <f t="shared" si="321"/>
        <v/>
      </c>
      <c r="AP153" t="str">
        <f t="shared" si="322"/>
        <v/>
      </c>
      <c r="AQ153" t="str">
        <f t="shared" si="323"/>
        <v/>
      </c>
      <c r="AR153" s="5" t="s">
        <v>229</v>
      </c>
      <c r="AU153" t="s">
        <v>274</v>
      </c>
      <c r="AV153" s="3" t="s">
        <v>282</v>
      </c>
      <c r="AW153" s="3" t="s">
        <v>282</v>
      </c>
      <c r="AX153" s="4" t="str">
        <f t="shared" si="307"/>
        <v>{
    'name': "Spoons Soups &amp; Salads",
    'area': "old",'hours': {
      'sunday-start':"", 'sunday-end':"", 'monday-start':"", 'monday-end':"", 'tuesday-start':"", 'tuesday-end':"", 'wednesday-start':"", 'wednesday-end':"", 'thursday-start':"", 'thursday-end':"", 'friday-start':"", 'friday-end':"", 'saturday-start':"", 'saturday-end':""},  'description': "", 'link':"https://espoons.com", 'pricing':"low",   'phone-number': "", 'address': "172 N College Ave, Fort Collins 80524", 'other-amenities': ['','','hard'], 'has-drink':false, 'has-food':false},</v>
      </c>
      <c r="AY153" t="str">
        <f t="shared" si="308"/>
        <v/>
      </c>
      <c r="AZ153" t="str">
        <f t="shared" si="309"/>
        <v/>
      </c>
      <c r="BA153" t="str">
        <f t="shared" si="310"/>
        <v>&lt;img src=@img/hard.png@&gt;</v>
      </c>
      <c r="BB153" t="str">
        <f t="shared" si="311"/>
        <v/>
      </c>
      <c r="BC153" t="str">
        <f t="shared" si="312"/>
        <v/>
      </c>
      <c r="BD153" t="str">
        <f t="shared" si="313"/>
        <v>&lt;img src=@img/hard.png@&gt;&lt;img src=@img/kidicon.png@&gt;</v>
      </c>
      <c r="BE153" t="str">
        <f t="shared" si="314"/>
        <v>hard low old kid</v>
      </c>
      <c r="BF153" t="str">
        <f t="shared" si="315"/>
        <v>Old Town</v>
      </c>
      <c r="BG153">
        <v>40.588476999999997</v>
      </c>
      <c r="BH153">
        <v>-105.076657</v>
      </c>
      <c r="BI153" t="str">
        <f t="shared" si="316"/>
        <v>[40.588477,-105.076657],</v>
      </c>
      <c r="BJ153" t="b">
        <v>1</v>
      </c>
      <c r="BK153" t="str">
        <f>IF(BJ153&gt;0,"&lt;img src=@img/kidicon.png@&gt;","")</f>
        <v>&lt;img src=@img/kidicon.png@&gt;</v>
      </c>
      <c r="BL153" t="s">
        <v>411</v>
      </c>
    </row>
    <row r="154" spans="2:64" ht="21" customHeight="1" x14ac:dyDescent="0.35">
      <c r="B154" t="s">
        <v>112</v>
      </c>
      <c r="C154" t="s">
        <v>398</v>
      </c>
      <c r="D154" t="s">
        <v>113</v>
      </c>
      <c r="E154" t="s">
        <v>52</v>
      </c>
      <c r="G154" s="1" t="s">
        <v>114</v>
      </c>
      <c r="W154" t="str">
        <f t="shared" si="293"/>
        <v/>
      </c>
      <c r="X154" t="str">
        <f t="shared" si="294"/>
        <v/>
      </c>
      <c r="Y154" t="str">
        <f t="shared" si="295"/>
        <v/>
      </c>
      <c r="Z154" t="str">
        <f t="shared" si="296"/>
        <v/>
      </c>
      <c r="AA154" t="str">
        <f t="shared" si="297"/>
        <v/>
      </c>
      <c r="AB154" t="str">
        <f t="shared" si="298"/>
        <v/>
      </c>
      <c r="AC154" t="str">
        <f t="shared" si="299"/>
        <v/>
      </c>
      <c r="AD154" t="str">
        <f t="shared" si="300"/>
        <v/>
      </c>
      <c r="AE154" t="str">
        <f t="shared" si="384"/>
        <v/>
      </c>
      <c r="AF154" t="str">
        <f t="shared" si="385"/>
        <v/>
      </c>
      <c r="AG154" t="str">
        <f t="shared" si="301"/>
        <v/>
      </c>
      <c r="AH154" t="str">
        <f t="shared" si="302"/>
        <v/>
      </c>
      <c r="AI154" t="str">
        <f t="shared" si="303"/>
        <v/>
      </c>
      <c r="AJ154" t="str">
        <f t="shared" si="304"/>
        <v/>
      </c>
      <c r="AK154" t="str">
        <f t="shared" si="317"/>
        <v/>
      </c>
      <c r="AL154" t="str">
        <f t="shared" si="318"/>
        <v/>
      </c>
      <c r="AM154" t="str">
        <f t="shared" si="319"/>
        <v/>
      </c>
      <c r="AN154" t="str">
        <f t="shared" si="320"/>
        <v/>
      </c>
      <c r="AO154" t="str">
        <f t="shared" si="321"/>
        <v/>
      </c>
      <c r="AP154" t="str">
        <f t="shared" si="322"/>
        <v/>
      </c>
      <c r="AQ154" t="str">
        <f t="shared" si="323"/>
        <v/>
      </c>
      <c r="AR154" s="2" t="s">
        <v>302</v>
      </c>
      <c r="AU154" t="s">
        <v>275</v>
      </c>
      <c r="AV154" s="3" t="s">
        <v>282</v>
      </c>
      <c r="AW154" s="3" t="s">
        <v>282</v>
      </c>
      <c r="AX154" s="4" t="str">
        <f t="shared" si="307"/>
        <v>{
    'name': "Sri Tahi",
    'area': "cwest",'hours': {
      'sunday-start':"", 'sunday-end':"", 'monday-start':"", 'monday-end':"", 'tuesday-start':"", 'tuesday-end':"", 'wednesday-start':"", 'wednesday-end':"", 'thursday-start':"", 'thursday-end':"", 'friday-start':"", 'friday-end':"", 'saturday-start':"", 'saturday-end':""},  'description': "", 'link':"http://www.srithairestaurant.com/", 'pricing':"low",   'phone-number': "", 'address': "950 S Taft Hill Rd, Fort Collins 80521", 'other-amenities': ['','','easy'], 'has-drink':false, 'has-food':false},</v>
      </c>
      <c r="AY154" t="str">
        <f t="shared" si="308"/>
        <v/>
      </c>
      <c r="AZ154" t="str">
        <f t="shared" si="309"/>
        <v/>
      </c>
      <c r="BA154" t="str">
        <f t="shared" si="310"/>
        <v>&lt;img src=@img/easy.png@&gt;</v>
      </c>
      <c r="BB154" t="str">
        <f t="shared" si="311"/>
        <v/>
      </c>
      <c r="BC154" t="str">
        <f t="shared" si="312"/>
        <v/>
      </c>
      <c r="BD154" t="str">
        <f t="shared" si="313"/>
        <v>&lt;img src=@img/easy.png@&gt;</v>
      </c>
      <c r="BE154" t="str">
        <f t="shared" si="314"/>
        <v>easy low cwest</v>
      </c>
      <c r="BF154" t="str">
        <f t="shared" si="315"/>
        <v>Campus West</v>
      </c>
      <c r="BG154">
        <v>40.574905999999999</v>
      </c>
      <c r="BH154">
        <v>-105.114704</v>
      </c>
      <c r="BI154" t="str">
        <f t="shared" si="316"/>
        <v>[40.574906,-105.114704],</v>
      </c>
      <c r="BK154" t="str">
        <f>IF(BJ154&gt;0,"&lt;img src=@img/kidicon.png@&gt;","")</f>
        <v/>
      </c>
    </row>
    <row r="155" spans="2:64" ht="21" customHeight="1" x14ac:dyDescent="0.35">
      <c r="B155" t="s">
        <v>559</v>
      </c>
      <c r="C155" t="s">
        <v>395</v>
      </c>
      <c r="G155" s="6" t="s">
        <v>560</v>
      </c>
      <c r="W155" t="str">
        <f t="shared" ref="W155:W186" si="386">IF(H155&gt;0,H155/100,"")</f>
        <v/>
      </c>
      <c r="X155" t="str">
        <f t="shared" ref="X155:X186" si="387">IF(I155&gt;0,I155/100,"")</f>
        <v/>
      </c>
      <c r="Y155" t="str">
        <f t="shared" ref="Y155:Y186" si="388">IF(J155&gt;0,J155/100,"")</f>
        <v/>
      </c>
      <c r="Z155" t="str">
        <f t="shared" ref="Z155:Z186" si="389">IF(K155&gt;0,K155/100,"")</f>
        <v/>
      </c>
      <c r="AA155" t="str">
        <f t="shared" ref="AA155:AA186" si="390">IF(L155&gt;0,L155/100,"")</f>
        <v/>
      </c>
      <c r="AB155" t="str">
        <f t="shared" ref="AB155:AB186" si="391">IF(M155&gt;0,M155/100,"")</f>
        <v/>
      </c>
      <c r="AC155" t="str">
        <f t="shared" ref="AC155:AC186" si="392">IF(N155&gt;0,N155/100,"")</f>
        <v/>
      </c>
      <c r="AD155" t="str">
        <f t="shared" ref="AD155:AD186" si="393">IF(O155&gt;0,O155/100,"")</f>
        <v/>
      </c>
      <c r="AE155" t="str">
        <f t="shared" si="384"/>
        <v/>
      </c>
      <c r="AF155" t="str">
        <f t="shared" si="385"/>
        <v/>
      </c>
      <c r="AG155" t="str">
        <f t="shared" ref="AG155:AG186" si="394">IF(R155&gt;0,R155/100,"")</f>
        <v/>
      </c>
      <c r="AH155" t="str">
        <f t="shared" ref="AH155:AH186" si="395">IF(S155&gt;0,S155/100,"")</f>
        <v/>
      </c>
      <c r="AI155" t="str">
        <f t="shared" ref="AI155:AI186" si="396">IF(T155&gt;0,T155/100,"")</f>
        <v/>
      </c>
      <c r="AJ155" t="str">
        <f t="shared" ref="AJ155:AJ186" si="397">IF(U155&gt;0,U155/100,"")</f>
        <v/>
      </c>
      <c r="AK155" t="str">
        <f t="shared" si="317"/>
        <v/>
      </c>
      <c r="AL155" t="str">
        <f t="shared" si="318"/>
        <v/>
      </c>
      <c r="AM155" t="str">
        <f t="shared" si="319"/>
        <v/>
      </c>
      <c r="AN155" t="str">
        <f t="shared" si="320"/>
        <v/>
      </c>
      <c r="AO155" t="str">
        <f t="shared" si="321"/>
        <v/>
      </c>
      <c r="AP155" t="str">
        <f t="shared" si="322"/>
        <v/>
      </c>
      <c r="AQ155" t="str">
        <f t="shared" si="323"/>
        <v/>
      </c>
      <c r="AR155" s="11" t="s">
        <v>561</v>
      </c>
      <c r="AU155" t="s">
        <v>274</v>
      </c>
      <c r="AV155" s="3" t="s">
        <v>282</v>
      </c>
      <c r="AW155" s="3" t="s">
        <v>282</v>
      </c>
      <c r="AX155" s="4" t="str">
        <f t="shared" si="307"/>
        <v>{
    'name': "Steak-Out Saloon",
    'area': "old",'hours': {
      'sunday-start':"", 'sunday-end':"", 'monday-start':"", 'monday-end':"", 'tuesday-start':"", 'tuesday-end':"", 'wednesday-start':"", 'wednesday-end':"", 'thursday-start':"", 'thursday-end':"", 'friday-start':"", 'friday-end':"", 'saturday-start':"", 'saturday-end':""},  'description': "", 'link':"steakoutsaloon.com/", 'pricing':"",   'phone-number': "", 'address': "152 W Mountain Ave, Fort Collins, CO 80524", 'other-amenities': ['','','hard'], 'has-drink':false, 'has-food':false},</v>
      </c>
      <c r="AY155" t="str">
        <f t="shared" si="308"/>
        <v/>
      </c>
      <c r="AZ155" t="str">
        <f t="shared" si="309"/>
        <v/>
      </c>
      <c r="BA155" t="str">
        <f t="shared" si="310"/>
        <v>&lt;img src=@img/hard.png@&gt;</v>
      </c>
      <c r="BB155" t="str">
        <f t="shared" si="311"/>
        <v/>
      </c>
      <c r="BC155" t="str">
        <f t="shared" si="312"/>
        <v/>
      </c>
      <c r="BD155" t="str">
        <f t="shared" si="313"/>
        <v>&lt;img src=@img/hard.png@&gt;</v>
      </c>
      <c r="BE155" t="str">
        <f t="shared" si="314"/>
        <v>hard  old</v>
      </c>
      <c r="BF155" t="str">
        <f t="shared" si="315"/>
        <v>Old Town</v>
      </c>
      <c r="BG155">
        <v>40.587420000000002</v>
      </c>
      <c r="BH155">
        <v>-105.0784</v>
      </c>
      <c r="BI155" t="str">
        <f t="shared" si="316"/>
        <v>[40.58742,-105.0784],</v>
      </c>
    </row>
    <row r="156" spans="2:64" ht="21" customHeight="1" x14ac:dyDescent="0.35">
      <c r="B156" t="s">
        <v>38</v>
      </c>
      <c r="C156" t="s">
        <v>395</v>
      </c>
      <c r="D156" t="s">
        <v>39</v>
      </c>
      <c r="E156" t="s">
        <v>400</v>
      </c>
      <c r="G156" s="1" t="s">
        <v>40</v>
      </c>
      <c r="W156" t="str">
        <f t="shared" si="386"/>
        <v/>
      </c>
      <c r="X156" t="str">
        <f t="shared" si="387"/>
        <v/>
      </c>
      <c r="Y156" t="str">
        <f t="shared" si="388"/>
        <v/>
      </c>
      <c r="Z156" t="str">
        <f t="shared" si="389"/>
        <v/>
      </c>
      <c r="AA156" t="str">
        <f t="shared" si="390"/>
        <v/>
      </c>
      <c r="AB156" t="str">
        <f t="shared" si="391"/>
        <v/>
      </c>
      <c r="AC156" t="str">
        <f t="shared" si="392"/>
        <v/>
      </c>
      <c r="AD156" t="str">
        <f t="shared" si="393"/>
        <v/>
      </c>
      <c r="AE156" t="str">
        <f t="shared" si="384"/>
        <v/>
      </c>
      <c r="AF156" t="str">
        <f t="shared" si="385"/>
        <v/>
      </c>
      <c r="AG156" t="str">
        <f t="shared" si="394"/>
        <v/>
      </c>
      <c r="AH156" t="str">
        <f t="shared" si="395"/>
        <v/>
      </c>
      <c r="AI156" t="str">
        <f t="shared" si="396"/>
        <v/>
      </c>
      <c r="AJ156" t="str">
        <f t="shared" si="397"/>
        <v/>
      </c>
      <c r="AK156" t="str">
        <f t="shared" si="317"/>
        <v/>
      </c>
      <c r="AL156" t="str">
        <f t="shared" si="318"/>
        <v/>
      </c>
      <c r="AM156" t="str">
        <f t="shared" si="319"/>
        <v/>
      </c>
      <c r="AN156" t="str">
        <f t="shared" si="320"/>
        <v/>
      </c>
      <c r="AO156" t="str">
        <f t="shared" si="321"/>
        <v/>
      </c>
      <c r="AP156" t="str">
        <f t="shared" si="322"/>
        <v/>
      </c>
      <c r="AQ156" t="str">
        <f t="shared" si="323"/>
        <v/>
      </c>
      <c r="AR156" t="s">
        <v>216</v>
      </c>
      <c r="AS156" t="s">
        <v>271</v>
      </c>
      <c r="AU156" t="s">
        <v>27</v>
      </c>
      <c r="AV156" s="3" t="s">
        <v>282</v>
      </c>
      <c r="AW156" s="3" t="s">
        <v>282</v>
      </c>
      <c r="AX156" s="4" t="str">
        <f t="shared" si="307"/>
        <v>{
    'name': "Stuft - A Burger Bar",
    'area': "old",'hours': {
      'sunday-start':"", 'sunday-end':"", 'monday-start':"", 'monday-end':"", 'tuesday-start':"", 'tuesday-end':"", 'wednesday-start':"", 'wednesday-end':"", 'thursday-start':"", 'thursday-end':"", 'friday-start':"", 'friday-end':"", 'saturday-start':"", 'saturday-end':""},  'description': "", 'link':"https://stuftburgerbar.com/splash/assets/pdf/stuftFTC.pdf", 'pricing':"med",   'phone-number': "", 'address': "210 S. College Ave., Fort Collins 80524", 'other-amenities': ['outdoor','','medium'], 'has-drink':false, 'has-food':false},</v>
      </c>
      <c r="AY156" t="str">
        <f t="shared" si="308"/>
        <v>&lt;img src=@img/outdoor.png@&gt;</v>
      </c>
      <c r="AZ156" t="str">
        <f t="shared" si="309"/>
        <v/>
      </c>
      <c r="BA156" t="str">
        <f t="shared" si="310"/>
        <v>&lt;img src=@img/medium.png@&gt;</v>
      </c>
      <c r="BB156" t="str">
        <f t="shared" si="311"/>
        <v/>
      </c>
      <c r="BC156" t="str">
        <f t="shared" si="312"/>
        <v/>
      </c>
      <c r="BD156" t="str">
        <f t="shared" si="313"/>
        <v>&lt;img src=@img/outdoor.png@&gt;&lt;img src=@img/medium.png@&gt;&lt;img src=@img/kidicon.png@&gt;</v>
      </c>
      <c r="BE156" t="str">
        <f t="shared" si="314"/>
        <v>outdoor medium med old kid</v>
      </c>
      <c r="BF156" t="str">
        <f t="shared" si="315"/>
        <v>Old Town</v>
      </c>
      <c r="BG156">
        <v>40.585056999999999</v>
      </c>
      <c r="BH156">
        <v>-105.076543</v>
      </c>
      <c r="BI156" t="str">
        <f t="shared" si="316"/>
        <v>[40.585057,-105.076543],</v>
      </c>
      <c r="BJ156" t="b">
        <v>1</v>
      </c>
      <c r="BK156" t="str">
        <f>IF(BJ156&gt;0,"&lt;img src=@img/kidicon.png@&gt;","")</f>
        <v>&lt;img src=@img/kidicon.png@&gt;</v>
      </c>
      <c r="BL156" t="s">
        <v>412</v>
      </c>
    </row>
    <row r="157" spans="2:64" ht="21" customHeight="1" x14ac:dyDescent="0.35">
      <c r="B157" t="s">
        <v>35</v>
      </c>
      <c r="C157" t="s">
        <v>283</v>
      </c>
      <c r="D157" t="s">
        <v>36</v>
      </c>
      <c r="E157" t="s">
        <v>400</v>
      </c>
      <c r="G157" s="1" t="s">
        <v>37</v>
      </c>
      <c r="H157">
        <v>1130</v>
      </c>
      <c r="I157">
        <v>1400</v>
      </c>
      <c r="J157">
        <v>1100</v>
      </c>
      <c r="K157">
        <v>1400</v>
      </c>
      <c r="L157">
        <v>1100</v>
      </c>
      <c r="M157">
        <v>1400</v>
      </c>
      <c r="N157">
        <v>1100</v>
      </c>
      <c r="O157">
        <v>1400</v>
      </c>
      <c r="P157">
        <v>1100</v>
      </c>
      <c r="Q157">
        <v>1400</v>
      </c>
      <c r="R157">
        <v>1100</v>
      </c>
      <c r="S157">
        <v>1400</v>
      </c>
      <c r="T157">
        <v>1130</v>
      </c>
      <c r="U157">
        <v>1400</v>
      </c>
      <c r="V157" t="s">
        <v>215</v>
      </c>
      <c r="W157">
        <f t="shared" si="386"/>
        <v>11.3</v>
      </c>
      <c r="X157">
        <f t="shared" si="387"/>
        <v>14</v>
      </c>
      <c r="Y157">
        <f t="shared" si="388"/>
        <v>11</v>
      </c>
      <c r="Z157">
        <f t="shared" si="389"/>
        <v>14</v>
      </c>
      <c r="AA157">
        <f t="shared" si="390"/>
        <v>11</v>
      </c>
      <c r="AB157">
        <f t="shared" si="391"/>
        <v>14</v>
      </c>
      <c r="AC157">
        <f t="shared" si="392"/>
        <v>11</v>
      </c>
      <c r="AD157">
        <f t="shared" si="393"/>
        <v>14</v>
      </c>
      <c r="AE157">
        <f t="shared" si="384"/>
        <v>11</v>
      </c>
      <c r="AF157">
        <f t="shared" si="385"/>
        <v>14</v>
      </c>
      <c r="AG157">
        <f t="shared" si="394"/>
        <v>11</v>
      </c>
      <c r="AH157">
        <f t="shared" si="395"/>
        <v>14</v>
      </c>
      <c r="AI157">
        <f t="shared" si="396"/>
        <v>11.3</v>
      </c>
      <c r="AJ157">
        <f t="shared" si="397"/>
        <v>14</v>
      </c>
      <c r="AK157" t="str">
        <f t="shared" si="317"/>
        <v>11.3am-2pm</v>
      </c>
      <c r="AL157" t="str">
        <f t="shared" si="318"/>
        <v>11am-2pm</v>
      </c>
      <c r="AM157" t="str">
        <f t="shared" si="319"/>
        <v>11am-2pm</v>
      </c>
      <c r="AN157" t="str">
        <f t="shared" si="320"/>
        <v>11am-2pm</v>
      </c>
      <c r="AO157" t="str">
        <f t="shared" si="321"/>
        <v>11am-2pm</v>
      </c>
      <c r="AP157" t="str">
        <f t="shared" si="322"/>
        <v>11am-2pm</v>
      </c>
      <c r="AQ157" t="str">
        <f t="shared" si="323"/>
        <v>11.3am-2pm</v>
      </c>
      <c r="AR157" t="s">
        <v>214</v>
      </c>
      <c r="AU157" t="s">
        <v>27</v>
      </c>
      <c r="AV157" s="3" t="s">
        <v>281</v>
      </c>
      <c r="AW157" s="3" t="s">
        <v>281</v>
      </c>
      <c r="AX157" s="4" t="str">
        <f t="shared" si="307"/>
        <v>{
    'name': "Suh Sushi",
    'area': "campus",'hours': {
      'sunday-start':"1130", 'sunday-end':"1400", 'monday-start':"1100", 'monday-end':"1400", 'tuesday-start':"1100", 'tuesday-end':"1400", 'wednesday-start':"1100", 'wednesday-end':"1400", 'thursday-start':"1100", 'thursday-end':"1400", 'friday-start':"1100", 'friday-end':"1400", 'saturday-start':"1130", 'saturday-end':"1400"},  'description': "Special Priced Lunch Menu", 'link':"http://suhsushi.wixsite.com/suhsushi", 'pricing':"med",   'phone-number': "", 'address': "200 W Prospect Rd, Fort Collins 80526", 'other-amenities': ['','','medium'], 'has-drink':true, 'has-food':true},</v>
      </c>
      <c r="AY157" t="str">
        <f t="shared" si="308"/>
        <v/>
      </c>
      <c r="AZ157" t="str">
        <f t="shared" si="309"/>
        <v/>
      </c>
      <c r="BA157" t="str">
        <f t="shared" si="310"/>
        <v>&lt;img src=@img/medium.png@&gt;</v>
      </c>
      <c r="BB157" t="str">
        <f t="shared" si="311"/>
        <v>&lt;img src=@img/drinkicon.png@&gt;</v>
      </c>
      <c r="BC157" t="str">
        <f t="shared" si="312"/>
        <v>&lt;img src=@img/foodicon.png@&gt;</v>
      </c>
      <c r="BD157" t="str">
        <f t="shared" si="313"/>
        <v>&lt;img src=@img/medium.png@&gt;&lt;img src=@img/drinkicon.png@&gt;&lt;img src=@img/foodicon.png@&gt;</v>
      </c>
      <c r="BE157" t="str">
        <f t="shared" si="314"/>
        <v>drink food medium med campus</v>
      </c>
      <c r="BF157" t="str">
        <f t="shared" si="315"/>
        <v>Near Campus</v>
      </c>
      <c r="BG157">
        <v>40.567421000000003</v>
      </c>
      <c r="BH157">
        <v>-105.079369</v>
      </c>
      <c r="BI157" t="str">
        <f t="shared" si="316"/>
        <v>[40.567421,-105.079369],</v>
      </c>
      <c r="BK157" t="str">
        <f>IF(BJ157&gt;0,"&lt;img src=@img/kidicon.png@&gt;","")</f>
        <v/>
      </c>
    </row>
    <row r="158" spans="2:64" ht="21" customHeight="1" x14ac:dyDescent="0.35">
      <c r="B158" t="s">
        <v>594</v>
      </c>
      <c r="E158" t="s">
        <v>400</v>
      </c>
      <c r="G158" t="s">
        <v>612</v>
      </c>
      <c r="W158" t="str">
        <f t="shared" si="386"/>
        <v/>
      </c>
      <c r="X158" t="str">
        <f t="shared" si="387"/>
        <v/>
      </c>
      <c r="Y158" t="str">
        <f t="shared" si="388"/>
        <v/>
      </c>
      <c r="Z158" t="str">
        <f t="shared" si="389"/>
        <v/>
      </c>
      <c r="AA158" t="str">
        <f t="shared" si="390"/>
        <v/>
      </c>
      <c r="AB158" t="str">
        <f t="shared" si="391"/>
        <v/>
      </c>
      <c r="AC158" t="str">
        <f t="shared" si="392"/>
        <v/>
      </c>
      <c r="AD158" t="str">
        <f t="shared" si="393"/>
        <v/>
      </c>
      <c r="AE158" t="str">
        <f t="shared" si="384"/>
        <v/>
      </c>
      <c r="AF158" t="str">
        <f t="shared" si="385"/>
        <v/>
      </c>
      <c r="AG158" t="str">
        <f t="shared" si="394"/>
        <v/>
      </c>
      <c r="AH158" t="str">
        <f t="shared" si="395"/>
        <v/>
      </c>
      <c r="AI158" t="str">
        <f t="shared" si="396"/>
        <v/>
      </c>
      <c r="AJ158" t="str">
        <f t="shared" si="397"/>
        <v/>
      </c>
      <c r="AK158" t="str">
        <f t="shared" si="317"/>
        <v/>
      </c>
      <c r="AL158" t="str">
        <f t="shared" si="318"/>
        <v/>
      </c>
      <c r="AM158" t="str">
        <f t="shared" si="319"/>
        <v/>
      </c>
      <c r="AN158" t="str">
        <f t="shared" si="320"/>
        <v/>
      </c>
      <c r="AO158" t="str">
        <f t="shared" si="321"/>
        <v/>
      </c>
      <c r="AP158" t="str">
        <f t="shared" si="322"/>
        <v/>
      </c>
      <c r="AQ158" t="str">
        <f t="shared" si="323"/>
        <v/>
      </c>
      <c r="AU158" t="s">
        <v>275</v>
      </c>
      <c r="AV158" s="3" t="s">
        <v>282</v>
      </c>
      <c r="AW158" s="3" t="s">
        <v>282</v>
      </c>
      <c r="AX158" s="4" t="str">
        <f t="shared" si="307"/>
        <v>{
    'name': "Sundance Steakhouse &amp; Saloon",
    'area': "",'hours': {
      'sunday-start':"", 'sunday-end':"", 'monday-start':"", 'monday-end':"", 'tuesday-start':"", 'tuesday-end':"", 'wednesday-start':"", 'wednesday-end':"", 'thursday-start':"", 'thursday-end':"", 'friday-start':"", 'friday-end':"", 'saturday-start':"", 'saturday-end':""},  'description': "", 'link':"", 'pricing':"med",   'phone-number': "", 'address': "2716 E Mulberry St Fort Collins CO", 'other-amenities': ['','','easy'], 'has-drink':false, 'has-food':false},</v>
      </c>
      <c r="AY158" t="str">
        <f t="shared" si="308"/>
        <v/>
      </c>
      <c r="AZ158" t="str">
        <f t="shared" si="309"/>
        <v/>
      </c>
      <c r="BA158" t="str">
        <f t="shared" si="310"/>
        <v>&lt;img src=@img/easy.png@&gt;</v>
      </c>
      <c r="BB158" t="str">
        <f t="shared" si="311"/>
        <v/>
      </c>
      <c r="BC158" t="str">
        <f t="shared" si="312"/>
        <v/>
      </c>
      <c r="BD158" t="str">
        <f t="shared" si="313"/>
        <v>&lt;img src=@img/easy.png@&gt;</v>
      </c>
      <c r="BE158" t="str">
        <f t="shared" si="314"/>
        <v xml:space="preserve">easy med </v>
      </c>
      <c r="BF158" t="str">
        <f t="shared" si="315"/>
        <v/>
      </c>
      <c r="BG158">
        <v>40.582129999999999</v>
      </c>
      <c r="BH158">
        <v>-105.02703</v>
      </c>
      <c r="BI158" t="str">
        <f t="shared" si="316"/>
        <v>[40.58213,-105.02703],</v>
      </c>
    </row>
    <row r="159" spans="2:64" ht="21" customHeight="1" x14ac:dyDescent="0.35">
      <c r="B159" t="s">
        <v>350</v>
      </c>
      <c r="C159" t="s">
        <v>395</v>
      </c>
      <c r="D159" t="s">
        <v>347</v>
      </c>
      <c r="E159" t="s">
        <v>400</v>
      </c>
      <c r="G159" s="6" t="s">
        <v>343</v>
      </c>
      <c r="W159" t="str">
        <f t="shared" si="386"/>
        <v/>
      </c>
      <c r="X159" t="str">
        <f t="shared" si="387"/>
        <v/>
      </c>
      <c r="Y159" t="str">
        <f t="shared" si="388"/>
        <v/>
      </c>
      <c r="Z159" t="str">
        <f t="shared" si="389"/>
        <v/>
      </c>
      <c r="AA159" t="str">
        <f t="shared" si="390"/>
        <v/>
      </c>
      <c r="AB159" t="str">
        <f t="shared" si="391"/>
        <v/>
      </c>
      <c r="AC159" t="str">
        <f t="shared" si="392"/>
        <v/>
      </c>
      <c r="AD159" t="str">
        <f t="shared" si="393"/>
        <v/>
      </c>
      <c r="AE159" t="str">
        <f t="shared" si="384"/>
        <v/>
      </c>
      <c r="AF159" t="str">
        <f t="shared" si="385"/>
        <v/>
      </c>
      <c r="AG159" t="str">
        <f t="shared" si="394"/>
        <v/>
      </c>
      <c r="AH159" t="str">
        <f t="shared" si="395"/>
        <v/>
      </c>
      <c r="AI159" t="str">
        <f t="shared" si="396"/>
        <v/>
      </c>
      <c r="AJ159" t="str">
        <f t="shared" si="397"/>
        <v/>
      </c>
      <c r="AK159" t="str">
        <f t="shared" si="317"/>
        <v/>
      </c>
      <c r="AL159" t="str">
        <f t="shared" si="318"/>
        <v/>
      </c>
      <c r="AM159" t="str">
        <f t="shared" si="319"/>
        <v/>
      </c>
      <c r="AN159" t="str">
        <f t="shared" si="320"/>
        <v/>
      </c>
      <c r="AO159" t="str">
        <f t="shared" si="321"/>
        <v/>
      </c>
      <c r="AP159" t="str">
        <f t="shared" si="322"/>
        <v/>
      </c>
      <c r="AQ159" t="str">
        <f t="shared" si="323"/>
        <v/>
      </c>
      <c r="AR159" t="s">
        <v>349</v>
      </c>
      <c r="AU159" t="s">
        <v>274</v>
      </c>
      <c r="AV159" s="3" t="s">
        <v>282</v>
      </c>
      <c r="AW159" s="3" t="s">
        <v>282</v>
      </c>
      <c r="AX159" s="4" t="str">
        <f t="shared" si="307"/>
        <v>{
    'name': "Sunset Lounge",
    'area': "old",'hours': {
      'sunday-start':"", 'sunday-end':"", 'monday-start':"", 'monday-end':"", 'tuesday-start':"", 'tuesday-end':"", 'wednesday-start':"", 'wednesday-end':"", 'thursday-start':"", 'thursday-end':"", 'friday-start':"", 'friday-end':"", 'saturday-start':"", 'saturday-end':""},  'description': "", 'link':"https://sunsetloungerooftop.com/", 'pricing':"med",   'phone-number': "", 'address': "378 Walnut St, Fort Collins, CO 80524", 'other-amenities': ['','','hard'], 'has-drink':false, 'has-food':false},</v>
      </c>
      <c r="AY159" t="str">
        <f t="shared" si="308"/>
        <v/>
      </c>
      <c r="AZ159" t="str">
        <f t="shared" si="309"/>
        <v/>
      </c>
      <c r="BA159" t="str">
        <f t="shared" si="310"/>
        <v>&lt;img src=@img/hard.png@&gt;</v>
      </c>
      <c r="BB159" t="str">
        <f t="shared" si="311"/>
        <v/>
      </c>
      <c r="BC159" t="str">
        <f t="shared" si="312"/>
        <v/>
      </c>
      <c r="BD159" t="str">
        <f t="shared" si="313"/>
        <v>&lt;img src=@img/hard.png@&gt;</v>
      </c>
      <c r="BE159" t="str">
        <f t="shared" si="314"/>
        <v>hard med old</v>
      </c>
      <c r="BF159" t="str">
        <f t="shared" si="315"/>
        <v>Old Town</v>
      </c>
      <c r="BG159">
        <v>40.587229000000001</v>
      </c>
      <c r="BH159">
        <v>-105.07409699999999</v>
      </c>
      <c r="BI159" t="str">
        <f t="shared" si="316"/>
        <v>[40.587229,-105.074097],</v>
      </c>
      <c r="BK159" t="str">
        <f>IF(BJ159&gt;0,"&lt;img src=@img/kidicon.png@&gt;","")</f>
        <v/>
      </c>
    </row>
    <row r="160" spans="2:64" ht="21" customHeight="1" x14ac:dyDescent="0.35">
      <c r="B160" t="s">
        <v>478</v>
      </c>
      <c r="C160" t="s">
        <v>395</v>
      </c>
      <c r="E160" t="s">
        <v>400</v>
      </c>
      <c r="G160" s="1" t="s">
        <v>479</v>
      </c>
      <c r="H160">
        <v>1500</v>
      </c>
      <c r="I160">
        <v>2400</v>
      </c>
      <c r="J160">
        <v>1500</v>
      </c>
      <c r="K160">
        <v>2400</v>
      </c>
      <c r="L160">
        <v>1500</v>
      </c>
      <c r="M160">
        <v>2400</v>
      </c>
      <c r="N160">
        <v>1500</v>
      </c>
      <c r="O160">
        <v>2400</v>
      </c>
      <c r="P160">
        <v>1500</v>
      </c>
      <c r="Q160">
        <v>2400</v>
      </c>
      <c r="R160">
        <v>1500</v>
      </c>
      <c r="S160">
        <v>2400</v>
      </c>
      <c r="T160">
        <v>1500</v>
      </c>
      <c r="U160">
        <v>2400</v>
      </c>
      <c r="V160" t="s">
        <v>735</v>
      </c>
      <c r="W160">
        <f t="shared" si="386"/>
        <v>15</v>
      </c>
      <c r="X160">
        <f t="shared" si="387"/>
        <v>24</v>
      </c>
      <c r="Y160">
        <f t="shared" si="388"/>
        <v>15</v>
      </c>
      <c r="Z160">
        <f t="shared" si="389"/>
        <v>24</v>
      </c>
      <c r="AA160">
        <f t="shared" si="390"/>
        <v>15</v>
      </c>
      <c r="AB160">
        <f t="shared" si="391"/>
        <v>24</v>
      </c>
      <c r="AC160">
        <f t="shared" si="392"/>
        <v>15</v>
      </c>
      <c r="AD160">
        <f t="shared" si="393"/>
        <v>24</v>
      </c>
      <c r="AE160">
        <f t="shared" si="384"/>
        <v>15</v>
      </c>
      <c r="AF160">
        <f t="shared" si="385"/>
        <v>24</v>
      </c>
      <c r="AG160">
        <f t="shared" si="394"/>
        <v>15</v>
      </c>
      <c r="AH160">
        <f t="shared" si="395"/>
        <v>24</v>
      </c>
      <c r="AI160">
        <f t="shared" si="396"/>
        <v>15</v>
      </c>
      <c r="AJ160">
        <f t="shared" si="397"/>
        <v>24</v>
      </c>
      <c r="AK160" t="str">
        <f t="shared" si="317"/>
        <v>3pm-12am</v>
      </c>
      <c r="AL160" t="str">
        <f t="shared" si="318"/>
        <v>3pm-12am</v>
      </c>
      <c r="AM160" t="str">
        <f t="shared" si="319"/>
        <v>3pm-12am</v>
      </c>
      <c r="AN160" t="str">
        <f t="shared" si="320"/>
        <v>3pm-12am</v>
      </c>
      <c r="AO160" t="str">
        <f t="shared" si="321"/>
        <v>3pm-12am</v>
      </c>
      <c r="AP160" t="str">
        <f t="shared" si="322"/>
        <v>3pm-12am</v>
      </c>
      <c r="AQ160" t="str">
        <f t="shared" si="323"/>
        <v>3pm-12am</v>
      </c>
      <c r="AU160" t="s">
        <v>274</v>
      </c>
      <c r="AV160" s="3" t="s">
        <v>281</v>
      </c>
      <c r="AW160" s="3" t="s">
        <v>281</v>
      </c>
      <c r="AX160" s="4" t="str">
        <f t="shared" si="307"/>
        <v>{
    'name': "Surfside 7",
    'area': "old",'hours': {
      'sunday-start':"1500", 'sunday-end':"2400", 'monday-start':"1500", 'monday-end':"2400", 'tuesday-start':"1500", 'tuesday-end':"2400", 'wednesday-start':"1500", 'wednesday-end':"2400", 'thursday-start':"1500", 'thursday-end':"2400", 'friday-start':"1500", 'friday-end':"2400", 'saturday-start':"1500", 'saturday-end':"2400"},  'description': "Daily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 'link':"", 'pricing':"med",   'phone-number': "", 'address': "238 Linden St, Fort Collins, CO 80524", 'other-amenities': ['','','hard'], 'has-drink':true, 'has-food':true},</v>
      </c>
      <c r="AY160" t="str">
        <f t="shared" si="308"/>
        <v/>
      </c>
      <c r="AZ160" t="str">
        <f t="shared" si="309"/>
        <v/>
      </c>
      <c r="BA160" t="str">
        <f t="shared" si="310"/>
        <v>&lt;img src=@img/hard.png@&gt;</v>
      </c>
      <c r="BB160" t="str">
        <f t="shared" si="311"/>
        <v>&lt;img src=@img/drinkicon.png@&gt;</v>
      </c>
      <c r="BC160" t="str">
        <f t="shared" si="312"/>
        <v>&lt;img src=@img/foodicon.png@&gt;</v>
      </c>
      <c r="BD160" t="str">
        <f t="shared" si="313"/>
        <v>&lt;img src=@img/hard.png@&gt;&lt;img src=@img/drinkicon.png@&gt;&lt;img src=@img/foodicon.png@&gt;</v>
      </c>
      <c r="BE160" t="str">
        <f t="shared" si="314"/>
        <v>drink food hard med old</v>
      </c>
      <c r="BF160" t="str">
        <f t="shared" si="315"/>
        <v>Old Town</v>
      </c>
      <c r="BG160">
        <v>40.588557999999999</v>
      </c>
      <c r="BH160" s="1">
        <v>-105.07453700000001</v>
      </c>
      <c r="BI160" t="str">
        <f t="shared" si="316"/>
        <v>[40.588558,-105.074537],</v>
      </c>
      <c r="BK160" t="str">
        <f>IF(BJ160&gt;0,"&lt;img src=@img/kidicon.png@&gt;","")</f>
        <v/>
      </c>
    </row>
    <row r="161" spans="2:64" ht="21" customHeight="1" x14ac:dyDescent="0.35">
      <c r="B161" t="s">
        <v>596</v>
      </c>
      <c r="C161" t="s">
        <v>396</v>
      </c>
      <c r="E161" t="s">
        <v>52</v>
      </c>
      <c r="G161" t="s">
        <v>619</v>
      </c>
      <c r="J161">
        <v>1400</v>
      </c>
      <c r="K161">
        <v>1900</v>
      </c>
      <c r="L161">
        <v>1400</v>
      </c>
      <c r="M161">
        <v>1900</v>
      </c>
      <c r="N161">
        <v>1400</v>
      </c>
      <c r="O161">
        <v>1900</v>
      </c>
      <c r="P161">
        <v>1400</v>
      </c>
      <c r="Q161">
        <v>1900</v>
      </c>
      <c r="R161">
        <v>1400</v>
      </c>
      <c r="S161">
        <v>1900</v>
      </c>
      <c r="V161" s="4" t="s">
        <v>707</v>
      </c>
      <c r="W161" t="str">
        <f t="shared" si="386"/>
        <v/>
      </c>
      <c r="X161" t="str">
        <f t="shared" si="387"/>
        <v/>
      </c>
      <c r="Y161">
        <f t="shared" si="388"/>
        <v>14</v>
      </c>
      <c r="Z161">
        <f t="shared" si="389"/>
        <v>19</v>
      </c>
      <c r="AA161">
        <f t="shared" si="390"/>
        <v>14</v>
      </c>
      <c r="AB161">
        <f t="shared" si="391"/>
        <v>19</v>
      </c>
      <c r="AC161">
        <f t="shared" si="392"/>
        <v>14</v>
      </c>
      <c r="AD161">
        <f t="shared" si="393"/>
        <v>19</v>
      </c>
      <c r="AE161">
        <f t="shared" si="384"/>
        <v>14</v>
      </c>
      <c r="AF161">
        <f t="shared" si="385"/>
        <v>19</v>
      </c>
      <c r="AG161">
        <f t="shared" si="394"/>
        <v>14</v>
      </c>
      <c r="AH161">
        <f t="shared" si="395"/>
        <v>19</v>
      </c>
      <c r="AI161" t="str">
        <f t="shared" si="396"/>
        <v/>
      </c>
      <c r="AJ161" t="str">
        <f t="shared" si="397"/>
        <v/>
      </c>
      <c r="AK161" t="str">
        <f t="shared" si="317"/>
        <v/>
      </c>
      <c r="AL161" t="str">
        <f t="shared" si="318"/>
        <v>2pm-7pm</v>
      </c>
      <c r="AM161" t="str">
        <f t="shared" si="319"/>
        <v>2pm-7pm</v>
      </c>
      <c r="AN161" t="str">
        <f t="shared" si="320"/>
        <v>2pm-7pm</v>
      </c>
      <c r="AO161" t="str">
        <f t="shared" si="321"/>
        <v>2pm-7pm</v>
      </c>
      <c r="AP161" t="str">
        <f t="shared" si="322"/>
        <v>2pm-7pm</v>
      </c>
      <c r="AQ161" t="str">
        <f t="shared" si="323"/>
        <v/>
      </c>
      <c r="AS161" t="s">
        <v>271</v>
      </c>
      <c r="AU161" t="s">
        <v>27</v>
      </c>
      <c r="AV161" s="3" t="s">
        <v>281</v>
      </c>
      <c r="AW161" s="3" t="s">
        <v>282</v>
      </c>
      <c r="AX161" s="4" t="str">
        <f t="shared" si="307"/>
        <v>{
    'name': "Swing Station",
    'area': "nfoco",'hours': {
      'sunday-start':"", 'sunday-end':"", 'monday-start':"1400", 'monday-end':"1900", 'tuesday-start':"1400", 'tuesday-end':"1900", 'wednesday-start':"1400", 'wednesday-end':"1900", 'thursday-start':"1400", 'thursday-end':"1900", 'friday-start':"1400", 'friday-end':"1900", 'saturday-start':"", 'saturday-end':""},  'description': "Ride Your Bike For $1 Off All Draft Beer&lt;br&gt;2 Live Music Stages - Indoor And Outdoor&lt;br&gt;Happy Hour 2-7pm - Monday - Friday&lt;br&gt;Open Mic Every Wednesday Night ", 'link':"", 'pricing':"low",   'phone-number': "", 'address': "3311 Co Road 54G Laporte CO", 'other-amenities': ['outdoor','','medium'], 'has-drink':true, 'has-food':false},</v>
      </c>
      <c r="AY161" t="str">
        <f t="shared" si="308"/>
        <v>&lt;img src=@img/outdoor.png@&gt;</v>
      </c>
      <c r="AZ161" t="str">
        <f t="shared" si="309"/>
        <v/>
      </c>
      <c r="BA161" t="str">
        <f t="shared" si="310"/>
        <v>&lt;img src=@img/medium.png@&gt;</v>
      </c>
      <c r="BB161" t="str">
        <f t="shared" si="311"/>
        <v>&lt;img src=@img/drinkicon.png@&gt;</v>
      </c>
      <c r="BC161" t="str">
        <f t="shared" si="312"/>
        <v/>
      </c>
      <c r="BD161" t="str">
        <f t="shared" si="313"/>
        <v>&lt;img src=@img/outdoor.png@&gt;&lt;img src=@img/medium.png@&gt;&lt;img src=@img/drinkicon.png@&gt;</v>
      </c>
      <c r="BE161" t="str">
        <f t="shared" si="314"/>
        <v>outdoor drink medium low nfoco</v>
      </c>
      <c r="BF161" t="str">
        <f t="shared" si="315"/>
        <v>North Foco</v>
      </c>
      <c r="BG161">
        <v>40.627009999999999</v>
      </c>
      <c r="BH161">
        <v>-105.13785</v>
      </c>
      <c r="BI161" t="str">
        <f t="shared" si="316"/>
        <v>[40.62701,-105.13785],</v>
      </c>
    </row>
    <row r="162" spans="2:64" ht="21" customHeight="1" x14ac:dyDescent="0.35">
      <c r="B162" t="s">
        <v>106</v>
      </c>
      <c r="C162" t="s">
        <v>395</v>
      </c>
      <c r="D162" t="s">
        <v>107</v>
      </c>
      <c r="E162" t="s">
        <v>400</v>
      </c>
      <c r="G162" s="1" t="s">
        <v>108</v>
      </c>
      <c r="J162">
        <v>1700</v>
      </c>
      <c r="K162">
        <v>1800</v>
      </c>
      <c r="L162">
        <v>1700</v>
      </c>
      <c r="M162">
        <v>1800</v>
      </c>
      <c r="N162">
        <v>1700</v>
      </c>
      <c r="O162">
        <v>1800</v>
      </c>
      <c r="P162">
        <v>1700</v>
      </c>
      <c r="Q162">
        <v>1800</v>
      </c>
      <c r="R162">
        <v>1700</v>
      </c>
      <c r="S162">
        <v>1800</v>
      </c>
      <c r="W162" t="str">
        <f t="shared" si="386"/>
        <v/>
      </c>
      <c r="X162" t="str">
        <f t="shared" si="387"/>
        <v/>
      </c>
      <c r="Y162">
        <f t="shared" si="388"/>
        <v>17</v>
      </c>
      <c r="Z162">
        <f t="shared" si="389"/>
        <v>18</v>
      </c>
      <c r="AA162">
        <f t="shared" si="390"/>
        <v>17</v>
      </c>
      <c r="AB162">
        <f t="shared" si="391"/>
        <v>18</v>
      </c>
      <c r="AC162">
        <f t="shared" si="392"/>
        <v>17</v>
      </c>
      <c r="AD162">
        <f t="shared" si="393"/>
        <v>18</v>
      </c>
      <c r="AE162">
        <f t="shared" si="384"/>
        <v>17</v>
      </c>
      <c r="AF162">
        <f t="shared" si="385"/>
        <v>18</v>
      </c>
      <c r="AG162">
        <f t="shared" si="394"/>
        <v>17</v>
      </c>
      <c r="AH162">
        <f t="shared" si="395"/>
        <v>18</v>
      </c>
      <c r="AI162" t="str">
        <f t="shared" si="396"/>
        <v/>
      </c>
      <c r="AJ162" t="str">
        <f t="shared" si="397"/>
        <v/>
      </c>
      <c r="AK162" t="str">
        <f t="shared" si="317"/>
        <v/>
      </c>
      <c r="AL162" t="str">
        <f t="shared" si="318"/>
        <v>5pm-6pm</v>
      </c>
      <c r="AM162" t="str">
        <f t="shared" si="319"/>
        <v>5pm-6pm</v>
      </c>
      <c r="AN162" t="str">
        <f t="shared" si="320"/>
        <v>5pm-6pm</v>
      </c>
      <c r="AO162" t="str">
        <f t="shared" si="321"/>
        <v>5pm-6pm</v>
      </c>
      <c r="AP162" t="str">
        <f t="shared" si="322"/>
        <v>5pm-6pm</v>
      </c>
      <c r="AQ162" t="str">
        <f t="shared" si="323"/>
        <v/>
      </c>
      <c r="AR162" s="2" t="s">
        <v>300</v>
      </c>
      <c r="AU162" t="s">
        <v>27</v>
      </c>
      <c r="AV162" s="3" t="s">
        <v>282</v>
      </c>
      <c r="AW162" s="3" t="s">
        <v>282</v>
      </c>
      <c r="AX162" s="4" t="str">
        <f t="shared" si="307"/>
        <v>{
    'name': "Taj Mahal Restaurant",
    'area': "old",'hours': {
      'sunday-start':"", 'sunday-end':"", 'monday-start':"1700", 'monday-end':"1800", 'tuesday-start':"1700", 'tuesday-end':"1800", 'wednesday-start':"1700", 'wednesday-end':"1800", 'thursday-start':"1700", 'thursday-end':"1800", 'friday-start':"1700", 'friday-end':"1800", 'saturday-start':"", 'saturday-end':""},  'description': "", 'link':"http://www.tajmahalfortcollins.com/", 'pricing':"med",   'phone-number': "", 'address': "148 W Oak St, Fort Collins 80524", 'other-amenities': ['','','medium'], 'has-drink':false, 'has-food':false},</v>
      </c>
      <c r="AY162" t="str">
        <f t="shared" si="308"/>
        <v/>
      </c>
      <c r="AZ162" t="str">
        <f t="shared" si="309"/>
        <v/>
      </c>
      <c r="BA162" t="str">
        <f t="shared" si="310"/>
        <v>&lt;img src=@img/medium.png@&gt;</v>
      </c>
      <c r="BB162" t="str">
        <f t="shared" si="311"/>
        <v/>
      </c>
      <c r="BC162" t="str">
        <f t="shared" si="312"/>
        <v/>
      </c>
      <c r="BD162" t="str">
        <f t="shared" si="313"/>
        <v>&lt;img src=@img/medium.png@&gt;</v>
      </c>
      <c r="BE162" t="str">
        <f t="shared" si="314"/>
        <v>medium med old</v>
      </c>
      <c r="BF162" t="str">
        <f t="shared" si="315"/>
        <v>Old Town</v>
      </c>
      <c r="BG162">
        <v>40.585957000000001</v>
      </c>
      <c r="BH162">
        <v>-105.07832999999999</v>
      </c>
      <c r="BI162" t="str">
        <f t="shared" si="316"/>
        <v>[40.585957,-105.07833],</v>
      </c>
      <c r="BK162" t="str">
        <f>IF(BJ162&gt;0,"&lt;img src=@img/kidicon.png@&gt;","")</f>
        <v/>
      </c>
    </row>
    <row r="163" spans="2:64" ht="21" customHeight="1" x14ac:dyDescent="0.35">
      <c r="B163" t="s">
        <v>481</v>
      </c>
      <c r="C163" t="s">
        <v>395</v>
      </c>
      <c r="D163" t="s">
        <v>355</v>
      </c>
      <c r="E163" t="s">
        <v>400</v>
      </c>
      <c r="G163" s="1" t="s">
        <v>482</v>
      </c>
      <c r="H163">
        <v>1130</v>
      </c>
      <c r="I163">
        <v>1800</v>
      </c>
      <c r="J163">
        <v>1130</v>
      </c>
      <c r="K163">
        <v>1800</v>
      </c>
      <c r="L163">
        <v>1130</v>
      </c>
      <c r="M163">
        <v>1800</v>
      </c>
      <c r="N163">
        <v>1130</v>
      </c>
      <c r="O163">
        <v>1800</v>
      </c>
      <c r="P163">
        <v>1130</v>
      </c>
      <c r="Q163">
        <v>1800</v>
      </c>
      <c r="V163" t="s">
        <v>484</v>
      </c>
      <c r="W163">
        <f t="shared" si="386"/>
        <v>11.3</v>
      </c>
      <c r="X163">
        <f t="shared" si="387"/>
        <v>18</v>
      </c>
      <c r="Y163">
        <f t="shared" si="388"/>
        <v>11.3</v>
      </c>
      <c r="Z163">
        <f t="shared" si="389"/>
        <v>18</v>
      </c>
      <c r="AA163">
        <f t="shared" si="390"/>
        <v>11.3</v>
      </c>
      <c r="AB163">
        <f t="shared" si="391"/>
        <v>18</v>
      </c>
      <c r="AC163">
        <f t="shared" si="392"/>
        <v>11.3</v>
      </c>
      <c r="AD163">
        <f t="shared" si="393"/>
        <v>18</v>
      </c>
      <c r="AE163">
        <f t="shared" si="384"/>
        <v>11.3</v>
      </c>
      <c r="AF163">
        <f t="shared" si="385"/>
        <v>18</v>
      </c>
      <c r="AG163" t="str">
        <f t="shared" si="394"/>
        <v/>
      </c>
      <c r="AH163" t="str">
        <f t="shared" si="395"/>
        <v/>
      </c>
      <c r="AI163" t="str">
        <f t="shared" si="396"/>
        <v/>
      </c>
      <c r="AJ163" t="str">
        <f t="shared" si="397"/>
        <v/>
      </c>
      <c r="AK163" t="str">
        <f t="shared" si="317"/>
        <v>11.3am-6pm</v>
      </c>
      <c r="AL163" t="str">
        <f t="shared" si="318"/>
        <v>11.3am-6pm</v>
      </c>
      <c r="AM163" t="str">
        <f t="shared" si="319"/>
        <v>11.3am-6pm</v>
      </c>
      <c r="AN163" t="str">
        <f t="shared" si="320"/>
        <v>11.3am-6pm</v>
      </c>
      <c r="AO163" t="str">
        <f t="shared" si="321"/>
        <v>11.3am-6pm</v>
      </c>
      <c r="AP163" t="str">
        <f t="shared" si="322"/>
        <v/>
      </c>
      <c r="AQ163" t="str">
        <f t="shared" si="323"/>
        <v/>
      </c>
      <c r="AR163" s="2" t="s">
        <v>483</v>
      </c>
      <c r="AS163" t="s">
        <v>271</v>
      </c>
      <c r="AU163" t="s">
        <v>27</v>
      </c>
      <c r="AV163" s="3" t="s">
        <v>281</v>
      </c>
      <c r="AW163" s="3" t="s">
        <v>281</v>
      </c>
      <c r="AX163" s="4" t="str">
        <f t="shared" si="307"/>
        <v>{
    'name': "Tap and Handle",
    'area': "old",'hours': {
      'sunday-start':"1130", 'sunday-end':"1800", 'monday-start':"1130", 'monday-end':"1800", 'tuesday-start':"1130", 'tuesday-end':"1800", 'wednesday-start':"1130", 'wednesday-end':"1800", 'thursday-start':"1130", 'thursday-end':"1800", 'friday-start':"", 'friday-end':"", 'saturday-start':"", 'saturday-end':""},  'description': "$1 off beers &lt;br&gt; Food deals", 'link':"http://www.tapandhandle.com/", 'pricing':"med",   'phone-number': "", 'address': "307 S College Ave, Fort Collins, CO 80524", 'other-amenities': ['outdoor','','medium'], 'has-drink':true, 'has-food':true},</v>
      </c>
      <c r="AY163" t="str">
        <f t="shared" si="308"/>
        <v>&lt;img src=@img/outdoor.png@&gt;</v>
      </c>
      <c r="AZ163" t="str">
        <f t="shared" si="309"/>
        <v/>
      </c>
      <c r="BA163" t="str">
        <f t="shared" si="310"/>
        <v>&lt;img src=@img/medium.png@&gt;</v>
      </c>
      <c r="BB163" t="str">
        <f t="shared" si="311"/>
        <v>&lt;img src=@img/drinkicon.png@&gt;</v>
      </c>
      <c r="BC163" t="str">
        <f t="shared" si="312"/>
        <v>&lt;img src=@img/foodicon.png@&gt;</v>
      </c>
      <c r="BD163" t="str">
        <f t="shared" si="313"/>
        <v>&lt;img src=@img/outdoor.png@&gt;&lt;img src=@img/medium.png@&gt;&lt;img src=@img/drinkicon.png@&gt;&lt;img src=@img/foodicon.png@&gt;</v>
      </c>
      <c r="BE163" t="str">
        <f t="shared" si="314"/>
        <v>outdoor drink food medium med old</v>
      </c>
      <c r="BF163" t="str">
        <f t="shared" si="315"/>
        <v>Old Town</v>
      </c>
      <c r="BG163">
        <v>40.583799999999997</v>
      </c>
      <c r="BH163">
        <v>-105.07763</v>
      </c>
      <c r="BI163" t="str">
        <f t="shared" si="316"/>
        <v>[40.5838,-105.07763],</v>
      </c>
      <c r="BK163" t="str">
        <f>IF(BJ163&gt;0,"&lt;img src=@img/kidicon.png@&gt;","")</f>
        <v/>
      </c>
    </row>
    <row r="164" spans="2:64" ht="21" customHeight="1" x14ac:dyDescent="0.35">
      <c r="B164" s="6" t="s">
        <v>710</v>
      </c>
      <c r="C164" t="s">
        <v>397</v>
      </c>
      <c r="E164" t="s">
        <v>400</v>
      </c>
      <c r="G164" s="6" t="s">
        <v>711</v>
      </c>
      <c r="H164">
        <v>1500</v>
      </c>
      <c r="I164">
        <v>1800</v>
      </c>
      <c r="J164">
        <v>1500</v>
      </c>
      <c r="K164">
        <v>1800</v>
      </c>
      <c r="L164">
        <v>1500</v>
      </c>
      <c r="M164">
        <v>1800</v>
      </c>
      <c r="N164">
        <v>1500</v>
      </c>
      <c r="O164">
        <v>1800</v>
      </c>
      <c r="P164">
        <v>1500</v>
      </c>
      <c r="Q164">
        <v>1800</v>
      </c>
      <c r="R164">
        <v>1500</v>
      </c>
      <c r="S164">
        <v>1800</v>
      </c>
      <c r="T164">
        <v>1500</v>
      </c>
      <c r="U164">
        <v>1800</v>
      </c>
      <c r="V164" t="s">
        <v>712</v>
      </c>
      <c r="W164">
        <f t="shared" si="386"/>
        <v>15</v>
      </c>
      <c r="X164">
        <f t="shared" ref="X164" si="398">IF(I164&gt;0,I164/100,"")</f>
        <v>18</v>
      </c>
      <c r="Y164">
        <f t="shared" ref="Y164" si="399">IF(J164&gt;0,J164/100,"")</f>
        <v>15</v>
      </c>
      <c r="Z164">
        <f t="shared" ref="Z164" si="400">IF(K164&gt;0,K164/100,"")</f>
        <v>18</v>
      </c>
      <c r="AA164">
        <f t="shared" ref="AA164" si="401">IF(L164&gt;0,L164/100,"")</f>
        <v>15</v>
      </c>
      <c r="AB164">
        <f t="shared" ref="AB164" si="402">IF(M164&gt;0,M164/100,"")</f>
        <v>18</v>
      </c>
      <c r="AC164">
        <f t="shared" ref="AC164" si="403">IF(N164&gt;0,N164/100,"")</f>
        <v>15</v>
      </c>
      <c r="AD164">
        <f t="shared" ref="AD164" si="404">IF(O164&gt;0,O164/100,"")</f>
        <v>18</v>
      </c>
      <c r="AE164">
        <f t="shared" ref="AE164" si="405">IF(P164&gt;0,P164/100,"")</f>
        <v>15</v>
      </c>
      <c r="AF164">
        <f t="shared" ref="AF164" si="406">IF(Q164&gt;0,Q164/100,"")</f>
        <v>18</v>
      </c>
      <c r="AG164">
        <f t="shared" ref="AG164" si="407">IF(R164&gt;0,R164/100,"")</f>
        <v>15</v>
      </c>
      <c r="AH164">
        <f t="shared" ref="AH164" si="408">IF(S164&gt;0,S164/100,"")</f>
        <v>18</v>
      </c>
      <c r="AI164">
        <f t="shared" ref="AI164" si="409">IF(T164&gt;0,T164/100,"")</f>
        <v>15</v>
      </c>
      <c r="AJ164">
        <f t="shared" ref="AJ164" si="410">IF(U164&gt;0,U164/100,"")</f>
        <v>18</v>
      </c>
      <c r="AK164" t="str">
        <f t="shared" ref="AK164" si="411">IF(H164&gt;0,CONCATENATE(IF(W164&lt;=12,W164,W164-12),IF(OR(W164&lt;12,W164=24),"am","pm"),"-",IF(X164&lt;=12,X164,X164-12),IF(OR(X164&lt;12,X164=24),"am","pm")),"")</f>
        <v>3pm-6pm</v>
      </c>
      <c r="AL164" t="str">
        <f t="shared" ref="AL164" si="412">IF(J164&gt;0,CONCATENATE(IF(Y164&lt;=12,Y164,Y164-12),IF(OR(Y164&lt;12,Y164=24),"am","pm"),"-",IF(Z164&lt;=12,Z164,Z164-12),IF(OR(Z164&lt;12,Z164=24),"am","pm")),"")</f>
        <v>3pm-6pm</v>
      </c>
      <c r="AM164" t="str">
        <f t="shared" ref="AM164" si="413">IF(L164&gt;0,CONCATENATE(IF(AA164&lt;=12,AA164,AA164-12),IF(OR(AA164&lt;12,AA164=24),"am","pm"),"-",IF(AB164&lt;=12,AB164,AB164-12),IF(OR(AB164&lt;12,AB164=24),"am","pm")),"")</f>
        <v>3pm-6pm</v>
      </c>
      <c r="AN164" t="str">
        <f t="shared" ref="AN164" si="414">IF(N164&gt;0,CONCATENATE(IF(AC164&lt;=12,AC164,AC164-12),IF(OR(AC164&lt;12,AC164=24),"am","pm"),"-",IF(AD164&lt;=12,AD164,AD164-12),IF(OR(AD164&lt;12,AD164=24),"am","pm")),"")</f>
        <v>3pm-6pm</v>
      </c>
      <c r="AO164" t="str">
        <f t="shared" ref="AO164" si="415">IF(P164&gt;0,CONCATENATE(IF(AE164&lt;=12,AE164,AE164-12),IF(OR(AE164&lt;12,AE164=24),"am","pm"),"-",IF(AF164&lt;=12,AF164,AF164-12),IF(OR(AF164&lt;12,AF164=24),"am","pm")),"")</f>
        <v>3pm-6pm</v>
      </c>
      <c r="AP164" t="str">
        <f t="shared" ref="AP164" si="416">IF(R164&gt;0,CONCATENATE(IF(AG164&lt;=12,AG164,AG164-12),IF(OR(AG164&lt;12,AG164=24),"am","pm"),"-",IF(AH164&lt;=12,AH164,AH164-12),IF(OR(AH164&lt;12,AH164=24),"am","pm")),"")</f>
        <v>3pm-6pm</v>
      </c>
      <c r="AQ164" t="str">
        <f t="shared" ref="AQ164" si="417">IF(T164&gt;0,CONCATENATE(IF(AI164&lt;=12,AI164,AI164-12),IF(OR(AI164&lt;12,AI164=24),"am","pm"),"-",IF(AJ164&lt;=12,AJ164,AJ164-12),IF(OR(AJ164&lt;12,AJ164=24),"am","pm")),"")</f>
        <v>3pm-6pm</v>
      </c>
      <c r="AR164" s="2"/>
      <c r="AU164" t="s">
        <v>275</v>
      </c>
      <c r="AV164" s="3" t="s">
        <v>281</v>
      </c>
      <c r="AW164" s="3" t="s">
        <v>281</v>
      </c>
      <c r="AX164" s="4" t="str">
        <f t="shared" ref="AX164:AX165" si="418">CONCATENATE("{
    'name': """,B164,""",
    'area': ","""",C164,""",",
"'hours': {
      'sunday-start':","""",H164,"""",", 'sunday-end':","""",I164,"""",", 'monday-start':","""",J164,"""",", 'monday-end':","""",K164,"""",", 'tuesday-start':","""",L164,"""",", 'tuesday-end':","""",M164,""", 'wednesday-start':","""",N164,""", 'wednesday-end':","""",O164,""", 'thursday-start':","""",P164,""", 'thursday-end':","""",Q164,""", 'friday-start':","""",R164,""", 'friday-end':","""",S164,""", 'saturday-start':","""",T164,""", 'saturday-end':","""",U164,"""","},","  'description': ","""",V164,"""",", 'link':","""",AR164,"""",", 'pricing':","""",E164,"""",",   'phone-number': ","""",F164,"""",", 'address': ","""",G164,"""",", 'other-amenities': [","'",AS164,"','",AT164,"','",AU164,"'","]",", 'has-drink':",AV164,", 'has-food':",AW164,"},")</f>
        <v>{
    'name': "Taste and Savor Wine Bar",
    'area': "sfoco",'hours': {
      'sunday-start':"1500", 'sunday-end':"1800", 'monday-start':"1500", 'monday-end':"1800", 'tuesday-start':"1500", 'tuesday-end':"1800", 'wednesday-start':"1500", 'wednesday-end':"1800", 'thursday-start':"1500", 'thursday-end':"1800", 'friday-start':"1500", 'friday-end':"1800", 'saturday-start':"1500", 'saturday-end':"1800"},  'description': "Special pricing on a sparkling, white, rose and red by the glass. Discount prices on cheese board and cheese bread.", 'link':"", 'pricing':"med",   'phone-number': "", 'address': "3581 E Harmony Rd Suite 130, Fort Collins, CO 80528", 'other-amenities': ['','','easy'], 'has-drink':true, 'has-food':true},</v>
      </c>
      <c r="AY164" t="str">
        <f t="shared" ref="AY164:AY165" si="419">IF(AS164&gt;0,"&lt;img src=@img/outdoor.png@&gt;","")</f>
        <v/>
      </c>
      <c r="AZ164" t="str">
        <f t="shared" ref="AZ164:AZ165" si="420">IF(AT164&gt;0,"&lt;img src=@img/pets.png@&gt;","")</f>
        <v/>
      </c>
      <c r="BA164" t="str">
        <f t="shared" ref="BA164:BA165" si="421">IF(AU164="hard","&lt;img src=@img/hard.png@&gt;",IF(AU164="medium","&lt;img src=@img/medium.png@&gt;",IF(AU164="easy","&lt;img src=@img/easy.png@&gt;","")))</f>
        <v>&lt;img src=@img/easy.png@&gt;</v>
      </c>
      <c r="BB164" t="str">
        <f t="shared" ref="BB164:BB165" si="422">IF(AV164="true","&lt;img src=@img/drinkicon.png@&gt;","")</f>
        <v>&lt;img src=@img/drinkicon.png@&gt;</v>
      </c>
      <c r="BC164" t="str">
        <f t="shared" ref="BC164:BC165" si="423">IF(AW164="true","&lt;img src=@img/foodicon.png@&gt;","")</f>
        <v>&lt;img src=@img/foodicon.png@&gt;</v>
      </c>
      <c r="BD164" t="str">
        <f t="shared" ref="BD164:BD165" si="424">CONCATENATE(AY164,AZ164,BA164,BB164,BC164,BK164)</f>
        <v>&lt;img src=@img/easy.png@&gt;&lt;img src=@img/drinkicon.png@&gt;&lt;img src=@img/foodicon.png@&gt;</v>
      </c>
      <c r="BE164" t="str">
        <f t="shared" ref="BE164:BE165" si="425">CONCATENATE(IF(AS164&gt;0,"outdoor ",""),IF(AT164&gt;0,"pet ",""),IF(AV164="true","drink ",""),IF(AW164="true","food ",""),AU164," ",E164," ",C164,IF(BJ164=TRUE," kid",""))</f>
        <v>drink food easy med sfoco</v>
      </c>
      <c r="BF164" t="str">
        <f t="shared" ref="BF164:BF165" si="426">IF(C164="old","Old Town",IF(C164="campus","Near Campus",IF(C164="sfoco","South Foco",IF(C164="nfoco","North Foco",IF(C164="midtown","Midtown",IF(C164="cwest","Campus West",IF(C164="efoco","East FoCo",IF(C164="windsor","Windsor",""))))))))</f>
        <v>South Foco</v>
      </c>
      <c r="BG164">
        <v>40.522864599999998</v>
      </c>
      <c r="BH164">
        <v>-105.0117552</v>
      </c>
      <c r="BI164" t="str">
        <f t="shared" si="316"/>
        <v>[40.5228646,-105.0117552],</v>
      </c>
    </row>
    <row r="165" spans="2:64" ht="21" customHeight="1" x14ac:dyDescent="0.35">
      <c r="B165" t="s">
        <v>76</v>
      </c>
      <c r="C165" t="s">
        <v>395</v>
      </c>
      <c r="D165" t="s">
        <v>77</v>
      </c>
      <c r="E165" t="s">
        <v>400</v>
      </c>
      <c r="G165" s="1" t="s">
        <v>78</v>
      </c>
      <c r="W165" t="str">
        <f t="shared" si="386"/>
        <v/>
      </c>
      <c r="X165" t="str">
        <f t="shared" si="387"/>
        <v/>
      </c>
      <c r="Y165" t="str">
        <f t="shared" si="388"/>
        <v/>
      </c>
      <c r="Z165" t="str">
        <f t="shared" si="389"/>
        <v/>
      </c>
      <c r="AA165" t="str">
        <f t="shared" si="390"/>
        <v/>
      </c>
      <c r="AB165" t="str">
        <f t="shared" si="391"/>
        <v/>
      </c>
      <c r="AC165" t="str">
        <f t="shared" si="392"/>
        <v/>
      </c>
      <c r="AD165" t="str">
        <f t="shared" si="393"/>
        <v/>
      </c>
      <c r="AE165" t="str">
        <f t="shared" si="384"/>
        <v/>
      </c>
      <c r="AF165" t="str">
        <f t="shared" si="385"/>
        <v/>
      </c>
      <c r="AG165" t="str">
        <f t="shared" si="394"/>
        <v/>
      </c>
      <c r="AH165" t="str">
        <f t="shared" si="395"/>
        <v/>
      </c>
      <c r="AI165" t="str">
        <f t="shared" si="396"/>
        <v/>
      </c>
      <c r="AJ165" t="str">
        <f t="shared" si="397"/>
        <v/>
      </c>
      <c r="AK165" t="str">
        <f t="shared" si="317"/>
        <v/>
      </c>
      <c r="AL165" t="str">
        <f t="shared" si="318"/>
        <v/>
      </c>
      <c r="AM165" t="str">
        <f t="shared" si="319"/>
        <v/>
      </c>
      <c r="AN165" t="str">
        <f t="shared" si="320"/>
        <v/>
      </c>
      <c r="AO165" t="str">
        <f t="shared" si="321"/>
        <v/>
      </c>
      <c r="AP165" t="str">
        <f t="shared" si="322"/>
        <v/>
      </c>
      <c r="AQ165" t="str">
        <f t="shared" si="323"/>
        <v/>
      </c>
      <c r="AR165" s="2" t="s">
        <v>291</v>
      </c>
      <c r="AS165" t="s">
        <v>271</v>
      </c>
      <c r="AU165" t="s">
        <v>274</v>
      </c>
      <c r="AV165" s="3" t="s">
        <v>282</v>
      </c>
      <c r="AW165" s="3" t="s">
        <v>282</v>
      </c>
      <c r="AX165" s="4" t="str">
        <f t="shared" si="418"/>
        <v>{
    'name': "Tasty Harmony",
    'area': "old",'hours': {
      'sunday-start':"", 'sunday-end':"", 'monday-start':"", 'monday-end':"", 'tuesday-start':"", 'tuesday-end':"", 'wednesday-start':"", 'wednesday-end':"", 'thursday-start':"", 'thursday-end':"", 'friday-start':"", 'friday-end':"", 'saturday-start':"", 'saturday-end':""},  'description': "", 'link':"http://www.tastyharmony.com/", 'pricing':"med",   'phone-number': "", 'address': "130 South Mason, Fort Collins 80524", 'other-amenities': ['outdoor','','hard'], 'has-drink':false, 'has-food':false},</v>
      </c>
      <c r="AY165" t="str">
        <f t="shared" si="419"/>
        <v>&lt;img src=@img/outdoor.png@&gt;</v>
      </c>
      <c r="AZ165" t="str">
        <f t="shared" si="420"/>
        <v/>
      </c>
      <c r="BA165" t="str">
        <f t="shared" si="421"/>
        <v>&lt;img src=@img/hard.png@&gt;</v>
      </c>
      <c r="BB165" t="str">
        <f t="shared" si="422"/>
        <v/>
      </c>
      <c r="BC165" t="str">
        <f t="shared" si="423"/>
        <v/>
      </c>
      <c r="BD165" t="str">
        <f t="shared" si="424"/>
        <v>&lt;img src=@img/outdoor.png@&gt;&lt;img src=@img/hard.png@&gt;</v>
      </c>
      <c r="BE165" t="str">
        <f t="shared" si="425"/>
        <v>outdoor hard med old</v>
      </c>
      <c r="BF165" t="str">
        <f t="shared" si="426"/>
        <v>Old Town</v>
      </c>
      <c r="BG165">
        <v>40.586450999999997</v>
      </c>
      <c r="BH165">
        <v>-105.078568</v>
      </c>
      <c r="BI165" t="str">
        <f t="shared" ref="BI165:BI195" si="427">CONCATENATE("[",BG165,",",BH165,"],")</f>
        <v>[40.586451,-105.078568],</v>
      </c>
      <c r="BK165" t="str">
        <f>IF(BJ165&gt;0,"&lt;img src=@img/kidicon.png@&gt;","")</f>
        <v/>
      </c>
    </row>
    <row r="166" spans="2:64" ht="21" customHeight="1" x14ac:dyDescent="0.35">
      <c r="B166" t="s">
        <v>597</v>
      </c>
      <c r="C166" t="s">
        <v>396</v>
      </c>
      <c r="E166" t="s">
        <v>400</v>
      </c>
      <c r="G166" t="s">
        <v>618</v>
      </c>
      <c r="N166">
        <v>1200</v>
      </c>
      <c r="O166">
        <v>1700</v>
      </c>
      <c r="V166" t="s">
        <v>699</v>
      </c>
      <c r="W166" t="str">
        <f t="shared" si="386"/>
        <v/>
      </c>
      <c r="X166" t="str">
        <f t="shared" si="387"/>
        <v/>
      </c>
      <c r="Y166" t="str">
        <f t="shared" si="388"/>
        <v/>
      </c>
      <c r="Z166" t="str">
        <f t="shared" si="389"/>
        <v/>
      </c>
      <c r="AA166" t="str">
        <f t="shared" si="390"/>
        <v/>
      </c>
      <c r="AB166" t="str">
        <f t="shared" si="391"/>
        <v/>
      </c>
      <c r="AC166">
        <f t="shared" si="392"/>
        <v>12</v>
      </c>
      <c r="AD166">
        <f t="shared" si="393"/>
        <v>17</v>
      </c>
      <c r="AE166" t="str">
        <f t="shared" si="384"/>
        <v/>
      </c>
      <c r="AF166" t="str">
        <f t="shared" si="385"/>
        <v/>
      </c>
      <c r="AG166" t="str">
        <f t="shared" si="394"/>
        <v/>
      </c>
      <c r="AH166" t="str">
        <f t="shared" si="395"/>
        <v/>
      </c>
      <c r="AI166" t="str">
        <f t="shared" si="396"/>
        <v/>
      </c>
      <c r="AJ166" t="str">
        <f t="shared" si="397"/>
        <v/>
      </c>
      <c r="AK166" t="str">
        <f t="shared" si="317"/>
        <v/>
      </c>
      <c r="AL166" t="str">
        <f t="shared" si="318"/>
        <v/>
      </c>
      <c r="AM166" t="str">
        <f t="shared" si="319"/>
        <v/>
      </c>
      <c r="AN166" t="str">
        <f t="shared" si="320"/>
        <v>12pm-5pm</v>
      </c>
      <c r="AO166" t="str">
        <f t="shared" si="321"/>
        <v/>
      </c>
      <c r="AP166" t="str">
        <f t="shared" si="322"/>
        <v/>
      </c>
      <c r="AQ166" t="str">
        <f t="shared" si="323"/>
        <v/>
      </c>
      <c r="AS166" t="s">
        <v>700</v>
      </c>
      <c r="AU166" t="s">
        <v>275</v>
      </c>
      <c r="AV166" s="3" t="s">
        <v>281</v>
      </c>
      <c r="AW166" s="3" t="s">
        <v>282</v>
      </c>
      <c r="AX166" s="4" t="str">
        <f t="shared" ref="AX166:AX195" si="428">CONCATENATE("{
    'name': """,B166,""",
    'area': ","""",C166,""",",
"'hours': {
      'sunday-start':","""",H166,"""",", 'sunday-end':","""",I166,"""",", 'monday-start':","""",J166,"""",", 'monday-end':","""",K166,"""",", 'tuesday-start':","""",L166,"""",", 'tuesday-end':","""",M166,""", 'wednesday-start':","""",N166,""", 'wednesday-end':","""",O166,""", 'thursday-start':","""",P166,""", 'thursday-end':","""",Q166,""", 'friday-start':","""",R166,""", 'friday-end':","""",S166,""", 'saturday-start':","""",T166,""", 'saturday-end':","""",U166,"""","},","  'description': ","""",V166,"""",", 'link':","""",AR166,"""",", 'pricing':","""",E166,"""",",   'phone-number': ","""",F166,"""",", 'address': ","""",G166,"""",", 'other-amenities': [","'",AS166,"','",AT166,"','",AU166,"'","]",", 'has-drink':",AV166,", 'has-food':",AW166,"},")</f>
        <v>{
    'name': "Ten Bears Winery",
    'area': "nfoco",'hours': {
      'sunday-start':"", 'sunday-end':"", 'monday-start':"", 'monday-end':"", 'tuesday-start':"", 'tuesday-end':"", 'wednesday-start':"1200", 'wednesday-end':"1700", 'thursday-start':"", 'thursday-end':"", 'friday-start':"", 'friday-end':"", 'saturday-start':"", 'saturday-end':""},  'description': "Wine Wednesdays - 10 percent off all purchases on Hump Day!", 'link':"", 'pricing':"med",   'phone-number': "", 'address': "5114 County Rd 23E Laporte CO", 'other-amenities': ['out','','easy'], 'has-drink':true, 'has-food':false},</v>
      </c>
      <c r="AY166" t="str">
        <f t="shared" ref="AY166:AY197" si="429">IF(AS166&gt;0,"&lt;img src=@img/outdoor.png@&gt;","")</f>
        <v>&lt;img src=@img/outdoor.png@&gt;</v>
      </c>
      <c r="AZ166" t="str">
        <f t="shared" ref="AZ166:AZ197" si="430">IF(AT166&gt;0,"&lt;img src=@img/pets.png@&gt;","")</f>
        <v/>
      </c>
      <c r="BA166" t="str">
        <f t="shared" ref="BA166:BA197" si="431">IF(AU166="hard","&lt;img src=@img/hard.png@&gt;",IF(AU166="medium","&lt;img src=@img/medium.png@&gt;",IF(AU166="easy","&lt;img src=@img/easy.png@&gt;","")))</f>
        <v>&lt;img src=@img/easy.png@&gt;</v>
      </c>
      <c r="BB166" t="str">
        <f t="shared" ref="BB166:BB197" si="432">IF(AV166="true","&lt;img src=@img/drinkicon.png@&gt;","")</f>
        <v>&lt;img src=@img/drinkicon.png@&gt;</v>
      </c>
      <c r="BC166" t="str">
        <f t="shared" ref="BC166:BC197" si="433">IF(AW166="true","&lt;img src=@img/foodicon.png@&gt;","")</f>
        <v/>
      </c>
      <c r="BD166" t="str">
        <f t="shared" ref="BD166:BD195" si="434">CONCATENATE(AY166,AZ166,BA166,BB166,BC166,BK166)</f>
        <v>&lt;img src=@img/outdoor.png@&gt;&lt;img src=@img/easy.png@&gt;&lt;img src=@img/drinkicon.png@&gt;</v>
      </c>
      <c r="BE166" t="str">
        <f t="shared" ref="BE166:BE197" si="435">CONCATENATE(IF(AS166&gt;0,"outdoor ",""),IF(AT166&gt;0,"pet ",""),IF(AV166="true","drink ",""),IF(AW166="true","food ",""),AU166," ",E166," ",C166,IF(BJ166=TRUE," kid",""))</f>
        <v>outdoor drink easy med nfoco</v>
      </c>
      <c r="BF166" t="str">
        <f t="shared" ref="BF166:BF197" si="436">IF(C166="old","Old Town",IF(C166="campus","Near Campus",IF(C166="sfoco","South Foco",IF(C166="nfoco","North Foco",IF(C166="midtown","Midtown",IF(C166="cwest","Campus West",IF(C166="efoco","East FoCo",IF(C166="windsor","Windsor",""))))))))</f>
        <v>North Foco</v>
      </c>
      <c r="BG166">
        <v>40.660179999999997</v>
      </c>
      <c r="BH166">
        <v>-105.16171900000001</v>
      </c>
      <c r="BI166" t="str">
        <f t="shared" si="427"/>
        <v>[40.66018,-105.161719],</v>
      </c>
    </row>
    <row r="167" spans="2:64" ht="21" customHeight="1" x14ac:dyDescent="0.35">
      <c r="B167" t="s">
        <v>419</v>
      </c>
      <c r="C167" t="s">
        <v>397</v>
      </c>
      <c r="E167" t="s">
        <v>400</v>
      </c>
      <c r="G167" s="8" t="s">
        <v>441</v>
      </c>
      <c r="W167" t="str">
        <f t="shared" si="386"/>
        <v/>
      </c>
      <c r="X167" t="str">
        <f t="shared" si="387"/>
        <v/>
      </c>
      <c r="Y167" t="str">
        <f t="shared" si="388"/>
        <v/>
      </c>
      <c r="Z167" t="str">
        <f t="shared" si="389"/>
        <v/>
      </c>
      <c r="AA167" t="str">
        <f t="shared" si="390"/>
        <v/>
      </c>
      <c r="AB167" t="str">
        <f t="shared" si="391"/>
        <v/>
      </c>
      <c r="AC167" t="str">
        <f t="shared" si="392"/>
        <v/>
      </c>
      <c r="AD167" t="str">
        <f t="shared" si="393"/>
        <v/>
      </c>
      <c r="AE167" t="str">
        <f t="shared" si="384"/>
        <v/>
      </c>
      <c r="AF167" t="str">
        <f t="shared" si="385"/>
        <v/>
      </c>
      <c r="AG167" t="str">
        <f t="shared" si="394"/>
        <v/>
      </c>
      <c r="AH167" t="str">
        <f t="shared" si="395"/>
        <v/>
      </c>
      <c r="AI167" t="str">
        <f t="shared" si="396"/>
        <v/>
      </c>
      <c r="AJ167" t="str">
        <f t="shared" si="397"/>
        <v/>
      </c>
      <c r="AK167" t="str">
        <f t="shared" si="317"/>
        <v/>
      </c>
      <c r="AL167" t="str">
        <f t="shared" si="318"/>
        <v/>
      </c>
      <c r="AM167" t="str">
        <f t="shared" si="319"/>
        <v/>
      </c>
      <c r="AN167" t="str">
        <f t="shared" si="320"/>
        <v/>
      </c>
      <c r="AO167" t="str">
        <f t="shared" si="321"/>
        <v/>
      </c>
      <c r="AP167" t="str">
        <f t="shared" si="322"/>
        <v/>
      </c>
      <c r="AQ167" t="str">
        <f t="shared" si="323"/>
        <v/>
      </c>
      <c r="AU167" t="s">
        <v>275</v>
      </c>
      <c r="AV167" s="3" t="s">
        <v>282</v>
      </c>
      <c r="AW167" s="3" t="s">
        <v>282</v>
      </c>
      <c r="AX167" s="4" t="str">
        <f t="shared" si="428"/>
        <v>{
    'name': "Texas Roadhouse",
    'area': "sfoco",'hours': {
      'sunday-start':"", 'sunday-end':"", 'monday-start':"", 'monday-end':"", 'tuesday-start':"", 'tuesday-end':"", 'wednesday-start':"", 'wednesday-end':"", 'thursday-start':"", 'thursday-end':"", 'friday-start':"", 'friday-end':"", 'saturday-start':"", 'saturday-end':""},  'description': "", 'link':"", 'pricing':"med",   'phone-number': "", 'address': "4633 Timberline Rd. Fort Collins CO", 'other-amenities': ['','','easy'], 'has-drink':false, 'has-food':false},</v>
      </c>
      <c r="AY167" t="str">
        <f t="shared" si="429"/>
        <v/>
      </c>
      <c r="AZ167" t="str">
        <f t="shared" si="430"/>
        <v/>
      </c>
      <c r="BA167" t="str">
        <f t="shared" si="431"/>
        <v>&lt;img src=@img/easy.png@&gt;</v>
      </c>
      <c r="BB167" t="str">
        <f t="shared" si="432"/>
        <v/>
      </c>
      <c r="BC167" t="str">
        <f t="shared" si="433"/>
        <v/>
      </c>
      <c r="BD167" t="str">
        <f t="shared" si="434"/>
        <v>&lt;img src=@img/easy.png@&gt;&lt;img src=@img/kidicon.png@&gt;</v>
      </c>
      <c r="BE167" t="str">
        <f t="shared" si="435"/>
        <v>easy med sfoco kid</v>
      </c>
      <c r="BF167" t="str">
        <f t="shared" si="436"/>
        <v>South Foco</v>
      </c>
      <c r="BG167">
        <v>40.521909999999998</v>
      </c>
      <c r="BH167">
        <v>-105.042134</v>
      </c>
      <c r="BI167" t="str">
        <f t="shared" si="427"/>
        <v>[40.52191,-105.042134],</v>
      </c>
      <c r="BJ167" t="b">
        <v>1</v>
      </c>
      <c r="BK167" t="str">
        <f>IF(BJ167&gt;0,"&lt;img src=@img/kidicon.png@&gt;","")</f>
        <v>&lt;img src=@img/kidicon.png@&gt;</v>
      </c>
      <c r="BL167" t="s">
        <v>442</v>
      </c>
    </row>
    <row r="168" spans="2:64" ht="21" customHeight="1" x14ac:dyDescent="0.35">
      <c r="B168" t="s">
        <v>95</v>
      </c>
      <c r="C168" t="s">
        <v>283</v>
      </c>
      <c r="D168" t="s">
        <v>96</v>
      </c>
      <c r="E168" t="s">
        <v>52</v>
      </c>
      <c r="G168" s="1" t="s">
        <v>97</v>
      </c>
      <c r="W168" t="str">
        <f t="shared" si="386"/>
        <v/>
      </c>
      <c r="X168" t="str">
        <f t="shared" si="387"/>
        <v/>
      </c>
      <c r="Y168" t="str">
        <f t="shared" si="388"/>
        <v/>
      </c>
      <c r="Z168" t="str">
        <f t="shared" si="389"/>
        <v/>
      </c>
      <c r="AA168" t="str">
        <f t="shared" si="390"/>
        <v/>
      </c>
      <c r="AB168" t="str">
        <f t="shared" si="391"/>
        <v/>
      </c>
      <c r="AC168" t="str">
        <f t="shared" si="392"/>
        <v/>
      </c>
      <c r="AD168" t="str">
        <f t="shared" si="393"/>
        <v/>
      </c>
      <c r="AE168" t="str">
        <f t="shared" si="384"/>
        <v/>
      </c>
      <c r="AF168" t="str">
        <f t="shared" si="385"/>
        <v/>
      </c>
      <c r="AG168" t="str">
        <f t="shared" si="394"/>
        <v/>
      </c>
      <c r="AH168" t="str">
        <f t="shared" si="395"/>
        <v/>
      </c>
      <c r="AI168" t="str">
        <f t="shared" si="396"/>
        <v/>
      </c>
      <c r="AJ168" t="str">
        <f t="shared" si="397"/>
        <v/>
      </c>
      <c r="AK168" t="str">
        <f t="shared" si="317"/>
        <v/>
      </c>
      <c r="AL168" t="str">
        <f t="shared" si="318"/>
        <v/>
      </c>
      <c r="AM168" t="str">
        <f t="shared" si="319"/>
        <v/>
      </c>
      <c r="AN168" t="str">
        <f t="shared" si="320"/>
        <v/>
      </c>
      <c r="AO168" t="str">
        <f t="shared" si="321"/>
        <v/>
      </c>
      <c r="AP168" t="str">
        <f t="shared" si="322"/>
        <v/>
      </c>
      <c r="AQ168" t="str">
        <f t="shared" si="323"/>
        <v/>
      </c>
      <c r="AR168" s="2" t="s">
        <v>295</v>
      </c>
      <c r="AU168" t="s">
        <v>275</v>
      </c>
      <c r="AV168" s="3" t="s">
        <v>282</v>
      </c>
      <c r="AW168" s="3" t="s">
        <v>282</v>
      </c>
      <c r="AX168" s="4" t="str">
        <f t="shared" si="428"/>
        <v>{
    'name': "Thai Pepper",
    'area': "campus",'hours': {
      'sunday-start':"", 'sunday-end':"", 'monday-start':"", 'monday-end':"", 'tuesday-start':"", 'tuesday-end':"", 'wednesday-start':"", 'wednesday-end':"", 'thursday-start':"", 'thursday-end':"", 'friday-start':"", 'friday-end':"", 'saturday-start':"", 'saturday-end':""},  'description': "", 'link':"http://www.thaipepperco.com", 'pricing':"low",   'phone-number': "", 'address': "109 E Laurel St, Fort Collins 80524", 'other-amenities': ['','','easy'], 'has-drink':false, 'has-food':false},</v>
      </c>
      <c r="AY168" t="str">
        <f t="shared" si="429"/>
        <v/>
      </c>
      <c r="AZ168" t="str">
        <f t="shared" si="430"/>
        <v/>
      </c>
      <c r="BA168" t="str">
        <f t="shared" si="431"/>
        <v>&lt;img src=@img/easy.png@&gt;</v>
      </c>
      <c r="BB168" t="str">
        <f t="shared" si="432"/>
        <v/>
      </c>
      <c r="BC168" t="str">
        <f t="shared" si="433"/>
        <v/>
      </c>
      <c r="BD168" t="str">
        <f t="shared" si="434"/>
        <v>&lt;img src=@img/easy.png@&gt;</v>
      </c>
      <c r="BE168" t="str">
        <f t="shared" si="435"/>
        <v>easy low campus</v>
      </c>
      <c r="BF168" t="str">
        <f t="shared" si="436"/>
        <v>Near Campus</v>
      </c>
      <c r="BG168">
        <v>40.577893000000003</v>
      </c>
      <c r="BH168">
        <v>-105.07640600000001</v>
      </c>
      <c r="BI168" t="str">
        <f t="shared" si="427"/>
        <v>[40.577893,-105.076406],</v>
      </c>
      <c r="BK168" t="str">
        <f>IF(BJ168&gt;0,"&lt;img src=@img/kidicon.png@&gt;","")</f>
        <v/>
      </c>
    </row>
    <row r="169" spans="2:64" ht="21" customHeight="1" x14ac:dyDescent="0.35">
      <c r="B169" t="s">
        <v>562</v>
      </c>
      <c r="C169" t="s">
        <v>398</v>
      </c>
      <c r="G169" s="6" t="s">
        <v>563</v>
      </c>
      <c r="W169" t="str">
        <f t="shared" si="386"/>
        <v/>
      </c>
      <c r="X169" t="str">
        <f t="shared" si="387"/>
        <v/>
      </c>
      <c r="Y169" t="str">
        <f t="shared" si="388"/>
        <v/>
      </c>
      <c r="Z169" t="str">
        <f t="shared" si="389"/>
        <v/>
      </c>
      <c r="AA169" t="str">
        <f t="shared" si="390"/>
        <v/>
      </c>
      <c r="AB169" t="str">
        <f t="shared" si="391"/>
        <v/>
      </c>
      <c r="AC169" t="str">
        <f t="shared" si="392"/>
        <v/>
      </c>
      <c r="AD169" t="str">
        <f t="shared" si="393"/>
        <v/>
      </c>
      <c r="AE169" t="str">
        <f t="shared" si="384"/>
        <v/>
      </c>
      <c r="AF169" t="str">
        <f t="shared" si="385"/>
        <v/>
      </c>
      <c r="AG169" t="str">
        <f t="shared" si="394"/>
        <v/>
      </c>
      <c r="AH169" t="str">
        <f t="shared" si="395"/>
        <v/>
      </c>
      <c r="AI169" t="str">
        <f t="shared" si="396"/>
        <v/>
      </c>
      <c r="AJ169" t="str">
        <f t="shared" si="397"/>
        <v/>
      </c>
      <c r="AK169" t="str">
        <f t="shared" si="317"/>
        <v/>
      </c>
      <c r="AL169" t="str">
        <f t="shared" si="318"/>
        <v/>
      </c>
      <c r="AM169" t="str">
        <f t="shared" si="319"/>
        <v/>
      </c>
      <c r="AN169" t="str">
        <f t="shared" si="320"/>
        <v/>
      </c>
      <c r="AO169" t="str">
        <f t="shared" si="321"/>
        <v/>
      </c>
      <c r="AP169" t="str">
        <f t="shared" si="322"/>
        <v/>
      </c>
      <c r="AQ169" t="str">
        <f t="shared" si="323"/>
        <v/>
      </c>
      <c r="AU169" t="s">
        <v>275</v>
      </c>
      <c r="AV169" s="3" t="s">
        <v>282</v>
      </c>
      <c r="AW169" s="3" t="s">
        <v>282</v>
      </c>
      <c r="AX169" s="4" t="str">
        <f t="shared" si="428"/>
        <v>{
    'name': "Thai Station",
    'area': "cwest",'hours': {
      'sunday-start':"", 'sunday-end':"", 'monday-start':"", 'monday-end':"", 'tuesday-start':"", 'tuesday-end':"", 'wednesday-start':"", 'wednesday-end':"", 'thursday-start':"", 'thursday-end':"", 'friday-start':"", 'friday-end':"", 'saturday-start':"", 'saturday-end':""},  'description': "", 'link':"", 'pricing':"",   'phone-number': "", 'address': "626 S College Ave, Fort Collins, CO 80524", 'other-amenities': ['','','easy'], 'has-drink':false, 'has-food':false},</v>
      </c>
      <c r="AY169" t="str">
        <f t="shared" si="429"/>
        <v/>
      </c>
      <c r="AZ169" t="str">
        <f t="shared" si="430"/>
        <v/>
      </c>
      <c r="BA169" t="str">
        <f t="shared" si="431"/>
        <v>&lt;img src=@img/easy.png@&gt;</v>
      </c>
      <c r="BB169" t="str">
        <f t="shared" si="432"/>
        <v/>
      </c>
      <c r="BC169" t="str">
        <f t="shared" si="433"/>
        <v/>
      </c>
      <c r="BD169" t="str">
        <f t="shared" si="434"/>
        <v>&lt;img src=@img/easy.png@&gt;</v>
      </c>
      <c r="BE169" t="str">
        <f t="shared" si="435"/>
        <v>easy  cwest</v>
      </c>
      <c r="BF169" t="str">
        <f t="shared" si="436"/>
        <v>Campus West</v>
      </c>
      <c r="BG169">
        <v>40.579059999999998</v>
      </c>
      <c r="BH169">
        <v>-105.07656</v>
      </c>
      <c r="BI169" t="str">
        <f t="shared" si="427"/>
        <v>[40.57906,-105.07656],</v>
      </c>
    </row>
    <row r="170" spans="2:64" ht="21" customHeight="1" x14ac:dyDescent="0.35">
      <c r="B170" t="s">
        <v>79</v>
      </c>
      <c r="C170" t="s">
        <v>395</v>
      </c>
      <c r="D170" t="s">
        <v>80</v>
      </c>
      <c r="E170" t="s">
        <v>33</v>
      </c>
      <c r="G170" s="1" t="s">
        <v>81</v>
      </c>
      <c r="H170">
        <v>1500</v>
      </c>
      <c r="I170">
        <v>1800</v>
      </c>
      <c r="J170">
        <v>1500</v>
      </c>
      <c r="K170">
        <v>1800</v>
      </c>
      <c r="L170">
        <v>1500</v>
      </c>
      <c r="M170">
        <v>1800</v>
      </c>
      <c r="N170">
        <v>1500</v>
      </c>
      <c r="O170">
        <v>1800</v>
      </c>
      <c r="P170">
        <v>1500</v>
      </c>
      <c r="Q170">
        <v>1800</v>
      </c>
      <c r="R170">
        <v>1500</v>
      </c>
      <c r="S170">
        <v>1800</v>
      </c>
      <c r="T170">
        <v>1500</v>
      </c>
      <c r="U170">
        <v>1800</v>
      </c>
      <c r="V170" t="s">
        <v>726</v>
      </c>
      <c r="W170">
        <f t="shared" si="386"/>
        <v>15</v>
      </c>
      <c r="X170">
        <f t="shared" si="387"/>
        <v>18</v>
      </c>
      <c r="Y170">
        <f t="shared" si="388"/>
        <v>15</v>
      </c>
      <c r="Z170">
        <f t="shared" si="389"/>
        <v>18</v>
      </c>
      <c r="AA170">
        <f t="shared" si="390"/>
        <v>15</v>
      </c>
      <c r="AB170">
        <f t="shared" si="391"/>
        <v>18</v>
      </c>
      <c r="AC170">
        <f t="shared" si="392"/>
        <v>15</v>
      </c>
      <c r="AD170">
        <f t="shared" si="393"/>
        <v>18</v>
      </c>
      <c r="AE170">
        <f t="shared" si="384"/>
        <v>15</v>
      </c>
      <c r="AF170">
        <f t="shared" si="385"/>
        <v>18</v>
      </c>
      <c r="AG170">
        <f t="shared" si="394"/>
        <v>15</v>
      </c>
      <c r="AH170">
        <f t="shared" si="395"/>
        <v>18</v>
      </c>
      <c r="AI170">
        <f t="shared" si="396"/>
        <v>15</v>
      </c>
      <c r="AJ170">
        <f t="shared" si="397"/>
        <v>18</v>
      </c>
      <c r="AK170" t="str">
        <f t="shared" si="317"/>
        <v>3pm-6pm</v>
      </c>
      <c r="AL170" t="str">
        <f t="shared" si="318"/>
        <v>3pm-6pm</v>
      </c>
      <c r="AM170" t="str">
        <f t="shared" si="319"/>
        <v>3pm-6pm</v>
      </c>
      <c r="AN170" t="str">
        <f t="shared" si="320"/>
        <v>3pm-6pm</v>
      </c>
      <c r="AO170" t="str">
        <f t="shared" si="321"/>
        <v>3pm-6pm</v>
      </c>
      <c r="AP170" t="str">
        <f t="shared" si="322"/>
        <v>3pm-6pm</v>
      </c>
      <c r="AQ170" t="str">
        <f t="shared" si="323"/>
        <v>3pm-6pm</v>
      </c>
      <c r="AR170" s="5" t="s">
        <v>223</v>
      </c>
      <c r="AS170" t="s">
        <v>271</v>
      </c>
      <c r="AU170" t="s">
        <v>27</v>
      </c>
      <c r="AV170" s="3" t="s">
        <v>281</v>
      </c>
      <c r="AW170" s="3" t="s">
        <v>281</v>
      </c>
      <c r="AX170" s="4" t="str">
        <f t="shared" si="428"/>
        <v>{
    'name': "The 415",
    'area': "old",'hours': {
      'sunday-start':"1500", 'sunday-end':"1800", 'monday-start':"1500", 'monday-end':"1800", 'tuesday-start':"1500", 'tuesday-end':"1800", 'wednesday-start':"1500", 'wednesday-end':"1800", 'thursday-start':"1500", 'thursday-end':"1800", 'friday-start':"1500", 'friday-end':"1800", 'saturday-start':"1500", 'saturday-end':"1800"},  'description': "House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 'link':"https://www.thefourfifteen.com/", 'pricing':"high",   'phone-number': "", 'address': "415 S Mason, Fort Collins 80521", 'other-amenities': ['outdoor','','medium'], 'has-drink':true, 'has-food':true},</v>
      </c>
      <c r="AY170" t="str">
        <f t="shared" si="429"/>
        <v>&lt;img src=@img/outdoor.png@&gt;</v>
      </c>
      <c r="AZ170" t="str">
        <f t="shared" si="430"/>
        <v/>
      </c>
      <c r="BA170" t="str">
        <f t="shared" si="431"/>
        <v>&lt;img src=@img/medium.png@&gt;</v>
      </c>
      <c r="BB170" t="str">
        <f t="shared" si="432"/>
        <v>&lt;img src=@img/drinkicon.png@&gt;</v>
      </c>
      <c r="BC170" t="str">
        <f t="shared" si="433"/>
        <v>&lt;img src=@img/foodicon.png@&gt;</v>
      </c>
      <c r="BD170" t="str">
        <f t="shared" si="434"/>
        <v>&lt;img src=@img/outdoor.png@&gt;&lt;img src=@img/medium.png@&gt;&lt;img src=@img/drinkicon.png@&gt;&lt;img src=@img/foodicon.png@&gt;</v>
      </c>
      <c r="BE170" t="str">
        <f t="shared" si="435"/>
        <v>outdoor drink food medium high old</v>
      </c>
      <c r="BF170" t="str">
        <f t="shared" si="436"/>
        <v>Old Town</v>
      </c>
      <c r="BG170">
        <v>40.582315000000001</v>
      </c>
      <c r="BH170">
        <v>-105.079252</v>
      </c>
      <c r="BI170" t="str">
        <f t="shared" si="427"/>
        <v>[40.582315,-105.079252],</v>
      </c>
      <c r="BK170" t="str">
        <f>IF(BJ170&gt;0,"&lt;img src=@img/kidicon.png@&gt;","")</f>
        <v/>
      </c>
    </row>
    <row r="171" spans="2:64" ht="21" customHeight="1" x14ac:dyDescent="0.35">
      <c r="B171" t="s">
        <v>202</v>
      </c>
      <c r="C171" t="s">
        <v>283</v>
      </c>
      <c r="D171" t="s">
        <v>86</v>
      </c>
      <c r="E171" t="s">
        <v>400</v>
      </c>
      <c r="G171" t="s">
        <v>203</v>
      </c>
      <c r="J171">
        <v>1500</v>
      </c>
      <c r="K171">
        <v>1800</v>
      </c>
      <c r="L171">
        <v>1500</v>
      </c>
      <c r="M171">
        <v>1800</v>
      </c>
      <c r="N171">
        <v>1500</v>
      </c>
      <c r="O171">
        <v>1800</v>
      </c>
      <c r="P171">
        <v>1500</v>
      </c>
      <c r="Q171">
        <v>1800</v>
      </c>
      <c r="R171">
        <v>1500</v>
      </c>
      <c r="S171">
        <v>1800</v>
      </c>
      <c r="V171" t="s">
        <v>453</v>
      </c>
      <c r="W171" t="str">
        <f t="shared" si="386"/>
        <v/>
      </c>
      <c r="X171" t="str">
        <f t="shared" si="387"/>
        <v/>
      </c>
      <c r="Y171">
        <f t="shared" si="388"/>
        <v>15</v>
      </c>
      <c r="Z171">
        <f t="shared" si="389"/>
        <v>18</v>
      </c>
      <c r="AA171">
        <f t="shared" si="390"/>
        <v>15</v>
      </c>
      <c r="AB171">
        <f t="shared" si="391"/>
        <v>18</v>
      </c>
      <c r="AC171">
        <f t="shared" si="392"/>
        <v>15</v>
      </c>
      <c r="AD171">
        <f t="shared" si="393"/>
        <v>18</v>
      </c>
      <c r="AE171">
        <f t="shared" si="384"/>
        <v>15</v>
      </c>
      <c r="AF171">
        <f t="shared" si="385"/>
        <v>18</v>
      </c>
      <c r="AG171">
        <f t="shared" si="394"/>
        <v>15</v>
      </c>
      <c r="AH171">
        <f t="shared" si="395"/>
        <v>18</v>
      </c>
      <c r="AI171" t="str">
        <f t="shared" si="396"/>
        <v/>
      </c>
      <c r="AJ171" t="str">
        <f t="shared" si="397"/>
        <v/>
      </c>
      <c r="AK171" t="str">
        <f t="shared" si="317"/>
        <v/>
      </c>
      <c r="AL171" t="str">
        <f t="shared" si="318"/>
        <v>3pm-6pm</v>
      </c>
      <c r="AM171" t="str">
        <f t="shared" si="319"/>
        <v>3pm-6pm</v>
      </c>
      <c r="AN171" t="str">
        <f t="shared" si="320"/>
        <v>3pm-6pm</v>
      </c>
      <c r="AO171" t="str">
        <f t="shared" si="321"/>
        <v>3pm-6pm</v>
      </c>
      <c r="AP171" t="str">
        <f t="shared" si="322"/>
        <v>3pm-6pm</v>
      </c>
      <c r="AQ171" t="str">
        <f t="shared" si="323"/>
        <v/>
      </c>
      <c r="AR171" s="2" t="s">
        <v>330</v>
      </c>
      <c r="AU171" t="s">
        <v>27</v>
      </c>
      <c r="AV171" s="3" t="s">
        <v>281</v>
      </c>
      <c r="AW171" s="3" t="s">
        <v>281</v>
      </c>
      <c r="AX171" s="4" t="str">
        <f t="shared" si="428"/>
        <v>{
    'name': "The Colorado Room",
    'area': "campus",'hours': {
      'sunday-start':"", 'sunday-end':"", 'monday-start':"1500", 'monday-end':"1800", 'tuesday-start':"1500", 'tuesday-end':"1800", 'wednesday-start':"1500", 'wednesday-end':"1800", 'thursday-start':"1500", 'thursday-end':"1800", 'friday-start':"1500", 'friday-end':"1800", 'saturday-start':"", 'saturday-end':""},  'description': "Drinks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 'link':"http://www.thecoloradoroom.com", 'pricing':"med",   'phone-number': "", 'address': "642 S. College Ave, Fort Collins, CO 80524", 'other-amenities': ['','','medium'], 'has-drink':true, 'has-food':true},</v>
      </c>
      <c r="AY171" t="str">
        <f t="shared" si="429"/>
        <v/>
      </c>
      <c r="AZ171" t="str">
        <f t="shared" si="430"/>
        <v/>
      </c>
      <c r="BA171" t="str">
        <f t="shared" si="431"/>
        <v>&lt;img src=@img/medium.png@&gt;</v>
      </c>
      <c r="BB171" t="str">
        <f t="shared" si="432"/>
        <v>&lt;img src=@img/drinkicon.png@&gt;</v>
      </c>
      <c r="BC171" t="str">
        <f t="shared" si="433"/>
        <v>&lt;img src=@img/foodicon.png@&gt;</v>
      </c>
      <c r="BD171" t="str">
        <f t="shared" si="434"/>
        <v>&lt;img src=@img/medium.png@&gt;&lt;img src=@img/drinkicon.png@&gt;&lt;img src=@img/foodicon.png@&gt;</v>
      </c>
      <c r="BE171" t="str">
        <f t="shared" si="435"/>
        <v>drink food medium med campus</v>
      </c>
      <c r="BF171" t="str">
        <f t="shared" si="436"/>
        <v>Near Campus</v>
      </c>
      <c r="BG171">
        <v>40.578552000000002</v>
      </c>
      <c r="BH171">
        <v>-105.076792</v>
      </c>
      <c r="BI171" t="str">
        <f t="shared" si="427"/>
        <v>[40.578552,-105.076792],</v>
      </c>
      <c r="BK171" t="str">
        <f>IF(BJ171&gt;0,"&lt;img src=@img/kidicon.png@&gt;","")</f>
        <v/>
      </c>
    </row>
    <row r="172" spans="2:64" ht="21" customHeight="1" x14ac:dyDescent="0.35">
      <c r="B172" t="s">
        <v>564</v>
      </c>
      <c r="C172" t="s">
        <v>284</v>
      </c>
      <c r="G172" s="6" t="s">
        <v>565</v>
      </c>
      <c r="L172">
        <v>1600</v>
      </c>
      <c r="M172">
        <v>1800</v>
      </c>
      <c r="N172">
        <v>1600</v>
      </c>
      <c r="O172">
        <v>1800</v>
      </c>
      <c r="P172">
        <v>1600</v>
      </c>
      <c r="Q172">
        <v>1800</v>
      </c>
      <c r="R172">
        <v>1600</v>
      </c>
      <c r="S172">
        <v>1800</v>
      </c>
      <c r="W172" t="str">
        <f t="shared" si="386"/>
        <v/>
      </c>
      <c r="X172" t="str">
        <f t="shared" si="387"/>
        <v/>
      </c>
      <c r="Y172" t="str">
        <f t="shared" si="388"/>
        <v/>
      </c>
      <c r="Z172" t="str">
        <f t="shared" si="389"/>
        <v/>
      </c>
      <c r="AA172">
        <f t="shared" si="390"/>
        <v>16</v>
      </c>
      <c r="AB172">
        <f t="shared" si="391"/>
        <v>18</v>
      </c>
      <c r="AC172">
        <f t="shared" si="392"/>
        <v>16</v>
      </c>
      <c r="AD172">
        <f t="shared" si="393"/>
        <v>18</v>
      </c>
      <c r="AE172">
        <f t="shared" si="384"/>
        <v>16</v>
      </c>
      <c r="AF172">
        <f t="shared" si="385"/>
        <v>18</v>
      </c>
      <c r="AG172">
        <f t="shared" si="394"/>
        <v>16</v>
      </c>
      <c r="AH172">
        <f t="shared" si="395"/>
        <v>18</v>
      </c>
      <c r="AI172" t="str">
        <f t="shared" si="396"/>
        <v/>
      </c>
      <c r="AJ172" t="str">
        <f t="shared" si="397"/>
        <v/>
      </c>
      <c r="AK172" t="str">
        <f t="shared" si="317"/>
        <v/>
      </c>
      <c r="AL172" t="str">
        <f t="shared" si="318"/>
        <v/>
      </c>
      <c r="AM172" t="str">
        <f t="shared" si="319"/>
        <v>4pm-6pm</v>
      </c>
      <c r="AN172" t="str">
        <f t="shared" si="320"/>
        <v>4pm-6pm</v>
      </c>
      <c r="AO172" t="str">
        <f t="shared" si="321"/>
        <v>4pm-6pm</v>
      </c>
      <c r="AP172" t="str">
        <f t="shared" si="322"/>
        <v>4pm-6pm</v>
      </c>
      <c r="AQ172" t="str">
        <f t="shared" si="323"/>
        <v/>
      </c>
      <c r="AR172" s="11" t="s">
        <v>566</v>
      </c>
      <c r="AU172" t="s">
        <v>275</v>
      </c>
      <c r="AV172" s="3" t="s">
        <v>282</v>
      </c>
      <c r="AW172" s="3" t="s">
        <v>282</v>
      </c>
      <c r="AX172" s="4" t="str">
        <f t="shared" si="428"/>
        <v>{
    'name': "The Farmhouse at Jessup Farm",
    'area': "midtown",'hours': {
      'sunday-start':"", 'sunday-end':"", 'monday-start':"", 'monday-end':"", 'tuesday-start':"1600", 'tuesday-end':"1800", 'wednesday-start':"1600", 'wednesday-end':"1800", 'thursday-start':"1600", 'thursday-end':"1800", 'friday-start':"1600", 'friday-end':"1800", 'saturday-start':"", 'saturday-end':""},  'description': "", 'link':"www.farmhousefc.com", 'pricing':"",   'phone-number': "", 'address': "1957 Jessup Dr, Fort Collins, CO 80525", 'other-amenities': ['','','easy'], 'has-drink':false, 'has-food':false},</v>
      </c>
      <c r="AY172" t="str">
        <f t="shared" si="429"/>
        <v/>
      </c>
      <c r="AZ172" t="str">
        <f t="shared" si="430"/>
        <v/>
      </c>
      <c r="BA172" t="str">
        <f t="shared" si="431"/>
        <v>&lt;img src=@img/easy.png@&gt;</v>
      </c>
      <c r="BB172" t="str">
        <f t="shared" si="432"/>
        <v/>
      </c>
      <c r="BC172" t="str">
        <f t="shared" si="433"/>
        <v/>
      </c>
      <c r="BD172" t="str">
        <f t="shared" si="434"/>
        <v>&lt;img src=@img/easy.png@&gt;</v>
      </c>
      <c r="BE172" t="str">
        <f t="shared" si="435"/>
        <v>easy  midtown</v>
      </c>
      <c r="BF172" t="str">
        <f t="shared" si="436"/>
        <v>Midtown</v>
      </c>
      <c r="BG172">
        <v>40.562080000000002</v>
      </c>
      <c r="BH172">
        <v>-105.03864</v>
      </c>
      <c r="BI172" t="str">
        <f t="shared" si="427"/>
        <v>[40.56208,-105.03864],</v>
      </c>
    </row>
    <row r="173" spans="2:64" ht="21" customHeight="1" x14ac:dyDescent="0.35">
      <c r="B173" t="s">
        <v>508</v>
      </c>
      <c r="C173" t="s">
        <v>395</v>
      </c>
      <c r="D173" t="s">
        <v>497</v>
      </c>
      <c r="E173" t="s">
        <v>400</v>
      </c>
      <c r="G173" t="s">
        <v>509</v>
      </c>
      <c r="W173" t="str">
        <f t="shared" si="386"/>
        <v/>
      </c>
      <c r="X173" t="str">
        <f t="shared" si="387"/>
        <v/>
      </c>
      <c r="Y173" t="str">
        <f t="shared" si="388"/>
        <v/>
      </c>
      <c r="Z173" t="str">
        <f t="shared" si="389"/>
        <v/>
      </c>
      <c r="AA173" t="str">
        <f t="shared" si="390"/>
        <v/>
      </c>
      <c r="AB173" t="str">
        <f t="shared" si="391"/>
        <v/>
      </c>
      <c r="AC173" t="str">
        <f t="shared" si="392"/>
        <v/>
      </c>
      <c r="AD173" t="str">
        <f t="shared" si="393"/>
        <v/>
      </c>
      <c r="AE173" t="str">
        <f t="shared" ref="AE173:AE174" si="437">IF(P173&gt;0,P173/100,"")</f>
        <v/>
      </c>
      <c r="AF173" t="str">
        <f t="shared" ref="AF173:AF174" si="438">IF(Q173&gt;0,Q173/100,"")</f>
        <v/>
      </c>
      <c r="AG173" t="str">
        <f t="shared" si="394"/>
        <v/>
      </c>
      <c r="AH173" t="str">
        <f t="shared" si="395"/>
        <v/>
      </c>
      <c r="AI173" t="str">
        <f t="shared" si="396"/>
        <v/>
      </c>
      <c r="AJ173" t="str">
        <f t="shared" si="397"/>
        <v/>
      </c>
      <c r="AK173" t="str">
        <f t="shared" si="317"/>
        <v/>
      </c>
      <c r="AL173" t="str">
        <f t="shared" si="318"/>
        <v/>
      </c>
      <c r="AM173" t="str">
        <f t="shared" si="319"/>
        <v/>
      </c>
      <c r="AN173" t="str">
        <f t="shared" si="320"/>
        <v/>
      </c>
      <c r="AO173" t="str">
        <f t="shared" si="321"/>
        <v/>
      </c>
      <c r="AP173" t="str">
        <f t="shared" si="322"/>
        <v/>
      </c>
      <c r="AQ173" t="str">
        <f t="shared" si="323"/>
        <v/>
      </c>
      <c r="AR173" s="2" t="s">
        <v>510</v>
      </c>
      <c r="AS173" t="s">
        <v>271</v>
      </c>
      <c r="AU173" s="3" t="s">
        <v>27</v>
      </c>
      <c r="AV173" s="3" t="s">
        <v>282</v>
      </c>
      <c r="AW173" s="3" t="s">
        <v>282</v>
      </c>
      <c r="AX173" s="4" t="str">
        <f t="shared" si="428"/>
        <v>{
    'name': "The Mayor of Old Town",
    'area': "old",'hours': {
      'sunday-start':"", 'sunday-end':"", 'monday-start':"", 'monday-end':"", 'tuesday-start':"", 'tuesday-end':"", 'wednesday-start':"", 'wednesday-end':"", 'thursday-start':"", 'thursday-end':"", 'friday-start':"", 'friday-end':"", 'saturday-start':"", 'saturday-end':""},  'description': "", 'link':"https://themayorofoldtown.com", 'pricing':"med",   'phone-number': "", 'address': "632 S Mason St, Fort Collins, CO 80524", 'other-amenities': ['outdoor','','medium'], 'has-drink':false, 'has-food':false},</v>
      </c>
      <c r="AY173" t="str">
        <f t="shared" si="429"/>
        <v>&lt;img src=@img/outdoor.png@&gt;</v>
      </c>
      <c r="AZ173" t="str">
        <f t="shared" si="430"/>
        <v/>
      </c>
      <c r="BA173" t="str">
        <f t="shared" si="431"/>
        <v>&lt;img src=@img/medium.png@&gt;</v>
      </c>
      <c r="BB173" t="str">
        <f t="shared" si="432"/>
        <v/>
      </c>
      <c r="BC173" t="str">
        <f t="shared" si="433"/>
        <v/>
      </c>
      <c r="BD173" t="str">
        <f t="shared" si="434"/>
        <v>&lt;img src=@img/outdoor.png@&gt;&lt;img src=@img/medium.png@&gt;</v>
      </c>
      <c r="BE173" t="str">
        <f t="shared" si="435"/>
        <v>outdoor medium med old</v>
      </c>
      <c r="BF173" t="str">
        <f t="shared" si="436"/>
        <v>Old Town</v>
      </c>
      <c r="BG173">
        <v>40.57891</v>
      </c>
      <c r="BH173">
        <v>-105.07843</v>
      </c>
      <c r="BI173" t="str">
        <f t="shared" si="427"/>
        <v>[40.57891,-105.07843],</v>
      </c>
    </row>
    <row r="174" spans="2:64" ht="21" customHeight="1" x14ac:dyDescent="0.35">
      <c r="B174" t="s">
        <v>667</v>
      </c>
      <c r="C174" t="s">
        <v>395</v>
      </c>
      <c r="E174" t="s">
        <v>400</v>
      </c>
      <c r="G174" s="6" t="s">
        <v>680</v>
      </c>
      <c r="L174">
        <v>1100</v>
      </c>
      <c r="M174">
        <v>2100</v>
      </c>
      <c r="N174">
        <v>1600</v>
      </c>
      <c r="O174">
        <v>1800</v>
      </c>
      <c r="P174">
        <v>1600</v>
      </c>
      <c r="Q174">
        <v>1800</v>
      </c>
      <c r="R174">
        <v>1600</v>
      </c>
      <c r="S174">
        <v>1800</v>
      </c>
      <c r="T174">
        <v>1600</v>
      </c>
      <c r="U174">
        <v>1800</v>
      </c>
      <c r="V174" t="s">
        <v>749</v>
      </c>
      <c r="W174" t="str">
        <f t="shared" si="386"/>
        <v/>
      </c>
      <c r="X174" t="str">
        <f t="shared" si="387"/>
        <v/>
      </c>
      <c r="Y174" t="str">
        <f t="shared" si="388"/>
        <v/>
      </c>
      <c r="Z174" t="str">
        <f t="shared" si="389"/>
        <v/>
      </c>
      <c r="AA174">
        <f t="shared" si="390"/>
        <v>11</v>
      </c>
      <c r="AB174">
        <f t="shared" si="391"/>
        <v>21</v>
      </c>
      <c r="AC174">
        <f t="shared" si="392"/>
        <v>16</v>
      </c>
      <c r="AD174">
        <f t="shared" si="393"/>
        <v>18</v>
      </c>
      <c r="AE174">
        <f t="shared" si="437"/>
        <v>16</v>
      </c>
      <c r="AF174">
        <f t="shared" si="438"/>
        <v>18</v>
      </c>
      <c r="AG174">
        <f t="shared" si="394"/>
        <v>16</v>
      </c>
      <c r="AH174">
        <f t="shared" si="395"/>
        <v>18</v>
      </c>
      <c r="AI174">
        <f t="shared" si="396"/>
        <v>16</v>
      </c>
      <c r="AJ174">
        <f t="shared" si="397"/>
        <v>18</v>
      </c>
      <c r="AK174" t="str">
        <f t="shared" si="317"/>
        <v/>
      </c>
      <c r="AL174" t="str">
        <f t="shared" si="318"/>
        <v/>
      </c>
      <c r="AM174" t="str">
        <f t="shared" si="319"/>
        <v>11am-9pm</v>
      </c>
      <c r="AN174" t="str">
        <f t="shared" si="320"/>
        <v>4pm-6pm</v>
      </c>
      <c r="AO174" t="str">
        <f t="shared" si="321"/>
        <v>4pm-6pm</v>
      </c>
      <c r="AP174" t="str">
        <f t="shared" si="322"/>
        <v>4pm-6pm</v>
      </c>
      <c r="AQ174" t="str">
        <f t="shared" si="323"/>
        <v>4pm-6pm</v>
      </c>
      <c r="AR174" t="s">
        <v>681</v>
      </c>
      <c r="AU174" t="s">
        <v>274</v>
      </c>
      <c r="AV174" s="3" t="s">
        <v>281</v>
      </c>
      <c r="AW174" s="3" t="s">
        <v>281</v>
      </c>
      <c r="AX174" s="4" t="str">
        <f t="shared" si="428"/>
        <v>{
    'name': "The Regional",
    'area': "old",'hours': {
      'sunday-start':"", 'sunday-end':"", 'monday-start':"", 'monday-end':"", 'tuesday-start':"1100", 'tuesday-end':"2100", 'wednesday-start':"1600", 'wednesday-end':"1800", 'thursday-start':"1600", 'thursday-end':"1800", 'friday-start':"1600", 'friday-end':"1800", 'saturday-start':"1600", 'saturday-end':"1800"},  'description': "$6 house wines and cocktails&lt;br&gt;$5 well cocktails&lt;br&gt;$4 canned beer&lt;br&gt;$1 off draft beer&lt;br&gt;$1.25 raw oysters&lt;br&gt;$6 small plates&lt;br&gt;$10 Reggie burger, a shot, and a beer", 'link':"https://www.theregionalfood.com/", 'pricing':"med",   'phone-number': "", 'address': "130 S Mason St, Fort Collins, CO 80524", 'other-amenities': ['','','hard'], 'has-drink':true, 'has-food':true},</v>
      </c>
      <c r="AY174" t="str">
        <f t="shared" si="429"/>
        <v/>
      </c>
      <c r="AZ174" t="str">
        <f t="shared" si="430"/>
        <v/>
      </c>
      <c r="BA174" t="str">
        <f t="shared" si="431"/>
        <v>&lt;img src=@img/hard.png@&gt;</v>
      </c>
      <c r="BB174" t="str">
        <f t="shared" si="432"/>
        <v>&lt;img src=@img/drinkicon.png@&gt;</v>
      </c>
      <c r="BC174" t="str">
        <f t="shared" si="433"/>
        <v>&lt;img src=@img/foodicon.png@&gt;</v>
      </c>
      <c r="BD174" t="str">
        <f t="shared" si="434"/>
        <v>&lt;img src=@img/hard.png@&gt;&lt;img src=@img/drinkicon.png@&gt;&lt;img src=@img/foodicon.png@&gt;</v>
      </c>
      <c r="BE174" t="str">
        <f t="shared" si="435"/>
        <v>drink food hard med old</v>
      </c>
      <c r="BF174" t="str">
        <f t="shared" si="436"/>
        <v>Old Town</v>
      </c>
      <c r="BG174">
        <v>40.586450999999997</v>
      </c>
      <c r="BH174">
        <v>-105.078568</v>
      </c>
      <c r="BI174" t="str">
        <f t="shared" si="427"/>
        <v>[40.586451,-105.078568],</v>
      </c>
    </row>
    <row r="175" spans="2:64" ht="21" customHeight="1" x14ac:dyDescent="0.35">
      <c r="B175" t="s">
        <v>621</v>
      </c>
      <c r="C175" t="s">
        <v>395</v>
      </c>
      <c r="D175" t="s">
        <v>493</v>
      </c>
      <c r="E175" t="s">
        <v>33</v>
      </c>
      <c r="G175" s="6" t="s">
        <v>494</v>
      </c>
      <c r="H175">
        <v>1100</v>
      </c>
      <c r="I175">
        <v>1800</v>
      </c>
      <c r="J175">
        <v>1100</v>
      </c>
      <c r="K175">
        <v>1800</v>
      </c>
      <c r="L175">
        <v>1100</v>
      </c>
      <c r="M175">
        <v>1800</v>
      </c>
      <c r="N175">
        <v>1100</v>
      </c>
      <c r="O175">
        <v>1800</v>
      </c>
      <c r="P175">
        <v>1100</v>
      </c>
      <c r="Q175">
        <v>1800</v>
      </c>
      <c r="R175">
        <v>1100</v>
      </c>
      <c r="S175">
        <v>1800</v>
      </c>
      <c r="T175">
        <v>1100</v>
      </c>
      <c r="U175">
        <v>1800</v>
      </c>
      <c r="V175" t="s">
        <v>759</v>
      </c>
      <c r="W175">
        <f t="shared" si="386"/>
        <v>11</v>
      </c>
      <c r="X175">
        <f t="shared" si="387"/>
        <v>18</v>
      </c>
      <c r="Y175">
        <f t="shared" si="388"/>
        <v>11</v>
      </c>
      <c r="Z175">
        <f t="shared" si="389"/>
        <v>18</v>
      </c>
      <c r="AA175">
        <f t="shared" si="390"/>
        <v>11</v>
      </c>
      <c r="AB175">
        <f t="shared" si="391"/>
        <v>18</v>
      </c>
      <c r="AC175">
        <f t="shared" si="392"/>
        <v>11</v>
      </c>
      <c r="AD175">
        <f t="shared" si="393"/>
        <v>18</v>
      </c>
      <c r="AE175">
        <f t="shared" ref="AE175:AE186" si="439">IF(P175&gt;0,P175/100,"")</f>
        <v>11</v>
      </c>
      <c r="AF175">
        <f t="shared" ref="AF175:AF186" si="440">IF(Q175&gt;0,Q175/100,"")</f>
        <v>18</v>
      </c>
      <c r="AG175">
        <f t="shared" si="394"/>
        <v>11</v>
      </c>
      <c r="AH175">
        <f t="shared" si="395"/>
        <v>18</v>
      </c>
      <c r="AI175">
        <f t="shared" si="396"/>
        <v>11</v>
      </c>
      <c r="AJ175">
        <f t="shared" si="397"/>
        <v>18</v>
      </c>
      <c r="AK175" t="str">
        <f t="shared" si="317"/>
        <v>11am-6pm</v>
      </c>
      <c r="AL175" t="str">
        <f t="shared" si="318"/>
        <v>11am-6pm</v>
      </c>
      <c r="AM175" t="str">
        <f t="shared" si="319"/>
        <v>11am-6pm</v>
      </c>
      <c r="AN175" t="str">
        <f t="shared" si="320"/>
        <v>11am-6pm</v>
      </c>
      <c r="AO175" t="str">
        <f t="shared" si="321"/>
        <v>11am-6pm</v>
      </c>
      <c r="AP175" t="str">
        <f t="shared" si="322"/>
        <v>11am-6pm</v>
      </c>
      <c r="AQ175" t="str">
        <f t="shared" si="323"/>
        <v>11am-6pm</v>
      </c>
      <c r="AR175" s="2" t="s">
        <v>495</v>
      </c>
      <c r="AU175" t="s">
        <v>274</v>
      </c>
      <c r="AV175" s="3" t="s">
        <v>281</v>
      </c>
      <c r="AW175" s="3" t="s">
        <v>281</v>
      </c>
      <c r="AX175" s="4" t="str">
        <f t="shared" si="428"/>
        <v>{
    'name': "The Still Whiskey Steaks",
    'area': "old",'hours': {
      'sunday-start':"1100", 'sunday-end':"1800", 'monday-start':"1100", 'monday-end':"1800", 'tuesday-start':"1100", 'tuesday-end':"1800", 'wednesday-start':"1100", 'wednesday-end':"1800", 'thursday-start':"1100", 'thursday-end':"1800", 'friday-start':"1100", 'friday-end':"1800", 'saturday-start':"1100", 'saturday-end':"1800"},  'description': "$5 wine &lt;br&gt; $1 off all draft beers &lt;br&gt;$4 well drinks&lt;br&gt; Speciality Cocktails $6-$9 &lt;br&gt;&lt;br&gt; Food: &lt;br&gt; $6 - Bacon Cheese Fries &lt;br&gt;$6 - Soup and Side Salad&lt;br&gt;$6 - Fresh Onion Soup &lt;br&gt; $3 - Wedge Salad &lt;br&gt;$10 - Steak and Fries &lt;br&gt;$12 - Crab Cakes &lt;br&gt; $6 - Baked Green Chili Mac &lt;br&gt;$5 Chicken Wings&lt;br&gt;$6 - Deviled Eggs", 'link':"https://www.thestillwhiskeysteaks.com", 'pricing':"high",   'phone-number': "", 'address': "151 N College Ave, Fort Collins, CO 80524", 'other-amenities': ['','','hard'], 'has-drink':true, 'has-food':true},</v>
      </c>
      <c r="AY175" t="str">
        <f t="shared" si="429"/>
        <v/>
      </c>
      <c r="AZ175" t="str">
        <f t="shared" si="430"/>
        <v/>
      </c>
      <c r="BA175" t="str">
        <f t="shared" si="431"/>
        <v>&lt;img src=@img/hard.png@&gt;</v>
      </c>
      <c r="BB175" t="str">
        <f t="shared" si="432"/>
        <v>&lt;img src=@img/drinkicon.png@&gt;</v>
      </c>
      <c r="BC175" t="str">
        <f t="shared" si="433"/>
        <v>&lt;img src=@img/foodicon.png@&gt;</v>
      </c>
      <c r="BD175" t="str">
        <f t="shared" si="434"/>
        <v>&lt;img src=@img/hard.png@&gt;&lt;img src=@img/drinkicon.png@&gt;&lt;img src=@img/foodicon.png@&gt;</v>
      </c>
      <c r="BE175" t="str">
        <f t="shared" si="435"/>
        <v>drink food hard high old</v>
      </c>
      <c r="BF175" t="str">
        <f t="shared" si="436"/>
        <v>Old Town</v>
      </c>
      <c r="BG175">
        <v>40.588149999999999</v>
      </c>
      <c r="BH175">
        <v>-105.07761000000001</v>
      </c>
      <c r="BI175" t="str">
        <f t="shared" si="427"/>
        <v>[40.58815,-105.07761],</v>
      </c>
    </row>
    <row r="176" spans="2:64" ht="21" customHeight="1" x14ac:dyDescent="0.35">
      <c r="B176" t="s">
        <v>567</v>
      </c>
      <c r="C176" t="s">
        <v>395</v>
      </c>
      <c r="G176" s="6" t="s">
        <v>568</v>
      </c>
      <c r="W176" t="str">
        <f t="shared" si="386"/>
        <v/>
      </c>
      <c r="X176" t="str">
        <f t="shared" si="387"/>
        <v/>
      </c>
      <c r="Y176" t="str">
        <f t="shared" si="388"/>
        <v/>
      </c>
      <c r="Z176" t="str">
        <f t="shared" si="389"/>
        <v/>
      </c>
      <c r="AA176" t="str">
        <f t="shared" si="390"/>
        <v/>
      </c>
      <c r="AB176" t="str">
        <f t="shared" si="391"/>
        <v/>
      </c>
      <c r="AC176" t="str">
        <f t="shared" si="392"/>
        <v/>
      </c>
      <c r="AD176" t="str">
        <f t="shared" si="393"/>
        <v/>
      </c>
      <c r="AE176" t="str">
        <f t="shared" si="439"/>
        <v/>
      </c>
      <c r="AF176" t="str">
        <f t="shared" si="440"/>
        <v/>
      </c>
      <c r="AG176" t="str">
        <f t="shared" si="394"/>
        <v/>
      </c>
      <c r="AH176" t="str">
        <f t="shared" si="395"/>
        <v/>
      </c>
      <c r="AI176" t="str">
        <f t="shared" si="396"/>
        <v/>
      </c>
      <c r="AJ176" t="str">
        <f t="shared" si="397"/>
        <v/>
      </c>
      <c r="AK176" t="str">
        <f t="shared" si="317"/>
        <v/>
      </c>
      <c r="AL176" t="str">
        <f t="shared" si="318"/>
        <v/>
      </c>
      <c r="AM176" t="str">
        <f t="shared" si="319"/>
        <v/>
      </c>
      <c r="AN176" t="str">
        <f t="shared" si="320"/>
        <v/>
      </c>
      <c r="AO176" t="str">
        <f t="shared" si="321"/>
        <v/>
      </c>
      <c r="AP176" t="str">
        <f t="shared" si="322"/>
        <v/>
      </c>
      <c r="AQ176" t="str">
        <f t="shared" si="323"/>
        <v/>
      </c>
      <c r="AR176" s="11" t="s">
        <v>569</v>
      </c>
      <c r="AU176" t="s">
        <v>274</v>
      </c>
      <c r="AV176" s="3" t="s">
        <v>282</v>
      </c>
      <c r="AW176" s="3" t="s">
        <v>282</v>
      </c>
      <c r="AX176" s="4" t="str">
        <f t="shared" si="428"/>
        <v>{
    'name': "The Welsh Rabbit Cheese Bistro",
    'area': "old",'hours': {
      'sunday-start':"", 'sunday-end':"", 'monday-start':"", 'monday-end':"", 'tuesday-start':"", 'tuesday-end':"", 'wednesday-start':"", 'wednesday-end':"", 'thursday-start':"", 'thursday-end':"", 'friday-start':"", 'friday-end':"", 'saturday-start':"", 'saturday-end':""},  'description': "", 'link':"https://www.thewelshrabbit.com/bistro", 'pricing':"",   'phone-number': "", 'address': "200 B Walnut Street, Fort Collins, CO 80524", 'other-amenities': ['','','hard'], 'has-drink':false, 'has-food':false},</v>
      </c>
      <c r="AY176" t="str">
        <f t="shared" si="429"/>
        <v/>
      </c>
      <c r="AZ176" t="str">
        <f t="shared" si="430"/>
        <v/>
      </c>
      <c r="BA176" t="str">
        <f t="shared" si="431"/>
        <v>&lt;img src=@img/hard.png@&gt;</v>
      </c>
      <c r="BB176" t="str">
        <f t="shared" si="432"/>
        <v/>
      </c>
      <c r="BC176" t="str">
        <f t="shared" si="433"/>
        <v/>
      </c>
      <c r="BD176" t="str">
        <f t="shared" si="434"/>
        <v>&lt;img src=@img/hard.png@&gt;</v>
      </c>
      <c r="BE176" t="str">
        <f t="shared" si="435"/>
        <v>hard  old</v>
      </c>
      <c r="BF176" t="str">
        <f t="shared" si="436"/>
        <v>Old Town</v>
      </c>
      <c r="BG176">
        <v>40.588990000000003</v>
      </c>
      <c r="BH176">
        <v>-105.07637</v>
      </c>
      <c r="BI176" t="str">
        <f t="shared" si="427"/>
        <v>[40.58899,-105.07637],</v>
      </c>
    </row>
    <row r="177" spans="2:64" ht="21" customHeight="1" x14ac:dyDescent="0.35">
      <c r="B177" t="s">
        <v>501</v>
      </c>
      <c r="C177" t="s">
        <v>395</v>
      </c>
      <c r="D177" t="s">
        <v>502</v>
      </c>
      <c r="E177" t="s">
        <v>33</v>
      </c>
      <c r="G177" s="6" t="s">
        <v>503</v>
      </c>
      <c r="W177" t="str">
        <f t="shared" si="386"/>
        <v/>
      </c>
      <c r="X177" t="str">
        <f t="shared" si="387"/>
        <v/>
      </c>
      <c r="Y177" t="str">
        <f t="shared" si="388"/>
        <v/>
      </c>
      <c r="Z177" t="str">
        <f t="shared" si="389"/>
        <v/>
      </c>
      <c r="AA177" t="str">
        <f t="shared" si="390"/>
        <v/>
      </c>
      <c r="AB177" t="str">
        <f t="shared" si="391"/>
        <v/>
      </c>
      <c r="AC177" t="str">
        <f t="shared" si="392"/>
        <v/>
      </c>
      <c r="AD177" t="str">
        <f t="shared" si="393"/>
        <v/>
      </c>
      <c r="AE177" t="str">
        <f t="shared" si="439"/>
        <v/>
      </c>
      <c r="AF177" t="str">
        <f t="shared" si="440"/>
        <v/>
      </c>
      <c r="AG177" t="str">
        <f t="shared" si="394"/>
        <v/>
      </c>
      <c r="AH177" t="str">
        <f t="shared" si="395"/>
        <v/>
      </c>
      <c r="AI177" t="str">
        <f t="shared" si="396"/>
        <v/>
      </c>
      <c r="AJ177" t="str">
        <f t="shared" si="397"/>
        <v/>
      </c>
      <c r="AK177" t="str">
        <f t="shared" si="317"/>
        <v/>
      </c>
      <c r="AL177" t="str">
        <f t="shared" si="318"/>
        <v/>
      </c>
      <c r="AM177" t="str">
        <f t="shared" si="319"/>
        <v/>
      </c>
      <c r="AN177" t="str">
        <f t="shared" si="320"/>
        <v/>
      </c>
      <c r="AO177" t="str">
        <f t="shared" si="321"/>
        <v/>
      </c>
      <c r="AP177" t="str">
        <f t="shared" si="322"/>
        <v/>
      </c>
      <c r="AQ177" t="str">
        <f t="shared" si="323"/>
        <v/>
      </c>
      <c r="AR177" s="11" t="s">
        <v>504</v>
      </c>
      <c r="AU177" t="s">
        <v>274</v>
      </c>
      <c r="AV177" s="3" t="s">
        <v>282</v>
      </c>
      <c r="AW177" s="3" t="s">
        <v>282</v>
      </c>
      <c r="AX177" s="4" t="str">
        <f t="shared" si="428"/>
        <v>{
    'name': "The Whiskey",
    'area': "old",'hours': {
      'sunday-start':"", 'sunday-end':"", 'monday-start':"", 'monday-end':"", 'tuesday-start':"", 'tuesday-end':"", 'wednesday-start':"", 'wednesday-end':"", 'thursday-start':"", 'thursday-end':"", 'friday-start':"", 'friday-end':"", 'saturday-start':"", 'saturday-end':""},  'description': "", 'link':"www.thewhiskeyfc.com/", 'pricing':"high",   'phone-number': "", 'address': "214 S College Ave Fort Collins, CO", 'other-amenities': ['','','hard'], 'has-drink':false, 'has-food':false},</v>
      </c>
      <c r="AY177" t="str">
        <f t="shared" si="429"/>
        <v/>
      </c>
      <c r="AZ177" t="str">
        <f t="shared" si="430"/>
        <v/>
      </c>
      <c r="BA177" t="str">
        <f t="shared" si="431"/>
        <v>&lt;img src=@img/hard.png@&gt;</v>
      </c>
      <c r="BB177" t="str">
        <f t="shared" si="432"/>
        <v/>
      </c>
      <c r="BC177" t="str">
        <f t="shared" si="433"/>
        <v/>
      </c>
      <c r="BD177" t="str">
        <f t="shared" si="434"/>
        <v>&lt;img src=@img/hard.png@&gt;</v>
      </c>
      <c r="BE177" t="str">
        <f t="shared" si="435"/>
        <v>hard high old</v>
      </c>
      <c r="BF177" t="str">
        <f t="shared" si="436"/>
        <v>Old Town</v>
      </c>
      <c r="BG177">
        <v>40.584870000000002</v>
      </c>
      <c r="BH177">
        <v>-105.0765</v>
      </c>
      <c r="BI177" t="str">
        <f t="shared" si="427"/>
        <v>[40.58487,-105.0765],</v>
      </c>
    </row>
    <row r="178" spans="2:64" ht="21" customHeight="1" x14ac:dyDescent="0.35">
      <c r="B178" t="s">
        <v>570</v>
      </c>
      <c r="C178" t="s">
        <v>395</v>
      </c>
      <c r="G178" s="6" t="s">
        <v>571</v>
      </c>
      <c r="W178" t="str">
        <f t="shared" si="386"/>
        <v/>
      </c>
      <c r="X178" t="str">
        <f t="shared" si="387"/>
        <v/>
      </c>
      <c r="Y178" t="str">
        <f t="shared" si="388"/>
        <v/>
      </c>
      <c r="Z178" t="str">
        <f t="shared" si="389"/>
        <v/>
      </c>
      <c r="AA178" t="str">
        <f t="shared" si="390"/>
        <v/>
      </c>
      <c r="AB178" t="str">
        <f t="shared" si="391"/>
        <v/>
      </c>
      <c r="AC178" t="str">
        <f t="shared" si="392"/>
        <v/>
      </c>
      <c r="AD178" t="str">
        <f t="shared" si="393"/>
        <v/>
      </c>
      <c r="AE178" t="str">
        <f t="shared" si="439"/>
        <v/>
      </c>
      <c r="AF178" t="str">
        <f t="shared" si="440"/>
        <v/>
      </c>
      <c r="AG178" t="str">
        <f t="shared" si="394"/>
        <v/>
      </c>
      <c r="AH178" t="str">
        <f t="shared" si="395"/>
        <v/>
      </c>
      <c r="AI178" t="str">
        <f t="shared" si="396"/>
        <v/>
      </c>
      <c r="AJ178" t="str">
        <f t="shared" si="397"/>
        <v/>
      </c>
      <c r="AK178" t="str">
        <f t="shared" si="317"/>
        <v/>
      </c>
      <c r="AL178" t="str">
        <f t="shared" si="318"/>
        <v/>
      </c>
      <c r="AM178" t="str">
        <f t="shared" si="319"/>
        <v/>
      </c>
      <c r="AN178" t="str">
        <f t="shared" si="320"/>
        <v/>
      </c>
      <c r="AO178" t="str">
        <f t="shared" si="321"/>
        <v/>
      </c>
      <c r="AP178" t="str">
        <f t="shared" si="322"/>
        <v/>
      </c>
      <c r="AQ178" t="str">
        <f t="shared" si="323"/>
        <v/>
      </c>
      <c r="AR178" t="s">
        <v>570</v>
      </c>
      <c r="AS178" t="s">
        <v>271</v>
      </c>
      <c r="AU178" t="s">
        <v>274</v>
      </c>
      <c r="AV178" s="3" t="s">
        <v>282</v>
      </c>
      <c r="AW178" s="3" t="s">
        <v>282</v>
      </c>
      <c r="AX178" s="4" t="str">
        <f t="shared" si="428"/>
        <v>{
    'name': "The Yeti Bar and Grill",
    'area': "old",'hours': {
      'sunday-start':"", 'sunday-end':"", 'monday-start':"", 'monday-end':"", 'tuesday-start':"", 'tuesday-end':"", 'wednesday-start':"", 'wednesday-end':"", 'thursday-start':"", 'thursday-end':"", 'friday-start':"", 'friday-end':"", 'saturday-start':"", 'saturday-end':""},  'description': "", 'link':"The Yeti Bar and Grill", 'pricing':"",   'phone-number': "", 'address': "23 Old Town Square, Fort Collins, CO 80521", 'other-amenities': ['outdoor','','hard'], 'has-drink':false, 'has-food':false},</v>
      </c>
      <c r="AY178" t="str">
        <f t="shared" si="429"/>
        <v>&lt;img src=@img/outdoor.png@&gt;</v>
      </c>
      <c r="AZ178" t="str">
        <f t="shared" si="430"/>
        <v/>
      </c>
      <c r="BA178" t="str">
        <f t="shared" si="431"/>
        <v>&lt;img src=@img/hard.png@&gt;</v>
      </c>
      <c r="BB178" t="str">
        <f t="shared" si="432"/>
        <v/>
      </c>
      <c r="BC178" t="str">
        <f t="shared" si="433"/>
        <v/>
      </c>
      <c r="BD178" t="str">
        <f t="shared" si="434"/>
        <v>&lt;img src=@img/outdoor.png@&gt;&lt;img src=@img/hard.png@&gt;</v>
      </c>
      <c r="BE178" t="str">
        <f t="shared" si="435"/>
        <v>outdoor hard  old</v>
      </c>
      <c r="BF178" t="str">
        <f t="shared" si="436"/>
        <v>Old Town</v>
      </c>
      <c r="BG178">
        <v>40.587580000000003</v>
      </c>
      <c r="BH178">
        <v>-105.07635999999999</v>
      </c>
      <c r="BI178" t="str">
        <f t="shared" si="427"/>
        <v>[40.58758,-105.07636],</v>
      </c>
    </row>
    <row r="179" spans="2:64" ht="21" customHeight="1" x14ac:dyDescent="0.35">
      <c r="B179" t="s">
        <v>420</v>
      </c>
      <c r="C179" t="s">
        <v>397</v>
      </c>
      <c r="E179" t="s">
        <v>52</v>
      </c>
      <c r="G179" t="s">
        <v>443</v>
      </c>
      <c r="W179" t="str">
        <f t="shared" si="386"/>
        <v/>
      </c>
      <c r="X179" t="str">
        <f t="shared" si="387"/>
        <v/>
      </c>
      <c r="Y179" t="str">
        <f t="shared" si="388"/>
        <v/>
      </c>
      <c r="Z179" t="str">
        <f t="shared" si="389"/>
        <v/>
      </c>
      <c r="AA179" t="str">
        <f t="shared" si="390"/>
        <v/>
      </c>
      <c r="AB179" t="str">
        <f t="shared" si="391"/>
        <v/>
      </c>
      <c r="AC179" t="str">
        <f t="shared" si="392"/>
        <v/>
      </c>
      <c r="AD179" t="str">
        <f t="shared" si="393"/>
        <v/>
      </c>
      <c r="AE179" t="str">
        <f t="shared" si="439"/>
        <v/>
      </c>
      <c r="AF179" t="str">
        <f t="shared" si="440"/>
        <v/>
      </c>
      <c r="AG179" t="str">
        <f t="shared" si="394"/>
        <v/>
      </c>
      <c r="AH179" t="str">
        <f t="shared" si="395"/>
        <v/>
      </c>
      <c r="AI179" t="str">
        <f t="shared" si="396"/>
        <v/>
      </c>
      <c r="AJ179" t="str">
        <f t="shared" si="397"/>
        <v/>
      </c>
      <c r="AK179" t="str">
        <f t="shared" si="317"/>
        <v/>
      </c>
      <c r="AL179" t="str">
        <f t="shared" si="318"/>
        <v/>
      </c>
      <c r="AM179" t="str">
        <f t="shared" si="319"/>
        <v/>
      </c>
      <c r="AN179" t="str">
        <f t="shared" si="320"/>
        <v/>
      </c>
      <c r="AO179" t="str">
        <f t="shared" si="321"/>
        <v/>
      </c>
      <c r="AP179" t="str">
        <f t="shared" si="322"/>
        <v/>
      </c>
      <c r="AQ179" t="str">
        <f t="shared" si="323"/>
        <v/>
      </c>
      <c r="AU179" t="s">
        <v>275</v>
      </c>
      <c r="AV179" s="3" t="s">
        <v>282</v>
      </c>
      <c r="AW179" s="3" t="s">
        <v>282</v>
      </c>
      <c r="AX179" s="4" t="str">
        <f t="shared" si="428"/>
        <v>{
    'name': "Tom and Chee",
    'area': "sfoco",'hours': {
      'sunday-start':"", 'sunday-end':"", 'monday-start':"", 'monday-end':"", 'tuesday-start':"", 'tuesday-end':"", 'wednesday-start':"", 'wednesday-end':"", 'thursday-start':"", 'thursday-end':"", 'friday-start':"", 'friday-end':"", 'saturday-start':"", 'saturday-end':""},  'description': "", 'link':"", 'pricing':"low",   'phone-number': "", 'address': "2909 E. Harmony Rd. Fort Collins CO", 'other-amenities': ['','','easy'], 'has-drink':false, 'has-food':false},</v>
      </c>
      <c r="AY179" t="str">
        <f t="shared" si="429"/>
        <v/>
      </c>
      <c r="AZ179" t="str">
        <f t="shared" si="430"/>
        <v/>
      </c>
      <c r="BA179" t="str">
        <f t="shared" si="431"/>
        <v>&lt;img src=@img/easy.png@&gt;</v>
      </c>
      <c r="BB179" t="str">
        <f t="shared" si="432"/>
        <v/>
      </c>
      <c r="BC179" t="str">
        <f t="shared" si="433"/>
        <v/>
      </c>
      <c r="BD179" t="str">
        <f t="shared" si="434"/>
        <v>&lt;img src=@img/easy.png@&gt;&lt;img src=@img/kidicon.png@&gt;</v>
      </c>
      <c r="BE179" t="str">
        <f t="shared" si="435"/>
        <v>easy low sfoco kid</v>
      </c>
      <c r="BF179" t="str">
        <f t="shared" si="436"/>
        <v>South Foco</v>
      </c>
      <c r="BG179">
        <v>40.522661999999997</v>
      </c>
      <c r="BH179">
        <v>-105.023278</v>
      </c>
      <c r="BI179" t="str">
        <f t="shared" si="427"/>
        <v>[40.522662,-105.023278],</v>
      </c>
      <c r="BJ179" t="b">
        <v>1</v>
      </c>
      <c r="BK179" t="str">
        <f>IF(BJ179&gt;0,"&lt;img src=@img/kidicon.png@&gt;","")</f>
        <v>&lt;img src=@img/kidicon.png@&gt;</v>
      </c>
      <c r="BL179" t="s">
        <v>444</v>
      </c>
    </row>
    <row r="180" spans="2:64" ht="21" customHeight="1" x14ac:dyDescent="0.35">
      <c r="B180" t="s">
        <v>802</v>
      </c>
      <c r="C180" t="s">
        <v>395</v>
      </c>
      <c r="D180" t="s">
        <v>204</v>
      </c>
      <c r="E180" t="s">
        <v>400</v>
      </c>
      <c r="G180" t="s">
        <v>205</v>
      </c>
      <c r="H180">
        <v>930</v>
      </c>
      <c r="I180">
        <v>2400</v>
      </c>
      <c r="J180">
        <v>1030</v>
      </c>
      <c r="K180">
        <v>1900</v>
      </c>
      <c r="L180">
        <v>1030</v>
      </c>
      <c r="M180">
        <v>1900</v>
      </c>
      <c r="N180">
        <v>1030</v>
      </c>
      <c r="O180">
        <v>1900</v>
      </c>
      <c r="P180">
        <v>1030</v>
      </c>
      <c r="Q180">
        <v>1900</v>
      </c>
      <c r="R180">
        <v>1030</v>
      </c>
      <c r="S180">
        <v>1900</v>
      </c>
      <c r="T180">
        <v>930</v>
      </c>
      <c r="U180">
        <v>1900</v>
      </c>
      <c r="V180" t="s">
        <v>738</v>
      </c>
      <c r="W180">
        <f t="shared" si="386"/>
        <v>9.3000000000000007</v>
      </c>
      <c r="X180">
        <f t="shared" si="387"/>
        <v>24</v>
      </c>
      <c r="Y180">
        <f t="shared" si="388"/>
        <v>10.3</v>
      </c>
      <c r="Z180">
        <f t="shared" si="389"/>
        <v>19</v>
      </c>
      <c r="AA180">
        <f t="shared" si="390"/>
        <v>10.3</v>
      </c>
      <c r="AB180">
        <f t="shared" si="391"/>
        <v>19</v>
      </c>
      <c r="AC180">
        <f t="shared" si="392"/>
        <v>10.3</v>
      </c>
      <c r="AD180">
        <f t="shared" si="393"/>
        <v>19</v>
      </c>
      <c r="AE180">
        <f t="shared" si="439"/>
        <v>10.3</v>
      </c>
      <c r="AF180">
        <f t="shared" si="440"/>
        <v>19</v>
      </c>
      <c r="AG180">
        <f t="shared" si="394"/>
        <v>10.3</v>
      </c>
      <c r="AH180">
        <f t="shared" si="395"/>
        <v>19</v>
      </c>
      <c r="AI180">
        <f t="shared" si="396"/>
        <v>9.3000000000000007</v>
      </c>
      <c r="AJ180">
        <f t="shared" si="397"/>
        <v>19</v>
      </c>
      <c r="AK180" t="str">
        <f t="shared" si="317"/>
        <v>9.3am-12am</v>
      </c>
      <c r="AL180" t="str">
        <f t="shared" si="318"/>
        <v>10.3am-7pm</v>
      </c>
      <c r="AM180" t="str">
        <f t="shared" si="319"/>
        <v>10.3am-7pm</v>
      </c>
      <c r="AN180" t="str">
        <f t="shared" si="320"/>
        <v>10.3am-7pm</v>
      </c>
      <c r="AO180" t="str">
        <f t="shared" si="321"/>
        <v>10.3am-7pm</v>
      </c>
      <c r="AP180" t="str">
        <f t="shared" si="322"/>
        <v>10.3am-7pm</v>
      </c>
      <c r="AQ180" t="str">
        <f t="shared" si="323"/>
        <v>9.3am-7pm</v>
      </c>
      <c r="AR180" s="7" t="s">
        <v>242</v>
      </c>
      <c r="AS180" t="s">
        <v>271</v>
      </c>
      <c r="AU180" t="s">
        <v>274</v>
      </c>
      <c r="AV180" s="3" t="s">
        <v>281</v>
      </c>
      <c r="AW180" s="3" t="s">
        <v>282</v>
      </c>
      <c r="AX180" s="4" t="str">
        <f t="shared" si="428"/>
        <v>{
    'name': "Tonys Bar",
    'area': "old",'hours': {
      'sunday-start':"930", 'sunday-end':"2400", 'monday-start':"1030", 'monday-end':"1900", 'tuesday-start':"1030", 'tuesday-end':"1900", 'wednesday-start':"1030", 'wednesday-end':"1900", 'thursday-start':"1030", 'thursday-end':"1900", 'friday-start':"1030", 'friday-end':"1900", 'saturday-start':"930", 'saturday-end':"1900"},  'description': "Free pool during Happy Hour &lt;br&gt; $2.50 Domestic Drafts &lt;br&gt; $4.50 Select Micro Drafts &lt;br&gt; $3.00 Single/$5.00 Double Wells and Freshies &lt;br&gt; $5.00 Moscow Mules ", 'link':"https://tonysbarfortcollins.com/", 'pricing':"med",   'phone-number': "", 'address': "224 S. College Avenue, Fort Collins, CO 80524", 'other-amenities': ['outdoor','','hard'], 'has-drink':true, 'has-food':false},</v>
      </c>
      <c r="AY180" t="str">
        <f t="shared" si="429"/>
        <v>&lt;img src=@img/outdoor.png@&gt;</v>
      </c>
      <c r="AZ180" t="str">
        <f t="shared" si="430"/>
        <v/>
      </c>
      <c r="BA180" t="str">
        <f t="shared" si="431"/>
        <v>&lt;img src=@img/hard.png@&gt;</v>
      </c>
      <c r="BB180" t="str">
        <f t="shared" si="432"/>
        <v>&lt;img src=@img/drinkicon.png@&gt;</v>
      </c>
      <c r="BC180" t="str">
        <f t="shared" si="433"/>
        <v/>
      </c>
      <c r="BD180" t="str">
        <f t="shared" si="434"/>
        <v>&lt;img src=@img/outdoor.png@&gt;&lt;img src=@img/hard.png@&gt;&lt;img src=@img/drinkicon.png@&gt;</v>
      </c>
      <c r="BE180" t="str">
        <f t="shared" si="435"/>
        <v>outdoor drink hard med old</v>
      </c>
      <c r="BF180" t="str">
        <f t="shared" si="436"/>
        <v>Old Town</v>
      </c>
      <c r="BG180">
        <v>40.584795999999997</v>
      </c>
      <c r="BH180">
        <v>-105.076611</v>
      </c>
      <c r="BI180" t="str">
        <f t="shared" si="427"/>
        <v>[40.584796,-105.076611],</v>
      </c>
      <c r="BK180" t="str">
        <f>IF(BJ180&gt;0,"&lt;img src=@img/kidicon.png@&gt;","")</f>
        <v/>
      </c>
    </row>
    <row r="181" spans="2:64" ht="21" customHeight="1" x14ac:dyDescent="0.35">
      <c r="B181" t="s">
        <v>354</v>
      </c>
      <c r="C181" t="s">
        <v>284</v>
      </c>
      <c r="D181" t="s">
        <v>356</v>
      </c>
      <c r="E181" t="s">
        <v>400</v>
      </c>
      <c r="G181" t="s">
        <v>360</v>
      </c>
      <c r="J181">
        <v>1500</v>
      </c>
      <c r="K181">
        <v>1900</v>
      </c>
      <c r="L181">
        <v>1500</v>
      </c>
      <c r="M181">
        <v>1900</v>
      </c>
      <c r="N181">
        <v>1500</v>
      </c>
      <c r="O181">
        <v>1900</v>
      </c>
      <c r="P181">
        <v>1500</v>
      </c>
      <c r="Q181">
        <v>1900</v>
      </c>
      <c r="R181">
        <v>1500</v>
      </c>
      <c r="S181">
        <v>1900</v>
      </c>
      <c r="V181" t="s">
        <v>454</v>
      </c>
      <c r="W181" t="str">
        <f t="shared" si="386"/>
        <v/>
      </c>
      <c r="X181" t="str">
        <f t="shared" si="387"/>
        <v/>
      </c>
      <c r="Y181">
        <f t="shared" si="388"/>
        <v>15</v>
      </c>
      <c r="Z181">
        <f t="shared" si="389"/>
        <v>19</v>
      </c>
      <c r="AA181">
        <f t="shared" si="390"/>
        <v>15</v>
      </c>
      <c r="AB181">
        <f t="shared" si="391"/>
        <v>19</v>
      </c>
      <c r="AC181">
        <f t="shared" si="392"/>
        <v>15</v>
      </c>
      <c r="AD181">
        <f t="shared" si="393"/>
        <v>19</v>
      </c>
      <c r="AE181">
        <f t="shared" si="439"/>
        <v>15</v>
      </c>
      <c r="AF181">
        <f t="shared" si="440"/>
        <v>19</v>
      </c>
      <c r="AG181">
        <f t="shared" si="394"/>
        <v>15</v>
      </c>
      <c r="AH181">
        <f t="shared" si="395"/>
        <v>19</v>
      </c>
      <c r="AI181" t="str">
        <f t="shared" si="396"/>
        <v/>
      </c>
      <c r="AJ181" t="str">
        <f t="shared" si="397"/>
        <v/>
      </c>
      <c r="AK181" t="str">
        <f t="shared" si="317"/>
        <v/>
      </c>
      <c r="AL181" t="str">
        <f t="shared" si="318"/>
        <v>3pm-7pm</v>
      </c>
      <c r="AM181" t="str">
        <f t="shared" si="319"/>
        <v>3pm-7pm</v>
      </c>
      <c r="AN181" t="str">
        <f t="shared" si="320"/>
        <v>3pm-7pm</v>
      </c>
      <c r="AO181" t="str">
        <f t="shared" si="321"/>
        <v>3pm-7pm</v>
      </c>
      <c r="AP181" t="str">
        <f t="shared" si="322"/>
        <v>3pm-7pm</v>
      </c>
      <c r="AQ181" t="str">
        <f t="shared" si="323"/>
        <v/>
      </c>
      <c r="AR181" t="s">
        <v>359</v>
      </c>
      <c r="AS181" t="s">
        <v>271</v>
      </c>
      <c r="AU181" t="s">
        <v>275</v>
      </c>
      <c r="AV181" s="3" t="s">
        <v>281</v>
      </c>
      <c r="AW181" s="3" t="s">
        <v>281</v>
      </c>
      <c r="AX181" s="4" t="str">
        <f t="shared" si="428"/>
        <v>{
    'name': "Torchys Tacos",
    'area': "midtown",'hours': {
      'sunday-start':"", 'sunday-end':"", 'monday-start':"1500", 'monday-end':"1900", 'tuesday-start':"1500", 'tuesday-end':"1900", 'wednesday-start':"1500", 'wednesday-end':"1900", 'thursday-start':"1500", 'thursday-end':"1900", 'friday-start':"1500", 'friday-end':"1900", 'saturday-start':"", 'saturday-end':""},  'description': "$1.50 Off All Beers and Margs &lt;br&gt; $0.50 Off Everything Else", 'link':"https://torchystacos.com/location/fort-collins/", 'pricing':"med",   'phone-number': "", 'address': "3280 S COLLEGE AVE FORT COLLINS, CO 80525", 'other-amenities': ['outdoor','','easy'], 'has-drink':true, 'has-food':true},</v>
      </c>
      <c r="AY181" t="str">
        <f t="shared" si="429"/>
        <v>&lt;img src=@img/outdoor.png@&gt;</v>
      </c>
      <c r="AZ181" t="str">
        <f t="shared" si="430"/>
        <v/>
      </c>
      <c r="BA181" t="str">
        <f t="shared" si="431"/>
        <v>&lt;img src=@img/easy.png@&gt;</v>
      </c>
      <c r="BB181" t="str">
        <f t="shared" si="432"/>
        <v>&lt;img src=@img/drinkicon.png@&gt;</v>
      </c>
      <c r="BC181" t="str">
        <f t="shared" si="433"/>
        <v>&lt;img src=@img/foodicon.png@&gt;</v>
      </c>
      <c r="BD181" t="str">
        <f t="shared" si="434"/>
        <v>&lt;img src=@img/outdoor.png@&gt;&lt;img src=@img/easy.png@&gt;&lt;img src=@img/drinkicon.png@&gt;&lt;img src=@img/foodicon.png@&gt;</v>
      </c>
      <c r="BE181" t="str">
        <f t="shared" si="435"/>
        <v>outdoor drink food easy med midtown</v>
      </c>
      <c r="BF181" t="str">
        <f t="shared" si="436"/>
        <v>Midtown</v>
      </c>
      <c r="BG181">
        <v>40.542402000000003</v>
      </c>
      <c r="BH181">
        <v>-105.07652</v>
      </c>
      <c r="BI181" t="str">
        <f t="shared" si="427"/>
        <v>[40.542402,-105.07652],</v>
      </c>
      <c r="BK181" t="str">
        <f>IF(BJ181&gt;0,"&lt;img src=@img/kidicon.png@&gt;","")</f>
        <v/>
      </c>
    </row>
    <row r="182" spans="2:64" ht="21" customHeight="1" x14ac:dyDescent="0.35">
      <c r="B182" t="s">
        <v>803</v>
      </c>
      <c r="C182" t="s">
        <v>284</v>
      </c>
      <c r="D182" t="s">
        <v>51</v>
      </c>
      <c r="E182" t="s">
        <v>400</v>
      </c>
      <c r="G182" t="s">
        <v>206</v>
      </c>
      <c r="W182" t="str">
        <f t="shared" si="386"/>
        <v/>
      </c>
      <c r="X182" t="str">
        <f t="shared" si="387"/>
        <v/>
      </c>
      <c r="Y182" t="str">
        <f t="shared" si="388"/>
        <v/>
      </c>
      <c r="Z182" t="str">
        <f t="shared" si="389"/>
        <v/>
      </c>
      <c r="AA182" t="str">
        <f t="shared" si="390"/>
        <v/>
      </c>
      <c r="AB182" t="str">
        <f t="shared" si="391"/>
        <v/>
      </c>
      <c r="AC182" t="str">
        <f t="shared" si="392"/>
        <v/>
      </c>
      <c r="AD182" t="str">
        <f t="shared" si="393"/>
        <v/>
      </c>
      <c r="AE182" t="str">
        <f t="shared" si="439"/>
        <v/>
      </c>
      <c r="AF182" t="str">
        <f t="shared" si="440"/>
        <v/>
      </c>
      <c r="AG182" t="str">
        <f t="shared" si="394"/>
        <v/>
      </c>
      <c r="AH182" t="str">
        <f t="shared" si="395"/>
        <v/>
      </c>
      <c r="AI182" t="str">
        <f t="shared" si="396"/>
        <v/>
      </c>
      <c r="AJ182" t="str">
        <f t="shared" si="397"/>
        <v/>
      </c>
      <c r="AK182" t="str">
        <f t="shared" si="317"/>
        <v/>
      </c>
      <c r="AL182" t="str">
        <f t="shared" si="318"/>
        <v/>
      </c>
      <c r="AM182" t="str">
        <f t="shared" si="319"/>
        <v/>
      </c>
      <c r="AN182" t="str">
        <f t="shared" si="320"/>
        <v/>
      </c>
      <c r="AO182" t="str">
        <f t="shared" si="321"/>
        <v/>
      </c>
      <c r="AP182" t="str">
        <f t="shared" si="322"/>
        <v/>
      </c>
      <c r="AQ182" t="str">
        <f t="shared" si="323"/>
        <v/>
      </c>
      <c r="AR182" s="2" t="s">
        <v>331</v>
      </c>
      <c r="AU182" t="s">
        <v>275</v>
      </c>
      <c r="AV182" s="3" t="s">
        <v>282</v>
      </c>
      <c r="AW182" s="3" t="s">
        <v>282</v>
      </c>
      <c r="AX182" s="4" t="str">
        <f t="shared" si="428"/>
        <v>{
    'name': "Tortilla Marissas",
    'area': "midtown",'hours': {
      'sunday-start':"", 'sunday-end':"", 'monday-start':"", 'monday-end':"", 'tuesday-start':"", 'tuesday-end':"", 'wednesday-start':"", 'wednesday-end':"", 'thursday-start':"", 'thursday-end':"", 'friday-start':"", 'friday-end':"", 'saturday-start':"", 'saturday-end':""},  'description': "", 'link':"http://www.tortillamarissas.com", 'pricing':"med",   'phone-number': "", 'address': "2635 S. College Avenue, Fort Collins, CO 80525", 'other-amenities': ['','','easy'], 'has-drink':false, 'has-food':false},</v>
      </c>
      <c r="AY182" t="str">
        <f t="shared" si="429"/>
        <v/>
      </c>
      <c r="AZ182" t="str">
        <f t="shared" si="430"/>
        <v/>
      </c>
      <c r="BA182" t="str">
        <f t="shared" si="431"/>
        <v>&lt;img src=@img/easy.png@&gt;</v>
      </c>
      <c r="BB182" t="str">
        <f t="shared" si="432"/>
        <v/>
      </c>
      <c r="BC182" t="str">
        <f t="shared" si="433"/>
        <v/>
      </c>
      <c r="BD182" t="str">
        <f t="shared" si="434"/>
        <v>&lt;img src=@img/easy.png@&gt;</v>
      </c>
      <c r="BE182" t="str">
        <f t="shared" si="435"/>
        <v>easy med midtown</v>
      </c>
      <c r="BF182" t="str">
        <f t="shared" si="436"/>
        <v>Midtown</v>
      </c>
      <c r="BG182">
        <v>40.551113000000001</v>
      </c>
      <c r="BH182">
        <v>-105.07761600000001</v>
      </c>
      <c r="BI182" t="str">
        <f t="shared" si="427"/>
        <v>[40.551113,-105.077616],</v>
      </c>
      <c r="BK182" t="str">
        <f>IF(BJ182&gt;0,"&lt;img src=@img/kidicon.png@&gt;","")</f>
        <v/>
      </c>
    </row>
    <row r="183" spans="2:64" ht="21" customHeight="1" x14ac:dyDescent="0.35">
      <c r="B183" t="s">
        <v>491</v>
      </c>
      <c r="C183" t="s">
        <v>395</v>
      </c>
      <c r="D183" t="s">
        <v>355</v>
      </c>
      <c r="E183" t="s">
        <v>52</v>
      </c>
      <c r="G183" t="s">
        <v>492</v>
      </c>
      <c r="J183">
        <v>1500</v>
      </c>
      <c r="K183">
        <v>2000</v>
      </c>
      <c r="L183">
        <v>1500</v>
      </c>
      <c r="M183">
        <v>2000</v>
      </c>
      <c r="N183">
        <v>1500</v>
      </c>
      <c r="O183">
        <v>2000</v>
      </c>
      <c r="P183">
        <v>1500</v>
      </c>
      <c r="Q183">
        <v>2000</v>
      </c>
      <c r="R183">
        <v>1500</v>
      </c>
      <c r="S183">
        <v>2000</v>
      </c>
      <c r="T183">
        <v>1500</v>
      </c>
      <c r="U183">
        <v>2000</v>
      </c>
      <c r="W183" t="str">
        <f t="shared" si="386"/>
        <v/>
      </c>
      <c r="X183" t="str">
        <f t="shared" si="387"/>
        <v/>
      </c>
      <c r="Y183">
        <f t="shared" si="388"/>
        <v>15</v>
      </c>
      <c r="Z183">
        <f t="shared" si="389"/>
        <v>20</v>
      </c>
      <c r="AA183">
        <f t="shared" si="390"/>
        <v>15</v>
      </c>
      <c r="AB183">
        <f t="shared" si="391"/>
        <v>20</v>
      </c>
      <c r="AC183">
        <f t="shared" si="392"/>
        <v>15</v>
      </c>
      <c r="AD183">
        <f t="shared" si="393"/>
        <v>20</v>
      </c>
      <c r="AE183">
        <f t="shared" si="439"/>
        <v>15</v>
      </c>
      <c r="AF183">
        <f t="shared" si="440"/>
        <v>20</v>
      </c>
      <c r="AG183">
        <f t="shared" si="394"/>
        <v>15</v>
      </c>
      <c r="AH183">
        <f t="shared" si="395"/>
        <v>20</v>
      </c>
      <c r="AI183">
        <f t="shared" si="396"/>
        <v>15</v>
      </c>
      <c r="AJ183">
        <f t="shared" si="397"/>
        <v>20</v>
      </c>
      <c r="AK183" t="str">
        <f t="shared" si="317"/>
        <v/>
      </c>
      <c r="AL183" t="str">
        <f t="shared" si="318"/>
        <v>3pm-8pm</v>
      </c>
      <c r="AM183" t="str">
        <f t="shared" si="319"/>
        <v>3pm-8pm</v>
      </c>
      <c r="AN183" t="str">
        <f t="shared" si="320"/>
        <v>3pm-8pm</v>
      </c>
      <c r="AO183" t="str">
        <f t="shared" si="321"/>
        <v>3pm-8pm</v>
      </c>
      <c r="AP183" t="str">
        <f t="shared" si="322"/>
        <v>3pm-8pm</v>
      </c>
      <c r="AQ183" t="str">
        <f t="shared" si="323"/>
        <v>3pm-8pm</v>
      </c>
      <c r="AR183" s="2"/>
      <c r="AU183" t="s">
        <v>274</v>
      </c>
      <c r="AV183" s="3" t="s">
        <v>281</v>
      </c>
      <c r="AW183" s="3" t="s">
        <v>282</v>
      </c>
      <c r="AX183" s="4" t="str">
        <f t="shared" si="428"/>
        <v>{
    'name': "Town Pump",
    'area': "old",'hours': {
      'sunday-start':"", 'sunday-end':"", 'monday-start':"1500", 'monday-end':"2000", 'tuesday-start':"1500", 'tuesday-end':"2000", 'wednesday-start':"1500", 'wednesday-end':"2000", 'thursday-start':"1500", 'thursday-end':"2000", 'friday-start':"1500", 'friday-end':"2000", 'saturday-start':"1500", 'saturday-end':"2000"},  'description': "", 'link':"", 'pricing':"low",   'phone-number': "", 'address': "124 N College Ave, Fort Collins, CO 80524", 'other-amenities': ['','','hard'], 'has-drink':true, 'has-food':false},</v>
      </c>
      <c r="AY183" t="str">
        <f t="shared" si="429"/>
        <v/>
      </c>
      <c r="AZ183" t="str">
        <f t="shared" si="430"/>
        <v/>
      </c>
      <c r="BA183" t="str">
        <f t="shared" si="431"/>
        <v>&lt;img src=@img/hard.png@&gt;</v>
      </c>
      <c r="BB183" t="str">
        <f t="shared" si="432"/>
        <v>&lt;img src=@img/drinkicon.png@&gt;</v>
      </c>
      <c r="BC183" t="str">
        <f t="shared" si="433"/>
        <v/>
      </c>
      <c r="BD183" t="str">
        <f t="shared" si="434"/>
        <v>&lt;img src=@img/hard.png@&gt;&lt;img src=@img/drinkicon.png@&gt;</v>
      </c>
      <c r="BE183" t="str">
        <f t="shared" si="435"/>
        <v>drink hard low old</v>
      </c>
      <c r="BF183" t="str">
        <f t="shared" si="436"/>
        <v>Old Town</v>
      </c>
      <c r="BG183">
        <v>40.587409999999998</v>
      </c>
      <c r="BH183">
        <v>-105.07661</v>
      </c>
      <c r="BI183" t="str">
        <f t="shared" si="427"/>
        <v>[40.58741,-105.07661],</v>
      </c>
    </row>
    <row r="184" spans="2:64" ht="21" customHeight="1" x14ac:dyDescent="0.35">
      <c r="B184" t="s">
        <v>572</v>
      </c>
      <c r="C184" t="s">
        <v>283</v>
      </c>
      <c r="G184" s="6" t="s">
        <v>573</v>
      </c>
      <c r="W184" t="str">
        <f t="shared" si="386"/>
        <v/>
      </c>
      <c r="X184" t="str">
        <f t="shared" si="387"/>
        <v/>
      </c>
      <c r="Y184" t="str">
        <f t="shared" si="388"/>
        <v/>
      </c>
      <c r="Z184" t="str">
        <f t="shared" si="389"/>
        <v/>
      </c>
      <c r="AA184" t="str">
        <f t="shared" si="390"/>
        <v/>
      </c>
      <c r="AB184" t="str">
        <f t="shared" si="391"/>
        <v/>
      </c>
      <c r="AC184" t="str">
        <f t="shared" si="392"/>
        <v/>
      </c>
      <c r="AD184" t="str">
        <f t="shared" si="393"/>
        <v/>
      </c>
      <c r="AE184" t="str">
        <f t="shared" si="439"/>
        <v/>
      </c>
      <c r="AF184" t="str">
        <f t="shared" si="440"/>
        <v/>
      </c>
      <c r="AG184" t="str">
        <f t="shared" si="394"/>
        <v/>
      </c>
      <c r="AH184" t="str">
        <f t="shared" si="395"/>
        <v/>
      </c>
      <c r="AI184" t="str">
        <f t="shared" si="396"/>
        <v/>
      </c>
      <c r="AJ184" t="str">
        <f t="shared" si="397"/>
        <v/>
      </c>
      <c r="AK184" t="str">
        <f t="shared" si="317"/>
        <v/>
      </c>
      <c r="AL184" t="str">
        <f t="shared" si="318"/>
        <v/>
      </c>
      <c r="AM184" t="str">
        <f t="shared" si="319"/>
        <v/>
      </c>
      <c r="AN184" t="str">
        <f t="shared" si="320"/>
        <v/>
      </c>
      <c r="AO184" t="str">
        <f t="shared" si="321"/>
        <v/>
      </c>
      <c r="AP184" t="str">
        <f t="shared" si="322"/>
        <v/>
      </c>
      <c r="AQ184" t="str">
        <f t="shared" si="323"/>
        <v/>
      </c>
      <c r="AU184" t="s">
        <v>27</v>
      </c>
      <c r="AV184" s="3" t="s">
        <v>282</v>
      </c>
      <c r="AW184" s="3" t="s">
        <v>282</v>
      </c>
      <c r="AX184" s="4" t="str">
        <f t="shared" si="428"/>
        <v>{
    'name': "Toys Thai Cafe ",
    'area': "campus",'hours': {
      'sunday-start':"", 'sunday-end':"", 'monday-start':"", 'monday-end':"", 'tuesday-start':"", 'tuesday-end':"", 'wednesday-start':"", 'wednesday-end':"", 'thursday-start':"", 'thursday-end':"", 'friday-start':"", 'friday-end':"", 'saturday-start':"", 'saturday-end':""},  'description': "", 'link':"", 'pricing':"",   'phone-number': "", 'address': "128 W Laurel St, Fort Collins, CO 80524", 'other-amenities': ['','','medium'], 'has-drink':false, 'has-food':false},</v>
      </c>
      <c r="AY184" t="str">
        <f t="shared" si="429"/>
        <v/>
      </c>
      <c r="AZ184" t="str">
        <f t="shared" si="430"/>
        <v/>
      </c>
      <c r="BA184" t="str">
        <f t="shared" si="431"/>
        <v>&lt;img src=@img/medium.png@&gt;</v>
      </c>
      <c r="BB184" t="str">
        <f t="shared" si="432"/>
        <v/>
      </c>
      <c r="BC184" t="str">
        <f t="shared" si="433"/>
        <v/>
      </c>
      <c r="BD184" t="str">
        <f t="shared" si="434"/>
        <v>&lt;img src=@img/medium.png@&gt;</v>
      </c>
      <c r="BE184" t="str">
        <f t="shared" si="435"/>
        <v>medium  campus</v>
      </c>
      <c r="BF184" t="str">
        <f t="shared" si="436"/>
        <v>Near Campus</v>
      </c>
      <c r="BG184">
        <v>40.578440000000001</v>
      </c>
      <c r="BH184">
        <v>-105.07856</v>
      </c>
      <c r="BI184" t="str">
        <f t="shared" si="427"/>
        <v>[40.57844,-105.07856],</v>
      </c>
    </row>
    <row r="185" spans="2:64" ht="21" customHeight="1" x14ac:dyDescent="0.35">
      <c r="B185" t="s">
        <v>263</v>
      </c>
      <c r="C185" t="s">
        <v>395</v>
      </c>
      <c r="D185" t="s">
        <v>264</v>
      </c>
      <c r="E185" t="s">
        <v>52</v>
      </c>
      <c r="G185" s="6" t="s">
        <v>270</v>
      </c>
      <c r="H185">
        <v>1100</v>
      </c>
      <c r="I185">
        <v>1900</v>
      </c>
      <c r="J185">
        <v>1100</v>
      </c>
      <c r="K185">
        <v>2400</v>
      </c>
      <c r="L185">
        <v>1100</v>
      </c>
      <c r="M185">
        <v>2300</v>
      </c>
      <c r="N185">
        <v>1100</v>
      </c>
      <c r="O185">
        <v>2400</v>
      </c>
      <c r="P185">
        <v>1100</v>
      </c>
      <c r="Q185">
        <v>2400</v>
      </c>
      <c r="R185">
        <v>1100</v>
      </c>
      <c r="S185">
        <v>1900</v>
      </c>
      <c r="T185">
        <v>1100</v>
      </c>
      <c r="U185">
        <v>1900</v>
      </c>
      <c r="V185" t="s">
        <v>754</v>
      </c>
      <c r="W185">
        <f t="shared" si="386"/>
        <v>11</v>
      </c>
      <c r="X185">
        <f t="shared" si="387"/>
        <v>19</v>
      </c>
      <c r="Y185">
        <f t="shared" si="388"/>
        <v>11</v>
      </c>
      <c r="Z185">
        <f t="shared" si="389"/>
        <v>24</v>
      </c>
      <c r="AA185">
        <f t="shared" si="390"/>
        <v>11</v>
      </c>
      <c r="AB185">
        <f t="shared" si="391"/>
        <v>23</v>
      </c>
      <c r="AC185">
        <f t="shared" si="392"/>
        <v>11</v>
      </c>
      <c r="AD185">
        <f t="shared" si="393"/>
        <v>24</v>
      </c>
      <c r="AE185">
        <f t="shared" si="439"/>
        <v>11</v>
      </c>
      <c r="AF185">
        <f t="shared" si="440"/>
        <v>24</v>
      </c>
      <c r="AG185">
        <f t="shared" si="394"/>
        <v>11</v>
      </c>
      <c r="AH185">
        <f t="shared" si="395"/>
        <v>19</v>
      </c>
      <c r="AI185">
        <f t="shared" si="396"/>
        <v>11</v>
      </c>
      <c r="AJ185">
        <f t="shared" si="397"/>
        <v>19</v>
      </c>
      <c r="AK185" t="str">
        <f t="shared" si="317"/>
        <v>11am-7pm</v>
      </c>
      <c r="AL185" t="str">
        <f t="shared" si="318"/>
        <v>11am-12am</v>
      </c>
      <c r="AM185" t="str">
        <f t="shared" si="319"/>
        <v>11am-11pm</v>
      </c>
      <c r="AN185" t="str">
        <f t="shared" si="320"/>
        <v>11am-12am</v>
      </c>
      <c r="AO185" t="str">
        <f t="shared" si="321"/>
        <v>11am-12am</v>
      </c>
      <c r="AP185" t="str">
        <f t="shared" si="322"/>
        <v>11am-7pm</v>
      </c>
      <c r="AQ185" t="str">
        <f t="shared" si="323"/>
        <v>11am-7pm</v>
      </c>
      <c r="AR185" s="10" t="s">
        <v>340</v>
      </c>
      <c r="AU185" t="s">
        <v>274</v>
      </c>
      <c r="AV185" s="3" t="s">
        <v>281</v>
      </c>
      <c r="AW185" s="3" t="s">
        <v>281</v>
      </c>
      <c r="AX185" s="4" t="str">
        <f t="shared" si="428"/>
        <v>{
    'name': "Trailhead Tavern",
    'area': "old",'hours': {
      'sunday-start':"1100", 'sunday-end':"1900", 'monday-start':"1100", 'monday-end':"2400", 'tuesday-start':"1100", 'tuesday-end':"2300", 'wednesday-start':"1100", 'wednesday-end':"2400", 'thursday-start':"1100", 'thursday-end':"2400", 'friday-start':"1100", 'friday-end':"1900", 'saturday-start':"1100", 'saturday-end':"1900"},  'description': "Monday-Sunday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$3 New Belgium &lt;br&gt; Thursday 7 pm-close: &lt;br&gt; $3 on most Odells beers and $4 Odells IPA &lt;br&gt; Friday: &lt;br&gt; $6 PBR pitchers&lt;br&gt;Sunday: &lt;br&gt; 12 wings for $12 with any pitcher purchase", 'link':"http://www.trailheadtavern.com/", 'pricing':"low",   'phone-number': "", 'address': "148 W Mountain Ave, Fort Collins, CO 80524", 'other-amenities': ['','','hard'], 'has-drink':true, 'has-food':true},</v>
      </c>
      <c r="AY185" t="str">
        <f t="shared" si="429"/>
        <v/>
      </c>
      <c r="AZ185" t="str">
        <f t="shared" si="430"/>
        <v/>
      </c>
      <c r="BA185" t="str">
        <f t="shared" si="431"/>
        <v>&lt;img src=@img/hard.png@&gt;</v>
      </c>
      <c r="BB185" t="str">
        <f t="shared" si="432"/>
        <v>&lt;img src=@img/drinkicon.png@&gt;</v>
      </c>
      <c r="BC185" t="str">
        <f t="shared" si="433"/>
        <v>&lt;img src=@img/foodicon.png@&gt;</v>
      </c>
      <c r="BD185" t="str">
        <f t="shared" si="434"/>
        <v>&lt;img src=@img/hard.png@&gt;&lt;img src=@img/drinkicon.png@&gt;&lt;img src=@img/foodicon.png@&gt;</v>
      </c>
      <c r="BE185" t="str">
        <f t="shared" si="435"/>
        <v>drink food hard low old</v>
      </c>
      <c r="BF185" t="str">
        <f t="shared" si="436"/>
        <v>Old Town</v>
      </c>
      <c r="BG185">
        <v>40.587395000000001</v>
      </c>
      <c r="BH185">
        <v>-105.078292</v>
      </c>
      <c r="BI185" t="str">
        <f t="shared" si="427"/>
        <v>[40.587395,-105.078292],</v>
      </c>
      <c r="BK185" t="str">
        <f>IF(BJ185&gt;0,"&lt;img src=@img/kidicon.png@&gt;","")</f>
        <v/>
      </c>
    </row>
    <row r="186" spans="2:64" ht="21" customHeight="1" x14ac:dyDescent="0.35">
      <c r="B186" t="s">
        <v>370</v>
      </c>
      <c r="C186" t="s">
        <v>395</v>
      </c>
      <c r="D186" t="s">
        <v>347</v>
      </c>
      <c r="E186" t="s">
        <v>400</v>
      </c>
      <c r="G186" s="6" t="s">
        <v>403</v>
      </c>
      <c r="H186">
        <v>1500</v>
      </c>
      <c r="I186">
        <v>1800</v>
      </c>
      <c r="J186">
        <v>1500</v>
      </c>
      <c r="K186">
        <v>1800</v>
      </c>
      <c r="L186">
        <v>1500</v>
      </c>
      <c r="M186">
        <v>1800</v>
      </c>
      <c r="N186">
        <v>1100</v>
      </c>
      <c r="O186">
        <v>2100</v>
      </c>
      <c r="P186">
        <v>1500</v>
      </c>
      <c r="Q186">
        <v>1800</v>
      </c>
      <c r="R186">
        <v>1500</v>
      </c>
      <c r="S186">
        <v>1800</v>
      </c>
      <c r="T186">
        <v>1500</v>
      </c>
      <c r="U186">
        <v>1800</v>
      </c>
      <c r="V186" t="s">
        <v>727</v>
      </c>
      <c r="W186">
        <f t="shared" si="386"/>
        <v>15</v>
      </c>
      <c r="X186">
        <f t="shared" si="387"/>
        <v>18</v>
      </c>
      <c r="Y186">
        <f t="shared" si="388"/>
        <v>15</v>
      </c>
      <c r="Z186">
        <f t="shared" si="389"/>
        <v>18</v>
      </c>
      <c r="AA186">
        <f t="shared" si="390"/>
        <v>15</v>
      </c>
      <c r="AB186">
        <f t="shared" si="391"/>
        <v>18</v>
      </c>
      <c r="AC186">
        <f t="shared" si="392"/>
        <v>11</v>
      </c>
      <c r="AD186">
        <f t="shared" si="393"/>
        <v>21</v>
      </c>
      <c r="AE186">
        <f t="shared" si="439"/>
        <v>15</v>
      </c>
      <c r="AF186">
        <f t="shared" si="440"/>
        <v>18</v>
      </c>
      <c r="AG186">
        <f t="shared" si="394"/>
        <v>15</v>
      </c>
      <c r="AH186">
        <f t="shared" si="395"/>
        <v>18</v>
      </c>
      <c r="AI186">
        <f t="shared" si="396"/>
        <v>15</v>
      </c>
      <c r="AJ186">
        <f t="shared" si="397"/>
        <v>18</v>
      </c>
      <c r="AK186" t="str">
        <f t="shared" si="317"/>
        <v>3pm-6pm</v>
      </c>
      <c r="AL186" t="str">
        <f t="shared" si="318"/>
        <v>3pm-6pm</v>
      </c>
      <c r="AM186" t="str">
        <f t="shared" si="319"/>
        <v>3pm-6pm</v>
      </c>
      <c r="AN186" t="str">
        <f t="shared" si="320"/>
        <v>11am-9pm</v>
      </c>
      <c r="AO186" t="str">
        <f t="shared" si="321"/>
        <v>3pm-6pm</v>
      </c>
      <c r="AP186" t="str">
        <f t="shared" si="322"/>
        <v>3pm-6pm</v>
      </c>
      <c r="AQ186" t="str">
        <f t="shared" si="323"/>
        <v>3pm-6pm</v>
      </c>
      <c r="AR186" t="s">
        <v>371</v>
      </c>
      <c r="AS186" t="s">
        <v>271</v>
      </c>
      <c r="AU186" t="s">
        <v>27</v>
      </c>
      <c r="AV186" s="3" t="s">
        <v>281</v>
      </c>
      <c r="AW186" s="3" t="s">
        <v>281</v>
      </c>
      <c r="AX186" s="4" t="str">
        <f t="shared" si="428"/>
        <v>{
    'name': "Union",
    'area': "old",'hours': {
      'sunday-start':"1500", 'sunday-end':"1800", 'monday-start':"1500", 'monday-end':"1800", 'tuesday-start':"1500", 'tuesday-end':"1800", 'wednesday-start':"1100", 'wednesday-end':"2100", 'thursday-start':"1500", 'thursday-end':"1800", 'friday-start':"1500", 'friday-end':"1800", 'saturday-start':"1500", 'saturday-end':"1800"},  'description': "HOUSE RED, WHITE, SPARKLING ROSE 5&lt;br&gt;PORCH SLING 5&lt;br&gt;ELDERFLOWER MIMOSA 6&lt;br&gt;ELEVATION KOLSCH 4&lt;br&gt;STEM PEAR CIDER (GF) 4&lt;br&gt;EQUINOX SPACE GHOST IPA 4&lt;br&gt;STRING FRIES 4&lt;br&gt;SWEET POTATO FRIES 5&lt;br&gt;GRILLED CHEESE DIPPERS 7&lt;br&gt;PRETZEL BITES 4", 'link':"https://www.unionbarsodafountain.com/", 'pricing':"med",   'phone-number': "", 'address': "250 Jefferson St, Fort Collins, CO 80524", 'other-amenities': ['outdoor','','medium'], 'has-drink':true, 'has-food':true},</v>
      </c>
      <c r="AY186" t="str">
        <f t="shared" si="429"/>
        <v>&lt;img src=@img/outdoor.png@&gt;</v>
      </c>
      <c r="AZ186" t="str">
        <f t="shared" si="430"/>
        <v/>
      </c>
      <c r="BA186" t="str">
        <f t="shared" si="431"/>
        <v>&lt;img src=@img/medium.png@&gt;</v>
      </c>
      <c r="BB186" t="str">
        <f t="shared" si="432"/>
        <v>&lt;img src=@img/drinkicon.png@&gt;</v>
      </c>
      <c r="BC186" t="str">
        <f t="shared" si="433"/>
        <v>&lt;img src=@img/foodicon.png@&gt;</v>
      </c>
      <c r="BD186" t="str">
        <f t="shared" si="434"/>
        <v>&lt;img src=@img/outdoor.png@&gt;&lt;img src=@img/medium.png@&gt;&lt;img src=@img/drinkicon.png@&gt;&lt;img src=@img/foodicon.png@&gt;</v>
      </c>
      <c r="BE186" t="str">
        <f t="shared" si="435"/>
        <v>outdoor drink food medium med old</v>
      </c>
      <c r="BF186" t="str">
        <f t="shared" si="436"/>
        <v>Old Town</v>
      </c>
      <c r="BG186">
        <v>40.589368999999998</v>
      </c>
      <c r="BH186">
        <v>-105.07445800000001</v>
      </c>
      <c r="BI186" t="str">
        <f t="shared" si="427"/>
        <v>[40.589369,-105.074458],</v>
      </c>
      <c r="BK186" t="str">
        <f>IF(BJ186&gt;0,"&lt;img src=@img/kidicon.png@&gt;","")</f>
        <v/>
      </c>
    </row>
    <row r="187" spans="2:64" ht="21" customHeight="1" x14ac:dyDescent="0.35">
      <c r="B187" t="s">
        <v>663</v>
      </c>
      <c r="C187" t="s">
        <v>395</v>
      </c>
      <c r="E187" t="s">
        <v>400</v>
      </c>
      <c r="G187" s="6" t="s">
        <v>672</v>
      </c>
      <c r="W187" t="str">
        <f t="shared" ref="W187:W197" si="441">IF(H187&gt;0,H187/100,"")</f>
        <v/>
      </c>
      <c r="X187" t="str">
        <f t="shared" ref="X187:X197" si="442">IF(I187&gt;0,I187/100,"")</f>
        <v/>
      </c>
      <c r="Y187" t="str">
        <f t="shared" ref="Y187:Y197" si="443">IF(J187&gt;0,J187/100,"")</f>
        <v/>
      </c>
      <c r="Z187" t="str">
        <f t="shared" ref="Z187:Z197" si="444">IF(K187&gt;0,K187/100,"")</f>
        <v/>
      </c>
      <c r="AA187" t="str">
        <f t="shared" ref="AA187:AA197" si="445">IF(L187&gt;0,L187/100,"")</f>
        <v/>
      </c>
      <c r="AB187" t="str">
        <f t="shared" ref="AB187:AB197" si="446">IF(M187&gt;0,M187/100,"")</f>
        <v/>
      </c>
      <c r="AC187" t="str">
        <f t="shared" ref="AC187:AC197" si="447">IF(N187&gt;0,N187/100,"")</f>
        <v/>
      </c>
      <c r="AD187" t="str">
        <f t="shared" ref="AD187:AD197" si="448">IF(O187&gt;0,O187/100,"")</f>
        <v/>
      </c>
      <c r="AG187" t="str">
        <f t="shared" ref="AG187:AG197" si="449">IF(R187&gt;0,R187/100,"")</f>
        <v/>
      </c>
      <c r="AH187" t="str">
        <f t="shared" ref="AH187:AH197" si="450">IF(S187&gt;0,S187/100,"")</f>
        <v/>
      </c>
      <c r="AI187" t="str">
        <f t="shared" ref="AI187:AI197" si="451">IF(T187&gt;0,T187/100,"")</f>
        <v/>
      </c>
      <c r="AJ187" t="str">
        <f t="shared" ref="AJ187:AJ197" si="452">IF(U187&gt;0,U187/100,"")</f>
        <v/>
      </c>
      <c r="AK187" t="str">
        <f t="shared" si="317"/>
        <v/>
      </c>
      <c r="AL187" t="str">
        <f t="shared" si="318"/>
        <v/>
      </c>
      <c r="AM187" t="str">
        <f t="shared" si="319"/>
        <v/>
      </c>
      <c r="AN187" t="str">
        <f t="shared" si="320"/>
        <v/>
      </c>
      <c r="AO187" t="str">
        <f t="shared" si="321"/>
        <v/>
      </c>
      <c r="AP187" t="str">
        <f t="shared" si="322"/>
        <v/>
      </c>
      <c r="AQ187" t="str">
        <f t="shared" si="323"/>
        <v/>
      </c>
      <c r="AR187" t="s">
        <v>673</v>
      </c>
      <c r="AU187" t="s">
        <v>275</v>
      </c>
      <c r="AV187" s="3" t="s">
        <v>282</v>
      </c>
      <c r="AW187" s="3" t="s">
        <v>282</v>
      </c>
      <c r="AX187" s="4" t="str">
        <f t="shared" si="428"/>
        <v>{
    'name': "Urban Bricks",
    'area': "old",'hours': {
      'sunday-start':"", 'sunday-end':"", 'monday-start':"", 'monday-end':"", 'tuesday-start':"", 'tuesday-end':"", 'wednesday-start':"", 'wednesday-end':"", 'thursday-start':"", 'thursday-end':"", 'friday-start':"", 'friday-end':"", 'saturday-start':"", 'saturday-end':""},  'description': "", 'link':"https://www.urbanbricks.com/", 'pricing':"med",   'phone-number': "", 'address': "2860 E Harmony Rd #110, Fort Collins, CO 80528", 'other-amenities': ['','','easy'], 'has-drink':false, 'has-food':false},</v>
      </c>
      <c r="AY187" t="str">
        <f t="shared" si="429"/>
        <v/>
      </c>
      <c r="AZ187" t="str">
        <f t="shared" si="430"/>
        <v/>
      </c>
      <c r="BA187" t="str">
        <f t="shared" si="431"/>
        <v>&lt;img src=@img/easy.png@&gt;</v>
      </c>
      <c r="BB187" t="str">
        <f t="shared" si="432"/>
        <v/>
      </c>
      <c r="BC187" t="str">
        <f t="shared" si="433"/>
        <v/>
      </c>
      <c r="BD187" t="str">
        <f t="shared" si="434"/>
        <v>&lt;img src=@img/easy.png@&gt;</v>
      </c>
      <c r="BE187" t="str">
        <f t="shared" si="435"/>
        <v>easy med old</v>
      </c>
      <c r="BF187" t="str">
        <f t="shared" si="436"/>
        <v>Old Town</v>
      </c>
      <c r="BG187">
        <v>40.523972999999998</v>
      </c>
      <c r="BH187">
        <v>-105.025125</v>
      </c>
      <c r="BI187" t="str">
        <f t="shared" si="427"/>
        <v>[40.523973,-105.025125],</v>
      </c>
    </row>
    <row r="188" spans="2:64" ht="21" customHeight="1" x14ac:dyDescent="0.35">
      <c r="B188" t="s">
        <v>661</v>
      </c>
      <c r="C188" t="s">
        <v>395</v>
      </c>
      <c r="E188" t="s">
        <v>52</v>
      </c>
      <c r="G188" t="s">
        <v>668</v>
      </c>
      <c r="J188">
        <v>1500</v>
      </c>
      <c r="K188">
        <v>1800</v>
      </c>
      <c r="L188">
        <v>1500</v>
      </c>
      <c r="M188">
        <v>1800</v>
      </c>
      <c r="N188">
        <v>1500</v>
      </c>
      <c r="O188">
        <v>1800</v>
      </c>
      <c r="P188">
        <v>1500</v>
      </c>
      <c r="Q188">
        <v>1800</v>
      </c>
      <c r="R188">
        <v>1500</v>
      </c>
      <c r="S188">
        <v>1800</v>
      </c>
      <c r="V188" t="s">
        <v>746</v>
      </c>
      <c r="W188" t="str">
        <f t="shared" si="441"/>
        <v/>
      </c>
      <c r="X188" t="str">
        <f t="shared" si="442"/>
        <v/>
      </c>
      <c r="Y188">
        <f t="shared" si="443"/>
        <v>15</v>
      </c>
      <c r="Z188">
        <f t="shared" si="444"/>
        <v>18</v>
      </c>
      <c r="AA188">
        <f t="shared" si="445"/>
        <v>15</v>
      </c>
      <c r="AB188">
        <f t="shared" si="446"/>
        <v>18</v>
      </c>
      <c r="AC188">
        <f t="shared" si="447"/>
        <v>15</v>
      </c>
      <c r="AD188">
        <f t="shared" si="448"/>
        <v>18</v>
      </c>
      <c r="AG188">
        <f t="shared" si="449"/>
        <v>15</v>
      </c>
      <c r="AH188">
        <f t="shared" si="450"/>
        <v>18</v>
      </c>
      <c r="AI188" t="str">
        <f t="shared" si="451"/>
        <v/>
      </c>
      <c r="AJ188" t="str">
        <f t="shared" si="452"/>
        <v/>
      </c>
      <c r="AK188" t="str">
        <f t="shared" si="317"/>
        <v/>
      </c>
      <c r="AL188" t="str">
        <f t="shared" si="318"/>
        <v>3pm-6pm</v>
      </c>
      <c r="AM188" t="str">
        <f t="shared" si="319"/>
        <v>3pm-6pm</v>
      </c>
      <c r="AN188" t="str">
        <f t="shared" si="320"/>
        <v>3pm-6pm</v>
      </c>
      <c r="AO188" t="str">
        <f t="shared" si="321"/>
        <v>am-am</v>
      </c>
      <c r="AP188" t="str">
        <f t="shared" si="322"/>
        <v>3pm-6pm</v>
      </c>
      <c r="AQ188" t="str">
        <f t="shared" si="323"/>
        <v/>
      </c>
      <c r="AR188" t="s">
        <v>669</v>
      </c>
      <c r="AS188" t="s">
        <v>271</v>
      </c>
      <c r="AU188" t="s">
        <v>27</v>
      </c>
      <c r="AV188" s="3" t="s">
        <v>281</v>
      </c>
      <c r="AW188" s="3" t="s">
        <v>282</v>
      </c>
      <c r="AX188" s="4" t="str">
        <f t="shared" si="428"/>
        <v>{
    'name': "Vatos Tacos and Tequila",
    'area': "old",'hours': {
      'sunday-start':"", 'sunday-end':"", 'monday-start':"1500", 'monday-end':"1800", 'tuesday-start':"1500", 'tuesday-end':"1800", 'wednesday-start':"1500", 'wednesday-end':"1800", 'thursday-start':"1500", 'thursday-end':"1800", 'friday-start':"1500", 'friday-end':"1800", 'saturday-start':"", 'saturday-end':""},  'description': "$2 off Vato and Vato Macho Margaritas&lt;br&gt;$2 off all beers", 'link':"https://vatostacosandtequila.com/", 'pricing':"low",   'phone-number': "", 'address': "200 N College Ave, Fort Collins, CO 80524", 'other-amenities': ['outdoor','','medium'], 'has-drink':true, 'has-food':false},</v>
      </c>
      <c r="AY188" t="str">
        <f t="shared" si="429"/>
        <v>&lt;img src=@img/outdoor.png@&gt;</v>
      </c>
      <c r="AZ188" t="str">
        <f t="shared" si="430"/>
        <v/>
      </c>
      <c r="BA188" t="str">
        <f t="shared" si="431"/>
        <v>&lt;img src=@img/medium.png@&gt;</v>
      </c>
      <c r="BB188" t="str">
        <f t="shared" si="432"/>
        <v>&lt;img src=@img/drinkicon.png@&gt;</v>
      </c>
      <c r="BC188" t="str">
        <f t="shared" si="433"/>
        <v/>
      </c>
      <c r="BD188" t="str">
        <f t="shared" si="434"/>
        <v>&lt;img src=@img/outdoor.png@&gt;&lt;img src=@img/medium.png@&gt;&lt;img src=@img/drinkicon.png@&gt;</v>
      </c>
      <c r="BE188" t="str">
        <f t="shared" si="435"/>
        <v>outdoor drink medium low old</v>
      </c>
      <c r="BF188" t="str">
        <f t="shared" si="436"/>
        <v>Old Town</v>
      </c>
      <c r="BG188">
        <v>40.589424999999999</v>
      </c>
      <c r="BH188">
        <v>-105.076553</v>
      </c>
      <c r="BI188" t="str">
        <f t="shared" si="427"/>
        <v>[40.589425,-105.076553],</v>
      </c>
    </row>
    <row r="189" spans="2:64" ht="21" customHeight="1" x14ac:dyDescent="0.35">
      <c r="B189" t="s">
        <v>574</v>
      </c>
      <c r="C189" t="s">
        <v>398</v>
      </c>
      <c r="G189" s="6" t="s">
        <v>575</v>
      </c>
      <c r="W189" t="str">
        <f t="shared" si="441"/>
        <v/>
      </c>
      <c r="X189" t="str">
        <f t="shared" si="442"/>
        <v/>
      </c>
      <c r="Y189" t="str">
        <f t="shared" si="443"/>
        <v/>
      </c>
      <c r="Z189" t="str">
        <f t="shared" si="444"/>
        <v/>
      </c>
      <c r="AA189" t="str">
        <f t="shared" si="445"/>
        <v/>
      </c>
      <c r="AB189" t="str">
        <f t="shared" si="446"/>
        <v/>
      </c>
      <c r="AC189" t="str">
        <f t="shared" si="447"/>
        <v/>
      </c>
      <c r="AD189" t="str">
        <f t="shared" si="448"/>
        <v/>
      </c>
      <c r="AE189" t="str">
        <f t="shared" ref="AE189:AF192" si="453">IF(P189&gt;0,P189/100,"")</f>
        <v/>
      </c>
      <c r="AF189" t="str">
        <f t="shared" si="453"/>
        <v/>
      </c>
      <c r="AG189" t="str">
        <f t="shared" si="449"/>
        <v/>
      </c>
      <c r="AH189" t="str">
        <f t="shared" si="450"/>
        <v/>
      </c>
      <c r="AI189" t="str">
        <f t="shared" si="451"/>
        <v/>
      </c>
      <c r="AJ189" t="str">
        <f t="shared" si="452"/>
        <v/>
      </c>
      <c r="AK189" t="str">
        <f t="shared" si="317"/>
        <v/>
      </c>
      <c r="AL189" t="str">
        <f t="shared" si="318"/>
        <v/>
      </c>
      <c r="AM189" t="str">
        <f t="shared" si="319"/>
        <v/>
      </c>
      <c r="AN189" t="str">
        <f t="shared" si="320"/>
        <v/>
      </c>
      <c r="AO189" t="str">
        <f t="shared" si="321"/>
        <v/>
      </c>
      <c r="AP189" t="str">
        <f t="shared" si="322"/>
        <v/>
      </c>
      <c r="AQ189" t="str">
        <f t="shared" si="323"/>
        <v/>
      </c>
      <c r="AR189" s="11" t="s">
        <v>576</v>
      </c>
      <c r="AU189" t="s">
        <v>27</v>
      </c>
      <c r="AV189" s="3" t="s">
        <v>282</v>
      </c>
      <c r="AW189" s="3" t="s">
        <v>282</v>
      </c>
      <c r="AX189" s="4" t="str">
        <f t="shared" si="428"/>
        <v>{
    'name': "Waltzing Kangaroo",
    'area': "cwest",'hours': {
      'sunday-start':"", 'sunday-end':"", 'monday-start':"", 'monday-end':"", 'tuesday-start':"", 'tuesday-end':"", 'wednesday-start':"", 'wednesday-end':"", 'thursday-start':"", 'thursday-end':"", 'friday-start':"", 'friday-end':"", 'saturday-start':"", 'saturday-end':""},  'description': "", 'link':"https://waltzingkangaroo.com/", 'pricing':"",   'phone-number': "", 'address': "1109 W Elizabeth St, Fort Collins, CO 80521", 'other-amenities': ['','','medium'], 'has-drink':false, 'has-food':false},</v>
      </c>
      <c r="AY189" t="str">
        <f t="shared" si="429"/>
        <v/>
      </c>
      <c r="AZ189" t="str">
        <f t="shared" si="430"/>
        <v/>
      </c>
      <c r="BA189" t="str">
        <f t="shared" si="431"/>
        <v>&lt;img src=@img/medium.png@&gt;</v>
      </c>
      <c r="BB189" t="str">
        <f t="shared" si="432"/>
        <v/>
      </c>
      <c r="BC189" t="str">
        <f t="shared" si="433"/>
        <v/>
      </c>
      <c r="BD189" t="str">
        <f t="shared" si="434"/>
        <v>&lt;img src=@img/medium.png@&gt;</v>
      </c>
      <c r="BE189" t="str">
        <f t="shared" si="435"/>
        <v>medium  cwest</v>
      </c>
      <c r="BF189" t="str">
        <f t="shared" si="436"/>
        <v>Campus West</v>
      </c>
      <c r="BG189">
        <v>40.574289999999998</v>
      </c>
      <c r="BH189">
        <v>-105.0971</v>
      </c>
      <c r="BI189" t="str">
        <f t="shared" si="427"/>
        <v>[40.57429,-105.0971],</v>
      </c>
    </row>
    <row r="190" spans="2:64" ht="21" customHeight="1" x14ac:dyDescent="0.35">
      <c r="B190" t="s">
        <v>590</v>
      </c>
      <c r="E190" t="s">
        <v>400</v>
      </c>
      <c r="G190" t="s">
        <v>609</v>
      </c>
      <c r="W190" t="str">
        <f t="shared" si="441"/>
        <v/>
      </c>
      <c r="X190" t="str">
        <f t="shared" si="442"/>
        <v/>
      </c>
      <c r="Y190" t="str">
        <f t="shared" si="443"/>
        <v/>
      </c>
      <c r="Z190" t="str">
        <f t="shared" si="444"/>
        <v/>
      </c>
      <c r="AA190" t="str">
        <f t="shared" si="445"/>
        <v/>
      </c>
      <c r="AB190" t="str">
        <f t="shared" si="446"/>
        <v/>
      </c>
      <c r="AC190" t="str">
        <f t="shared" si="447"/>
        <v/>
      </c>
      <c r="AD190" t="str">
        <f t="shared" si="448"/>
        <v/>
      </c>
      <c r="AE190" t="str">
        <f t="shared" si="453"/>
        <v/>
      </c>
      <c r="AF190" t="str">
        <f t="shared" si="453"/>
        <v/>
      </c>
      <c r="AG190" t="str">
        <f t="shared" si="449"/>
        <v/>
      </c>
      <c r="AH190" t="str">
        <f t="shared" si="450"/>
        <v/>
      </c>
      <c r="AI190" t="str">
        <f t="shared" si="451"/>
        <v/>
      </c>
      <c r="AJ190" t="str">
        <f t="shared" si="452"/>
        <v/>
      </c>
      <c r="AK190" t="str">
        <f t="shared" si="317"/>
        <v/>
      </c>
      <c r="AL190" t="str">
        <f t="shared" si="318"/>
        <v/>
      </c>
      <c r="AM190" t="str">
        <f t="shared" si="319"/>
        <v/>
      </c>
      <c r="AN190" t="str">
        <f t="shared" si="320"/>
        <v/>
      </c>
      <c r="AO190" t="str">
        <f t="shared" si="321"/>
        <v/>
      </c>
      <c r="AP190" t="str">
        <f t="shared" si="322"/>
        <v/>
      </c>
      <c r="AQ190" t="str">
        <f t="shared" si="323"/>
        <v/>
      </c>
      <c r="AU190" t="s">
        <v>275</v>
      </c>
      <c r="AV190" s="3" t="s">
        <v>282</v>
      </c>
      <c r="AW190" s="3" t="s">
        <v>282</v>
      </c>
      <c r="AX190" s="4" t="str">
        <f t="shared" si="428"/>
        <v>{
    'name': "West End Pub",
    'area': "",'hours': {
      'sunday-start':"", 'sunday-end':"", 'monday-start':"", 'monday-end':"", 'tuesday-start':"", 'tuesday-end':"", 'wednesday-start':"", 'wednesday-end':"", 'thursday-start':"", 'thursday-end':"", 'friday-start':"", 'friday-end':"", 'saturday-start':"", 'saturday-end':""},  'description': "", 'link':"", 'pricing':"med",   'phone-number': "", 'address': "1119 W Drake Rd Fort Collins CO", 'other-amenities': ['','','easy'], 'has-drink':false, 'has-food':false},</v>
      </c>
      <c r="AY190" t="str">
        <f t="shared" si="429"/>
        <v/>
      </c>
      <c r="AZ190" t="str">
        <f t="shared" si="430"/>
        <v/>
      </c>
      <c r="BA190" t="str">
        <f t="shared" si="431"/>
        <v>&lt;img src=@img/easy.png@&gt;</v>
      </c>
      <c r="BB190" t="str">
        <f t="shared" si="432"/>
        <v/>
      </c>
      <c r="BC190" t="str">
        <f t="shared" si="433"/>
        <v/>
      </c>
      <c r="BD190" t="str">
        <f t="shared" si="434"/>
        <v>&lt;img src=@img/easy.png@&gt;</v>
      </c>
      <c r="BE190" t="str">
        <f t="shared" si="435"/>
        <v xml:space="preserve">easy med </v>
      </c>
      <c r="BF190" t="str">
        <f t="shared" si="436"/>
        <v/>
      </c>
      <c r="BG190">
        <v>40.552579999999999</v>
      </c>
      <c r="BH190">
        <v>-105.09672999999999</v>
      </c>
      <c r="BI190" t="str">
        <f t="shared" si="427"/>
        <v>[40.55258,-105.09673],</v>
      </c>
    </row>
    <row r="191" spans="2:64" ht="21" customHeight="1" x14ac:dyDescent="0.35">
      <c r="B191" t="s">
        <v>122</v>
      </c>
      <c r="C191" t="s">
        <v>283</v>
      </c>
      <c r="D191" t="s">
        <v>123</v>
      </c>
      <c r="E191" t="s">
        <v>52</v>
      </c>
      <c r="G191" s="1" t="s">
        <v>124</v>
      </c>
      <c r="W191" t="str">
        <f t="shared" si="441"/>
        <v/>
      </c>
      <c r="X191" t="str">
        <f t="shared" si="442"/>
        <v/>
      </c>
      <c r="Y191" t="str">
        <f t="shared" si="443"/>
        <v/>
      </c>
      <c r="Z191" t="str">
        <f t="shared" si="444"/>
        <v/>
      </c>
      <c r="AA191" t="str">
        <f t="shared" si="445"/>
        <v/>
      </c>
      <c r="AB191" t="str">
        <f t="shared" si="446"/>
        <v/>
      </c>
      <c r="AC191" t="str">
        <f t="shared" si="447"/>
        <v/>
      </c>
      <c r="AD191" t="str">
        <f t="shared" si="448"/>
        <v/>
      </c>
      <c r="AE191" t="str">
        <f t="shared" si="453"/>
        <v/>
      </c>
      <c r="AF191" t="str">
        <f t="shared" si="453"/>
        <v/>
      </c>
      <c r="AG191" t="str">
        <f t="shared" si="449"/>
        <v/>
      </c>
      <c r="AH191" t="str">
        <f t="shared" si="450"/>
        <v/>
      </c>
      <c r="AI191" t="str">
        <f t="shared" si="451"/>
        <v/>
      </c>
      <c r="AJ191" t="str">
        <f t="shared" si="452"/>
        <v/>
      </c>
      <c r="AK191" t="str">
        <f t="shared" si="317"/>
        <v/>
      </c>
      <c r="AL191" t="str">
        <f t="shared" si="318"/>
        <v/>
      </c>
      <c r="AM191" t="str">
        <f t="shared" si="319"/>
        <v/>
      </c>
      <c r="AN191" t="str">
        <f t="shared" si="320"/>
        <v/>
      </c>
      <c r="AO191" t="str">
        <f t="shared" si="321"/>
        <v/>
      </c>
      <c r="AP191" t="str">
        <f t="shared" si="322"/>
        <v/>
      </c>
      <c r="AQ191" t="str">
        <f t="shared" si="323"/>
        <v/>
      </c>
      <c r="AR191" s="2" t="s">
        <v>304</v>
      </c>
      <c r="AS191" t="s">
        <v>271</v>
      </c>
      <c r="AT191" t="s">
        <v>280</v>
      </c>
      <c r="AU191" t="s">
        <v>27</v>
      </c>
      <c r="AV191" s="3" t="s">
        <v>282</v>
      </c>
      <c r="AW191" s="3" t="s">
        <v>282</v>
      </c>
      <c r="AX191" s="4" t="str">
        <f t="shared" si="428"/>
        <v>{
    'name': "Wild Boar Coffee",
    'area': "campus",'hours': {
      'sunday-start':"", 'sunday-end':"", 'monday-start':"", 'monday-end':"", 'tuesday-start':"", 'tuesday-end':"", 'wednesday-start':"", 'wednesday-end':"", 'thursday-start':"", 'thursday-end':"", 'friday-start':"", 'friday-end':"", 'saturday-start':"", 'saturday-end':""},  'description': "", 'link':"http://www.wildboarcoffee.com", 'pricing':"low",   'phone-number': "", 'address': "1510 South College Ave, Fort Collins 80524", 'other-amenities': ['outdoor','pets','medium'], 'has-drink':false, 'has-food':false},</v>
      </c>
      <c r="AY191" t="str">
        <f t="shared" si="429"/>
        <v>&lt;img src=@img/outdoor.png@&gt;</v>
      </c>
      <c r="AZ191" t="str">
        <f t="shared" si="430"/>
        <v>&lt;img src=@img/pets.png@&gt;</v>
      </c>
      <c r="BA191" t="str">
        <f t="shared" si="431"/>
        <v>&lt;img src=@img/medium.png@&gt;</v>
      </c>
      <c r="BB191" t="str">
        <f t="shared" si="432"/>
        <v/>
      </c>
      <c r="BC191" t="str">
        <f t="shared" si="433"/>
        <v/>
      </c>
      <c r="BD191" t="str">
        <f t="shared" si="434"/>
        <v>&lt;img src=@img/outdoor.png@&gt;&lt;img src=@img/pets.png@&gt;&lt;img src=@img/medium.png@&gt;</v>
      </c>
      <c r="BE191" t="str">
        <f t="shared" si="435"/>
        <v>outdoor pet medium low campus</v>
      </c>
      <c r="BF191" t="str">
        <f t="shared" si="436"/>
        <v>Near Campus</v>
      </c>
      <c r="BG191">
        <v>40.568157999999997</v>
      </c>
      <c r="BH191">
        <v>-105.076488</v>
      </c>
      <c r="BI191" t="str">
        <f t="shared" si="427"/>
        <v>[40.568158,-105.076488],</v>
      </c>
      <c r="BK191" t="str">
        <f>IF(BJ191&gt;0,"&lt;img src=@img/kidicon.png@&gt;","")</f>
        <v/>
      </c>
    </row>
    <row r="192" spans="2:64" ht="21" customHeight="1" x14ac:dyDescent="0.35">
      <c r="B192" t="s">
        <v>804</v>
      </c>
      <c r="C192" t="s">
        <v>284</v>
      </c>
      <c r="D192" t="s">
        <v>347</v>
      </c>
      <c r="E192" t="s">
        <v>400</v>
      </c>
      <c r="G192" s="1" t="s">
        <v>489</v>
      </c>
      <c r="H192">
        <v>930</v>
      </c>
      <c r="I192">
        <v>2400</v>
      </c>
      <c r="J192">
        <v>1100</v>
      </c>
      <c r="K192">
        <v>2400</v>
      </c>
      <c r="L192">
        <v>1100</v>
      </c>
      <c r="M192">
        <v>2400</v>
      </c>
      <c r="N192">
        <v>1100</v>
      </c>
      <c r="O192">
        <v>2400</v>
      </c>
      <c r="P192">
        <v>1100</v>
      </c>
      <c r="Q192">
        <v>2400</v>
      </c>
      <c r="R192">
        <v>1100</v>
      </c>
      <c r="S192">
        <v>2400</v>
      </c>
      <c r="T192">
        <v>930</v>
      </c>
      <c r="U192">
        <v>200</v>
      </c>
      <c r="V192" t="s">
        <v>737</v>
      </c>
      <c r="W192">
        <f t="shared" si="441"/>
        <v>9.3000000000000007</v>
      </c>
      <c r="X192">
        <f t="shared" si="442"/>
        <v>24</v>
      </c>
      <c r="Y192">
        <f t="shared" si="443"/>
        <v>11</v>
      </c>
      <c r="Z192">
        <f t="shared" si="444"/>
        <v>24</v>
      </c>
      <c r="AA192">
        <f t="shared" si="445"/>
        <v>11</v>
      </c>
      <c r="AB192">
        <f t="shared" si="446"/>
        <v>24</v>
      </c>
      <c r="AC192">
        <f t="shared" si="447"/>
        <v>11</v>
      </c>
      <c r="AD192">
        <f t="shared" si="448"/>
        <v>24</v>
      </c>
      <c r="AE192">
        <f t="shared" si="453"/>
        <v>11</v>
      </c>
      <c r="AF192">
        <f t="shared" si="453"/>
        <v>24</v>
      </c>
      <c r="AG192">
        <f t="shared" si="449"/>
        <v>11</v>
      </c>
      <c r="AH192">
        <f t="shared" si="450"/>
        <v>24</v>
      </c>
      <c r="AI192">
        <f t="shared" si="451"/>
        <v>9.3000000000000007</v>
      </c>
      <c r="AJ192">
        <f t="shared" si="452"/>
        <v>2</v>
      </c>
      <c r="AK192" t="str">
        <f t="shared" si="317"/>
        <v>9.3am-12am</v>
      </c>
      <c r="AL192" t="str">
        <f t="shared" si="318"/>
        <v>11am-12am</v>
      </c>
      <c r="AM192" t="str">
        <f t="shared" si="319"/>
        <v>11am-12am</v>
      </c>
      <c r="AN192" t="str">
        <f t="shared" si="320"/>
        <v>11am-12am</v>
      </c>
      <c r="AO192" t="str">
        <f t="shared" si="321"/>
        <v>11am-12am</v>
      </c>
      <c r="AP192" t="str">
        <f t="shared" si="322"/>
        <v>11am-12am</v>
      </c>
      <c r="AQ192" t="str">
        <f t="shared" si="323"/>
        <v>9.3am-2am</v>
      </c>
      <c r="AR192" s="11" t="s">
        <v>490</v>
      </c>
      <c r="AS192" t="s">
        <v>271</v>
      </c>
      <c r="AU192" t="s">
        <v>275</v>
      </c>
      <c r="AV192" s="3" t="s">
        <v>281</v>
      </c>
      <c r="AW192" s="3" t="s">
        <v>281</v>
      </c>
      <c r="AX192" s="4" t="str">
        <f t="shared" si="428"/>
        <v>{
    'name': "William Olivers",
    'area': "midtown",'hours': {
      'sunday-start':"930", 'sunday-end':"2400", 'monday-start':"1100", 'monday-end':"2400", 'tuesday-start':"1100", 'tuesday-end':"2400", 'wednesday-start':"1100", 'wednesday-end':"2400", 'thursday-start':"1100", 'thursday-end':"2400", 'friday-start':"1100", 'friday-end':"2400", 'saturday-start':"930", 'saturday-end':"200"},  'description': "William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 'link':"https://www.williamolivers.com/", 'pricing':"med",   'phone-number': "", 'address': "2608 S Timberline Rd, Fort Collins, CO 80525", 'other-amenities': ['outdoor','','easy'], 'has-drink':true, 'has-food':true},</v>
      </c>
      <c r="AY192" t="str">
        <f t="shared" si="429"/>
        <v>&lt;img src=@img/outdoor.png@&gt;</v>
      </c>
      <c r="AZ192" t="str">
        <f t="shared" si="430"/>
        <v/>
      </c>
      <c r="BA192" t="str">
        <f t="shared" si="431"/>
        <v>&lt;img src=@img/easy.png@&gt;</v>
      </c>
      <c r="BB192" t="str">
        <f t="shared" si="432"/>
        <v>&lt;img src=@img/drinkicon.png@&gt;</v>
      </c>
      <c r="BC192" t="str">
        <f t="shared" si="433"/>
        <v>&lt;img src=@img/foodicon.png@&gt;</v>
      </c>
      <c r="BD192" t="str">
        <f t="shared" si="434"/>
        <v>&lt;img src=@img/outdoor.png@&gt;&lt;img src=@img/easy.png@&gt;&lt;img src=@img/drinkicon.png@&gt;&lt;img src=@img/foodicon.png@&gt;</v>
      </c>
      <c r="BE192" t="str">
        <f t="shared" si="435"/>
        <v>outdoor drink food easy med midtown</v>
      </c>
      <c r="BF192" t="str">
        <f t="shared" si="436"/>
        <v>Midtown</v>
      </c>
      <c r="BG192">
        <v>40.551969999999997</v>
      </c>
      <c r="BH192">
        <v>-105.03718000000001</v>
      </c>
      <c r="BI192" t="str">
        <f t="shared" si="427"/>
        <v>[40.55197,-105.03718],</v>
      </c>
    </row>
    <row r="193" spans="2:63" ht="21" customHeight="1" x14ac:dyDescent="0.35">
      <c r="B193" t="s">
        <v>577</v>
      </c>
      <c r="C193" t="s">
        <v>284</v>
      </c>
      <c r="G193" s="6" t="s">
        <v>578</v>
      </c>
      <c r="J193">
        <v>1100</v>
      </c>
      <c r="K193">
        <v>2400</v>
      </c>
      <c r="L193">
        <v>1100</v>
      </c>
      <c r="M193">
        <v>2400</v>
      </c>
      <c r="N193">
        <v>1100</v>
      </c>
      <c r="O193">
        <v>2400</v>
      </c>
      <c r="V193" t="s">
        <v>736</v>
      </c>
      <c r="W193" t="str">
        <f t="shared" si="441"/>
        <v/>
      </c>
      <c r="X193" t="str">
        <f t="shared" si="442"/>
        <v/>
      </c>
      <c r="Y193">
        <f t="shared" si="443"/>
        <v>11</v>
      </c>
      <c r="Z193">
        <f t="shared" si="444"/>
        <v>24</v>
      </c>
      <c r="AA193">
        <f t="shared" si="445"/>
        <v>11</v>
      </c>
      <c r="AB193">
        <f t="shared" si="446"/>
        <v>24</v>
      </c>
      <c r="AC193">
        <f t="shared" si="447"/>
        <v>11</v>
      </c>
      <c r="AD193">
        <f t="shared" si="448"/>
        <v>24</v>
      </c>
      <c r="AG193" t="str">
        <f t="shared" si="449"/>
        <v/>
      </c>
      <c r="AH193" t="str">
        <f t="shared" si="450"/>
        <v/>
      </c>
      <c r="AI193" t="str">
        <f t="shared" si="451"/>
        <v/>
      </c>
      <c r="AJ193" t="str">
        <f t="shared" si="452"/>
        <v/>
      </c>
      <c r="AK193" t="str">
        <f t="shared" si="317"/>
        <v/>
      </c>
      <c r="AL193" t="str">
        <f t="shared" si="318"/>
        <v>11am-12am</v>
      </c>
      <c r="AM193" t="str">
        <f t="shared" si="319"/>
        <v>11am-12am</v>
      </c>
      <c r="AN193" t="str">
        <f t="shared" si="320"/>
        <v>11am-12am</v>
      </c>
      <c r="AO193" t="str">
        <f t="shared" si="321"/>
        <v/>
      </c>
      <c r="AP193" t="str">
        <f t="shared" si="322"/>
        <v/>
      </c>
      <c r="AQ193" t="str">
        <f t="shared" si="323"/>
        <v/>
      </c>
      <c r="AR193" s="11" t="s">
        <v>579</v>
      </c>
      <c r="AU193" t="s">
        <v>275</v>
      </c>
      <c r="AV193" s="3" t="s">
        <v>282</v>
      </c>
      <c r="AW193" s="3" t="s">
        <v>281</v>
      </c>
      <c r="AX193" s="4" t="str">
        <f t="shared" si="428"/>
        <v>{
    'name': "Wing Shack Fort Collins",
    'area': "midtown",'hours': {
      'sunday-start':"", 'sunday-end':"", 'monday-start':"1100", 'monday-end':"2400", 'tuesday-start':"1100", 'tuesday-end':"2400", 'wednesday-start':"1100", 'wednesday-end':"2400", 'thursday-start':"", 'thursday-end':"", 'friday-start':"", 'friday-end':"", 'saturday-start':"", 'saturday-end':""},  'description': "Monday: $0.60 wings &lt;br&gt; Tuesday: $0.60 Boneless wings &lt;br&gt; Wednesday: $1.00 off all beers &lt;br&gt;Friday: 60 Wings or a Super Shack Boneless and Shack Pack of Fries, Includes Celery, Ranch or Blue Cheese $49.99", 'link':"https://wingshackwings.com/", 'pricing':"",   'phone-number': "", 'address': "1011 S Lemay Ave, Fort Collins, CO 80524", 'other-amenities': ['','','easy'], 'has-drink':false, 'has-food':true},</v>
      </c>
      <c r="AY193" t="str">
        <f t="shared" si="429"/>
        <v/>
      </c>
      <c r="AZ193" t="str">
        <f t="shared" si="430"/>
        <v/>
      </c>
      <c r="BA193" t="str">
        <f t="shared" si="431"/>
        <v>&lt;img src=@img/easy.png@&gt;</v>
      </c>
      <c r="BB193" t="str">
        <f t="shared" si="432"/>
        <v/>
      </c>
      <c r="BC193" t="str">
        <f t="shared" si="433"/>
        <v>&lt;img src=@img/foodicon.png@&gt;</v>
      </c>
      <c r="BD193" t="str">
        <f t="shared" si="434"/>
        <v>&lt;img src=@img/easy.png@&gt;&lt;img src=@img/foodicon.png@&gt;</v>
      </c>
      <c r="BE193" t="str">
        <f t="shared" si="435"/>
        <v>food easy  midtown</v>
      </c>
      <c r="BF193" t="str">
        <f t="shared" si="436"/>
        <v>Midtown</v>
      </c>
      <c r="BG193">
        <v>40.57358</v>
      </c>
      <c r="BH193">
        <v>-105.05826</v>
      </c>
      <c r="BI193" t="str">
        <f t="shared" si="427"/>
        <v>[40.57358,-105.05826],</v>
      </c>
    </row>
    <row r="194" spans="2:63" ht="21" customHeight="1" x14ac:dyDescent="0.35">
      <c r="B194" t="s">
        <v>207</v>
      </c>
      <c r="C194" t="s">
        <v>395</v>
      </c>
      <c r="D194" t="s">
        <v>139</v>
      </c>
      <c r="E194" t="s">
        <v>400</v>
      </c>
      <c r="G194" t="s">
        <v>208</v>
      </c>
      <c r="W194" t="str">
        <f t="shared" si="441"/>
        <v/>
      </c>
      <c r="X194" t="str">
        <f t="shared" si="442"/>
        <v/>
      </c>
      <c r="Y194" t="str">
        <f t="shared" si="443"/>
        <v/>
      </c>
      <c r="Z194" t="str">
        <f t="shared" si="444"/>
        <v/>
      </c>
      <c r="AA194" t="str">
        <f t="shared" si="445"/>
        <v/>
      </c>
      <c r="AB194" t="str">
        <f t="shared" si="446"/>
        <v/>
      </c>
      <c r="AC194" t="str">
        <f t="shared" si="447"/>
        <v/>
      </c>
      <c r="AD194" t="str">
        <f t="shared" si="448"/>
        <v/>
      </c>
      <c r="AG194" t="str">
        <f t="shared" si="449"/>
        <v/>
      </c>
      <c r="AH194" t="str">
        <f t="shared" si="450"/>
        <v/>
      </c>
      <c r="AI194" t="str">
        <f t="shared" si="451"/>
        <v/>
      </c>
      <c r="AJ194" t="str">
        <f t="shared" si="452"/>
        <v/>
      </c>
      <c r="AK194" t="str">
        <f t="shared" si="317"/>
        <v/>
      </c>
      <c r="AL194" t="str">
        <f t="shared" si="318"/>
        <v/>
      </c>
      <c r="AM194" t="str">
        <f t="shared" si="319"/>
        <v/>
      </c>
      <c r="AN194" t="str">
        <f t="shared" si="320"/>
        <v/>
      </c>
      <c r="AO194" t="str">
        <f t="shared" si="321"/>
        <v/>
      </c>
      <c r="AP194" t="str">
        <f t="shared" si="322"/>
        <v/>
      </c>
      <c r="AQ194" t="str">
        <f t="shared" si="323"/>
        <v/>
      </c>
      <c r="AR194" s="5" t="s">
        <v>243</v>
      </c>
      <c r="AU194" t="s">
        <v>27</v>
      </c>
      <c r="AV194" s="3" t="s">
        <v>282</v>
      </c>
      <c r="AW194" s="3" t="s">
        <v>282</v>
      </c>
      <c r="AX194" s="4" t="str">
        <f t="shared" si="428"/>
        <v>{
    'name': "Wolverine Farm Letterpress &amp; Publick House",
    'area': "old",'hours': {
      'sunday-start':"", 'sunday-end':"", 'monday-start':"", 'monday-end':"", 'tuesday-start':"", 'tuesday-end':"", 'wednesday-start':"", 'wednesday-end':"", 'thursday-start':"", 'thursday-end':"", 'friday-start':"", 'friday-end':"", 'saturday-start':"", 'saturday-end':""},  'description': "", 'link':"https://www.wolverinefarm.org/letterpressandpublickhouse/", 'pricing':"med",   'phone-number': "", 'address': "316 Willow Street, Fort Collins, CO 80524", 'other-amenities': ['','','medium'], 'has-drink':false, 'has-food':false},</v>
      </c>
      <c r="AY194" t="str">
        <f t="shared" si="429"/>
        <v/>
      </c>
      <c r="AZ194" t="str">
        <f t="shared" si="430"/>
        <v/>
      </c>
      <c r="BA194" t="str">
        <f t="shared" si="431"/>
        <v>&lt;img src=@img/medium.png@&gt;</v>
      </c>
      <c r="BB194" t="str">
        <f t="shared" si="432"/>
        <v/>
      </c>
      <c r="BC194" t="str">
        <f t="shared" si="433"/>
        <v/>
      </c>
      <c r="BD194" t="str">
        <f t="shared" si="434"/>
        <v>&lt;img src=@img/medium.png@&gt;</v>
      </c>
      <c r="BE194" t="str">
        <f t="shared" si="435"/>
        <v>medium med old</v>
      </c>
      <c r="BF194" t="str">
        <f t="shared" si="436"/>
        <v>Old Town</v>
      </c>
      <c r="BG194">
        <v>40.590724000000002</v>
      </c>
      <c r="BH194">
        <v>-105.073266</v>
      </c>
      <c r="BI194" t="str">
        <f t="shared" si="427"/>
        <v>[40.590724,-105.073266],</v>
      </c>
      <c r="BK194" t="str">
        <f>IF(BJ194&gt;0,"&lt;img src=@img/kidicon.png@&gt;","")</f>
        <v/>
      </c>
    </row>
    <row r="195" spans="2:63" ht="21" customHeight="1" x14ac:dyDescent="0.35">
      <c r="B195" t="s">
        <v>47</v>
      </c>
      <c r="C195" t="s">
        <v>284</v>
      </c>
      <c r="D195" t="s">
        <v>48</v>
      </c>
      <c r="E195" t="s">
        <v>400</v>
      </c>
      <c r="G195" s="1" t="s">
        <v>49</v>
      </c>
      <c r="W195" t="str">
        <f t="shared" si="441"/>
        <v/>
      </c>
      <c r="X195" t="str">
        <f t="shared" si="442"/>
        <v/>
      </c>
      <c r="Y195" t="str">
        <f t="shared" si="443"/>
        <v/>
      </c>
      <c r="Z195" t="str">
        <f t="shared" si="444"/>
        <v/>
      </c>
      <c r="AA195" t="str">
        <f t="shared" si="445"/>
        <v/>
      </c>
      <c r="AB195" t="str">
        <f t="shared" si="446"/>
        <v/>
      </c>
      <c r="AC195" t="str">
        <f t="shared" si="447"/>
        <v/>
      </c>
      <c r="AD195" t="str">
        <f t="shared" si="448"/>
        <v/>
      </c>
      <c r="AG195" t="str">
        <f t="shared" si="449"/>
        <v/>
      </c>
      <c r="AH195" t="str">
        <f t="shared" si="450"/>
        <v/>
      </c>
      <c r="AI195" t="str">
        <f t="shared" si="451"/>
        <v/>
      </c>
      <c r="AJ195" t="str">
        <f t="shared" si="452"/>
        <v/>
      </c>
      <c r="AK195" t="str">
        <f t="shared" si="317"/>
        <v/>
      </c>
      <c r="AL195" t="str">
        <f t="shared" si="318"/>
        <v/>
      </c>
      <c r="AM195" t="str">
        <f t="shared" si="319"/>
        <v/>
      </c>
      <c r="AN195" t="str">
        <f t="shared" si="320"/>
        <v/>
      </c>
      <c r="AO195" t="str">
        <f t="shared" si="321"/>
        <v/>
      </c>
      <c r="AP195" t="str">
        <f t="shared" si="322"/>
        <v/>
      </c>
      <c r="AQ195" t="str">
        <f t="shared" si="323"/>
        <v/>
      </c>
      <c r="AR195" t="s">
        <v>219</v>
      </c>
      <c r="AU195" t="s">
        <v>275</v>
      </c>
      <c r="AV195" s="3" t="s">
        <v>282</v>
      </c>
      <c r="AW195" s="3" t="s">
        <v>282</v>
      </c>
      <c r="AX195" s="4" t="str">
        <f t="shared" si="428"/>
        <v>{
    'name': "Youngs Café",
    'area': "midtown",'hours': {
      'sunday-start':"", 'sunday-end':"", 'monday-start':"", 'monday-end':"", 'tuesday-start':"", 'tuesday-end':"", 'wednesday-start':"", 'wednesday-end':"", 'thursday-start':"", 'thursday-end':"", 'friday-start':"", 'friday-end':"", 'saturday-start':"", 'saturday-end':""},  'description': "", 'link':"http://www.youngscafe.com/", 'pricing':"med",   'phone-number': "", 'address': "3307 S College Ave Ste 114, Fort Collins 80525", 'other-amenities': ['','','easy'], 'has-drink':false, 'has-food':false},</v>
      </c>
      <c r="AY195" t="str">
        <f t="shared" si="429"/>
        <v/>
      </c>
      <c r="AZ195" t="str">
        <f t="shared" si="430"/>
        <v/>
      </c>
      <c r="BA195" t="str">
        <f t="shared" si="431"/>
        <v>&lt;img src=@img/easy.png@&gt;</v>
      </c>
      <c r="BB195" t="str">
        <f t="shared" si="432"/>
        <v/>
      </c>
      <c r="BC195" t="str">
        <f t="shared" si="433"/>
        <v/>
      </c>
      <c r="BD195" t="str">
        <f t="shared" si="434"/>
        <v>&lt;img src=@img/easy.png@&gt;</v>
      </c>
      <c r="BE195" t="str">
        <f t="shared" si="435"/>
        <v>easy med midtown</v>
      </c>
      <c r="BF195" t="str">
        <f t="shared" si="436"/>
        <v>Midtown</v>
      </c>
      <c r="BG195">
        <v>40.541967999999997</v>
      </c>
      <c r="BH195">
        <v>-105.079037</v>
      </c>
      <c r="BI195" t="str">
        <f t="shared" si="427"/>
        <v>[40.541968,-105.079037],</v>
      </c>
      <c r="BK195" t="str">
        <f>IF(BJ195&gt;0,"&lt;img src=@img/kidicon.png@&gt;","")</f>
        <v/>
      </c>
    </row>
    <row r="196" spans="2:63" ht="21" customHeight="1" x14ac:dyDescent="0.35">
      <c r="B196" t="s">
        <v>580</v>
      </c>
      <c r="C196" t="s">
        <v>398</v>
      </c>
      <c r="G196" s="6" t="s">
        <v>581</v>
      </c>
      <c r="W196" t="str">
        <f t="shared" si="441"/>
        <v/>
      </c>
      <c r="X196" t="str">
        <f t="shared" si="442"/>
        <v/>
      </c>
      <c r="Y196" t="str">
        <f t="shared" si="443"/>
        <v/>
      </c>
      <c r="Z196" t="str">
        <f t="shared" si="444"/>
        <v/>
      </c>
      <c r="AA196" t="str">
        <f t="shared" si="445"/>
        <v/>
      </c>
      <c r="AB196" t="str">
        <f t="shared" si="446"/>
        <v/>
      </c>
      <c r="AC196" t="str">
        <f t="shared" si="447"/>
        <v/>
      </c>
      <c r="AD196" t="str">
        <f t="shared" si="448"/>
        <v/>
      </c>
      <c r="AG196" t="str">
        <f t="shared" si="449"/>
        <v/>
      </c>
      <c r="AH196" t="str">
        <f t="shared" si="450"/>
        <v/>
      </c>
      <c r="AI196" t="str">
        <f t="shared" si="451"/>
        <v/>
      </c>
      <c r="AJ196" t="str">
        <f t="shared" si="452"/>
        <v/>
      </c>
      <c r="AK196" t="str">
        <f t="shared" si="317"/>
        <v/>
      </c>
      <c r="AL196" t="str">
        <f t="shared" si="318"/>
        <v/>
      </c>
      <c r="AM196" t="str">
        <f t="shared" si="319"/>
        <v/>
      </c>
      <c r="AN196" t="str">
        <f t="shared" si="320"/>
        <v/>
      </c>
      <c r="AO196" t="str">
        <f t="shared" si="321"/>
        <v/>
      </c>
      <c r="AP196" t="str">
        <f t="shared" si="322"/>
        <v/>
      </c>
      <c r="AQ196" t="str">
        <f t="shared" si="323"/>
        <v/>
      </c>
      <c r="AR196" s="11" t="s">
        <v>582</v>
      </c>
      <c r="AS196" t="s">
        <v>271</v>
      </c>
      <c r="AU196" t="s">
        <v>27</v>
      </c>
      <c r="AV196" s="3" t="s">
        <v>282</v>
      </c>
      <c r="AW196" s="3" t="s">
        <v>282</v>
      </c>
      <c r="AX196" s="4" t="str">
        <f t="shared" ref="AX196:AX197" si="454">CONCATENATE("{
    'name': """,B196,""",
    'area': ","""",C196,""",",
"'hours': {
      'sunday-start':","""",H196,"""",", 'sunday-end':","""",I196,"""",", 'monday-start':","""",J196,"""",", 'monday-end':","""",K196,"""",", 'tuesday-start':","""",L196,"""",", 'tuesday-end':","""",M196,""", 'wednesday-start':","""",N196,""", 'wednesday-end':","""",O196,""", 'thursday-start':","""",P196,""", 'thursday-end':","""",Q196,""", 'friday-start':","""",R196,""", 'friday-end':","""",S196,""", 'saturday-start':","""",T196,""", 'saturday-end':","""",U196,"""","},","  'description': ","""",V196,"""",", 'link':","""",AR196,"""",", 'pricing':","""",E196,"""",",   'phone-number': ","""",F196,"""",", 'address': ","""",G196,"""",", 'other-amenities': [","'",AS196,"','",AT196,"','",AU196,"'","]",", 'has-drink':",AV196,", 'has-food':",AW196,"},")</f>
        <v>{
    'name': "Yum Yums Bar",
    'area': "cwest",'hours': {
      'sunday-start':"", 'sunday-end':"", 'monday-start':"", 'monday-end':"", 'tuesday-start':"", 'tuesday-end':"", 'wednesday-start':"", 'wednesday-end':"", 'thursday-start':"", 'thursday-end':"", 'friday-start':"", 'friday-end':"", 'saturday-start':"", 'saturday-end':""},  'description': "", 'link':"yumyumsfortcollins.com", 'pricing':"",   'phone-number': "", 'address': "1300 W Elizabeth St, Fort Collins, CO 80521", 'other-amenities': ['outdoor','','medium'], 'has-drink':false, 'has-food':false},</v>
      </c>
      <c r="AY196" t="str">
        <f t="shared" si="429"/>
        <v>&lt;img src=@img/outdoor.png@&gt;</v>
      </c>
      <c r="AZ196" t="str">
        <f t="shared" si="430"/>
        <v/>
      </c>
      <c r="BA196" t="str">
        <f t="shared" si="431"/>
        <v>&lt;img src=@img/medium.png@&gt;</v>
      </c>
      <c r="BB196" t="str">
        <f t="shared" si="432"/>
        <v/>
      </c>
      <c r="BC196" t="str">
        <f t="shared" si="433"/>
        <v/>
      </c>
      <c r="BD196" t="str">
        <f t="shared" ref="BD196:BD197" si="455">CONCATENATE(AY196,AZ196,BA196,BB196,BC196,BK196)</f>
        <v>&lt;img src=@img/outdoor.png@&gt;&lt;img src=@img/medium.png@&gt;</v>
      </c>
      <c r="BE196" t="str">
        <f t="shared" si="435"/>
        <v>outdoor medium  cwest</v>
      </c>
      <c r="BF196" t="str">
        <f t="shared" si="436"/>
        <v>Campus West</v>
      </c>
      <c r="BG196">
        <v>40.57488</v>
      </c>
      <c r="BH196">
        <v>-105.10039</v>
      </c>
      <c r="BI196" t="str">
        <f t="shared" ref="BI196:BI197" si="456">CONCATENATE("[",BG196,",",BH196,"],")</f>
        <v>[40.57488,-105.10039],</v>
      </c>
    </row>
    <row r="197" spans="2:63" ht="21" customHeight="1" x14ac:dyDescent="0.35">
      <c r="B197" t="s">
        <v>209</v>
      </c>
      <c r="C197" t="s">
        <v>397</v>
      </c>
      <c r="D197" t="s">
        <v>247</v>
      </c>
      <c r="E197" t="s">
        <v>400</v>
      </c>
      <c r="G197" t="s">
        <v>210</v>
      </c>
      <c r="J197">
        <v>1800</v>
      </c>
      <c r="K197">
        <v>2100</v>
      </c>
      <c r="L197">
        <v>1300</v>
      </c>
      <c r="M197">
        <v>1600</v>
      </c>
      <c r="V197" t="s">
        <v>695</v>
      </c>
      <c r="W197" t="str">
        <f t="shared" si="441"/>
        <v/>
      </c>
      <c r="X197" t="str">
        <f t="shared" si="442"/>
        <v/>
      </c>
      <c r="Y197">
        <f t="shared" si="443"/>
        <v>18</v>
      </c>
      <c r="Z197">
        <f t="shared" si="444"/>
        <v>21</v>
      </c>
      <c r="AA197">
        <f t="shared" si="445"/>
        <v>13</v>
      </c>
      <c r="AB197">
        <f t="shared" si="446"/>
        <v>16</v>
      </c>
      <c r="AC197" t="str">
        <f t="shared" si="447"/>
        <v/>
      </c>
      <c r="AD197" t="str">
        <f t="shared" si="448"/>
        <v/>
      </c>
      <c r="AG197" t="str">
        <f t="shared" si="449"/>
        <v/>
      </c>
      <c r="AH197" t="str">
        <f t="shared" si="450"/>
        <v/>
      </c>
      <c r="AI197" t="str">
        <f t="shared" si="451"/>
        <v/>
      </c>
      <c r="AJ197" t="str">
        <f t="shared" si="452"/>
        <v/>
      </c>
      <c r="AK197" t="str">
        <f t="shared" si="317"/>
        <v/>
      </c>
      <c r="AL197" t="str">
        <f t="shared" si="318"/>
        <v>6pm-9pm</v>
      </c>
      <c r="AM197" t="str">
        <f t="shared" si="319"/>
        <v>1pm-4pm</v>
      </c>
      <c r="AN197" t="str">
        <f t="shared" si="320"/>
        <v/>
      </c>
      <c r="AO197" t="str">
        <f t="shared" si="321"/>
        <v/>
      </c>
      <c r="AP197" t="str">
        <f t="shared" si="322"/>
        <v/>
      </c>
      <c r="AQ197" t="str">
        <f t="shared" si="323"/>
        <v/>
      </c>
      <c r="AR197" s="10" t="s">
        <v>332</v>
      </c>
      <c r="AS197" t="s">
        <v>271</v>
      </c>
      <c r="AT197" t="s">
        <v>280</v>
      </c>
      <c r="AU197" t="s">
        <v>27</v>
      </c>
      <c r="AV197" s="3" t="s">
        <v>281</v>
      </c>
      <c r="AW197" s="3" t="s">
        <v>282</v>
      </c>
      <c r="AX197" s="4" t="str">
        <f t="shared" si="454"/>
        <v>{
    'name': "Zwei Brewing",
    'area': "sfoco",'hours': {
      'sunday-start':"", 'sunday-end':"", 'monday-start':"1800", 'monday-end':"2100", 'tuesday-start':"1300", 'tuesday-end':"1600", 'wednesday-start':"", 'wednesday-end':"", 'thursday-start':"", 'thursday-end':"", 'friday-start':"", 'friday-end':"", 'saturday-start':"", 'saturday-end':""},  'description': "Every Monday from 6pm to 9pm, $3 off your bier if you buy it in a 1 liter MaB glass &lt;br&gt;Tuesday Countdown Special - From 1pm to 2pm you get $3 off growler fills, 2pm to 3pm you get $2 off growler fills, from 3pm to 4pm you get $1 off growler fills.", 'link':"http://www.zweibrewing.com/", 'pricing':"med",   'phone-number': "", 'address': "4612 S. Mason St., Suite 120, Fort Collins, CO 80525", 'other-amenities': ['outdoor','pets','medium'], 'has-drink':true, 'has-food':false},</v>
      </c>
      <c r="AY197" t="str">
        <f t="shared" si="429"/>
        <v>&lt;img src=@img/outdoor.png@&gt;</v>
      </c>
      <c r="AZ197" t="str">
        <f t="shared" si="430"/>
        <v>&lt;img src=@img/pets.png@&gt;</v>
      </c>
      <c r="BA197" t="str">
        <f t="shared" si="431"/>
        <v>&lt;img src=@img/medium.png@&gt;</v>
      </c>
      <c r="BB197" t="str">
        <f t="shared" si="432"/>
        <v>&lt;img src=@img/drinkicon.png@&gt;</v>
      </c>
      <c r="BC197" t="str">
        <f t="shared" si="433"/>
        <v/>
      </c>
      <c r="BD197" t="str">
        <f t="shared" si="455"/>
        <v>&lt;img src=@img/outdoor.png@&gt;&lt;img src=@img/pets.png@&gt;&lt;img src=@img/medium.png@&gt;&lt;img src=@img/drinkicon.png@&gt;</v>
      </c>
      <c r="BE197" t="str">
        <f t="shared" si="435"/>
        <v>outdoor pet drink medium med sfoco</v>
      </c>
      <c r="BF197" t="str">
        <f t="shared" si="436"/>
        <v>South Foco</v>
      </c>
      <c r="BG197">
        <v>40.522742000000001</v>
      </c>
      <c r="BH197">
        <v>-105.078374</v>
      </c>
      <c r="BI197" t="str">
        <f t="shared" si="456"/>
        <v>[40.522742,-105.078374],</v>
      </c>
      <c r="BK197" t="str">
        <f>IF(BJ197&gt;0,"&lt;img src=@img/kidicon.png@&gt;","")</f>
        <v/>
      </c>
    </row>
  </sheetData>
  <autoFilter ref="C2:C192" xr:uid="{00000000-0009-0000-0000-000000000000}"/>
  <sortState xmlns:xlrd2="http://schemas.microsoft.com/office/spreadsheetml/2017/richdata2" ref="B2:BL197">
    <sortCondition ref="B2:B197"/>
  </sortState>
  <hyperlinks>
    <hyperlink ref="G135" r:id="rId1" display="https://www.google.com/maps/dir/Current+Location/101 S. College Avenue, Fort Collins, CO 80524" xr:uid="{00000000-0004-0000-0000-000000000000}"/>
    <hyperlink ref="AR41" r:id="rId2" xr:uid="{00000000-0004-0000-0000-000001000000}"/>
    <hyperlink ref="AR96" r:id="rId3" xr:uid="{00000000-0004-0000-0000-000002000000}"/>
    <hyperlink ref="AR28" r:id="rId4" xr:uid="{00000000-0004-0000-0000-000003000000}"/>
    <hyperlink ref="AR113" r:id="rId5" xr:uid="{00000000-0004-0000-0000-000004000000}"/>
    <hyperlink ref="AR20" r:id="rId6" xr:uid="{00000000-0004-0000-0000-000005000000}"/>
    <hyperlink ref="AR8" r:id="rId7" xr:uid="{00000000-0004-0000-0000-000006000000}"/>
    <hyperlink ref="AR52" r:id="rId8" xr:uid="{00000000-0004-0000-0000-000007000000}"/>
    <hyperlink ref="AR34" r:id="rId9" xr:uid="{00000000-0004-0000-0000-000008000000}"/>
    <hyperlink ref="AR62" r:id="rId10" xr:uid="{00000000-0004-0000-0000-000009000000}"/>
    <hyperlink ref="AR45" r:id="rId11" xr:uid="{00000000-0004-0000-0000-00000A000000}"/>
    <hyperlink ref="AR165" r:id="rId12" xr:uid="{00000000-0004-0000-0000-00000B000000}"/>
    <hyperlink ref="AR51" r:id="rId13" xr:uid="{00000000-0004-0000-0000-00000C000000}"/>
    <hyperlink ref="AR125" r:id="rId14" xr:uid="{00000000-0004-0000-0000-00000D000000}"/>
    <hyperlink ref="AR92" r:id="rId15" xr:uid="{00000000-0004-0000-0000-00000E000000}"/>
    <hyperlink ref="AR61" r:id="rId16" xr:uid="{00000000-0004-0000-0000-00000F000000}"/>
    <hyperlink ref="AR168" r:id="rId17" xr:uid="{00000000-0004-0000-0000-000010000000}"/>
    <hyperlink ref="AR152" r:id="rId18" xr:uid="{00000000-0004-0000-0000-000011000000}"/>
    <hyperlink ref="AR19" r:id="rId19" xr:uid="{00000000-0004-0000-0000-000012000000}"/>
    <hyperlink ref="AR10" r:id="rId20" xr:uid="{00000000-0004-0000-0000-000013000000}"/>
    <hyperlink ref="AR162" r:id="rId21" xr:uid="{00000000-0004-0000-0000-000014000000}"/>
    <hyperlink ref="AR88" r:id="rId22" xr:uid="{00000000-0004-0000-0000-000015000000}"/>
    <hyperlink ref="AR154" r:id="rId23" xr:uid="{00000000-0004-0000-0000-000016000000}"/>
    <hyperlink ref="AR110" r:id="rId24" xr:uid="{00000000-0004-0000-0000-000017000000}"/>
    <hyperlink ref="AR191" r:id="rId25" xr:uid="{00000000-0004-0000-0000-000018000000}"/>
    <hyperlink ref="AR90" r:id="rId26" xr:uid="{00000000-0004-0000-0000-000019000000}"/>
    <hyperlink ref="AR15" r:id="rId27" xr:uid="{00000000-0004-0000-0000-00001A000000}"/>
    <hyperlink ref="AR83" r:id="rId28" xr:uid="{00000000-0004-0000-0000-00001B000000}"/>
    <hyperlink ref="AR5" r:id="rId29" xr:uid="{00000000-0004-0000-0000-00001C000000}"/>
    <hyperlink ref="AR7" r:id="rId30" xr:uid="{00000000-0004-0000-0000-00001D000000}"/>
    <hyperlink ref="AR42" r:id="rId31" xr:uid="{00000000-0004-0000-0000-00001E000000}"/>
    <hyperlink ref="AR44" r:id="rId32" xr:uid="{00000000-0004-0000-0000-00001F000000}"/>
    <hyperlink ref="AR54" r:id="rId33" xr:uid="{00000000-0004-0000-0000-000020000000}"/>
    <hyperlink ref="AR79" r:id="rId34" xr:uid="{00000000-0004-0000-0000-000021000000}"/>
    <hyperlink ref="AR103" r:id="rId35" xr:uid="{00000000-0004-0000-0000-000022000000}"/>
    <hyperlink ref="AR112" r:id="rId36" xr:uid="{00000000-0004-0000-0000-000023000000}"/>
    <hyperlink ref="AR114" r:id="rId37" xr:uid="{00000000-0004-0000-0000-000024000000}"/>
    <hyperlink ref="AR135" r:id="rId38" xr:uid="{00000000-0004-0000-0000-000025000000}"/>
    <hyperlink ref="AR16" r:id="rId39" xr:uid="{00000000-0004-0000-0000-000026000000}"/>
    <hyperlink ref="AR24" r:id="rId40" xr:uid="{00000000-0004-0000-0000-000027000000}"/>
    <hyperlink ref="AR60" r:id="rId41" xr:uid="{00000000-0004-0000-0000-000028000000}"/>
    <hyperlink ref="AR77" r:id="rId42" xr:uid="{00000000-0004-0000-0000-000029000000}"/>
    <hyperlink ref="AR82" r:id="rId43" xr:uid="{00000000-0004-0000-0000-00002A000000}"/>
    <hyperlink ref="AR107" r:id="rId44" xr:uid="{00000000-0004-0000-0000-00002B000000}"/>
    <hyperlink ref="AR127" r:id="rId45" xr:uid="{00000000-0004-0000-0000-00002C000000}"/>
    <hyperlink ref="AR139" r:id="rId46" xr:uid="{00000000-0004-0000-0000-00002D000000}"/>
    <hyperlink ref="AR143" r:id="rId47" xr:uid="{00000000-0004-0000-0000-00002E000000}"/>
    <hyperlink ref="AR150" r:id="rId48" xr:uid="{00000000-0004-0000-0000-00002F000000}"/>
    <hyperlink ref="AR171" r:id="rId49" xr:uid="{00000000-0004-0000-0000-000030000000}"/>
    <hyperlink ref="AR182" r:id="rId50" xr:uid="{00000000-0004-0000-0000-000031000000}"/>
    <hyperlink ref="AR197" r:id="rId51" xr:uid="{00000000-0004-0000-0000-000032000000}"/>
    <hyperlink ref="AR23" r:id="rId52" xr:uid="{00000000-0004-0000-0000-000033000000}"/>
    <hyperlink ref="AR55" r:id="rId53" xr:uid="{00000000-0004-0000-0000-000034000000}"/>
    <hyperlink ref="AR64" r:id="rId54" xr:uid="{00000000-0004-0000-0000-000035000000}"/>
    <hyperlink ref="AR65" r:id="rId55" xr:uid="{00000000-0004-0000-0000-000036000000}"/>
    <hyperlink ref="AR75" r:id="rId56" xr:uid="{00000000-0004-0000-0000-000037000000}"/>
    <hyperlink ref="AR98" r:id="rId57" xr:uid="{00000000-0004-0000-0000-000038000000}"/>
    <hyperlink ref="AR151" r:id="rId58" xr:uid="{00000000-0004-0000-0000-000039000000}"/>
    <hyperlink ref="AR185" r:id="rId59" xr:uid="{00000000-0004-0000-0000-00003A000000}"/>
    <hyperlink ref="AR56" r:id="rId60" xr:uid="{00000000-0004-0000-0000-00003B000000}"/>
    <hyperlink ref="AR47" r:id="rId61" xr:uid="{00000000-0004-0000-0000-00003C000000}"/>
    <hyperlink ref="AR9" r:id="rId62" xr:uid="{00000000-0004-0000-0000-00003D000000}"/>
    <hyperlink ref="AR175" r:id="rId63" xr:uid="{00000000-0004-0000-0000-00003E000000}"/>
    <hyperlink ref="B11" r:id="rId64" display="https://www.yelp.com/biz/avuncular-bobs-beerhouse-fort-collins" xr:uid="{00000000-0004-0000-0000-00003F000000}"/>
    <hyperlink ref="AR173" r:id="rId65" xr:uid="{00000000-0004-0000-0000-000040000000}"/>
    <hyperlink ref="AR137" r:id="rId66" xr:uid="{00000000-0004-0000-0000-000041000000}"/>
  </hyperlinks>
  <pageMargins left="0.7" right="0.7" top="0.75" bottom="0.75" header="0.3" footer="0.3"/>
  <pageSetup orientation="portrait" r:id="rId6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7"/>
  <sheetViews>
    <sheetView zoomScaleNormal="100" workbookViewId="0">
      <selection activeCell="E1" sqref="E1:F7"/>
    </sheetView>
  </sheetViews>
  <sheetFormatPr defaultRowHeight="14.5" x14ac:dyDescent="0.35"/>
  <cols>
    <col min="2" max="2" width="37" bestFit="1" customWidth="1"/>
  </cols>
  <sheetData>
    <row r="1" spans="2:6" x14ac:dyDescent="0.35">
      <c r="B1" t="s">
        <v>682</v>
      </c>
      <c r="C1" t="s">
        <v>683</v>
      </c>
      <c r="D1" t="s">
        <v>684</v>
      </c>
      <c r="E1">
        <v>40.589424999999999</v>
      </c>
      <c r="F1">
        <v>-105.076553</v>
      </c>
    </row>
    <row r="2" spans="2:6" x14ac:dyDescent="0.35">
      <c r="B2" t="s">
        <v>685</v>
      </c>
      <c r="C2" t="s">
        <v>683</v>
      </c>
      <c r="D2" t="s">
        <v>684</v>
      </c>
      <c r="E2">
        <v>40.589759999999998</v>
      </c>
      <c r="F2">
        <v>-105.076497</v>
      </c>
    </row>
    <row r="3" spans="2:6" x14ac:dyDescent="0.35">
      <c r="B3" t="s">
        <v>686</v>
      </c>
      <c r="C3" t="s">
        <v>683</v>
      </c>
      <c r="D3" t="s">
        <v>687</v>
      </c>
      <c r="E3">
        <v>40.523972999999998</v>
      </c>
      <c r="F3">
        <v>-105.025125</v>
      </c>
    </row>
    <row r="4" spans="2:6" x14ac:dyDescent="0.35">
      <c r="B4" t="s">
        <v>688</v>
      </c>
      <c r="C4" t="s">
        <v>683</v>
      </c>
      <c r="D4" t="s">
        <v>689</v>
      </c>
      <c r="E4">
        <v>40.551048999999999</v>
      </c>
      <c r="F4">
        <v>-105.05831000000001</v>
      </c>
    </row>
    <row r="5" spans="2:6" x14ac:dyDescent="0.35">
      <c r="B5" t="s">
        <v>690</v>
      </c>
      <c r="C5" t="s">
        <v>683</v>
      </c>
      <c r="D5" t="s">
        <v>689</v>
      </c>
      <c r="E5">
        <v>40.563256000000003</v>
      </c>
      <c r="F5">
        <v>-105.07746400000001</v>
      </c>
    </row>
    <row r="6" spans="2:6" x14ac:dyDescent="0.35">
      <c r="B6" t="s">
        <v>691</v>
      </c>
      <c r="C6" t="s">
        <v>683</v>
      </c>
      <c r="D6" t="s">
        <v>689</v>
      </c>
      <c r="E6">
        <v>40.527959000000003</v>
      </c>
      <c r="F6">
        <v>-105.07761600000001</v>
      </c>
    </row>
    <row r="7" spans="2:6" x14ac:dyDescent="0.35">
      <c r="B7" t="s">
        <v>692</v>
      </c>
      <c r="C7" t="s">
        <v>683</v>
      </c>
      <c r="D7" t="s">
        <v>684</v>
      </c>
      <c r="E7">
        <v>40.586450999999997</v>
      </c>
      <c r="F7">
        <v>-105.078568</v>
      </c>
    </row>
  </sheetData>
  <pageMargins left="0.7" right="0.7" top="0.75" bottom="0.75" header="0.3" footer="0.3"/>
  <customProperties>
    <customPr name="SSC_SHEET_GU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Normal="100" workbookViewId="0">
      <selection sqref="A1:XFD1"/>
    </sheetView>
  </sheetViews>
  <sheetFormatPr defaultRowHeight="14.5" x14ac:dyDescent="0.35"/>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2018-03-26T00:36:09Z</dcterms:created>
  <dcterms:modified xsi:type="dcterms:W3CDTF">2020-01-25T23:39:10Z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