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FDDCC159-B68C-463C-AB4C-CCEA9F8FF862}"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27" i="1" l="1"/>
  <c r="X127" i="1"/>
  <c r="AI127" i="1"/>
  <c r="AJ127" i="1"/>
  <c r="AG127" i="1"/>
  <c r="AH127"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1" i="1"/>
  <c r="AF171" i="1"/>
  <c r="AE172" i="1"/>
  <c r="AF172"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2" i="1" l="1"/>
  <c r="BI162" i="1" l="1"/>
  <c r="AX162" i="1"/>
  <c r="AY162" i="1"/>
  <c r="AZ162" i="1"/>
  <c r="BA162" i="1"/>
  <c r="BB162" i="1"/>
  <c r="BC162" i="1"/>
  <c r="BE162" i="1"/>
  <c r="BF162" i="1"/>
  <c r="AX163" i="1"/>
  <c r="AY163" i="1"/>
  <c r="AZ163" i="1"/>
  <c r="BA163" i="1"/>
  <c r="BB163" i="1"/>
  <c r="BC163" i="1"/>
  <c r="BE163" i="1"/>
  <c r="BF163" i="1"/>
  <c r="X162" i="1"/>
  <c r="AK162" i="1" s="1"/>
  <c r="Y162" i="1"/>
  <c r="Z162" i="1"/>
  <c r="AA162" i="1"/>
  <c r="AB162" i="1"/>
  <c r="AM162" i="1" s="1"/>
  <c r="AC162" i="1"/>
  <c r="AD162" i="1"/>
  <c r="AE162" i="1"/>
  <c r="AF162" i="1"/>
  <c r="AG162" i="1"/>
  <c r="AH162" i="1"/>
  <c r="AI162" i="1"/>
  <c r="AJ162" i="1"/>
  <c r="AQ162" i="1" s="1"/>
  <c r="AN162" i="1" l="1"/>
  <c r="AP162" i="1"/>
  <c r="AL162" i="1"/>
  <c r="AO162" i="1"/>
  <c r="BD162"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6" i="1"/>
  <c r="AQ136" i="1"/>
  <c r="AK138" i="1"/>
  <c r="AL138" i="1"/>
  <c r="AM138" i="1"/>
  <c r="AN138" i="1"/>
  <c r="AO138" i="1"/>
  <c r="AP138" i="1"/>
  <c r="AQ138"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4" i="1"/>
  <c r="AL144" i="1"/>
  <c r="AM144" i="1"/>
  <c r="AN144" i="1"/>
  <c r="AO144" i="1"/>
  <c r="AP144" i="1"/>
  <c r="AQ144" i="1"/>
  <c r="AK145" i="1"/>
  <c r="AL145" i="1"/>
  <c r="AM145" i="1"/>
  <c r="AN145" i="1"/>
  <c r="AO145" i="1"/>
  <c r="AP145" i="1"/>
  <c r="AQ145" i="1"/>
  <c r="AQ146" i="1"/>
  <c r="AK147" i="1"/>
  <c r="AQ147" i="1"/>
  <c r="AO148" i="1"/>
  <c r="AQ150" i="1"/>
  <c r="AK151" i="1"/>
  <c r="AL151" i="1"/>
  <c r="AM151" i="1"/>
  <c r="AN151" i="1"/>
  <c r="AO151" i="1"/>
  <c r="AP151" i="1"/>
  <c r="AQ151" i="1"/>
  <c r="AK152" i="1"/>
  <c r="AL152" i="1"/>
  <c r="AM152" i="1"/>
  <c r="AN152" i="1"/>
  <c r="AO152" i="1"/>
  <c r="AP152" i="1"/>
  <c r="AQ152" i="1"/>
  <c r="AK153" i="1"/>
  <c r="AL153" i="1"/>
  <c r="AM153" i="1"/>
  <c r="AN153" i="1"/>
  <c r="AO153" i="1"/>
  <c r="AP153" i="1"/>
  <c r="AQ153" i="1"/>
  <c r="AK154" i="1"/>
  <c r="AL154" i="1"/>
  <c r="AM154" i="1"/>
  <c r="AN154" i="1"/>
  <c r="AO154" i="1"/>
  <c r="AP154" i="1"/>
  <c r="AQ154" i="1"/>
  <c r="AK156" i="1"/>
  <c r="AL156" i="1"/>
  <c r="AM156" i="1"/>
  <c r="AN156" i="1"/>
  <c r="AO156" i="1"/>
  <c r="AP156" i="1"/>
  <c r="AQ156" i="1"/>
  <c r="AK157" i="1"/>
  <c r="AL157" i="1"/>
  <c r="AM157" i="1"/>
  <c r="AN157" i="1"/>
  <c r="AO157" i="1"/>
  <c r="AP157" i="1"/>
  <c r="AQ157" i="1"/>
  <c r="AK159" i="1"/>
  <c r="AQ159" i="1"/>
  <c r="AK160" i="1"/>
  <c r="AQ160" i="1"/>
  <c r="AP161" i="1"/>
  <c r="AQ161" i="1"/>
  <c r="AK163" i="1"/>
  <c r="AL163" i="1"/>
  <c r="AM163" i="1"/>
  <c r="AN163" i="1"/>
  <c r="AO163" i="1"/>
  <c r="AP163" i="1"/>
  <c r="AQ163" i="1"/>
  <c r="AK164" i="1"/>
  <c r="AL164" i="1"/>
  <c r="AM164" i="1"/>
  <c r="AO164" i="1"/>
  <c r="AP164" i="1"/>
  <c r="AQ164" i="1"/>
  <c r="AK165" i="1"/>
  <c r="AL165" i="1"/>
  <c r="AM165" i="1"/>
  <c r="AN165" i="1"/>
  <c r="AO165" i="1"/>
  <c r="AP165" i="1"/>
  <c r="AQ165" i="1"/>
  <c r="AK166" i="1"/>
  <c r="AL166" i="1"/>
  <c r="AM166" i="1"/>
  <c r="AN166" i="1"/>
  <c r="AO166" i="1"/>
  <c r="AP166" i="1"/>
  <c r="AQ166" i="1"/>
  <c r="AK167" i="1"/>
  <c r="AL167" i="1"/>
  <c r="AM167" i="1"/>
  <c r="AN167" i="1"/>
  <c r="AO167" i="1"/>
  <c r="AP167" i="1"/>
  <c r="AQ167" i="1"/>
  <c r="AK169" i="1"/>
  <c r="AQ169" i="1"/>
  <c r="AK170" i="1"/>
  <c r="AL170" i="1"/>
  <c r="AQ170" i="1"/>
  <c r="AK171" i="1"/>
  <c r="AL171" i="1"/>
  <c r="AM171" i="1"/>
  <c r="AN171" i="1"/>
  <c r="AO171" i="1"/>
  <c r="AP171" i="1"/>
  <c r="AQ171" i="1"/>
  <c r="AO172" i="1"/>
  <c r="AK174" i="1"/>
  <c r="AL174" i="1"/>
  <c r="AM174" i="1"/>
  <c r="AN174" i="1"/>
  <c r="AO174" i="1"/>
  <c r="AP174" i="1"/>
  <c r="AQ174" i="1"/>
  <c r="AK175" i="1"/>
  <c r="AL175" i="1"/>
  <c r="AM175" i="1"/>
  <c r="AN175" i="1"/>
  <c r="AO175" i="1"/>
  <c r="AP175" i="1"/>
  <c r="AQ175" i="1"/>
  <c r="AK176" i="1"/>
  <c r="AL176" i="1"/>
  <c r="AM176" i="1"/>
  <c r="AN176" i="1"/>
  <c r="AO176" i="1"/>
  <c r="AP176" i="1"/>
  <c r="AQ176" i="1"/>
  <c r="AK177" i="1"/>
  <c r="AL177" i="1"/>
  <c r="AM177" i="1"/>
  <c r="AN177" i="1"/>
  <c r="AO177" i="1"/>
  <c r="AP177" i="1"/>
  <c r="AQ177" i="1"/>
  <c r="AK179" i="1"/>
  <c r="AQ179" i="1"/>
  <c r="AK180" i="1"/>
  <c r="AL180" i="1"/>
  <c r="AM180" i="1"/>
  <c r="AN180" i="1"/>
  <c r="AO180" i="1"/>
  <c r="AP180" i="1"/>
  <c r="AQ180" i="1"/>
  <c r="AK181" i="1"/>
  <c r="AK182" i="1"/>
  <c r="AL182" i="1"/>
  <c r="AM182" i="1"/>
  <c r="AN182" i="1"/>
  <c r="AO182" i="1"/>
  <c r="AP182" i="1"/>
  <c r="AQ182" i="1"/>
  <c r="AK185" i="1"/>
  <c r="AL185" i="1"/>
  <c r="AM185" i="1"/>
  <c r="AN185" i="1"/>
  <c r="AO185" i="1"/>
  <c r="AP185" i="1"/>
  <c r="AQ185" i="1"/>
  <c r="AK186" i="1"/>
  <c r="AO186" i="1"/>
  <c r="AQ186" i="1"/>
  <c r="AK187" i="1"/>
  <c r="AL187" i="1"/>
  <c r="AM187" i="1"/>
  <c r="AN187" i="1"/>
  <c r="AO187" i="1"/>
  <c r="AP187" i="1"/>
  <c r="AQ187" i="1"/>
  <c r="AK188" i="1"/>
  <c r="AL188" i="1"/>
  <c r="AM188" i="1"/>
  <c r="AN188" i="1"/>
  <c r="AO188" i="1"/>
  <c r="AP188" i="1"/>
  <c r="AQ188" i="1"/>
  <c r="AK189" i="1"/>
  <c r="AL189" i="1"/>
  <c r="AM189" i="1"/>
  <c r="AN189" i="1"/>
  <c r="AO189" i="1"/>
  <c r="AP189" i="1"/>
  <c r="AQ189" i="1"/>
  <c r="AK191" i="1"/>
  <c r="AO191" i="1"/>
  <c r="AP191" i="1"/>
  <c r="AQ191" i="1"/>
  <c r="AK192" i="1"/>
  <c r="AL192" i="1"/>
  <c r="AM192" i="1"/>
  <c r="AN192" i="1"/>
  <c r="AO192" i="1"/>
  <c r="AP192" i="1"/>
  <c r="AQ192" i="1"/>
  <c r="AK193" i="1"/>
  <c r="AL193" i="1"/>
  <c r="AM193" i="1"/>
  <c r="AN193" i="1"/>
  <c r="AO193" i="1"/>
  <c r="AP193" i="1"/>
  <c r="AQ193" i="1"/>
  <c r="AK194" i="1"/>
  <c r="AL194" i="1"/>
  <c r="AM194" i="1"/>
  <c r="AN194" i="1"/>
  <c r="AO194" i="1"/>
  <c r="AP194" i="1"/>
  <c r="AQ194" i="1"/>
  <c r="AK195" i="1"/>
  <c r="AN195" i="1"/>
  <c r="AO195" i="1"/>
  <c r="AP195" i="1"/>
  <c r="AQ195"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6" i="1"/>
  <c r="BI63" i="1"/>
  <c r="BI185" i="1"/>
  <c r="BI66" i="1"/>
  <c r="BI144" i="1"/>
  <c r="BI122" i="1"/>
  <c r="BI172" i="1"/>
  <c r="AX186" i="1"/>
  <c r="AY186" i="1"/>
  <c r="AZ186" i="1"/>
  <c r="BA186" i="1"/>
  <c r="BB186" i="1"/>
  <c r="BC186" i="1"/>
  <c r="BE186" i="1"/>
  <c r="BF186" i="1"/>
  <c r="AX63" i="1"/>
  <c r="AY63" i="1"/>
  <c r="AZ63" i="1"/>
  <c r="BA63" i="1"/>
  <c r="BB63" i="1"/>
  <c r="BC63" i="1"/>
  <c r="BE63" i="1"/>
  <c r="BF63" i="1"/>
  <c r="AX185" i="1"/>
  <c r="AY185" i="1"/>
  <c r="AZ185" i="1"/>
  <c r="BA185" i="1"/>
  <c r="BB185" i="1"/>
  <c r="BC185" i="1"/>
  <c r="BE185" i="1"/>
  <c r="BF185" i="1"/>
  <c r="AX66" i="1"/>
  <c r="AY66" i="1"/>
  <c r="AZ66" i="1"/>
  <c r="BA66" i="1"/>
  <c r="BB66" i="1"/>
  <c r="BC66" i="1"/>
  <c r="BE66" i="1"/>
  <c r="BF66" i="1"/>
  <c r="AX144" i="1"/>
  <c r="AY144" i="1"/>
  <c r="AZ144" i="1"/>
  <c r="BA144" i="1"/>
  <c r="BB144" i="1"/>
  <c r="BC144" i="1"/>
  <c r="BE144" i="1"/>
  <c r="BF144" i="1"/>
  <c r="AX122" i="1"/>
  <c r="AY122" i="1"/>
  <c r="AZ122" i="1"/>
  <c r="BA122" i="1"/>
  <c r="BB122" i="1"/>
  <c r="BC122" i="1"/>
  <c r="BE122" i="1"/>
  <c r="BF122" i="1"/>
  <c r="AX172" i="1"/>
  <c r="AY172" i="1"/>
  <c r="AZ172" i="1"/>
  <c r="BA172" i="1"/>
  <c r="BB172" i="1"/>
  <c r="BC172" i="1"/>
  <c r="BE172" i="1"/>
  <c r="BF172" i="1"/>
  <c r="W192" i="1"/>
  <c r="X192" i="1"/>
  <c r="Y192" i="1"/>
  <c r="Z192" i="1"/>
  <c r="AA192" i="1"/>
  <c r="AB192" i="1"/>
  <c r="AC192" i="1"/>
  <c r="AD192" i="1"/>
  <c r="AG192" i="1"/>
  <c r="AH192" i="1"/>
  <c r="AI192" i="1"/>
  <c r="AJ192"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M195" i="1" s="1"/>
  <c r="AB195" i="1"/>
  <c r="AC195" i="1"/>
  <c r="AD195" i="1"/>
  <c r="AG195" i="1"/>
  <c r="AH195" i="1"/>
  <c r="AI195" i="1"/>
  <c r="AJ195" i="1"/>
  <c r="W186" i="1"/>
  <c r="X186" i="1"/>
  <c r="Y186" i="1"/>
  <c r="Z186" i="1"/>
  <c r="AA186" i="1"/>
  <c r="AM186" i="1" s="1"/>
  <c r="AB186" i="1"/>
  <c r="AC186" i="1"/>
  <c r="AD186" i="1"/>
  <c r="AG186" i="1"/>
  <c r="AP186" i="1" s="1"/>
  <c r="AH186" i="1"/>
  <c r="AI186" i="1"/>
  <c r="AJ186" i="1"/>
  <c r="W63" i="1"/>
  <c r="X63" i="1"/>
  <c r="Y63" i="1"/>
  <c r="Z63" i="1"/>
  <c r="AA63" i="1"/>
  <c r="AB63" i="1"/>
  <c r="AC63" i="1"/>
  <c r="AD63" i="1"/>
  <c r="AG63" i="1"/>
  <c r="AH63" i="1"/>
  <c r="AI63" i="1"/>
  <c r="AJ63" i="1"/>
  <c r="W185" i="1"/>
  <c r="X185" i="1"/>
  <c r="Y185" i="1"/>
  <c r="Z185" i="1"/>
  <c r="AA185" i="1"/>
  <c r="AB185" i="1"/>
  <c r="AC185" i="1"/>
  <c r="AD185" i="1"/>
  <c r="AG185" i="1"/>
  <c r="AH185" i="1"/>
  <c r="AI185" i="1"/>
  <c r="AJ185" i="1"/>
  <c r="W66" i="1"/>
  <c r="X66" i="1"/>
  <c r="Y66" i="1"/>
  <c r="Z66" i="1"/>
  <c r="AA66" i="1"/>
  <c r="AB66" i="1"/>
  <c r="AC66" i="1"/>
  <c r="AD66" i="1"/>
  <c r="AG66" i="1"/>
  <c r="AH66" i="1"/>
  <c r="AI66" i="1"/>
  <c r="AJ66" i="1"/>
  <c r="W144" i="1"/>
  <c r="X144" i="1"/>
  <c r="Y144" i="1"/>
  <c r="Z144" i="1"/>
  <c r="AA144" i="1"/>
  <c r="AB144" i="1"/>
  <c r="AC144" i="1"/>
  <c r="AD144" i="1"/>
  <c r="AG144" i="1"/>
  <c r="AH144" i="1"/>
  <c r="AI144" i="1"/>
  <c r="AJ144" i="1"/>
  <c r="W122" i="1"/>
  <c r="X122" i="1"/>
  <c r="Y122" i="1"/>
  <c r="Z122" i="1"/>
  <c r="AA122" i="1"/>
  <c r="AB122" i="1"/>
  <c r="AC122" i="1"/>
  <c r="AD122" i="1"/>
  <c r="AG122" i="1"/>
  <c r="AH122" i="1"/>
  <c r="AI122" i="1"/>
  <c r="AJ122" i="1"/>
  <c r="W172" i="1"/>
  <c r="AK172" i="1" s="1"/>
  <c r="X172" i="1"/>
  <c r="Y172" i="1"/>
  <c r="Z172" i="1"/>
  <c r="AA172" i="1"/>
  <c r="AM172" i="1" s="1"/>
  <c r="AB172" i="1"/>
  <c r="AC172" i="1"/>
  <c r="AD172" i="1"/>
  <c r="AG172" i="1"/>
  <c r="AP172" i="1" s="1"/>
  <c r="AH172" i="1"/>
  <c r="AI172" i="1"/>
  <c r="AJ172" i="1"/>
  <c r="AL186" i="1" l="1"/>
  <c r="AN186" i="1"/>
  <c r="AL172" i="1"/>
  <c r="AN172" i="1"/>
  <c r="AQ172" i="1"/>
  <c r="AL195" i="1"/>
  <c r="BD172" i="1"/>
  <c r="BD122" i="1"/>
  <c r="BD144" i="1"/>
  <c r="BD66" i="1"/>
  <c r="BD185" i="1"/>
  <c r="BD63" i="1"/>
  <c r="BD186"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6" i="1"/>
  <c r="BF137" i="1"/>
  <c r="BF138" i="1"/>
  <c r="BF139" i="1"/>
  <c r="BF140" i="1"/>
  <c r="BF141" i="1"/>
  <c r="BF142" i="1"/>
  <c r="BF143" i="1"/>
  <c r="BF145" i="1"/>
  <c r="BF146" i="1"/>
  <c r="BF147" i="1"/>
  <c r="BF148" i="1"/>
  <c r="BF149" i="1"/>
  <c r="BF150" i="1"/>
  <c r="BF151" i="1"/>
  <c r="BF152" i="1"/>
  <c r="BF153" i="1"/>
  <c r="BF154" i="1"/>
  <c r="BF155" i="1"/>
  <c r="BF156" i="1"/>
  <c r="BF157" i="1"/>
  <c r="BF158" i="1"/>
  <c r="BF159" i="1"/>
  <c r="BF160" i="1"/>
  <c r="BF161" i="1"/>
  <c r="BF164" i="1"/>
  <c r="BF165" i="1"/>
  <c r="BF166" i="1"/>
  <c r="BF167" i="1"/>
  <c r="BF168" i="1"/>
  <c r="BF169" i="1"/>
  <c r="BF170" i="1"/>
  <c r="BF171" i="1"/>
  <c r="BF173" i="1"/>
  <c r="BF174" i="1"/>
  <c r="BF175" i="1"/>
  <c r="BF176" i="1"/>
  <c r="BF177" i="1"/>
  <c r="BF178" i="1"/>
  <c r="BF179" i="1"/>
  <c r="BF180" i="1"/>
  <c r="BF181" i="1"/>
  <c r="BF182" i="1"/>
  <c r="BF183" i="1"/>
  <c r="BF184" i="1"/>
  <c r="BF187" i="1"/>
  <c r="BF188" i="1"/>
  <c r="BF189" i="1"/>
  <c r="BF190" i="1"/>
  <c r="BF191" i="1"/>
  <c r="BF192" i="1"/>
  <c r="BF193" i="1"/>
  <c r="BF194" i="1"/>
  <c r="BF195"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6" i="1"/>
  <c r="BI137" i="1"/>
  <c r="BI138" i="1"/>
  <c r="BI139" i="1"/>
  <c r="BI140" i="1"/>
  <c r="BI141" i="1"/>
  <c r="BI142" i="1"/>
  <c r="BI143" i="1"/>
  <c r="BI145" i="1"/>
  <c r="BI146" i="1"/>
  <c r="BI147" i="1"/>
  <c r="BI148" i="1"/>
  <c r="BI149" i="1"/>
  <c r="BI150" i="1"/>
  <c r="BI151" i="1"/>
  <c r="BI152" i="1"/>
  <c r="BI153" i="1"/>
  <c r="BI154" i="1"/>
  <c r="BI155" i="1"/>
  <c r="BI156" i="1"/>
  <c r="BI157" i="1"/>
  <c r="BI158" i="1"/>
  <c r="BI159" i="1"/>
  <c r="BI160" i="1"/>
  <c r="BI161" i="1"/>
  <c r="BI163" i="1"/>
  <c r="BI164" i="1"/>
  <c r="BI165" i="1"/>
  <c r="BI166" i="1"/>
  <c r="BI167" i="1"/>
  <c r="BI168" i="1"/>
  <c r="BI169" i="1"/>
  <c r="BI170" i="1"/>
  <c r="BI171" i="1"/>
  <c r="BI173" i="1"/>
  <c r="BI174" i="1"/>
  <c r="BI175" i="1"/>
  <c r="BI176" i="1"/>
  <c r="BI177" i="1"/>
  <c r="BI178" i="1"/>
  <c r="BI179" i="1"/>
  <c r="BI180" i="1"/>
  <c r="BI181" i="1"/>
  <c r="BI182" i="1"/>
  <c r="BI183" i="1"/>
  <c r="BI184" i="1"/>
  <c r="BI187" i="1"/>
  <c r="BI188" i="1"/>
  <c r="BI189" i="1"/>
  <c r="BI190" i="1"/>
  <c r="BI191" i="1"/>
  <c r="BI192" i="1"/>
  <c r="BI193" i="1"/>
  <c r="BI194" i="1"/>
  <c r="BI195"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5" i="1"/>
  <c r="AY145" i="1"/>
  <c r="AZ145" i="1"/>
  <c r="BA145" i="1"/>
  <c r="BB145" i="1"/>
  <c r="BC145" i="1"/>
  <c r="BE145"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4" i="1"/>
  <c r="AY164" i="1"/>
  <c r="AZ164" i="1"/>
  <c r="BA164" i="1"/>
  <c r="BB164" i="1"/>
  <c r="BC164" i="1"/>
  <c r="BE164"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3" i="1"/>
  <c r="AY173" i="1"/>
  <c r="AZ173" i="1"/>
  <c r="BA173" i="1"/>
  <c r="BB173" i="1"/>
  <c r="BC173" i="1"/>
  <c r="BE173"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7" i="1"/>
  <c r="AY187" i="1"/>
  <c r="AZ187" i="1"/>
  <c r="BA187" i="1"/>
  <c r="BB187" i="1"/>
  <c r="BC187" i="1"/>
  <c r="BE187"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G171" i="1"/>
  <c r="AH171" i="1"/>
  <c r="AI171" i="1"/>
  <c r="AJ171"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G191" i="1"/>
  <c r="AH191" i="1"/>
  <c r="AI191" i="1"/>
  <c r="AJ191" i="1"/>
  <c r="AM47" i="1" l="1"/>
  <c r="AN45" i="1"/>
  <c r="AO44" i="1"/>
  <c r="AP43" i="1"/>
  <c r="AL41" i="1"/>
  <c r="AO37" i="1"/>
  <c r="AP36" i="1"/>
  <c r="AN26" i="1"/>
  <c r="AM190" i="1"/>
  <c r="AK190" i="1"/>
  <c r="AL82" i="1"/>
  <c r="AL79" i="1"/>
  <c r="AQ75" i="1"/>
  <c r="AK75" i="1"/>
  <c r="AM72" i="1"/>
  <c r="AM65" i="1"/>
  <c r="AN64" i="1"/>
  <c r="AP61" i="1"/>
  <c r="AN56" i="1"/>
  <c r="AO55" i="1"/>
  <c r="AQ53" i="1"/>
  <c r="AO82" i="1"/>
  <c r="AN79" i="1"/>
  <c r="AM75" i="1"/>
  <c r="AO72" i="1"/>
  <c r="AO65" i="1"/>
  <c r="AP64" i="1"/>
  <c r="AL61" i="1"/>
  <c r="AP56" i="1"/>
  <c r="AM53" i="1"/>
  <c r="AM103" i="1"/>
  <c r="AQ190" i="1"/>
  <c r="AO150" i="1"/>
  <c r="AL149" i="1"/>
  <c r="AM148" i="1"/>
  <c r="AN147" i="1"/>
  <c r="AK143" i="1"/>
  <c r="AO137" i="1"/>
  <c r="AP136"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1" i="1"/>
  <c r="AN190" i="1"/>
  <c r="AL190" i="1"/>
  <c r="AP184" i="1"/>
  <c r="AL184" i="1"/>
  <c r="AQ183" i="1"/>
  <c r="AO183" i="1"/>
  <c r="AM183" i="1"/>
  <c r="AK183" i="1"/>
  <c r="AQ181" i="1"/>
  <c r="AO181" i="1"/>
  <c r="AM181" i="1"/>
  <c r="AO179" i="1"/>
  <c r="AM179" i="1"/>
  <c r="AP178" i="1"/>
  <c r="AN178" i="1"/>
  <c r="AL178" i="1"/>
  <c r="AQ173" i="1"/>
  <c r="AM173" i="1"/>
  <c r="AK173" i="1"/>
  <c r="AP170" i="1"/>
  <c r="AN170" i="1"/>
  <c r="AO169" i="1"/>
  <c r="AP168" i="1"/>
  <c r="AN164" i="1"/>
  <c r="AL161" i="1"/>
  <c r="AM160" i="1"/>
  <c r="AN159" i="1"/>
  <c r="AL159" i="1"/>
  <c r="AO158" i="1"/>
  <c r="AM158" i="1"/>
  <c r="AP155" i="1"/>
  <c r="AL155" i="1"/>
  <c r="AK150" i="1"/>
  <c r="AP149" i="1"/>
  <c r="AQ148" i="1"/>
  <c r="AK148" i="1"/>
  <c r="AL147" i="1"/>
  <c r="AO146" i="1"/>
  <c r="AM146" i="1"/>
  <c r="AQ143" i="1"/>
  <c r="AO143" i="1"/>
  <c r="AQ137" i="1"/>
  <c r="AK137" i="1"/>
  <c r="AL136" i="1"/>
  <c r="AM135" i="1"/>
  <c r="AM132" i="1"/>
  <c r="AN127" i="1"/>
  <c r="AM126" i="1"/>
  <c r="AP125" i="1"/>
  <c r="AO124" i="1"/>
  <c r="AP123" i="1"/>
  <c r="AM114" i="1"/>
  <c r="AP110" i="1"/>
  <c r="AQ109" i="1"/>
  <c r="AK109" i="1"/>
  <c r="AO105" i="1"/>
  <c r="AN98" i="1"/>
  <c r="AL96" i="1"/>
  <c r="AQ95" i="1"/>
  <c r="AP190" i="1"/>
  <c r="AO190" i="1"/>
  <c r="AO173" i="1"/>
  <c r="AM169" i="1"/>
  <c r="AO160" i="1"/>
  <c r="AN155" i="1"/>
  <c r="AM150" i="1"/>
  <c r="AP147" i="1"/>
  <c r="AM143" i="1"/>
  <c r="AM137"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1" i="1"/>
  <c r="AK158" i="1"/>
  <c r="AN149" i="1"/>
  <c r="AK146" i="1"/>
  <c r="AN136" i="1"/>
  <c r="AP127" i="1"/>
  <c r="AM124" i="1"/>
  <c r="AQ112" i="1"/>
  <c r="AL110" i="1"/>
  <c r="AN168" i="1"/>
  <c r="AP159" i="1"/>
  <c r="AQ158" i="1"/>
  <c r="AK26" i="1"/>
  <c r="AQ184" i="1"/>
  <c r="AO184" i="1"/>
  <c r="AM184" i="1"/>
  <c r="AK184" i="1"/>
  <c r="AQ168" i="1"/>
  <c r="AO168" i="1"/>
  <c r="AM168" i="1"/>
  <c r="AK168" i="1"/>
  <c r="AQ34" i="1"/>
  <c r="AO34" i="1"/>
  <c r="AM34" i="1"/>
  <c r="AK34" i="1"/>
  <c r="AQ26" i="1"/>
  <c r="AO26" i="1"/>
  <c r="AP25" i="1"/>
  <c r="AO24" i="1"/>
  <c r="AM24" i="1"/>
  <c r="AP23" i="1"/>
  <c r="AN23" i="1"/>
  <c r="AL23" i="1"/>
  <c r="AP21" i="1"/>
  <c r="AN21" i="1"/>
  <c r="AL21" i="1"/>
  <c r="AQ18" i="1"/>
  <c r="AO18" i="1"/>
  <c r="AM18" i="1"/>
  <c r="AK18" i="1"/>
  <c r="AO16" i="1"/>
  <c r="AM16" i="1"/>
  <c r="AP10" i="1"/>
  <c r="AN10" i="1"/>
  <c r="AN184" i="1"/>
  <c r="AL168" i="1"/>
  <c r="AQ42" i="1"/>
  <c r="AP42" i="1"/>
  <c r="AO42" i="1"/>
  <c r="AN42" i="1"/>
  <c r="AM42" i="1"/>
  <c r="AL42" i="1"/>
  <c r="AK42" i="1"/>
  <c r="AL10" i="1"/>
  <c r="AQ9" i="1"/>
  <c r="AO9" i="1"/>
  <c r="AM9" i="1"/>
  <c r="AK9" i="1"/>
  <c r="AP8" i="1"/>
  <c r="AN8" i="1"/>
  <c r="AL8" i="1"/>
  <c r="AQ3" i="1"/>
  <c r="AO3" i="1"/>
  <c r="AM3" i="1"/>
  <c r="AK3" i="1"/>
  <c r="AQ22" i="1"/>
  <c r="AO22" i="1"/>
  <c r="AM22" i="1"/>
  <c r="AK22" i="1"/>
  <c r="AO159" i="1"/>
  <c r="AM159" i="1"/>
  <c r="AL191" i="1"/>
  <c r="AL183" i="1"/>
  <c r="AN181" i="1"/>
  <c r="AP179" i="1"/>
  <c r="AL179" i="1"/>
  <c r="AO178" i="1"/>
  <c r="AM178" i="1"/>
  <c r="AP173" i="1"/>
  <c r="AL173" i="1"/>
  <c r="AO170" i="1"/>
  <c r="AP169" i="1"/>
  <c r="AL169" i="1"/>
  <c r="AM161" i="1"/>
  <c r="AP160" i="1"/>
  <c r="AL160" i="1"/>
  <c r="AN158" i="1"/>
  <c r="AQ155" i="1"/>
  <c r="AM155" i="1"/>
  <c r="AN150" i="1"/>
  <c r="AQ149" i="1"/>
  <c r="AM149" i="1"/>
  <c r="AP148" i="1"/>
  <c r="AL148" i="1"/>
  <c r="AM147" i="1"/>
  <c r="AN146" i="1"/>
  <c r="AP143" i="1"/>
  <c r="AL143" i="1"/>
  <c r="AP137" i="1"/>
  <c r="AL137" i="1"/>
  <c r="AO136"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1" i="1"/>
  <c r="AP183" i="1"/>
  <c r="AN183" i="1"/>
  <c r="AP181" i="1"/>
  <c r="AL181" i="1"/>
  <c r="AN179" i="1"/>
  <c r="AQ178" i="1"/>
  <c r="AK178" i="1"/>
  <c r="AN173" i="1"/>
  <c r="AM170" i="1"/>
  <c r="AN169" i="1"/>
  <c r="AO161" i="1"/>
  <c r="AK161" i="1"/>
  <c r="AN160" i="1"/>
  <c r="AP158" i="1"/>
  <c r="AL158" i="1"/>
  <c r="AO155" i="1"/>
  <c r="AK155" i="1"/>
  <c r="AP150" i="1"/>
  <c r="AL150" i="1"/>
  <c r="AO149" i="1"/>
  <c r="AK149" i="1"/>
  <c r="AN148" i="1"/>
  <c r="AO147" i="1"/>
  <c r="AP146" i="1"/>
  <c r="AL146" i="1"/>
  <c r="AN143" i="1"/>
  <c r="AN137" i="1"/>
  <c r="AM136"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4" i="1"/>
  <c r="BD176" i="1"/>
  <c r="BD170" i="1"/>
  <c r="BD190" i="1"/>
  <c r="BD174" i="1"/>
  <c r="BD191" i="1"/>
  <c r="BD194" i="1"/>
  <c r="BD188" i="1"/>
  <c r="BD99" i="1"/>
  <c r="BD130" i="1"/>
  <c r="BD124" i="1"/>
  <c r="BD84" i="1"/>
  <c r="BD35" i="1"/>
  <c r="BD11" i="1"/>
  <c r="BD94" i="1"/>
  <c r="BD171" i="1"/>
  <c r="BD25" i="1"/>
  <c r="BD159" i="1"/>
  <c r="BD153" i="1"/>
  <c r="BD147" i="1"/>
  <c r="BD140" i="1"/>
  <c r="BD126" i="1"/>
  <c r="BD115" i="1"/>
  <c r="BD102" i="1"/>
  <c r="BD38" i="1"/>
  <c r="BD182" i="1"/>
  <c r="BD58" i="1"/>
  <c r="BD32" i="1"/>
  <c r="BD109" i="1"/>
  <c r="BD4" i="1"/>
  <c r="BD29" i="1"/>
  <c r="BD173" i="1"/>
  <c r="BD123" i="1"/>
  <c r="BD105" i="1"/>
  <c r="BD97" i="1"/>
  <c r="BD72" i="1"/>
  <c r="BD53" i="1"/>
  <c r="BD167" i="1"/>
  <c r="BD100" i="1"/>
  <c r="BD17" i="1"/>
  <c r="BD181" i="1"/>
  <c r="BD156" i="1"/>
  <c r="BD131" i="1"/>
  <c r="BD50" i="1"/>
  <c r="BD33" i="1"/>
  <c r="BD187" i="1"/>
  <c r="BD175" i="1"/>
  <c r="BD104" i="1"/>
  <c r="BD85" i="1"/>
  <c r="BD76" i="1"/>
  <c r="BD143" i="1"/>
  <c r="BD134" i="1"/>
  <c r="BD117" i="1"/>
  <c r="BK93" i="1" l="1"/>
  <c r="BD93" i="1" s="1"/>
  <c r="BK161" i="1"/>
  <c r="BD161"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6" i="1"/>
  <c r="BD136" i="1" s="1"/>
  <c r="BK137" i="1"/>
  <c r="BD137" i="1" s="1"/>
  <c r="BK138" i="1"/>
  <c r="BD138" i="1" s="1"/>
  <c r="BK139" i="1"/>
  <c r="BD139" i="1" s="1"/>
  <c r="BK141" i="1"/>
  <c r="BD141" i="1" s="1"/>
  <c r="BK142" i="1"/>
  <c r="BD142" i="1" s="1"/>
  <c r="BK145" i="1"/>
  <c r="BD145" i="1" s="1"/>
  <c r="BK146" i="1"/>
  <c r="BD146" i="1" s="1"/>
  <c r="BK148" i="1"/>
  <c r="BD148" i="1" s="1"/>
  <c r="BK149" i="1"/>
  <c r="BD149" i="1" s="1"/>
  <c r="BK150" i="1"/>
  <c r="BD150" i="1" s="1"/>
  <c r="BK151" i="1"/>
  <c r="BD151" i="1" s="1"/>
  <c r="BK152" i="1"/>
  <c r="BD152" i="1" s="1"/>
  <c r="BK154" i="1"/>
  <c r="BD154" i="1" s="1"/>
  <c r="BK155" i="1"/>
  <c r="BD155" i="1" s="1"/>
  <c r="BK158" i="1"/>
  <c r="BD158" i="1" s="1"/>
  <c r="BK157" i="1"/>
  <c r="BD157" i="1" s="1"/>
  <c r="BK160" i="1"/>
  <c r="BD160" i="1" s="1"/>
  <c r="BK163" i="1"/>
  <c r="BD163" i="1" s="1"/>
  <c r="BK165" i="1"/>
  <c r="BD165" i="1" s="1"/>
  <c r="BK166" i="1"/>
  <c r="BD166" i="1" s="1"/>
  <c r="BK168" i="1"/>
  <c r="BD168" i="1" s="1"/>
  <c r="BK169" i="1"/>
  <c r="BD169" i="1" s="1"/>
  <c r="BK177" i="1"/>
  <c r="BD177" i="1" s="1"/>
  <c r="BK178" i="1"/>
  <c r="BD178" i="1" s="1"/>
  <c r="BK179" i="1"/>
  <c r="BD179" i="1" s="1"/>
  <c r="BK180" i="1"/>
  <c r="BD180" i="1" s="1"/>
  <c r="BK183" i="1"/>
  <c r="BD183" i="1" s="1"/>
  <c r="BK184" i="1"/>
  <c r="BD184" i="1" s="1"/>
  <c r="BK189" i="1"/>
  <c r="BD189" i="1" s="1"/>
  <c r="BK192" i="1"/>
  <c r="BD192" i="1" s="1"/>
  <c r="BK193" i="1"/>
  <c r="BD193" i="1" s="1"/>
  <c r="BK195" i="1"/>
  <c r="BD195"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<sst xmlns="http://schemas.openxmlformats.org/spreadsheetml/2006/main" count="1877" uniqueCount="801">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</sst>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0" Type="http://schemas.openxmlformats.org/officeDocument/2006/relationships/hyperlink" Target="http://www.avogadros.com/" TargetMode="External"/><Relationship Id="rId29" Type="http://schemas.openxmlformats.org/officeDocument/2006/relationships/hyperlink" Target="http://www.alleycatcoffeehouse.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printerSettings" Target="../printerSettings/printerSettings1.bin"/><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5"/>
  <sheetViews>
    <sheetView tabSelected="1" zoomScale="85" zoomScaleNormal="85" workbookViewId="0">
      <pane xSplit="4" ySplit="1" topLeftCell="F56" activePane="bottomRight" state="frozen"/>
      <selection pane="topRight" activeCell="E1" sqref="E1"/>
      <selection pane="bottomLeft" activeCell="U86" sqref="U86"/>
      <selection pane="bottomRight" activeCell="Q57" sqref="Q57"/>
    </sheetView>
  </sheetViews>
  <sheetFormatPr defaultColWidth="9.1796875" defaultRowHeight="21" customHeight="1" x14ac:dyDescent="0.35"/>
  <cols>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x14ac:dyDescent="0.3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398</v>
      </c>
      <c r="X1" t="s">
        <v>399</v>
      </c>
      <c r="Y1" t="s">
        <v>400</v>
      </c>
      <c r="Z1" t="s">
        <v>401</v>
      </c>
      <c r="AA1" t="s">
        <v>402</v>
      </c>
      <c r="AB1" t="s">
        <v>403</v>
      </c>
      <c r="AC1" t="s">
        <v>404</v>
      </c>
      <c r="AD1" t="s">
        <v>405</v>
      </c>
      <c r="AE1" t="s">
        <v>406</v>
      </c>
      <c r="AF1" t="s">
        <v>407</v>
      </c>
      <c r="AG1" t="s">
        <v>408</v>
      </c>
      <c r="AH1" t="s">
        <v>409</v>
      </c>
      <c r="AI1" t="s">
        <v>410</v>
      </c>
      <c r="AJ1" t="s">
        <v>411</v>
      </c>
      <c r="AK1" t="s">
        <v>391</v>
      </c>
      <c r="AL1" t="s">
        <v>392</v>
      </c>
      <c r="AM1" t="s">
        <v>393</v>
      </c>
      <c r="AN1" t="s">
        <v>394</v>
      </c>
      <c r="AO1" t="s">
        <v>395</v>
      </c>
      <c r="AP1" t="s">
        <v>396</v>
      </c>
      <c r="AQ1" t="s">
        <v>397</v>
      </c>
      <c r="AR1" t="s">
        <v>17</v>
      </c>
      <c r="AS1" t="s">
        <v>297</v>
      </c>
      <c r="AT1" t="s">
        <v>298</v>
      </c>
      <c r="AU1" t="s">
        <v>291</v>
      </c>
      <c r="AV1" t="s">
        <v>21</v>
      </c>
      <c r="AW1" t="s">
        <v>22</v>
      </c>
      <c r="AY1" s="4"/>
      <c r="BD1" t="s">
        <v>412</v>
      </c>
      <c r="BE1" t="s">
        <v>413</v>
      </c>
      <c r="BF1" t="s">
        <v>418</v>
      </c>
      <c r="BG1" t="s">
        <v>420</v>
      </c>
      <c r="BH1" t="s">
        <v>421</v>
      </c>
      <c r="BJ1" t="s">
        <v>423</v>
      </c>
      <c r="BL1" t="s">
        <v>424</v>
      </c>
    </row>
    <row r="2" spans="2:64" ht="21" customHeight="1" x14ac:dyDescent="0.35">
      <c r="B2" t="s">
        <v>442</v>
      </c>
      <c r="C2" t="s">
        <v>416</v>
      </c>
      <c r="E2" t="s">
        <v>419</v>
      </c>
      <c r="G2" t="s">
        <v>443</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444</v>
      </c>
      <c r="AU2" t="s">
        <v>293</v>
      </c>
      <c r="AV2" s="3" t="s">
        <v>300</v>
      </c>
      <c r="AW2" s="3" t="s">
        <v>300</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476</v>
      </c>
    </row>
    <row r="3" spans="2:64" ht="21" customHeight="1" x14ac:dyDescent="0.35">
      <c r="B3" t="s">
        <v>140</v>
      </c>
      <c r="C3" t="s">
        <v>414</v>
      </c>
      <c r="D3" t="s">
        <v>141</v>
      </c>
      <c r="E3" t="s">
        <v>419</v>
      </c>
      <c r="G3" s="1" t="s">
        <v>142</v>
      </c>
      <c r="H3">
        <v>1600</v>
      </c>
      <c r="I3">
        <v>1800</v>
      </c>
      <c r="J3">
        <v>1600</v>
      </c>
      <c r="K3">
        <v>1800</v>
      </c>
      <c r="L3">
        <v>1600</v>
      </c>
      <c r="M3">
        <v>1800</v>
      </c>
      <c r="N3">
        <v>1600</v>
      </c>
      <c r="O3">
        <v>1800</v>
      </c>
      <c r="P3">
        <v>1600</v>
      </c>
      <c r="Q3">
        <v>1800</v>
      </c>
      <c r="R3">
        <v>1600</v>
      </c>
      <c r="S3">
        <v>1800</v>
      </c>
      <c r="T3">
        <v>1600</v>
      </c>
      <c r="U3">
        <v>1800</v>
      </c>
      <c r="V3" t="s">
        <v>747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246</v>
      </c>
      <c r="AU3" t="s">
        <v>292</v>
      </c>
      <c r="AV3" s="3" t="s">
        <v>300</v>
      </c>
      <c r="AW3" s="3" t="s">
        <v>301</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35">
      <c r="B4" t="s">
        <v>628</v>
      </c>
      <c r="C4" t="s">
        <v>414</v>
      </c>
      <c r="E4" t="s">
        <v>419</v>
      </c>
      <c r="G4" t="s">
        <v>647</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652</v>
      </c>
      <c r="AU4" t="s">
        <v>292</v>
      </c>
      <c r="AV4" s="3" t="s">
        <v>301</v>
      </c>
      <c r="AW4" s="3" t="s">
        <v>301</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35">
      <c r="B5" t="s">
        <v>146</v>
      </c>
      <c r="C5" t="s">
        <v>302</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327</v>
      </c>
      <c r="AU5" t="s">
        <v>28</v>
      </c>
      <c r="AV5" s="3" t="s">
        <v>301</v>
      </c>
      <c r="AW5" s="3" t="s">
        <v>301</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35">
      <c r="B6" t="s">
        <v>477</v>
      </c>
      <c r="C6" t="s">
        <v>302</v>
      </c>
      <c r="D6" t="s">
        <v>478</v>
      </c>
      <c r="E6" t="s">
        <v>54</v>
      </c>
      <c r="G6" s="1" t="s">
        <v>479</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301</v>
      </c>
      <c r="AW6" s="3" t="s">
        <v>301</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35">
      <c r="B7" t="s">
        <v>149</v>
      </c>
      <c r="C7" t="s">
        <v>415</v>
      </c>
      <c r="D7" t="s">
        <v>266</v>
      </c>
      <c r="E7" t="s">
        <v>419</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328</v>
      </c>
      <c r="AS7" t="s">
        <v>289</v>
      </c>
      <c r="AT7" t="s">
        <v>299</v>
      </c>
      <c r="AU7" t="s">
        <v>293</v>
      </c>
      <c r="AV7" s="3" t="s">
        <v>301</v>
      </c>
      <c r="AW7" s="3" t="s">
        <v>301</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35">
      <c r="B8" t="s">
        <v>65</v>
      </c>
      <c r="C8" t="s">
        <v>416</v>
      </c>
      <c r="D8" t="s">
        <v>66</v>
      </c>
      <c r="E8" t="s">
        <v>419</v>
      </c>
      <c r="G8" s="1" t="s">
        <v>67</v>
      </c>
      <c r="H8">
        <v>1600</v>
      </c>
      <c r="I8">
        <v>1800</v>
      </c>
      <c r="J8">
        <v>1500</v>
      </c>
      <c r="K8">
        <v>1800</v>
      </c>
      <c r="L8">
        <v>1500</v>
      </c>
      <c r="M8">
        <v>1800</v>
      </c>
      <c r="N8">
        <v>1500</v>
      </c>
      <c r="O8">
        <v>1800</v>
      </c>
      <c r="P8">
        <v>1500</v>
      </c>
      <c r="Q8">
        <v>1800</v>
      </c>
      <c r="R8">
        <v>1500</v>
      </c>
      <c r="S8">
        <v>1800</v>
      </c>
      <c r="T8">
        <v>1600</v>
      </c>
      <c r="U8">
        <v>1800</v>
      </c>
      <c r="V8" t="s">
        <v>748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305</v>
      </c>
      <c r="AS8" t="s">
        <v>289</v>
      </c>
      <c r="AU8" t="s">
        <v>293</v>
      </c>
      <c r="AV8" s="3" t="s">
        <v>300</v>
      </c>
      <c r="AW8" s="3" t="s">
        <v>300</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35">
      <c r="B9" t="s">
        <v>480</v>
      </c>
      <c r="C9" t="s">
        <v>414</v>
      </c>
      <c r="D9" t="s">
        <v>481</v>
      </c>
      <c r="E9" t="s">
        <v>419</v>
      </c>
      <c r="G9" s="1" t="s">
        <v>482</v>
      </c>
      <c r="H9">
        <v>1600</v>
      </c>
      <c r="I9">
        <v>1800</v>
      </c>
      <c r="J9">
        <v>1500</v>
      </c>
      <c r="K9">
        <v>1800</v>
      </c>
      <c r="L9">
        <v>1500</v>
      </c>
      <c r="M9">
        <v>1800</v>
      </c>
      <c r="N9">
        <v>1500</v>
      </c>
      <c r="O9">
        <v>1800</v>
      </c>
      <c r="P9">
        <v>1500</v>
      </c>
      <c r="Q9">
        <v>1800</v>
      </c>
      <c r="R9">
        <v>1500</v>
      </c>
      <c r="S9">
        <v>1800</v>
      </c>
      <c r="T9">
        <v>1600</v>
      </c>
      <c r="U9">
        <v>1800</v>
      </c>
      <c r="V9" t="s">
        <v>748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305</v>
      </c>
      <c r="AS9" t="s">
        <v>289</v>
      </c>
      <c r="AU9" t="s">
        <v>292</v>
      </c>
      <c r="AV9" s="3" t="s">
        <v>300</v>
      </c>
      <c r="AW9" s="3" t="s">
        <v>300</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35">
      <c r="B10" t="s">
        <v>109</v>
      </c>
      <c r="C10" t="s">
        <v>302</v>
      </c>
      <c r="D10" t="s">
        <v>110</v>
      </c>
      <c r="E10" t="s">
        <v>419</v>
      </c>
      <c r="G10" s="1" t="s">
        <v>111</v>
      </c>
      <c r="H10">
        <v>900</v>
      </c>
      <c r="I10">
        <v>2400</v>
      </c>
      <c r="J10">
        <v>1100</v>
      </c>
      <c r="K10">
        <v>2400</v>
      </c>
      <c r="L10">
        <v>1100</v>
      </c>
      <c r="M10">
        <v>2400</v>
      </c>
      <c r="N10">
        <v>1100</v>
      </c>
      <c r="O10">
        <v>2400</v>
      </c>
      <c r="P10">
        <v>1100</v>
      </c>
      <c r="Q10">
        <v>2400</v>
      </c>
      <c r="R10">
        <v>1100</v>
      </c>
      <c r="S10">
        <v>2400</v>
      </c>
      <c r="T10">
        <v>900</v>
      </c>
      <c r="U10">
        <v>2400</v>
      </c>
      <c r="V10" t="s">
        <v>242</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318</v>
      </c>
      <c r="AS10" t="s">
        <v>289</v>
      </c>
      <c r="AU10" t="s">
        <v>28</v>
      </c>
      <c r="AV10" s="3" t="s">
        <v>300</v>
      </c>
      <c r="AW10" s="3" t="s">
        <v>301</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35">
      <c r="B11" s="2" t="s">
        <v>529</v>
      </c>
      <c r="C11" t="s">
        <v>302</v>
      </c>
      <c r="D11" t="s">
        <v>521</v>
      </c>
      <c r="E11" t="s">
        <v>419</v>
      </c>
      <c r="G11" s="1" t="s">
        <v>530</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531</v>
      </c>
      <c r="AU11" t="s">
        <v>28</v>
      </c>
      <c r="AV11" s="3" t="s">
        <v>301</v>
      </c>
      <c r="AW11" s="3" t="s">
        <v>301</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35">
      <c r="B12" t="s">
        <v>483</v>
      </c>
      <c r="C12" t="s">
        <v>415</v>
      </c>
      <c r="D12" t="s">
        <v>481</v>
      </c>
      <c r="E12" t="s">
        <v>419</v>
      </c>
      <c r="G12" s="1" t="s">
        <v>484</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293</v>
      </c>
      <c r="AV12" s="3" t="s">
        <v>301</v>
      </c>
      <c r="AW12" s="3" t="s">
        <v>301</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35">
      <c r="B13" t="s">
        <v>485</v>
      </c>
      <c r="C13" t="s">
        <v>414</v>
      </c>
      <c r="E13" t="s">
        <v>419</v>
      </c>
      <c r="G13" s="1" t="s">
        <v>486</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292</v>
      </c>
      <c r="AV13" s="3" t="s">
        <v>301</v>
      </c>
      <c r="AW13" s="3" t="s">
        <v>301</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35">
      <c r="B14" t="s">
        <v>670</v>
      </c>
      <c r="C14" t="s">
        <v>303</v>
      </c>
      <c r="E14" t="s">
        <v>419</v>
      </c>
      <c r="G14" s="1" t="s">
        <v>671</v>
      </c>
      <c r="H14">
        <v>1500</v>
      </c>
      <c r="I14">
        <v>1800</v>
      </c>
      <c r="J14">
        <v>1500</v>
      </c>
      <c r="K14">
        <v>1800</v>
      </c>
      <c r="L14">
        <v>1500</v>
      </c>
      <c r="M14">
        <v>1800</v>
      </c>
      <c r="N14">
        <v>1500</v>
      </c>
      <c r="O14">
        <v>1800</v>
      </c>
      <c r="P14">
        <v>1500</v>
      </c>
      <c r="Q14">
        <v>1800</v>
      </c>
      <c r="R14">
        <v>1500</v>
      </c>
      <c r="S14">
        <v>1800</v>
      </c>
      <c r="T14">
        <v>1500</v>
      </c>
      <c r="U14">
        <v>1800</v>
      </c>
      <c r="V14" s="13" t="s">
        <v>674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675</v>
      </c>
      <c r="AS14" t="s">
        <v>289</v>
      </c>
      <c r="AU14" t="s">
        <v>293</v>
      </c>
      <c r="AV14" s="6" t="s">
        <v>676</v>
      </c>
      <c r="AW14" s="3" t="s">
        <v>300</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35">
      <c r="B15" t="s">
        <v>134</v>
      </c>
      <c r="C15" t="s">
        <v>302</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325</v>
      </c>
      <c r="AU15" t="s">
        <v>28</v>
      </c>
      <c r="AV15" s="3" t="s">
        <v>301</v>
      </c>
      <c r="AW15" s="3" t="s">
        <v>301</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35">
      <c r="B16" t="s">
        <v>23</v>
      </c>
      <c r="C16" t="s">
        <v>303</v>
      </c>
      <c r="D16" t="s">
        <v>173</v>
      </c>
      <c r="E16" t="s">
        <v>419</v>
      </c>
      <c r="G16" t="s">
        <v>174</v>
      </c>
      <c r="J16">
        <v>1600</v>
      </c>
      <c r="K16">
        <v>1900</v>
      </c>
      <c r="L16">
        <v>1600</v>
      </c>
      <c r="M16">
        <v>1900</v>
      </c>
      <c r="N16">
        <v>1600</v>
      </c>
      <c r="O16">
        <v>1900</v>
      </c>
      <c r="P16">
        <v>1600</v>
      </c>
      <c r="Q16">
        <v>1900</v>
      </c>
      <c r="R16">
        <v>1600</v>
      </c>
      <c r="S16">
        <v>1900</v>
      </c>
      <c r="V16" s="15" t="s">
        <v>739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337</v>
      </c>
      <c r="AS16" t="s">
        <v>289</v>
      </c>
      <c r="AU16" t="s">
        <v>293</v>
      </c>
      <c r="AV16" s="3" t="s">
        <v>300</v>
      </c>
      <c r="AW16" s="3" t="s">
        <v>300</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35">
      <c r="B17" t="s">
        <v>540</v>
      </c>
      <c r="C17" t="s">
        <v>302</v>
      </c>
      <c r="G17" s="6" t="s">
        <v>541</v>
      </c>
      <c r="V17" s="13" t="s">
        <v>672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542</v>
      </c>
      <c r="AS17" t="s">
        <v>289</v>
      </c>
      <c r="AU17" t="s">
        <v>293</v>
      </c>
      <c r="AV17" s="3" t="s">
        <v>301</v>
      </c>
      <c r="AW17" s="3" t="s">
        <v>301</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35">
      <c r="B18" t="s">
        <v>56</v>
      </c>
      <c r="C18" t="s">
        <v>414</v>
      </c>
      <c r="D18" t="s">
        <v>57</v>
      </c>
      <c r="E18" t="s">
        <v>419</v>
      </c>
      <c r="G18" s="1" t="s">
        <v>58</v>
      </c>
      <c r="H18">
        <v>1500</v>
      </c>
      <c r="I18">
        <v>1800</v>
      </c>
      <c r="J18">
        <v>1500</v>
      </c>
      <c r="K18">
        <v>1800</v>
      </c>
      <c r="L18">
        <v>1500</v>
      </c>
      <c r="M18">
        <v>1800</v>
      </c>
      <c r="N18">
        <v>1500</v>
      </c>
      <c r="O18">
        <v>1800</v>
      </c>
      <c r="P18">
        <v>1500</v>
      </c>
      <c r="Q18">
        <v>1800</v>
      </c>
      <c r="R18">
        <v>1500</v>
      </c>
      <c r="S18">
        <v>1800</v>
      </c>
      <c r="T18">
        <v>1500</v>
      </c>
      <c r="U18">
        <v>1800</v>
      </c>
      <c r="V18" s="15" t="s">
        <v>749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289</v>
      </c>
      <c r="AU18" t="s">
        <v>28</v>
      </c>
      <c r="AV18" s="3" t="s">
        <v>300</v>
      </c>
      <c r="AW18" s="3" t="s">
        <v>300</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425</v>
      </c>
    </row>
    <row r="19" spans="2:64" ht="21" customHeight="1" x14ac:dyDescent="0.35">
      <c r="B19" t="s">
        <v>241</v>
      </c>
      <c r="C19" t="s">
        <v>414</v>
      </c>
      <c r="D19" t="s">
        <v>106</v>
      </c>
      <c r="E19" t="s">
        <v>54</v>
      </c>
      <c r="G19" s="1" t="s">
        <v>107</v>
      </c>
      <c r="V19" s="13" t="s">
        <v>673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316</v>
      </c>
      <c r="AU19" t="s">
        <v>28</v>
      </c>
      <c r="AV19" s="3" t="s">
        <v>301</v>
      </c>
      <c r="AW19" s="3" t="s">
        <v>301</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35">
      <c r="B20" t="s">
        <v>52</v>
      </c>
      <c r="C20" t="s">
        <v>302</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304</v>
      </c>
      <c r="AU20" t="s">
        <v>28</v>
      </c>
      <c r="AV20" s="3" t="s">
        <v>301</v>
      </c>
      <c r="AW20" s="3" t="s">
        <v>301</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35">
      <c r="B21" t="s">
        <v>295</v>
      </c>
      <c r="C21" t="s">
        <v>416</v>
      </c>
      <c r="D21" t="s">
        <v>78</v>
      </c>
      <c r="E21" t="s">
        <v>419</v>
      </c>
      <c r="G21" s="6" t="s">
        <v>284</v>
      </c>
      <c r="H21">
        <v>2200</v>
      </c>
      <c r="I21">
        <v>2400</v>
      </c>
      <c r="J21">
        <v>1500</v>
      </c>
      <c r="K21">
        <v>1900</v>
      </c>
      <c r="L21">
        <v>1500</v>
      </c>
      <c r="M21">
        <v>1900</v>
      </c>
      <c r="N21">
        <v>1500</v>
      </c>
      <c r="O21">
        <v>1900</v>
      </c>
      <c r="P21">
        <v>1500</v>
      </c>
      <c r="Q21">
        <v>1900</v>
      </c>
      <c r="R21">
        <v>1500</v>
      </c>
      <c r="S21">
        <v>1900</v>
      </c>
      <c r="T21">
        <v>2200</v>
      </c>
      <c r="U21">
        <v>2400</v>
      </c>
      <c r="V21" t="s">
        <v>750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296</v>
      </c>
      <c r="AU21" t="s">
        <v>293</v>
      </c>
      <c r="AV21" s="3" t="s">
        <v>300</v>
      </c>
      <c r="AW21" s="3" t="s">
        <v>300</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35">
      <c r="B22" t="s">
        <v>151</v>
      </c>
      <c r="C22" t="s">
        <v>302</v>
      </c>
      <c r="D22" t="s">
        <v>266</v>
      </c>
      <c r="E22" t="s">
        <v>419</v>
      </c>
      <c r="G22" t="s">
        <v>152</v>
      </c>
      <c r="H22">
        <v>1100</v>
      </c>
      <c r="I22">
        <v>1800</v>
      </c>
      <c r="J22">
        <v>1100</v>
      </c>
      <c r="K22">
        <v>1800</v>
      </c>
      <c r="L22">
        <v>1100</v>
      </c>
      <c r="M22">
        <v>1800</v>
      </c>
      <c r="N22">
        <v>1100</v>
      </c>
      <c r="O22">
        <v>1800</v>
      </c>
      <c r="P22">
        <v>1100</v>
      </c>
      <c r="Q22">
        <v>1800</v>
      </c>
      <c r="R22">
        <v>1100</v>
      </c>
      <c r="S22">
        <v>1800</v>
      </c>
      <c r="T22">
        <v>1100</v>
      </c>
      <c r="U22">
        <v>1800</v>
      </c>
      <c r="V22" t="s">
        <v>752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267</v>
      </c>
      <c r="AS22" t="s">
        <v>289</v>
      </c>
      <c r="AU22" t="s">
        <v>293</v>
      </c>
      <c r="AV22" s="3" t="s">
        <v>300</v>
      </c>
      <c r="AW22" s="3" t="s">
        <v>301</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426</v>
      </c>
    </row>
    <row r="23" spans="2:64" ht="21" customHeight="1" x14ac:dyDescent="0.35">
      <c r="B23" t="s">
        <v>260</v>
      </c>
      <c r="C23" t="s">
        <v>414</v>
      </c>
      <c r="D23" t="s">
        <v>78</v>
      </c>
      <c r="E23" t="s">
        <v>419</v>
      </c>
      <c r="G23" s="6" t="s">
        <v>285</v>
      </c>
      <c r="J23">
        <v>1000</v>
      </c>
      <c r="K23">
        <v>1400</v>
      </c>
      <c r="L23">
        <v>1400</v>
      </c>
      <c r="M23">
        <v>1900</v>
      </c>
      <c r="N23">
        <v>1400</v>
      </c>
      <c r="O23">
        <v>1900</v>
      </c>
      <c r="P23">
        <v>1400</v>
      </c>
      <c r="Q23">
        <v>1900</v>
      </c>
      <c r="R23">
        <v>1400</v>
      </c>
      <c r="S23">
        <v>1900</v>
      </c>
      <c r="T23">
        <v>1100</v>
      </c>
      <c r="U23">
        <v>1600</v>
      </c>
      <c r="V23" t="s">
        <v>753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352</v>
      </c>
      <c r="AU23" t="s">
        <v>292</v>
      </c>
      <c r="AV23" s="3" t="s">
        <v>300</v>
      </c>
      <c r="AW23" s="3" t="s">
        <v>300</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427</v>
      </c>
    </row>
    <row r="24" spans="2:64" ht="21" customHeight="1" x14ac:dyDescent="0.35">
      <c r="B24" t="s">
        <v>175</v>
      </c>
      <c r="C24" t="s">
        <v>414</v>
      </c>
      <c r="D24" t="s">
        <v>53</v>
      </c>
      <c r="E24" t="s">
        <v>419</v>
      </c>
      <c r="G24" t="s">
        <v>176</v>
      </c>
      <c r="J24">
        <v>1500</v>
      </c>
      <c r="K24">
        <v>1800</v>
      </c>
      <c r="L24">
        <v>1500</v>
      </c>
      <c r="M24">
        <v>1800</v>
      </c>
      <c r="N24">
        <v>1500</v>
      </c>
      <c r="O24">
        <v>1800</v>
      </c>
      <c r="P24">
        <v>1500</v>
      </c>
      <c r="Q24">
        <v>1800</v>
      </c>
      <c r="R24">
        <v>1500</v>
      </c>
      <c r="S24">
        <v>1800</v>
      </c>
      <c r="V24" t="s">
        <v>754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338</v>
      </c>
      <c r="AS24" t="s">
        <v>289</v>
      </c>
      <c r="AU24" t="s">
        <v>292</v>
      </c>
      <c r="AV24" s="3" t="s">
        <v>300</v>
      </c>
      <c r="AW24" s="3" t="s">
        <v>300</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35">
      <c r="B25" t="s">
        <v>616</v>
      </c>
      <c r="C25" t="s">
        <v>414</v>
      </c>
      <c r="E25" t="s">
        <v>419</v>
      </c>
      <c r="G25" t="s">
        <v>638</v>
      </c>
      <c r="P25">
        <v>2000</v>
      </c>
      <c r="Q25">
        <v>2400</v>
      </c>
      <c r="R25">
        <v>1800</v>
      </c>
      <c r="S25">
        <v>2000</v>
      </c>
      <c r="T25">
        <v>1800</v>
      </c>
      <c r="U25">
        <v>2000</v>
      </c>
      <c r="V25" t="s">
        <v>654</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653</v>
      </c>
      <c r="AU25" t="s">
        <v>292</v>
      </c>
      <c r="AV25" s="3" t="s">
        <v>300</v>
      </c>
      <c r="AW25" s="3" t="s">
        <v>300</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35">
      <c r="B26" t="s">
        <v>261</v>
      </c>
      <c r="C26" t="s">
        <v>414</v>
      </c>
      <c r="D26" t="s">
        <v>78</v>
      </c>
      <c r="E26" t="s">
        <v>419</v>
      </c>
      <c r="G26" t="s">
        <v>262</v>
      </c>
      <c r="H26">
        <v>1100</v>
      </c>
      <c r="I26">
        <v>2400</v>
      </c>
      <c r="N26">
        <v>1200</v>
      </c>
      <c r="O26">
        <v>2400</v>
      </c>
      <c r="P26">
        <v>1700</v>
      </c>
      <c r="Q26">
        <v>2100</v>
      </c>
      <c r="R26">
        <v>1500</v>
      </c>
      <c r="S26">
        <v>1800</v>
      </c>
      <c r="T26">
        <v>1500</v>
      </c>
      <c r="U26">
        <v>1800</v>
      </c>
      <c r="V26" t="s">
        <v>791</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292</v>
      </c>
      <c r="AV26" s="3" t="s">
        <v>300</v>
      </c>
      <c r="AW26" s="3" t="s">
        <v>301</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35">
      <c r="B27" t="s">
        <v>487</v>
      </c>
      <c r="C27" t="s">
        <v>303</v>
      </c>
      <c r="D27" t="s">
        <v>488</v>
      </c>
      <c r="E27" t="s">
        <v>54</v>
      </c>
      <c r="G27" t="s">
        <v>489</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293</v>
      </c>
      <c r="AV27" s="3" t="s">
        <v>301</v>
      </c>
      <c r="AW27" s="3" t="s">
        <v>301</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35">
      <c r="B28" t="s">
        <v>177</v>
      </c>
      <c r="C28" t="s">
        <v>416</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339</v>
      </c>
      <c r="AU28" t="s">
        <v>293</v>
      </c>
      <c r="AV28" s="3" t="s">
        <v>301</v>
      </c>
      <c r="AW28" s="3" t="s">
        <v>301</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428</v>
      </c>
    </row>
    <row r="29" spans="2:64" ht="21" customHeight="1" x14ac:dyDescent="0.35">
      <c r="B29" t="s">
        <v>607</v>
      </c>
      <c r="C29" t="s">
        <v>303</v>
      </c>
      <c r="E29" t="s">
        <v>419</v>
      </c>
      <c r="G29" t="s">
        <v>629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301</v>
      </c>
      <c r="AW29" s="3" t="s">
        <v>301</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35">
      <c r="B30" t="s">
        <v>490</v>
      </c>
      <c r="C30" t="s">
        <v>416</v>
      </c>
      <c r="E30" t="s">
        <v>419</v>
      </c>
      <c r="G30" t="s">
        <v>491</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293</v>
      </c>
      <c r="AV30" s="3" t="s">
        <v>301</v>
      </c>
      <c r="AW30" s="3" t="s">
        <v>301</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35">
      <c r="B31" t="s">
        <v>492</v>
      </c>
      <c r="C31" t="s">
        <v>302</v>
      </c>
      <c r="E31" t="s">
        <v>419</v>
      </c>
      <c r="G31" t="s">
        <v>493</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301</v>
      </c>
      <c r="AW31" s="3" t="s">
        <v>301</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35">
      <c r="B32" t="s">
        <v>543</v>
      </c>
      <c r="C32" t="s">
        <v>417</v>
      </c>
      <c r="G32" s="6" t="s">
        <v>544</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545</v>
      </c>
      <c r="AU32" t="s">
        <v>293</v>
      </c>
      <c r="AV32" s="3" t="s">
        <v>301</v>
      </c>
      <c r="AW32" s="3" t="s">
        <v>301</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35">
      <c r="B33" t="s">
        <v>546</v>
      </c>
      <c r="C33" t="s">
        <v>303</v>
      </c>
      <c r="G33" s="6" t="s">
        <v>547</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548</v>
      </c>
      <c r="AU33" t="s">
        <v>293</v>
      </c>
      <c r="AV33" s="3" t="s">
        <v>301</v>
      </c>
      <c r="AW33" s="3" t="s">
        <v>301</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445</v>
      </c>
    </row>
    <row r="34" spans="2:64" ht="21" customHeight="1" x14ac:dyDescent="0.35">
      <c r="B34" t="s">
        <v>360</v>
      </c>
      <c r="C34" t="s">
        <v>302</v>
      </c>
      <c r="D34" t="s">
        <v>71</v>
      </c>
      <c r="E34" t="s">
        <v>419</v>
      </c>
      <c r="G34" s="1" t="s">
        <v>72</v>
      </c>
      <c r="H34">
        <v>1500</v>
      </c>
      <c r="I34">
        <v>1800</v>
      </c>
      <c r="J34">
        <v>1500</v>
      </c>
      <c r="K34">
        <v>1800</v>
      </c>
      <c r="L34">
        <v>1500</v>
      </c>
      <c r="M34">
        <v>1800</v>
      </c>
      <c r="N34">
        <v>1500</v>
      </c>
      <c r="O34">
        <v>1800</v>
      </c>
      <c r="P34">
        <v>1500</v>
      </c>
      <c r="Q34">
        <v>1800</v>
      </c>
      <c r="R34">
        <v>1500</v>
      </c>
      <c r="S34">
        <v>1800</v>
      </c>
      <c r="T34">
        <v>1500</v>
      </c>
      <c r="U34">
        <v>1800</v>
      </c>
      <c r="V34" t="s">
        <v>746</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307</v>
      </c>
      <c r="AS34" t="s">
        <v>289</v>
      </c>
      <c r="AU34" t="s">
        <v>28</v>
      </c>
      <c r="AV34" s="3" t="s">
        <v>300</v>
      </c>
      <c r="AW34" s="3" t="s">
        <v>300</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35">
      <c r="B35" t="s">
        <v>549</v>
      </c>
      <c r="C35" t="s">
        <v>414</v>
      </c>
      <c r="G35" s="6" t="s">
        <v>550</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551</v>
      </c>
      <c r="AU35" t="s">
        <v>28</v>
      </c>
      <c r="AV35" s="3" t="s">
        <v>301</v>
      </c>
      <c r="AW35" s="3" t="s">
        <v>301</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35">
      <c r="B36" t="s">
        <v>269</v>
      </c>
      <c r="C36" t="s">
        <v>303</v>
      </c>
      <c r="E36" t="s">
        <v>419</v>
      </c>
      <c r="G36" s="6" t="s">
        <v>283</v>
      </c>
      <c r="H36">
        <v>2100</v>
      </c>
      <c r="I36">
        <v>2300</v>
      </c>
      <c r="J36">
        <v>1500</v>
      </c>
      <c r="K36">
        <v>1800</v>
      </c>
      <c r="L36">
        <v>1500</v>
      </c>
      <c r="M36">
        <v>1800</v>
      </c>
      <c r="N36">
        <v>1500</v>
      </c>
      <c r="O36">
        <v>1800</v>
      </c>
      <c r="P36">
        <v>1500</v>
      </c>
      <c r="Q36">
        <v>1800</v>
      </c>
      <c r="R36">
        <v>1500</v>
      </c>
      <c r="S36">
        <v>1800</v>
      </c>
      <c r="T36">
        <v>2100</v>
      </c>
      <c r="U36">
        <v>2300</v>
      </c>
      <c r="V36" s="4" t="s">
        <v>761</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294</v>
      </c>
      <c r="AS36" t="s">
        <v>289</v>
      </c>
      <c r="AU36" t="s">
        <v>293</v>
      </c>
      <c r="AV36" s="3" t="s">
        <v>300</v>
      </c>
      <c r="AW36" s="3" t="s">
        <v>300</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666</v>
      </c>
    </row>
    <row r="37" spans="2:64" ht="21" customHeight="1" x14ac:dyDescent="0.35">
      <c r="B37" t="s">
        <v>268</v>
      </c>
      <c r="C37" t="s">
        <v>303</v>
      </c>
      <c r="D37" t="s">
        <v>78</v>
      </c>
      <c r="E37" t="s">
        <v>419</v>
      </c>
      <c r="G37" t="s">
        <v>179</v>
      </c>
      <c r="J37">
        <v>1500</v>
      </c>
      <c r="K37">
        <v>1800</v>
      </c>
      <c r="L37">
        <v>1500</v>
      </c>
      <c r="M37">
        <v>1800</v>
      </c>
      <c r="N37">
        <v>1500</v>
      </c>
      <c r="O37">
        <v>1800</v>
      </c>
      <c r="P37">
        <v>1500</v>
      </c>
      <c r="Q37">
        <v>1800</v>
      </c>
      <c r="R37">
        <v>1500</v>
      </c>
      <c r="S37">
        <v>1800</v>
      </c>
      <c r="V37" t="s">
        <v>755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249</v>
      </c>
      <c r="AS37" t="s">
        <v>289</v>
      </c>
      <c r="AU37" t="s">
        <v>293</v>
      </c>
      <c r="AV37" s="3" t="s">
        <v>300</v>
      </c>
      <c r="AW37" s="3" t="s">
        <v>300</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35">
      <c r="B38" t="s">
        <v>552</v>
      </c>
      <c r="C38" t="s">
        <v>415</v>
      </c>
      <c r="G38" s="6" t="s">
        <v>553</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554</v>
      </c>
      <c r="AU38" t="s">
        <v>293</v>
      </c>
      <c r="AV38" s="3" t="s">
        <v>301</v>
      </c>
      <c r="AW38" s="3" t="s">
        <v>301</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35">
      <c r="B39" t="s">
        <v>126</v>
      </c>
      <c r="C39" t="s">
        <v>302</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244</v>
      </c>
      <c r="AS39" t="s">
        <v>290</v>
      </c>
      <c r="AU39" t="s">
        <v>28</v>
      </c>
      <c r="AV39" s="3" t="s">
        <v>301</v>
      </c>
      <c r="AW39" s="3" t="s">
        <v>301</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35">
      <c r="B40" t="s">
        <v>679</v>
      </c>
      <c r="C40" t="s">
        <v>680</v>
      </c>
      <c r="E40" t="s">
        <v>419</v>
      </c>
      <c r="G40" s="1" t="s">
        <v>681</v>
      </c>
      <c r="H40">
        <v>1600</v>
      </c>
      <c r="I40">
        <v>1800</v>
      </c>
      <c r="J40">
        <v>1600</v>
      </c>
      <c r="K40">
        <v>1800</v>
      </c>
      <c r="L40">
        <v>1600</v>
      </c>
      <c r="M40">
        <v>1800</v>
      </c>
      <c r="N40">
        <v>1600</v>
      </c>
      <c r="O40">
        <v>1800</v>
      </c>
      <c r="P40">
        <v>1600</v>
      </c>
      <c r="Q40">
        <v>1800</v>
      </c>
      <c r="R40">
        <v>1600</v>
      </c>
      <c r="S40">
        <v>1800</v>
      </c>
      <c r="T40">
        <v>1600</v>
      </c>
      <c r="U40">
        <v>1800</v>
      </c>
      <c r="V40" t="s">
        <v>796</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682</v>
      </c>
      <c r="AU40" t="s">
        <v>28</v>
      </c>
      <c r="AV40" s="3" t="s">
        <v>300</v>
      </c>
      <c r="AW40" s="3" t="s">
        <v>300</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35">
      <c r="B41" t="s">
        <v>30</v>
      </c>
      <c r="C41" t="s">
        <v>414</v>
      </c>
      <c r="D41" t="s">
        <v>31</v>
      </c>
      <c r="E41" t="s">
        <v>419</v>
      </c>
      <c r="G41" s="1" t="s">
        <v>32</v>
      </c>
      <c r="J41">
        <v>1500</v>
      </c>
      <c r="K41">
        <v>1800</v>
      </c>
      <c r="L41">
        <v>1500</v>
      </c>
      <c r="M41">
        <v>1800</v>
      </c>
      <c r="N41">
        <v>1500</v>
      </c>
      <c r="O41">
        <v>1800</v>
      </c>
      <c r="P41">
        <v>1500</v>
      </c>
      <c r="Q41">
        <v>1800</v>
      </c>
      <c r="R41">
        <v>1500</v>
      </c>
      <c r="S41">
        <v>1800</v>
      </c>
      <c r="V41" t="s">
        <v>784</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289</v>
      </c>
      <c r="AU41" t="s">
        <v>292</v>
      </c>
      <c r="AV41" s="3" t="s">
        <v>300</v>
      </c>
      <c r="AW41" s="3" t="s">
        <v>300</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35">
      <c r="B42" t="s">
        <v>153</v>
      </c>
      <c r="C42" t="s">
        <v>414</v>
      </c>
      <c r="D42" t="s">
        <v>154</v>
      </c>
      <c r="E42" t="s">
        <v>419</v>
      </c>
      <c r="G42" t="s">
        <v>155</v>
      </c>
      <c r="H42">
        <v>1500</v>
      </c>
      <c r="I42">
        <v>1700</v>
      </c>
      <c r="J42">
        <v>1500</v>
      </c>
      <c r="K42">
        <v>1700</v>
      </c>
      <c r="L42">
        <v>1500</v>
      </c>
      <c r="M42">
        <v>1700</v>
      </c>
      <c r="N42">
        <v>1500</v>
      </c>
      <c r="O42">
        <v>1700</v>
      </c>
      <c r="P42">
        <v>1500</v>
      </c>
      <c r="Q42">
        <v>1700</v>
      </c>
      <c r="R42">
        <v>1500</v>
      </c>
      <c r="S42">
        <v>1700</v>
      </c>
      <c r="T42">
        <v>1500</v>
      </c>
      <c r="U42">
        <v>1700</v>
      </c>
      <c r="V42" t="s">
        <v>762</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329</v>
      </c>
      <c r="AU42" t="s">
        <v>28</v>
      </c>
      <c r="AV42" s="3" t="s">
        <v>301</v>
      </c>
      <c r="AW42" s="3" t="s">
        <v>301</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35">
      <c r="B43" t="s">
        <v>26</v>
      </c>
      <c r="C43" t="s">
        <v>414</v>
      </c>
      <c r="D43" t="s">
        <v>27</v>
      </c>
      <c r="E43" t="s">
        <v>419</v>
      </c>
      <c r="G43" s="1" t="s">
        <v>29</v>
      </c>
      <c r="J43">
        <v>1500</v>
      </c>
      <c r="K43">
        <v>1800</v>
      </c>
      <c r="L43">
        <v>1500</v>
      </c>
      <c r="M43">
        <v>1800</v>
      </c>
      <c r="N43">
        <v>1500</v>
      </c>
      <c r="O43">
        <v>1800</v>
      </c>
      <c r="P43">
        <v>1500</v>
      </c>
      <c r="Q43">
        <v>1800</v>
      </c>
      <c r="R43">
        <v>1500</v>
      </c>
      <c r="S43">
        <v>1800</v>
      </c>
      <c r="V43" t="s">
        <v>763</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289</v>
      </c>
      <c r="AT43" t="s">
        <v>299</v>
      </c>
      <c r="AU43" t="s">
        <v>28</v>
      </c>
      <c r="AV43" s="3" t="s">
        <v>300</v>
      </c>
      <c r="AW43" s="3" t="s">
        <v>301</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35">
      <c r="B44" t="s">
        <v>156</v>
      </c>
      <c r="C44" t="s">
        <v>414</v>
      </c>
      <c r="D44" t="s">
        <v>157</v>
      </c>
      <c r="E44" t="s">
        <v>419</v>
      </c>
      <c r="G44" t="s">
        <v>158</v>
      </c>
      <c r="H44">
        <v>1200</v>
      </c>
      <c r="I44">
        <v>1900</v>
      </c>
      <c r="N44">
        <v>1600</v>
      </c>
      <c r="O44">
        <v>2100</v>
      </c>
      <c r="P44">
        <v>1600</v>
      </c>
      <c r="Q44">
        <v>2100</v>
      </c>
      <c r="V44" t="s">
        <v>799</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330</v>
      </c>
      <c r="AS44" t="s">
        <v>289</v>
      </c>
      <c r="AU44" t="s">
        <v>28</v>
      </c>
      <c r="AV44" s="3" t="s">
        <v>300</v>
      </c>
      <c r="AW44" s="3" t="s">
        <v>300</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35">
      <c r="B45" t="s">
        <v>77</v>
      </c>
      <c r="C45" t="s">
        <v>414</v>
      </c>
      <c r="D45" t="s">
        <v>78</v>
      </c>
      <c r="E45" t="s">
        <v>419</v>
      </c>
      <c r="G45" s="1" t="s">
        <v>79</v>
      </c>
      <c r="H45">
        <v>2200</v>
      </c>
      <c r="I45">
        <v>2400</v>
      </c>
      <c r="J45">
        <v>1500</v>
      </c>
      <c r="K45">
        <v>1800</v>
      </c>
      <c r="L45">
        <v>1500</v>
      </c>
      <c r="M45">
        <v>1800</v>
      </c>
      <c r="N45">
        <v>1500</v>
      </c>
      <c r="O45">
        <v>1800</v>
      </c>
      <c r="P45">
        <v>1500</v>
      </c>
      <c r="Q45">
        <v>1800</v>
      </c>
      <c r="R45">
        <v>2200</v>
      </c>
      <c r="S45">
        <v>2400</v>
      </c>
      <c r="T45">
        <v>2200</v>
      </c>
      <c r="U45">
        <v>2400</v>
      </c>
      <c r="V45" t="s">
        <v>469</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309</v>
      </c>
      <c r="AS45" t="s">
        <v>289</v>
      </c>
      <c r="AU45" t="s">
        <v>28</v>
      </c>
      <c r="AV45" s="3" t="s">
        <v>300</v>
      </c>
      <c r="AW45" s="3" t="s">
        <v>301</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35">
      <c r="B46" t="s">
        <v>734</v>
      </c>
      <c r="C46" t="s">
        <v>414</v>
      </c>
      <c r="E46" t="s">
        <v>419</v>
      </c>
      <c r="G46" s="1" t="s">
        <v>735</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289</v>
      </c>
      <c r="AT46" t="s">
        <v>736</v>
      </c>
      <c r="AU46" t="s">
        <v>292</v>
      </c>
      <c r="AV46" s="3" t="s">
        <v>301</v>
      </c>
      <c r="AW46" s="3" t="s">
        <v>301</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35">
      <c r="B47" t="s">
        <v>432</v>
      </c>
      <c r="C47" t="s">
        <v>416</v>
      </c>
      <c r="E47" t="s">
        <v>419</v>
      </c>
      <c r="G47" t="s">
        <v>446</v>
      </c>
      <c r="J47">
        <v>1500</v>
      </c>
      <c r="K47">
        <v>1800</v>
      </c>
      <c r="L47">
        <v>1500</v>
      </c>
      <c r="M47">
        <v>1800</v>
      </c>
      <c r="N47">
        <v>1500</v>
      </c>
      <c r="O47">
        <v>1800</v>
      </c>
      <c r="P47">
        <v>1500</v>
      </c>
      <c r="Q47">
        <v>1800</v>
      </c>
      <c r="R47">
        <v>1500</v>
      </c>
      <c r="S47">
        <v>1800</v>
      </c>
      <c r="V47" t="s">
        <v>467</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447</v>
      </c>
      <c r="AU47" t="s">
        <v>28</v>
      </c>
      <c r="AV47" s="3" t="s">
        <v>300</v>
      </c>
      <c r="AW47" s="3" t="s">
        <v>300</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448</v>
      </c>
    </row>
    <row r="48" spans="2:64" ht="21" customHeight="1" x14ac:dyDescent="0.35">
      <c r="B48" t="s">
        <v>433</v>
      </c>
      <c r="C48" t="s">
        <v>303</v>
      </c>
      <c r="E48" t="s">
        <v>54</v>
      </c>
      <c r="G48" t="s">
        <v>449</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293</v>
      </c>
      <c r="AV48" s="3" t="s">
        <v>301</v>
      </c>
      <c r="AW48" s="3" t="s">
        <v>301</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450</v>
      </c>
    </row>
    <row r="49" spans="2:64" ht="21" customHeight="1" x14ac:dyDescent="0.35">
      <c r="B49" t="s">
        <v>502</v>
      </c>
      <c r="C49" t="s">
        <v>416</v>
      </c>
      <c r="D49" t="s">
        <v>180</v>
      </c>
      <c r="E49" t="s">
        <v>419</v>
      </c>
      <c r="G49" t="s">
        <v>181</v>
      </c>
      <c r="L49">
        <v>1600</v>
      </c>
      <c r="M49">
        <v>1800</v>
      </c>
      <c r="N49">
        <v>1600</v>
      </c>
      <c r="O49">
        <v>1800</v>
      </c>
      <c r="P49">
        <v>1600</v>
      </c>
      <c r="Q49">
        <v>1800</v>
      </c>
      <c r="R49">
        <v>1600</v>
      </c>
      <c r="S49">
        <v>1800</v>
      </c>
      <c r="V49" t="s">
        <v>764</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250</v>
      </c>
      <c r="AS49" t="s">
        <v>289</v>
      </c>
      <c r="AU49" t="s">
        <v>293</v>
      </c>
      <c r="AV49" s="3" t="s">
        <v>301</v>
      </c>
      <c r="AW49" s="3" t="s">
        <v>301</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35">
      <c r="B50" t="s">
        <v>618</v>
      </c>
      <c r="C50" t="s">
        <v>414</v>
      </c>
      <c r="E50" t="s">
        <v>54</v>
      </c>
      <c r="G50" t="s">
        <v>640</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655</v>
      </c>
      <c r="AU50" t="s">
        <v>292</v>
      </c>
      <c r="AV50" s="3" t="s">
        <v>301</v>
      </c>
      <c r="AW50" s="3" t="s">
        <v>301</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35">
      <c r="B51" t="s">
        <v>86</v>
      </c>
      <c r="C51" t="s">
        <v>303</v>
      </c>
      <c r="D51" t="s">
        <v>87</v>
      </c>
      <c r="E51" t="s">
        <v>419</v>
      </c>
      <c r="G51" s="1" t="s">
        <v>88</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306</v>
      </c>
      <c r="AU51" t="s">
        <v>293</v>
      </c>
      <c r="AV51" s="3" t="s">
        <v>301</v>
      </c>
      <c r="AW51" s="3" t="s">
        <v>301</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35">
      <c r="B52" t="s">
        <v>68</v>
      </c>
      <c r="C52" t="s">
        <v>416</v>
      </c>
      <c r="D52" t="s">
        <v>69</v>
      </c>
      <c r="E52" t="s">
        <v>419</v>
      </c>
      <c r="G52" s="1" t="s">
        <v>70</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306</v>
      </c>
      <c r="AU52" t="s">
        <v>293</v>
      </c>
      <c r="AV52" s="3" t="s">
        <v>301</v>
      </c>
      <c r="AW52" s="3" t="s">
        <v>301</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35">
      <c r="B53" t="s">
        <v>608</v>
      </c>
      <c r="C53" t="s">
        <v>415</v>
      </c>
      <c r="E53" t="s">
        <v>419</v>
      </c>
      <c r="G53" t="s">
        <v>630</v>
      </c>
      <c r="L53">
        <v>1600</v>
      </c>
      <c r="M53">
        <v>1800</v>
      </c>
      <c r="N53">
        <v>1600</v>
      </c>
      <c r="O53">
        <v>1800</v>
      </c>
      <c r="P53">
        <v>1600</v>
      </c>
      <c r="Q53">
        <v>1800</v>
      </c>
      <c r="R53">
        <v>1600</v>
      </c>
      <c r="S53">
        <v>1800</v>
      </c>
      <c r="T53">
        <v>1600</v>
      </c>
      <c r="U53">
        <v>1800</v>
      </c>
      <c r="V53" t="s">
        <v>744</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656</v>
      </c>
      <c r="AS53" t="s">
        <v>289</v>
      </c>
      <c r="AU53" t="s">
        <v>293</v>
      </c>
      <c r="AV53" s="3" t="s">
        <v>300</v>
      </c>
      <c r="AW53" s="3" t="s">
        <v>300</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35">
      <c r="B54" t="s">
        <v>159</v>
      </c>
      <c r="C54" t="s">
        <v>303</v>
      </c>
      <c r="D54" t="s">
        <v>160</v>
      </c>
      <c r="E54" t="s">
        <v>419</v>
      </c>
      <c r="G54" t="s">
        <v>161</v>
      </c>
      <c r="N54">
        <v>1600</v>
      </c>
      <c r="O54">
        <v>1800</v>
      </c>
      <c r="P54">
        <v>1600</v>
      </c>
      <c r="Q54">
        <v>1800</v>
      </c>
      <c r="V54" t="s">
        <v>723</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331</v>
      </c>
      <c r="AS54" t="s">
        <v>289</v>
      </c>
      <c r="AT54" t="s">
        <v>736</v>
      </c>
      <c r="AU54" t="s">
        <v>293</v>
      </c>
      <c r="AV54" s="3" t="s">
        <v>301</v>
      </c>
      <c r="AW54" s="3" t="s">
        <v>301</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35">
      <c r="B55" t="s">
        <v>263</v>
      </c>
      <c r="C55" t="s">
        <v>414</v>
      </c>
      <c r="D55" t="s">
        <v>218</v>
      </c>
      <c r="E55" t="s">
        <v>419</v>
      </c>
      <c r="G55" s="6" t="s">
        <v>286</v>
      </c>
      <c r="J55">
        <v>1630</v>
      </c>
      <c r="K55">
        <v>1900</v>
      </c>
      <c r="L55">
        <v>1630</v>
      </c>
      <c r="M55">
        <v>1900</v>
      </c>
      <c r="N55">
        <v>1630</v>
      </c>
      <c r="O55">
        <v>2400</v>
      </c>
      <c r="P55">
        <v>1630</v>
      </c>
      <c r="Q55">
        <v>1900</v>
      </c>
      <c r="R55">
        <v>1630</v>
      </c>
      <c r="S55">
        <v>1900</v>
      </c>
      <c r="V55" t="s">
        <v>778</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353</v>
      </c>
      <c r="AU55" t="s">
        <v>292</v>
      </c>
      <c r="AV55" s="3" t="s">
        <v>300</v>
      </c>
      <c r="AW55" s="3" t="s">
        <v>300</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35">
      <c r="B56" t="s">
        <v>361</v>
      </c>
      <c r="C56" t="s">
        <v>414</v>
      </c>
      <c r="D56" t="s">
        <v>363</v>
      </c>
      <c r="E56" t="s">
        <v>419</v>
      </c>
      <c r="G56" s="6" t="s">
        <v>362</v>
      </c>
      <c r="H56">
        <v>1500</v>
      </c>
      <c r="I56">
        <v>1800</v>
      </c>
      <c r="J56">
        <v>1500</v>
      </c>
      <c r="K56">
        <v>1800</v>
      </c>
      <c r="L56">
        <v>1500</v>
      </c>
      <c r="M56">
        <v>1800</v>
      </c>
      <c r="N56">
        <v>1500</v>
      </c>
      <c r="O56">
        <v>1800</v>
      </c>
      <c r="P56">
        <v>1500</v>
      </c>
      <c r="Q56">
        <v>1800</v>
      </c>
      <c r="R56">
        <v>1500</v>
      </c>
      <c r="S56">
        <v>1800</v>
      </c>
      <c r="T56">
        <v>1500</v>
      </c>
      <c r="U56">
        <v>1800</v>
      </c>
      <c r="V56" t="s">
        <v>779</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364</v>
      </c>
      <c r="AU56" t="s">
        <v>28</v>
      </c>
      <c r="AV56" s="3" t="s">
        <v>300</v>
      </c>
      <c r="AW56" s="3" t="s">
        <v>300</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35">
      <c r="B57" t="s">
        <v>786</v>
      </c>
      <c r="C57" t="s">
        <v>416</v>
      </c>
      <c r="E57" t="s">
        <v>419</v>
      </c>
      <c r="G57" s="16" t="s">
        <v>789</v>
      </c>
      <c r="J57">
        <v>1500</v>
      </c>
      <c r="K57">
        <v>1800</v>
      </c>
      <c r="L57">
        <v>1500</v>
      </c>
      <c r="M57">
        <v>1800</v>
      </c>
      <c r="N57">
        <v>1500</v>
      </c>
      <c r="O57">
        <v>1800</v>
      </c>
      <c r="P57">
        <v>1500</v>
      </c>
      <c r="Q57">
        <v>1800</v>
      </c>
      <c r="V57" t="s">
        <v>787</v>
      </c>
      <c r="W57" t="str">
        <f t="shared" ref="W57" si="89">IF(H57&gt;0,H57/100,"")</f>
        <v/>
      </c>
      <c r="X57" t="str">
        <f t="shared" ref="X57" si="90">IF(I57&gt;0,I57/100,"")</f>
        <v/>
      </c>
      <c r="Y57">
        <f t="shared" ref="Y57" si="91">IF(J57&gt;0,J57/100,"")</f>
        <v>15</v>
      </c>
      <c r="Z57">
        <f t="shared" ref="Z57" si="92">IF(K57&gt;0,K57/100,"")</f>
        <v>18</v>
      </c>
      <c r="AA57">
        <f t="shared" ref="AA57" si="93">IF(L57&gt;0,L57/100,"")</f>
        <v>15</v>
      </c>
      <c r="AB57">
        <f t="shared" ref="AB57" si="94">IF(M57&gt;0,M57/100,"")</f>
        <v>18</v>
      </c>
      <c r="AC57">
        <f t="shared" ref="AC57" si="95">IF(N57&gt;0,N57/100,"")</f>
        <v>15</v>
      </c>
      <c r="AD57">
        <f t="shared" ref="AD57" si="96">IF(O57&gt;0,O57/100,"")</f>
        <v>18</v>
      </c>
      <c r="AE57">
        <f t="shared" ref="AE57" si="97">IF(P57&gt;0,P57/100,"")</f>
        <v>15</v>
      </c>
      <c r="AF57">
        <f t="shared" ref="AF57" si="98">IF(Q57&gt;0,Q57/100,"")</f>
        <v>18</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3pm-6pm</v>
      </c>
      <c r="AM57" t="str">
        <f t="shared" ref="AM57" si="105">IF(L57&gt;0,CONCATENATE(IF(AA57&lt;=12,AA57,AA57-12),IF(OR(AA57&lt;12,AA57=24),"am","pm"),"-",IF(AB57&lt;=12,AB57,AB57-12),IF(OR(AB57&lt;12,AB57=24),"am","pm")),"")</f>
        <v>3pm-6pm</v>
      </c>
      <c r="AN57" t="str">
        <f t="shared" ref="AN57" si="106">IF(N57&gt;0,CONCATENATE(IF(AC57&lt;=12,AC57,AC57-12),IF(OR(AC57&lt;12,AC57=24),"am","pm"),"-",IF(AD57&lt;=12,AD57,AD57-12),IF(OR(AD57&lt;12,AD57=24),"am","pm")),"")</f>
        <v>3pm-6pm</v>
      </c>
      <c r="AO57" t="str">
        <f t="shared" ref="AO57" si="107">IF(P57&gt;0,CONCATENATE(IF(AE57&lt;=12,AE57,AE57-12),IF(OR(AE57&lt;12,AE57=24),"am","pm"),"-",IF(AF57&lt;=12,AF57,AF57-12),IF(OR(AF57&lt;12,AF57=24),"am","pm")),"")</f>
        <v>3pm-6pm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788</v>
      </c>
      <c r="AU57" t="s">
        <v>293</v>
      </c>
      <c r="AV57" s="3" t="s">
        <v>300</v>
      </c>
      <c r="AW57" s="3" t="s">
        <v>301</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35">
      <c r="B58" t="s">
        <v>627</v>
      </c>
      <c r="C58" t="s">
        <v>414</v>
      </c>
      <c r="E58" t="s">
        <v>54</v>
      </c>
      <c r="G58" t="s">
        <v>646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657</v>
      </c>
      <c r="AU58" t="s">
        <v>292</v>
      </c>
      <c r="AV58" s="3" t="s">
        <v>301</v>
      </c>
      <c r="AW58" s="3" t="s">
        <v>301</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35">
      <c r="B59" t="s">
        <v>434</v>
      </c>
      <c r="C59" t="s">
        <v>416</v>
      </c>
      <c r="E59" t="s">
        <v>54</v>
      </c>
      <c r="G59" t="s">
        <v>451</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293</v>
      </c>
      <c r="AV59" s="3" t="s">
        <v>301</v>
      </c>
      <c r="AW59" s="3" t="s">
        <v>301</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448</v>
      </c>
    </row>
    <row r="60" spans="2:64" ht="21" customHeight="1" x14ac:dyDescent="0.35">
      <c r="B60" t="s">
        <v>251</v>
      </c>
      <c r="C60" t="s">
        <v>414</v>
      </c>
      <c r="D60" t="s">
        <v>182</v>
      </c>
      <c r="E60" t="s">
        <v>419</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340</v>
      </c>
      <c r="AU60" t="s">
        <v>293</v>
      </c>
      <c r="AV60" s="3" t="s">
        <v>301</v>
      </c>
      <c r="AW60" s="3" t="s">
        <v>301</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35">
      <c r="B61" t="s">
        <v>98</v>
      </c>
      <c r="C61" t="s">
        <v>414</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775</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313</v>
      </c>
      <c r="AU61" t="s">
        <v>28</v>
      </c>
      <c r="AV61" s="3" t="s">
        <v>300</v>
      </c>
      <c r="AW61" s="3" t="s">
        <v>300</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35">
      <c r="B62" t="s">
        <v>73</v>
      </c>
      <c r="C62" t="s">
        <v>417</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308</v>
      </c>
      <c r="AU62" t="s">
        <v>293</v>
      </c>
      <c r="AV62" s="3" t="s">
        <v>301</v>
      </c>
      <c r="AW62" s="3" t="s">
        <v>301</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35">
      <c r="B63" t="s">
        <v>692</v>
      </c>
      <c r="C63" t="s">
        <v>414</v>
      </c>
      <c r="E63" t="s">
        <v>54</v>
      </c>
      <c r="G63" s="6" t="s">
        <v>700</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701</v>
      </c>
      <c r="AS63" t="s">
        <v>289</v>
      </c>
      <c r="AU63" t="s">
        <v>28</v>
      </c>
      <c r="AV63" s="3" t="s">
        <v>301</v>
      </c>
      <c r="AW63" s="3" t="s">
        <v>301</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35">
      <c r="B64" t="s">
        <v>264</v>
      </c>
      <c r="C64" t="s">
        <v>414</v>
      </c>
      <c r="D64" t="s">
        <v>265</v>
      </c>
      <c r="E64" t="s">
        <v>419</v>
      </c>
      <c r="G64" t="s">
        <v>271</v>
      </c>
      <c r="H64">
        <v>1400</v>
      </c>
      <c r="I64">
        <v>2200</v>
      </c>
      <c r="J64">
        <v>1600</v>
      </c>
      <c r="K64">
        <v>1800</v>
      </c>
      <c r="L64">
        <v>1600</v>
      </c>
      <c r="M64">
        <v>1800</v>
      </c>
      <c r="N64">
        <v>1600</v>
      </c>
      <c r="O64">
        <v>1800</v>
      </c>
      <c r="P64">
        <v>1600</v>
      </c>
      <c r="Q64">
        <v>1800</v>
      </c>
      <c r="R64">
        <v>1600</v>
      </c>
      <c r="S64">
        <v>1800</v>
      </c>
      <c r="T64">
        <v>1600</v>
      </c>
      <c r="U64">
        <v>1800</v>
      </c>
      <c r="V64" t="s">
        <v>270</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354</v>
      </c>
      <c r="AS64" t="s">
        <v>289</v>
      </c>
      <c r="AU64" t="s">
        <v>292</v>
      </c>
      <c r="AV64" s="3" t="s">
        <v>300</v>
      </c>
      <c r="AW64" s="3" t="s">
        <v>301</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35">
      <c r="B65" t="s">
        <v>272</v>
      </c>
      <c r="C65" t="s">
        <v>303</v>
      </c>
      <c r="D65" t="s">
        <v>180</v>
      </c>
      <c r="E65" t="s">
        <v>419</v>
      </c>
      <c r="G65" t="s">
        <v>273</v>
      </c>
      <c r="J65">
        <v>1500</v>
      </c>
      <c r="K65">
        <v>1800</v>
      </c>
      <c r="L65">
        <v>1500</v>
      </c>
      <c r="M65">
        <v>1800</v>
      </c>
      <c r="N65">
        <v>1500</v>
      </c>
      <c r="O65">
        <v>1800</v>
      </c>
      <c r="P65">
        <v>1500</v>
      </c>
      <c r="Q65">
        <v>1800</v>
      </c>
      <c r="R65">
        <v>1500</v>
      </c>
      <c r="S65">
        <v>1800</v>
      </c>
      <c r="V65" t="s">
        <v>678</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355</v>
      </c>
      <c r="AS65" t="s">
        <v>289</v>
      </c>
      <c r="AU65" t="s">
        <v>293</v>
      </c>
      <c r="AV65" s="3" t="s">
        <v>300</v>
      </c>
      <c r="AW65" s="3" t="s">
        <v>300</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x14ac:dyDescent="0.35">
      <c r="B66" t="s">
        <v>694</v>
      </c>
      <c r="C66" t="s">
        <v>303</v>
      </c>
      <c r="E66" t="s">
        <v>419</v>
      </c>
      <c r="G66" s="6" t="s">
        <v>704</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705</v>
      </c>
      <c r="AU66" t="s">
        <v>293</v>
      </c>
      <c r="AV66" s="3" t="s">
        <v>301</v>
      </c>
      <c r="AW66" s="3" t="s">
        <v>301</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35">
      <c r="B67" t="s">
        <v>495</v>
      </c>
      <c r="C67" t="s">
        <v>414</v>
      </c>
      <c r="G67" t="s">
        <v>494</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28</v>
      </c>
      <c r="AV67" s="3" t="s">
        <v>301</v>
      </c>
      <c r="AW67" s="3" t="s">
        <v>301</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35">
      <c r="B68" t="s">
        <v>184</v>
      </c>
      <c r="C68" t="s">
        <v>417</v>
      </c>
      <c r="D68" t="s">
        <v>53</v>
      </c>
      <c r="E68" t="s">
        <v>54</v>
      </c>
      <c r="G68" t="s">
        <v>185</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252</v>
      </c>
      <c r="AU68" t="s">
        <v>28</v>
      </c>
      <c r="AV68" s="3" t="s">
        <v>300</v>
      </c>
      <c r="AW68" s="3" t="s">
        <v>300</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35">
      <c r="B69" t="s">
        <v>186</v>
      </c>
      <c r="C69" t="s">
        <v>416</v>
      </c>
      <c r="D69" t="s">
        <v>53</v>
      </c>
      <c r="E69" t="s">
        <v>54</v>
      </c>
      <c r="G69" t="s">
        <v>187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253</v>
      </c>
      <c r="AU69" t="s">
        <v>293</v>
      </c>
      <c r="AV69" s="3" t="s">
        <v>300</v>
      </c>
      <c r="AW69" s="3" t="s">
        <v>300</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35">
      <c r="B70" t="s">
        <v>435</v>
      </c>
      <c r="C70" t="s">
        <v>303</v>
      </c>
      <c r="E70" t="s">
        <v>419</v>
      </c>
      <c r="G70" t="s">
        <v>452</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293</v>
      </c>
      <c r="AV70" s="3" t="s">
        <v>301</v>
      </c>
      <c r="AW70" s="3" t="s">
        <v>301</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445</v>
      </c>
    </row>
    <row r="71" spans="2:64" ht="21" customHeight="1" x14ac:dyDescent="0.35">
      <c r="B71" t="s">
        <v>188</v>
      </c>
      <c r="C71" t="s">
        <v>303</v>
      </c>
      <c r="D71" t="s">
        <v>265</v>
      </c>
      <c r="E71" t="s">
        <v>419</v>
      </c>
      <c r="G71" t="s">
        <v>189</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254</v>
      </c>
      <c r="AS71" t="s">
        <v>289</v>
      </c>
      <c r="AU71" t="s">
        <v>293</v>
      </c>
      <c r="AV71" s="3" t="s">
        <v>301</v>
      </c>
      <c r="AW71" s="3" t="s">
        <v>301</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35">
      <c r="B72" t="s">
        <v>555</v>
      </c>
      <c r="C72" t="s">
        <v>414</v>
      </c>
      <c r="E72" t="s">
        <v>419</v>
      </c>
      <c r="G72" s="6" t="s">
        <v>556</v>
      </c>
      <c r="H72">
        <v>1600</v>
      </c>
      <c r="I72">
        <v>1800</v>
      </c>
      <c r="J72">
        <v>1600</v>
      </c>
      <c r="K72">
        <v>1800</v>
      </c>
      <c r="L72">
        <v>1600</v>
      </c>
      <c r="M72">
        <v>1800</v>
      </c>
      <c r="N72">
        <v>1600</v>
      </c>
      <c r="O72">
        <v>1800</v>
      </c>
      <c r="P72">
        <v>1600</v>
      </c>
      <c r="Q72">
        <v>1800</v>
      </c>
      <c r="R72">
        <v>1600</v>
      </c>
      <c r="S72">
        <v>1800</v>
      </c>
      <c r="T72">
        <v>1600</v>
      </c>
      <c r="U72">
        <v>1800</v>
      </c>
      <c r="V72" s="4" t="s">
        <v>687</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557</v>
      </c>
      <c r="AS72" t="s">
        <v>289</v>
      </c>
      <c r="AU72" t="s">
        <v>293</v>
      </c>
      <c r="AV72" s="3" t="s">
        <v>300</v>
      </c>
      <c r="AW72" s="3" t="s">
        <v>301</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35">
      <c r="B73" t="s">
        <v>496</v>
      </c>
      <c r="C73" t="s">
        <v>677</v>
      </c>
      <c r="E73" t="s">
        <v>419</v>
      </c>
      <c r="G73" t="s">
        <v>497</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293</v>
      </c>
      <c r="AV73" s="3" t="s">
        <v>301</v>
      </c>
      <c r="AW73" s="3" t="s">
        <v>301</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35">
      <c r="B74" t="s">
        <v>683</v>
      </c>
      <c r="C74" t="s">
        <v>680</v>
      </c>
      <c r="E74" t="s">
        <v>419</v>
      </c>
      <c r="G74" t="s">
        <v>686</v>
      </c>
      <c r="H74">
        <v>1500</v>
      </c>
      <c r="I74">
        <v>1800</v>
      </c>
      <c r="J74">
        <v>1500</v>
      </c>
      <c r="K74">
        <v>2100</v>
      </c>
      <c r="L74">
        <v>1500</v>
      </c>
      <c r="M74">
        <v>1800</v>
      </c>
      <c r="N74">
        <v>1500</v>
      </c>
      <c r="O74">
        <v>1800</v>
      </c>
      <c r="P74">
        <v>1500</v>
      </c>
      <c r="Q74">
        <v>1800</v>
      </c>
      <c r="R74">
        <v>1500</v>
      </c>
      <c r="S74">
        <v>1800</v>
      </c>
      <c r="T74">
        <v>1500</v>
      </c>
      <c r="U74">
        <v>1800</v>
      </c>
      <c r="V74" t="s">
        <v>685</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684</v>
      </c>
      <c r="AU74" t="s">
        <v>293</v>
      </c>
      <c r="AV74" s="3" t="s">
        <v>300</v>
      </c>
      <c r="AW74" s="3" t="s">
        <v>300</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35">
      <c r="B75" t="s">
        <v>274</v>
      </c>
      <c r="C75" t="s">
        <v>414</v>
      </c>
      <c r="D75" t="s">
        <v>265</v>
      </c>
      <c r="E75" t="s">
        <v>419</v>
      </c>
      <c r="G75" t="s">
        <v>275</v>
      </c>
      <c r="H75">
        <v>1400</v>
      </c>
      <c r="I75">
        <v>2400</v>
      </c>
      <c r="J75">
        <v>1600</v>
      </c>
      <c r="K75">
        <v>1900</v>
      </c>
      <c r="L75">
        <v>1600</v>
      </c>
      <c r="M75">
        <v>1900</v>
      </c>
      <c r="N75">
        <v>1600</v>
      </c>
      <c r="O75">
        <v>1900</v>
      </c>
      <c r="P75">
        <v>1600</v>
      </c>
      <c r="Q75">
        <v>1900</v>
      </c>
      <c r="R75">
        <v>1600</v>
      </c>
      <c r="S75">
        <v>1900</v>
      </c>
      <c r="T75">
        <v>1600</v>
      </c>
      <c r="U75">
        <v>1900</v>
      </c>
      <c r="V75" t="s">
        <v>743</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356</v>
      </c>
      <c r="AU75" t="s">
        <v>292</v>
      </c>
      <c r="AV75" s="3" t="s">
        <v>300</v>
      </c>
      <c r="AW75" s="3" t="s">
        <v>301</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35">
      <c r="B76" t="s">
        <v>625</v>
      </c>
      <c r="C76" t="s">
        <v>414</v>
      </c>
      <c r="E76" t="s">
        <v>419</v>
      </c>
      <c r="G76" t="s">
        <v>644</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658</v>
      </c>
      <c r="AU76" t="s">
        <v>292</v>
      </c>
      <c r="AV76" s="3" t="s">
        <v>301</v>
      </c>
      <c r="AW76" s="3" t="s">
        <v>301</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35">
      <c r="B77" t="s">
        <v>190</v>
      </c>
      <c r="C77" t="s">
        <v>414</v>
      </c>
      <c r="D77" t="s">
        <v>265</v>
      </c>
      <c r="E77" t="s">
        <v>419</v>
      </c>
      <c r="G77" t="s">
        <v>191</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341</v>
      </c>
      <c r="AS77" t="s">
        <v>289</v>
      </c>
      <c r="AT77" t="s">
        <v>299</v>
      </c>
      <c r="AU77" t="s">
        <v>28</v>
      </c>
      <c r="AV77" s="3" t="s">
        <v>301</v>
      </c>
      <c r="AW77" s="3" t="s">
        <v>301</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x14ac:dyDescent="0.35">
      <c r="B78" t="s">
        <v>46</v>
      </c>
      <c r="C78" t="s">
        <v>414</v>
      </c>
      <c r="D78" t="s">
        <v>47</v>
      </c>
      <c r="E78" t="s">
        <v>419</v>
      </c>
      <c r="G78" s="1" t="s">
        <v>48</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233</v>
      </c>
      <c r="AU78" t="s">
        <v>292</v>
      </c>
      <c r="AV78" s="3" t="s">
        <v>301</v>
      </c>
      <c r="AW78" s="3" t="s">
        <v>301</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x14ac:dyDescent="0.35">
      <c r="B79" t="s">
        <v>162</v>
      </c>
      <c r="C79" t="s">
        <v>414</v>
      </c>
      <c r="D79" t="s">
        <v>53</v>
      </c>
      <c r="E79" t="s">
        <v>54</v>
      </c>
      <c r="G79" t="s">
        <v>163</v>
      </c>
      <c r="H79">
        <v>1500</v>
      </c>
      <c r="I79">
        <v>2000</v>
      </c>
      <c r="J79">
        <v>1500</v>
      </c>
      <c r="K79">
        <v>2000</v>
      </c>
      <c r="L79">
        <v>1500</v>
      </c>
      <c r="M79">
        <v>2000</v>
      </c>
      <c r="N79">
        <v>1500</v>
      </c>
      <c r="O79">
        <v>2000</v>
      </c>
      <c r="P79">
        <v>1500</v>
      </c>
      <c r="Q79">
        <v>2000</v>
      </c>
      <c r="R79">
        <v>1500</v>
      </c>
      <c r="S79">
        <v>2000</v>
      </c>
      <c r="T79">
        <v>1500</v>
      </c>
      <c r="U79">
        <v>2000</v>
      </c>
      <c r="V79" t="s">
        <v>470</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332</v>
      </c>
      <c r="AS79" t="s">
        <v>289</v>
      </c>
      <c r="AU79" t="s">
        <v>292</v>
      </c>
      <c r="AV79" s="3" t="s">
        <v>300</v>
      </c>
      <c r="AW79" s="3" t="s">
        <v>300</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x14ac:dyDescent="0.35">
      <c r="B80" t="s">
        <v>436</v>
      </c>
      <c r="C80" t="s">
        <v>303</v>
      </c>
      <c r="E80" t="s">
        <v>419</v>
      </c>
      <c r="G80" t="s">
        <v>454</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293</v>
      </c>
      <c r="AV80" s="3" t="s">
        <v>301</v>
      </c>
      <c r="AW80" s="3" t="s">
        <v>301</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453</v>
      </c>
    </row>
    <row r="81" spans="2:64" ht="21" customHeight="1" x14ac:dyDescent="0.35">
      <c r="B81" t="s">
        <v>732</v>
      </c>
      <c r="C81" t="s">
        <v>414</v>
      </c>
      <c r="E81" t="s">
        <v>419</v>
      </c>
      <c r="G81" s="6" t="s">
        <v>733</v>
      </c>
      <c r="H81">
        <v>1600</v>
      </c>
      <c r="I81">
        <v>2200</v>
      </c>
      <c r="J81">
        <v>1600</v>
      </c>
      <c r="K81">
        <v>1800</v>
      </c>
      <c r="L81">
        <v>1600</v>
      </c>
      <c r="M81">
        <v>1800</v>
      </c>
      <c r="N81">
        <v>1600</v>
      </c>
      <c r="O81">
        <v>1800</v>
      </c>
      <c r="P81">
        <v>1600</v>
      </c>
      <c r="Q81">
        <v>1800</v>
      </c>
      <c r="R81">
        <v>1600</v>
      </c>
      <c r="S81">
        <v>1800</v>
      </c>
      <c r="V81" t="s">
        <v>774</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289</v>
      </c>
      <c r="AU81" t="s">
        <v>28</v>
      </c>
      <c r="AV81" s="3" t="s">
        <v>300</v>
      </c>
      <c r="AW81" s="3" t="s">
        <v>301</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x14ac:dyDescent="0.35">
      <c r="B82" t="s">
        <v>192</v>
      </c>
      <c r="C82" t="s">
        <v>417</v>
      </c>
      <c r="D82" t="s">
        <v>265</v>
      </c>
      <c r="E82" t="s">
        <v>419</v>
      </c>
      <c r="G82" t="s">
        <v>193</v>
      </c>
      <c r="J82">
        <v>1300</v>
      </c>
      <c r="K82">
        <v>2100</v>
      </c>
      <c r="L82">
        <v>1300</v>
      </c>
      <c r="M82">
        <v>2100</v>
      </c>
      <c r="P82">
        <v>1300</v>
      </c>
      <c r="Q82">
        <v>2100</v>
      </c>
      <c r="V82" t="s">
        <v>776</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342</v>
      </c>
      <c r="AU82" s="3" t="s">
        <v>300</v>
      </c>
      <c r="AV82" s="3" t="s">
        <v>301</v>
      </c>
      <c r="AW82" s="3" t="s">
        <v>301</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x14ac:dyDescent="0.35">
      <c r="B83" t="s">
        <v>24</v>
      </c>
      <c r="C83" t="s">
        <v>303</v>
      </c>
      <c r="D83" t="s">
        <v>135</v>
      </c>
      <c r="E83" t="s">
        <v>419</v>
      </c>
      <c r="G83" s="1" t="s">
        <v>136</v>
      </c>
      <c r="H83">
        <v>1500</v>
      </c>
      <c r="I83">
        <v>1900</v>
      </c>
      <c r="J83">
        <v>1500</v>
      </c>
      <c r="K83">
        <v>1900</v>
      </c>
      <c r="L83">
        <v>1500</v>
      </c>
      <c r="M83">
        <v>1900</v>
      </c>
      <c r="N83">
        <v>1500</v>
      </c>
      <c r="O83">
        <v>1900</v>
      </c>
      <c r="P83">
        <v>1500</v>
      </c>
      <c r="Q83">
        <v>1900</v>
      </c>
      <c r="R83">
        <v>1500</v>
      </c>
      <c r="S83">
        <v>1900</v>
      </c>
      <c r="T83">
        <v>1500</v>
      </c>
      <c r="U83">
        <v>1900</v>
      </c>
      <c r="V83" t="s">
        <v>793</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326</v>
      </c>
      <c r="AU83" t="s">
        <v>293</v>
      </c>
      <c r="AV83" s="3" t="s">
        <v>300</v>
      </c>
      <c r="AW83" s="3" t="s">
        <v>301</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429</v>
      </c>
    </row>
    <row r="84" spans="2:64" ht="21" customHeight="1" x14ac:dyDescent="0.35">
      <c r="B84" t="s">
        <v>626</v>
      </c>
      <c r="C84" t="s">
        <v>416</v>
      </c>
      <c r="E84" t="s">
        <v>419</v>
      </c>
      <c r="G84" t="s">
        <v>645</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293</v>
      </c>
      <c r="AV84" s="3" t="s">
        <v>301</v>
      </c>
      <c r="AW84" s="3" t="s">
        <v>301</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x14ac:dyDescent="0.35">
      <c r="B85" t="s">
        <v>558</v>
      </c>
      <c r="C85" t="s">
        <v>417</v>
      </c>
      <c r="G85" s="6" t="s">
        <v>559</v>
      </c>
      <c r="H85">
        <v>1100</v>
      </c>
      <c r="I85">
        <v>1300</v>
      </c>
      <c r="J85">
        <v>1100</v>
      </c>
      <c r="K85">
        <v>1300</v>
      </c>
      <c r="L85">
        <v>1100</v>
      </c>
      <c r="M85">
        <v>1300</v>
      </c>
      <c r="N85">
        <v>1100</v>
      </c>
      <c r="O85">
        <v>1300</v>
      </c>
      <c r="P85">
        <v>1100</v>
      </c>
      <c r="Q85">
        <v>1300</v>
      </c>
      <c r="R85">
        <v>1100</v>
      </c>
      <c r="S85">
        <v>1300</v>
      </c>
      <c r="T85">
        <v>1100</v>
      </c>
      <c r="U85">
        <v>1300</v>
      </c>
      <c r="V85" t="s">
        <v>560</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561</v>
      </c>
      <c r="AS85" t="s">
        <v>289</v>
      </c>
      <c r="AU85" t="s">
        <v>28</v>
      </c>
      <c r="AV85" s="3" t="s">
        <v>300</v>
      </c>
      <c r="AW85" s="3" t="s">
        <v>300</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x14ac:dyDescent="0.35">
      <c r="B86" t="s">
        <v>92</v>
      </c>
      <c r="C86" t="s">
        <v>414</v>
      </c>
      <c r="D86" t="s">
        <v>93</v>
      </c>
      <c r="E86" t="s">
        <v>35</v>
      </c>
      <c r="G86" s="1" t="s">
        <v>94</v>
      </c>
      <c r="H86">
        <v>1600</v>
      </c>
      <c r="I86">
        <v>1800</v>
      </c>
      <c r="J86">
        <v>1600</v>
      </c>
      <c r="K86">
        <v>1800</v>
      </c>
      <c r="L86">
        <v>1600</v>
      </c>
      <c r="M86">
        <v>1800</v>
      </c>
      <c r="N86">
        <v>1600</v>
      </c>
      <c r="O86">
        <v>1800</v>
      </c>
      <c r="P86">
        <v>1600</v>
      </c>
      <c r="Q86">
        <v>1800</v>
      </c>
      <c r="R86">
        <v>1600</v>
      </c>
      <c r="S86">
        <v>1800</v>
      </c>
      <c r="T86">
        <v>1600</v>
      </c>
      <c r="U86">
        <v>1800</v>
      </c>
      <c r="V86" s="4" t="s">
        <v>797</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240</v>
      </c>
      <c r="AS86" t="s">
        <v>289</v>
      </c>
      <c r="AU86" t="s">
        <v>292</v>
      </c>
      <c r="AV86" s="3" t="s">
        <v>300</v>
      </c>
      <c r="AW86" s="3" t="s">
        <v>300</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x14ac:dyDescent="0.35">
      <c r="B87" t="s">
        <v>33</v>
      </c>
      <c r="C87" t="s">
        <v>414</v>
      </c>
      <c r="D87" t="s">
        <v>34</v>
      </c>
      <c r="E87" t="s">
        <v>35</v>
      </c>
      <c r="G87" s="1" t="s">
        <v>36</v>
      </c>
      <c r="J87">
        <v>1500</v>
      </c>
      <c r="K87">
        <v>1800</v>
      </c>
      <c r="L87">
        <v>1500</v>
      </c>
      <c r="M87">
        <v>1800</v>
      </c>
      <c r="N87">
        <v>1100</v>
      </c>
      <c r="O87">
        <v>2100</v>
      </c>
      <c r="P87">
        <v>1500</v>
      </c>
      <c r="Q87">
        <v>1800</v>
      </c>
      <c r="R87">
        <v>1500</v>
      </c>
      <c r="S87">
        <v>1800</v>
      </c>
      <c r="V87" t="s">
        <v>751</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228</v>
      </c>
      <c r="AS87" t="s">
        <v>289</v>
      </c>
      <c r="AU87" t="s">
        <v>292</v>
      </c>
      <c r="AV87" s="3" t="s">
        <v>300</v>
      </c>
      <c r="AW87" s="3" t="s">
        <v>300</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x14ac:dyDescent="0.35">
      <c r="B88" t="s">
        <v>115</v>
      </c>
      <c r="C88" t="s">
        <v>414</v>
      </c>
      <c r="D88" t="s">
        <v>116</v>
      </c>
      <c r="E88" t="s">
        <v>419</v>
      </c>
      <c r="G88" s="1" t="s">
        <v>117</v>
      </c>
      <c r="V88" t="s">
        <v>471</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320</v>
      </c>
      <c r="AS88" t="s">
        <v>289</v>
      </c>
      <c r="AU88" t="s">
        <v>28</v>
      </c>
      <c r="AV88" s="3" t="s">
        <v>300</v>
      </c>
      <c r="AW88" s="3" t="s">
        <v>300</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x14ac:dyDescent="0.35">
      <c r="B89" t="s">
        <v>667</v>
      </c>
      <c r="C89" t="s">
        <v>303</v>
      </c>
      <c r="E89" t="s">
        <v>419</v>
      </c>
      <c r="G89" s="6" t="s">
        <v>668</v>
      </c>
      <c r="AK89" t="str">
        <f t="shared" si="141"/>
        <v/>
      </c>
      <c r="AL89" t="str">
        <f t="shared" si="142"/>
        <v/>
      </c>
      <c r="AM89" t="str">
        <f t="shared" si="143"/>
        <v/>
      </c>
      <c r="AN89" t="str">
        <f t="shared" si="144"/>
        <v/>
      </c>
      <c r="AO89" t="str">
        <f t="shared" si="145"/>
        <v/>
      </c>
      <c r="AP89" t="str">
        <f t="shared" si="146"/>
        <v/>
      </c>
      <c r="AQ89" t="str">
        <f t="shared" si="147"/>
        <v/>
      </c>
      <c r="AR89" s="2" t="s">
        <v>669</v>
      </c>
      <c r="AS89" t="s">
        <v>289</v>
      </c>
      <c r="AU89" t="s">
        <v>28</v>
      </c>
      <c r="AV89" s="3" t="s">
        <v>301</v>
      </c>
      <c r="AW89" s="3" t="s">
        <v>301</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x14ac:dyDescent="0.35">
      <c r="B90" t="s">
        <v>131</v>
      </c>
      <c r="C90" t="s">
        <v>417</v>
      </c>
      <c r="D90" t="s">
        <v>132</v>
      </c>
      <c r="E90" t="s">
        <v>54</v>
      </c>
      <c r="G90" s="1" t="s">
        <v>133</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324</v>
      </c>
      <c r="AU90" t="s">
        <v>28</v>
      </c>
      <c r="AV90" s="3" t="s">
        <v>301</v>
      </c>
      <c r="AW90" s="3" t="s">
        <v>301</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x14ac:dyDescent="0.35">
      <c r="B91" t="s">
        <v>726</v>
      </c>
      <c r="C91" t="s">
        <v>417</v>
      </c>
      <c r="E91" t="s">
        <v>54</v>
      </c>
      <c r="G91" s="1" t="s">
        <v>728</v>
      </c>
      <c r="J91">
        <v>1100</v>
      </c>
      <c r="K91">
        <v>1400</v>
      </c>
      <c r="L91">
        <v>1100</v>
      </c>
      <c r="M91">
        <v>1400</v>
      </c>
      <c r="N91">
        <v>1100</v>
      </c>
      <c r="O91">
        <v>1400</v>
      </c>
      <c r="P91">
        <v>1100</v>
      </c>
      <c r="Q91">
        <v>1400</v>
      </c>
      <c r="R91">
        <v>1100</v>
      </c>
      <c r="S91">
        <v>1400</v>
      </c>
      <c r="V91" t="s">
        <v>727</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293</v>
      </c>
      <c r="AV91" s="3" t="s">
        <v>300</v>
      </c>
      <c r="AW91" s="3" t="s">
        <v>300</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x14ac:dyDescent="0.35">
      <c r="B92" t="s">
        <v>95</v>
      </c>
      <c r="C92" t="s">
        <v>417</v>
      </c>
      <c r="D92" t="s">
        <v>96</v>
      </c>
      <c r="E92" t="s">
        <v>54</v>
      </c>
      <c r="G92" s="1" t="s">
        <v>97</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312</v>
      </c>
      <c r="AU92" t="s">
        <v>293</v>
      </c>
      <c r="AV92" s="3" t="s">
        <v>301</v>
      </c>
      <c r="AW92" s="3" t="s">
        <v>301</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x14ac:dyDescent="0.35">
      <c r="B93" t="s">
        <v>508</v>
      </c>
      <c r="C93" t="s">
        <v>416</v>
      </c>
      <c r="D93" t="s">
        <v>53</v>
      </c>
      <c r="E93" t="s">
        <v>419</v>
      </c>
      <c r="G93" s="1" t="s">
        <v>509</v>
      </c>
      <c r="H93">
        <v>1600</v>
      </c>
      <c r="I93">
        <v>1800</v>
      </c>
      <c r="J93">
        <v>1600</v>
      </c>
      <c r="K93">
        <v>1800</v>
      </c>
      <c r="L93">
        <v>1600</v>
      </c>
      <c r="M93">
        <v>1800</v>
      </c>
      <c r="N93">
        <v>1600</v>
      </c>
      <c r="O93">
        <v>1800</v>
      </c>
      <c r="P93">
        <v>1600</v>
      </c>
      <c r="Q93">
        <v>1800</v>
      </c>
      <c r="R93">
        <v>1600</v>
      </c>
      <c r="S93">
        <v>1800</v>
      </c>
      <c r="T93">
        <v>1600</v>
      </c>
      <c r="U93">
        <v>1800</v>
      </c>
      <c r="V93" t="s">
        <v>510</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511</v>
      </c>
      <c r="AS93" t="s">
        <v>289</v>
      </c>
      <c r="AU93" t="s">
        <v>293</v>
      </c>
      <c r="AV93" s="3" t="s">
        <v>300</v>
      </c>
      <c r="AW93" s="3" t="s">
        <v>300</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x14ac:dyDescent="0.35">
      <c r="B94" t="s">
        <v>562</v>
      </c>
      <c r="C94" t="s">
        <v>416</v>
      </c>
      <c r="G94" s="6" t="s">
        <v>563</v>
      </c>
      <c r="H94">
        <v>1100</v>
      </c>
      <c r="I94">
        <v>1800</v>
      </c>
      <c r="J94">
        <v>1100</v>
      </c>
      <c r="K94">
        <v>1800</v>
      </c>
      <c r="L94">
        <v>1100</v>
      </c>
      <c r="M94">
        <v>1800</v>
      </c>
      <c r="N94">
        <v>1100</v>
      </c>
      <c r="O94">
        <v>1800</v>
      </c>
      <c r="P94">
        <v>1100</v>
      </c>
      <c r="Q94">
        <v>1800</v>
      </c>
      <c r="R94">
        <v>1100</v>
      </c>
      <c r="S94">
        <v>1800</v>
      </c>
      <c r="T94">
        <v>1100</v>
      </c>
      <c r="U94">
        <v>1800</v>
      </c>
      <c r="V94" t="s">
        <v>794</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564</v>
      </c>
      <c r="AU94" t="s">
        <v>28</v>
      </c>
      <c r="AV94" s="3" t="s">
        <v>300</v>
      </c>
      <c r="AW94" s="3" t="s">
        <v>300</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&lt;br&gt; $5 Select Glasses of Wine, $2 off all other wines by the glass &lt;br&gt; $5 Sangria &lt;br&gt; &lt;b&gt;Food&lt;/b&gt;&lt;br&gt;$ Bacon Wrapped Dates&lt;br&gt;$5 Blistered Shishitos&lt;br&gt;$4 Marinated Olives&lt;br&gt;$5 Burssel Sprouts&lt;br&gt;$5 Vampire Fries&lt;br&gt;$6 Colorado Fingerlings&lt;br&gt;$5 Duckwings&lt;br&gt;$5 Pulled Pork Sliders&lt;br&gt;$5 Beef Sliders&lt;br&gt;$15 Burger and a Beer&lt;br&gt;$17 Cheese and Charcuterie",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x14ac:dyDescent="0.35">
      <c r="B95" t="s">
        <v>370</v>
      </c>
      <c r="C95" t="s">
        <v>303</v>
      </c>
      <c r="D95" t="s">
        <v>371</v>
      </c>
      <c r="E95" t="s">
        <v>419</v>
      </c>
      <c r="G95" s="6" t="s">
        <v>380</v>
      </c>
      <c r="H95">
        <v>1100</v>
      </c>
      <c r="I95">
        <v>2200</v>
      </c>
      <c r="J95">
        <v>1100</v>
      </c>
      <c r="K95">
        <v>2200</v>
      </c>
      <c r="L95">
        <v>1100</v>
      </c>
      <c r="M95">
        <v>2200</v>
      </c>
      <c r="N95">
        <v>1100</v>
      </c>
      <c r="O95">
        <v>2200</v>
      </c>
      <c r="P95">
        <v>1100</v>
      </c>
      <c r="Q95">
        <v>2300</v>
      </c>
      <c r="R95">
        <v>1100</v>
      </c>
      <c r="S95">
        <v>2300</v>
      </c>
      <c r="T95">
        <v>1100</v>
      </c>
      <c r="U95">
        <v>2300</v>
      </c>
      <c r="V95" t="s">
        <v>773</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376</v>
      </c>
      <c r="AU95" t="s">
        <v>293</v>
      </c>
      <c r="AV95" s="3" t="s">
        <v>300</v>
      </c>
      <c r="AW95" s="3" t="s">
        <v>300</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x14ac:dyDescent="0.35">
      <c r="B96" t="s">
        <v>194</v>
      </c>
      <c r="C96" t="s">
        <v>302</v>
      </c>
      <c r="D96" t="s">
        <v>53</v>
      </c>
      <c r="E96" t="s">
        <v>419</v>
      </c>
      <c r="G96" s="1" t="s">
        <v>108</v>
      </c>
      <c r="H96">
        <v>1100</v>
      </c>
      <c r="I96">
        <v>2200</v>
      </c>
      <c r="J96">
        <v>1600</v>
      </c>
      <c r="K96">
        <v>1800</v>
      </c>
      <c r="L96">
        <v>1100</v>
      </c>
      <c r="M96">
        <v>1730</v>
      </c>
      <c r="N96">
        <v>1600</v>
      </c>
      <c r="O96">
        <v>1800</v>
      </c>
      <c r="P96">
        <v>1600</v>
      </c>
      <c r="Q96">
        <v>1800</v>
      </c>
      <c r="R96">
        <v>1600</v>
      </c>
      <c r="S96">
        <v>1800</v>
      </c>
      <c r="T96">
        <v>1600</v>
      </c>
      <c r="U96">
        <v>1800</v>
      </c>
      <c r="V96" t="s">
        <v>472</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317</v>
      </c>
      <c r="AS96" t="s">
        <v>289</v>
      </c>
      <c r="AU96" t="s">
        <v>28</v>
      </c>
      <c r="AV96" s="3" t="s">
        <v>300</v>
      </c>
      <c r="AW96" s="3" t="s">
        <v>301</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x14ac:dyDescent="0.35">
      <c r="B97" t="s">
        <v>565</v>
      </c>
      <c r="C97" t="s">
        <v>414</v>
      </c>
      <c r="G97" s="6" t="s">
        <v>566</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567</v>
      </c>
      <c r="AU97" t="s">
        <v>28</v>
      </c>
      <c r="AV97" s="3" t="s">
        <v>301</v>
      </c>
      <c r="AW97" s="3" t="s">
        <v>301</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x14ac:dyDescent="0.35">
      <c r="B98" t="s">
        <v>276</v>
      </c>
      <c r="C98" t="s">
        <v>414</v>
      </c>
      <c r="D98" t="s">
        <v>277</v>
      </c>
      <c r="E98" t="s">
        <v>419</v>
      </c>
      <c r="G98" s="6" t="s">
        <v>278</v>
      </c>
      <c r="H98">
        <v>1100</v>
      </c>
      <c r="I98">
        <v>2400</v>
      </c>
      <c r="J98">
        <v>1500</v>
      </c>
      <c r="K98">
        <v>1900</v>
      </c>
      <c r="L98">
        <v>1500</v>
      </c>
      <c r="M98">
        <v>1900</v>
      </c>
      <c r="N98">
        <v>1500</v>
      </c>
      <c r="O98">
        <v>1900</v>
      </c>
      <c r="P98">
        <v>1500</v>
      </c>
      <c r="Q98">
        <v>1900</v>
      </c>
      <c r="R98">
        <v>1500</v>
      </c>
      <c r="S98">
        <v>1900</v>
      </c>
      <c r="T98">
        <v>1100</v>
      </c>
      <c r="U98">
        <v>1900</v>
      </c>
      <c r="V98" t="s">
        <v>783</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357</v>
      </c>
      <c r="AU98" t="s">
        <v>292</v>
      </c>
      <c r="AV98" s="3" t="s">
        <v>300</v>
      </c>
      <c r="AW98" s="3" t="s">
        <v>300</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x14ac:dyDescent="0.35">
      <c r="B99" t="s">
        <v>568</v>
      </c>
      <c r="C99" t="s">
        <v>414</v>
      </c>
      <c r="G99" s="6" t="s">
        <v>569</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570</v>
      </c>
      <c r="AU99" t="s">
        <v>292</v>
      </c>
      <c r="AV99" s="3" t="s">
        <v>301</v>
      </c>
      <c r="AW99" s="3" t="s">
        <v>301</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x14ac:dyDescent="0.35">
      <c r="B100" t="s">
        <v>571</v>
      </c>
      <c r="C100" t="s">
        <v>417</v>
      </c>
      <c r="G100" s="6" t="s">
        <v>572</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28</v>
      </c>
      <c r="AV100" s="3" t="s">
        <v>301</v>
      </c>
      <c r="AW100" s="3" t="s">
        <v>301</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x14ac:dyDescent="0.35">
      <c r="B101" t="s">
        <v>365</v>
      </c>
      <c r="C101" t="s">
        <v>414</v>
      </c>
      <c r="D101" t="s">
        <v>366</v>
      </c>
      <c r="E101" t="s">
        <v>419</v>
      </c>
      <c r="G101" s="6" t="s">
        <v>362</v>
      </c>
      <c r="L101">
        <v>1600</v>
      </c>
      <c r="M101">
        <v>1800</v>
      </c>
      <c r="N101">
        <v>1600</v>
      </c>
      <c r="O101">
        <v>1800</v>
      </c>
      <c r="P101">
        <v>1600</v>
      </c>
      <c r="Q101">
        <v>1800</v>
      </c>
      <c r="R101">
        <v>1600</v>
      </c>
      <c r="S101">
        <v>1800</v>
      </c>
      <c r="T101">
        <v>1600</v>
      </c>
      <c r="U101">
        <v>1800</v>
      </c>
      <c r="V101" t="s">
        <v>731</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367</v>
      </c>
      <c r="AS101" t="s">
        <v>289</v>
      </c>
      <c r="AU101" t="s">
        <v>28</v>
      </c>
      <c r="AV101" s="3" t="s">
        <v>301</v>
      </c>
      <c r="AW101" s="3" t="s">
        <v>301</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x14ac:dyDescent="0.35">
      <c r="B102" t="s">
        <v>622</v>
      </c>
      <c r="C102" t="s">
        <v>302</v>
      </c>
      <c r="E102" t="s">
        <v>419</v>
      </c>
      <c r="G102" t="s">
        <v>643</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659</v>
      </c>
      <c r="AU102" t="s">
        <v>28</v>
      </c>
      <c r="AV102" s="3" t="s">
        <v>301</v>
      </c>
      <c r="AW102" s="3" t="s">
        <v>301</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x14ac:dyDescent="0.35">
      <c r="B103" t="s">
        <v>164</v>
      </c>
      <c r="C103" t="s">
        <v>303</v>
      </c>
      <c r="D103" t="s">
        <v>265</v>
      </c>
      <c r="E103" t="s">
        <v>54</v>
      </c>
      <c r="G103" t="s">
        <v>165</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333</v>
      </c>
      <c r="AS103" t="s">
        <v>289</v>
      </c>
      <c r="AT103" t="s">
        <v>299</v>
      </c>
      <c r="AU103" t="s">
        <v>293</v>
      </c>
      <c r="AV103" s="3" t="s">
        <v>300</v>
      </c>
      <c r="AW103" s="3" t="s">
        <v>301</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x14ac:dyDescent="0.35">
      <c r="B104" t="s">
        <v>573</v>
      </c>
      <c r="C104" t="s">
        <v>303</v>
      </c>
      <c r="G104" s="6" t="s">
        <v>574</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575</v>
      </c>
      <c r="AU104" t="s">
        <v>293</v>
      </c>
      <c r="AV104" s="3" t="s">
        <v>301</v>
      </c>
      <c r="AW104" s="3" t="s">
        <v>301</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x14ac:dyDescent="0.35">
      <c r="B105" t="s">
        <v>520</v>
      </c>
      <c r="C105" t="s">
        <v>303</v>
      </c>
      <c r="D105" t="s">
        <v>521</v>
      </c>
      <c r="E105" t="s">
        <v>54</v>
      </c>
      <c r="G105" s="6" t="s">
        <v>522</v>
      </c>
      <c r="H105">
        <v>1400</v>
      </c>
      <c r="I105">
        <v>1700</v>
      </c>
      <c r="J105">
        <v>1400</v>
      </c>
      <c r="K105">
        <v>1700</v>
      </c>
      <c r="L105">
        <v>1400</v>
      </c>
      <c r="M105">
        <v>1700</v>
      </c>
      <c r="N105">
        <v>1400</v>
      </c>
      <c r="O105">
        <v>1700</v>
      </c>
      <c r="P105">
        <v>1400</v>
      </c>
      <c r="Q105">
        <v>1700</v>
      </c>
      <c r="R105">
        <v>1400</v>
      </c>
      <c r="S105">
        <v>1700</v>
      </c>
      <c r="T105">
        <v>1400</v>
      </c>
      <c r="U105">
        <v>1700</v>
      </c>
      <c r="V105" t="s">
        <v>523</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524</v>
      </c>
      <c r="AU105" t="s">
        <v>293</v>
      </c>
      <c r="AV105" s="3" t="s">
        <v>300</v>
      </c>
      <c r="AW105" s="3" t="s">
        <v>300</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x14ac:dyDescent="0.35">
      <c r="B106" t="s">
        <v>62</v>
      </c>
      <c r="C106" t="s">
        <v>414</v>
      </c>
      <c r="D106" t="s">
        <v>63</v>
      </c>
      <c r="E106" t="s">
        <v>35</v>
      </c>
      <c r="G106" s="1" t="s">
        <v>64</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237</v>
      </c>
      <c r="AU106" t="s">
        <v>28</v>
      </c>
      <c r="AV106" s="3" t="s">
        <v>301</v>
      </c>
      <c r="AW106" s="3" t="s">
        <v>301</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x14ac:dyDescent="0.35">
      <c r="B107" t="s">
        <v>195</v>
      </c>
      <c r="C107" t="s">
        <v>414</v>
      </c>
      <c r="D107" t="s">
        <v>182</v>
      </c>
      <c r="E107" t="s">
        <v>419</v>
      </c>
      <c r="G107" t="s">
        <v>196</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343</v>
      </c>
      <c r="AU107" t="s">
        <v>28</v>
      </c>
      <c r="AV107" s="3" t="s">
        <v>301</v>
      </c>
      <c r="AW107" s="3" t="s">
        <v>301</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x14ac:dyDescent="0.35">
      <c r="B108" t="s">
        <v>382</v>
      </c>
      <c r="C108" t="s">
        <v>414</v>
      </c>
      <c r="D108" t="s">
        <v>132</v>
      </c>
      <c r="E108" t="s">
        <v>419</v>
      </c>
      <c r="G108" s="12" t="s">
        <v>383</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384</v>
      </c>
      <c r="AS108" t="s">
        <v>289</v>
      </c>
      <c r="AU108" t="s">
        <v>28</v>
      </c>
      <c r="AV108" s="3" t="s">
        <v>301</v>
      </c>
      <c r="AW108" s="3" t="s">
        <v>301</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426</v>
      </c>
    </row>
    <row r="109" spans="2:64" ht="21" customHeight="1" x14ac:dyDescent="0.35">
      <c r="B109" t="s">
        <v>615</v>
      </c>
      <c r="C109" t="s">
        <v>417</v>
      </c>
      <c r="E109" t="s">
        <v>419</v>
      </c>
      <c r="G109" t="s">
        <v>637</v>
      </c>
      <c r="H109">
        <v>1600</v>
      </c>
      <c r="I109">
        <v>1900</v>
      </c>
      <c r="J109">
        <v>1600</v>
      </c>
      <c r="K109">
        <v>1900</v>
      </c>
      <c r="L109">
        <v>1600</v>
      </c>
      <c r="M109">
        <v>1900</v>
      </c>
      <c r="N109">
        <v>1600</v>
      </c>
      <c r="O109">
        <v>1900</v>
      </c>
      <c r="P109">
        <v>1600</v>
      </c>
      <c r="Q109">
        <v>2400</v>
      </c>
      <c r="R109">
        <v>1600</v>
      </c>
      <c r="S109">
        <v>1900</v>
      </c>
      <c r="T109">
        <v>1600</v>
      </c>
      <c r="U109">
        <v>1900</v>
      </c>
      <c r="V109" s="4" t="s">
        <v>765</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660</v>
      </c>
      <c r="AS109" t="s">
        <v>289</v>
      </c>
      <c r="AU109" t="s">
        <v>28</v>
      </c>
      <c r="AV109" s="3" t="s">
        <v>300</v>
      </c>
      <c r="AW109" s="3" t="s">
        <v>300</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x14ac:dyDescent="0.35">
      <c r="B110" t="s">
        <v>121</v>
      </c>
      <c r="C110" t="s">
        <v>303</v>
      </c>
      <c r="D110" t="s">
        <v>104</v>
      </c>
      <c r="E110" t="s">
        <v>35</v>
      </c>
      <c r="G110" s="1" t="s">
        <v>122</v>
      </c>
      <c r="H110">
        <v>1500</v>
      </c>
      <c r="I110">
        <v>1800</v>
      </c>
      <c r="J110">
        <v>1500</v>
      </c>
      <c r="K110">
        <v>1800</v>
      </c>
      <c r="L110">
        <v>1500</v>
      </c>
      <c r="M110">
        <v>1800</v>
      </c>
      <c r="N110">
        <v>1500</v>
      </c>
      <c r="O110">
        <v>1800</v>
      </c>
      <c r="P110">
        <v>1500</v>
      </c>
      <c r="Q110">
        <v>1800</v>
      </c>
      <c r="R110">
        <v>1500</v>
      </c>
      <c r="S110">
        <v>1800</v>
      </c>
      <c r="T110">
        <v>1500</v>
      </c>
      <c r="U110">
        <v>1800</v>
      </c>
      <c r="V110" t="s">
        <v>800</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322</v>
      </c>
      <c r="AS110" t="s">
        <v>289</v>
      </c>
      <c r="AU110" t="s">
        <v>293</v>
      </c>
      <c r="AV110" s="3" t="s">
        <v>300</v>
      </c>
      <c r="AW110" s="3" t="s">
        <v>300</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x14ac:dyDescent="0.35">
      <c r="B111" t="s">
        <v>758</v>
      </c>
      <c r="C111" t="s">
        <v>414</v>
      </c>
      <c r="E111" t="s">
        <v>54</v>
      </c>
      <c r="G111" s="1" t="s">
        <v>759</v>
      </c>
      <c r="H111">
        <v>1500</v>
      </c>
      <c r="I111">
        <v>1800</v>
      </c>
      <c r="J111">
        <v>1500</v>
      </c>
      <c r="K111">
        <v>1800</v>
      </c>
      <c r="L111">
        <v>1500</v>
      </c>
      <c r="M111">
        <v>1800</v>
      </c>
      <c r="N111">
        <v>1500</v>
      </c>
      <c r="O111">
        <v>1800</v>
      </c>
      <c r="P111">
        <v>1500</v>
      </c>
      <c r="Q111">
        <v>1800</v>
      </c>
      <c r="R111">
        <v>1500</v>
      </c>
      <c r="S111">
        <v>1800</v>
      </c>
      <c r="T111">
        <v>1500</v>
      </c>
      <c r="U111">
        <v>1800</v>
      </c>
      <c r="V111" t="s">
        <v>760</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289</v>
      </c>
      <c r="AU111" t="s">
        <v>28</v>
      </c>
      <c r="AV111" s="3" t="s">
        <v>300</v>
      </c>
      <c r="AW111" s="3" t="s">
        <v>300</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x14ac:dyDescent="0.35">
      <c r="B112" t="s">
        <v>166</v>
      </c>
      <c r="C112" t="s">
        <v>302</v>
      </c>
      <c r="D112" t="s">
        <v>154</v>
      </c>
      <c r="E112" t="s">
        <v>54</v>
      </c>
      <c r="G112" t="s">
        <v>167</v>
      </c>
      <c r="H112">
        <v>1500</v>
      </c>
      <c r="I112">
        <v>1900</v>
      </c>
      <c r="J112">
        <v>1100</v>
      </c>
      <c r="K112">
        <v>2030</v>
      </c>
      <c r="L112">
        <v>1500</v>
      </c>
      <c r="M112">
        <v>1900</v>
      </c>
      <c r="N112">
        <v>1500</v>
      </c>
      <c r="O112">
        <v>1900</v>
      </c>
      <c r="P112">
        <v>1500</v>
      </c>
      <c r="Q112">
        <v>1900</v>
      </c>
      <c r="R112">
        <v>1500</v>
      </c>
      <c r="S112">
        <v>1900</v>
      </c>
      <c r="T112">
        <v>1500</v>
      </c>
      <c r="U112">
        <v>1900</v>
      </c>
      <c r="V112" t="s">
        <v>473</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334</v>
      </c>
      <c r="AU112" t="s">
        <v>293</v>
      </c>
      <c r="AV112" s="3" t="s">
        <v>300</v>
      </c>
      <c r="AW112" s="3" t="s">
        <v>301</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x14ac:dyDescent="0.35">
      <c r="B113" t="s">
        <v>197</v>
      </c>
      <c r="C113" t="s">
        <v>414</v>
      </c>
      <c r="D113" t="s">
        <v>265</v>
      </c>
      <c r="E113" t="s">
        <v>419</v>
      </c>
      <c r="G113" t="s">
        <v>198</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344</v>
      </c>
      <c r="AS113" t="s">
        <v>289</v>
      </c>
      <c r="AT113" t="s">
        <v>299</v>
      </c>
      <c r="AU113" t="s">
        <v>28</v>
      </c>
      <c r="AV113" s="3" t="s">
        <v>301</v>
      </c>
      <c r="AW113" s="3" t="s">
        <v>301</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x14ac:dyDescent="0.35">
      <c r="B114" t="s">
        <v>168</v>
      </c>
      <c r="C114" t="s">
        <v>302</v>
      </c>
      <c r="D114" t="s">
        <v>57</v>
      </c>
      <c r="E114" t="s">
        <v>419</v>
      </c>
      <c r="G114" t="s">
        <v>169</v>
      </c>
      <c r="J114">
        <v>1530</v>
      </c>
      <c r="K114">
        <v>2100</v>
      </c>
      <c r="L114">
        <v>1530</v>
      </c>
      <c r="M114">
        <v>1800</v>
      </c>
      <c r="N114">
        <v>1530</v>
      </c>
      <c r="O114">
        <v>1800</v>
      </c>
      <c r="P114">
        <v>1530</v>
      </c>
      <c r="Q114">
        <v>1800</v>
      </c>
      <c r="R114">
        <v>1530</v>
      </c>
      <c r="S114">
        <v>1800</v>
      </c>
      <c r="V114" t="s">
        <v>795</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335</v>
      </c>
      <c r="AS114" t="s">
        <v>289</v>
      </c>
      <c r="AU114" t="s">
        <v>293</v>
      </c>
      <c r="AV114" s="3" t="s">
        <v>300</v>
      </c>
      <c r="AW114" s="3" t="s">
        <v>300</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429</v>
      </c>
    </row>
    <row r="115" spans="2:64" ht="21" customHeight="1" x14ac:dyDescent="0.35">
      <c r="B115" t="s">
        <v>614</v>
      </c>
      <c r="C115" t="s">
        <v>415</v>
      </c>
      <c r="E115" t="s">
        <v>419</v>
      </c>
      <c r="G115" t="s">
        <v>636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661</v>
      </c>
      <c r="AU115" t="s">
        <v>293</v>
      </c>
      <c r="AV115" s="3" t="s">
        <v>301</v>
      </c>
      <c r="AW115" s="3" t="s">
        <v>301</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x14ac:dyDescent="0.35">
      <c r="B116" t="s">
        <v>123</v>
      </c>
      <c r="C116" t="s">
        <v>303</v>
      </c>
      <c r="D116" t="s">
        <v>124</v>
      </c>
      <c r="E116" t="s">
        <v>419</v>
      </c>
      <c r="G116" s="1" t="s">
        <v>125</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243</v>
      </c>
      <c r="AU116" t="s">
        <v>293</v>
      </c>
      <c r="AV116" s="3" t="s">
        <v>301</v>
      </c>
      <c r="AW116" s="3" t="s">
        <v>301</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x14ac:dyDescent="0.35">
      <c r="B117" t="s">
        <v>612</v>
      </c>
      <c r="C117" t="s">
        <v>303</v>
      </c>
      <c r="E117" t="s">
        <v>54</v>
      </c>
      <c r="G117" t="s">
        <v>634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299</v>
      </c>
      <c r="AU117" t="s">
        <v>28</v>
      </c>
      <c r="AV117" s="3" t="s">
        <v>301</v>
      </c>
      <c r="AW117" s="3" t="s">
        <v>301</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x14ac:dyDescent="0.35">
      <c r="B118" t="s">
        <v>199</v>
      </c>
      <c r="C118" t="s">
        <v>414</v>
      </c>
      <c r="D118" t="s">
        <v>265</v>
      </c>
      <c r="E118" t="s">
        <v>419</v>
      </c>
      <c r="G118" t="s">
        <v>200</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255</v>
      </c>
      <c r="AS118" t="s">
        <v>289</v>
      </c>
      <c r="AT118" t="s">
        <v>299</v>
      </c>
      <c r="AU118" t="s">
        <v>28</v>
      </c>
      <c r="AV118" s="3" t="s">
        <v>301</v>
      </c>
      <c r="AW118" s="3" t="s">
        <v>301</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x14ac:dyDescent="0.35">
      <c r="B119" t="s">
        <v>143</v>
      </c>
      <c r="C119" t="s">
        <v>414</v>
      </c>
      <c r="D119" t="s">
        <v>144</v>
      </c>
      <c r="E119" t="s">
        <v>419</v>
      </c>
      <c r="G119" s="1" t="s">
        <v>145</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247</v>
      </c>
      <c r="AU119" t="s">
        <v>292</v>
      </c>
      <c r="AV119" s="3" t="s">
        <v>301</v>
      </c>
      <c r="AW119" s="3" t="s">
        <v>301</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x14ac:dyDescent="0.35">
      <c r="B120" t="s">
        <v>437</v>
      </c>
      <c r="C120" t="s">
        <v>416</v>
      </c>
      <c r="E120" t="s">
        <v>419</v>
      </c>
      <c r="G120" t="s">
        <v>455</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293</v>
      </c>
      <c r="AV120" s="3" t="s">
        <v>301</v>
      </c>
      <c r="AW120" s="3" t="s">
        <v>301</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456</v>
      </c>
    </row>
    <row r="121" spans="2:64" ht="21" customHeight="1" x14ac:dyDescent="0.35">
      <c r="B121" t="s">
        <v>770</v>
      </c>
      <c r="C121" t="s">
        <v>414</v>
      </c>
      <c r="E121" t="s">
        <v>419</v>
      </c>
      <c r="G121" s="6" t="s">
        <v>771</v>
      </c>
      <c r="J121">
        <v>1500</v>
      </c>
      <c r="K121">
        <v>1900</v>
      </c>
      <c r="L121">
        <v>1500</v>
      </c>
      <c r="M121">
        <v>1900</v>
      </c>
      <c r="N121">
        <v>1500</v>
      </c>
      <c r="O121">
        <v>1900</v>
      </c>
      <c r="P121">
        <v>1500</v>
      </c>
      <c r="Q121">
        <v>1900</v>
      </c>
      <c r="R121">
        <v>1500</v>
      </c>
      <c r="S121">
        <v>1900</v>
      </c>
      <c r="V121" t="s">
        <v>772</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28</v>
      </c>
      <c r="AV121" s="3" t="s">
        <v>300</v>
      </c>
      <c r="AW121" s="3" t="s">
        <v>301</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x14ac:dyDescent="0.35">
      <c r="B122" t="s">
        <v>696</v>
      </c>
      <c r="C122" t="s">
        <v>303</v>
      </c>
      <c r="E122" t="s">
        <v>419</v>
      </c>
      <c r="G122" s="6" t="s">
        <v>708</v>
      </c>
      <c r="W122" t="str">
        <f t="shared" ref="W122:W152" si="293">IF(H122&gt;0,H122/100,"")</f>
        <v/>
      </c>
      <c r="X122" t="str">
        <f t="shared" ref="X122:X152" si="294">IF(I122&gt;0,I122/100,"")</f>
        <v/>
      </c>
      <c r="Y122" t="str">
        <f t="shared" ref="Y122:Y152" si="295">IF(J122&gt;0,J122/100,"")</f>
        <v/>
      </c>
      <c r="Z122" t="str">
        <f t="shared" ref="Z122:Z152" si="296">IF(K122&gt;0,K122/100,"")</f>
        <v/>
      </c>
      <c r="AA122" t="str">
        <f t="shared" ref="AA122:AA152" si="297">IF(L122&gt;0,L122/100,"")</f>
        <v/>
      </c>
      <c r="AB122" t="str">
        <f t="shared" ref="AB122:AB152" si="298">IF(M122&gt;0,M122/100,"")</f>
        <v/>
      </c>
      <c r="AC122" t="str">
        <f t="shared" ref="AC122:AC152" si="299">IF(N122&gt;0,N122/100,"")</f>
        <v/>
      </c>
      <c r="AD122" t="str">
        <f t="shared" ref="AD122:AD152" si="300">IF(O122&gt;0,O122/100,"")</f>
        <v/>
      </c>
      <c r="AG122" t="str">
        <f t="shared" ref="AG122:AG152" si="301">IF(R122&gt;0,R122/100,"")</f>
        <v/>
      </c>
      <c r="AH122" t="str">
        <f t="shared" ref="AH122:AH152" si="302">IF(S122&gt;0,S122/100,"")</f>
        <v/>
      </c>
      <c r="AI122" t="str">
        <f t="shared" ref="AI122:AI152" si="303">IF(T122&gt;0,T122/100,"")</f>
        <v/>
      </c>
      <c r="AJ122" t="str">
        <f t="shared" ref="AJ122:AJ152" si="304">IF(U122&gt;0,U122/100,"")</f>
        <v/>
      </c>
      <c r="AK122" t="str">
        <f t="shared" si="141"/>
        <v/>
      </c>
      <c r="AL122" t="str">
        <f t="shared" si="142"/>
        <v/>
      </c>
      <c r="AM122" t="str">
        <f t="shared" si="143"/>
        <v/>
      </c>
      <c r="AN122" t="str">
        <f t="shared" si="144"/>
        <v/>
      </c>
      <c r="AO122" t="str">
        <f t="shared" si="145"/>
        <v/>
      </c>
      <c r="AP122" t="str">
        <f t="shared" si="146"/>
        <v/>
      </c>
      <c r="AQ122" t="str">
        <f t="shared" si="147"/>
        <v/>
      </c>
      <c r="AR122" t="s">
        <v>709</v>
      </c>
      <c r="AU122" t="s">
        <v>293</v>
      </c>
      <c r="AV122" s="3" t="s">
        <v>301</v>
      </c>
      <c r="AW122" s="3" t="s">
        <v>301</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x14ac:dyDescent="0.35">
      <c r="B123" t="s">
        <v>576</v>
      </c>
      <c r="C123" t="s">
        <v>416</v>
      </c>
      <c r="G123" s="6" t="s">
        <v>577</v>
      </c>
      <c r="H123">
        <v>1500</v>
      </c>
      <c r="I123">
        <v>1800</v>
      </c>
      <c r="J123">
        <v>1500</v>
      </c>
      <c r="K123">
        <v>1800</v>
      </c>
      <c r="L123">
        <v>1500</v>
      </c>
      <c r="M123">
        <v>1800</v>
      </c>
      <c r="N123">
        <v>1500</v>
      </c>
      <c r="O123">
        <v>1800</v>
      </c>
      <c r="P123">
        <v>1500</v>
      </c>
      <c r="Q123">
        <v>1800</v>
      </c>
      <c r="R123">
        <v>1500</v>
      </c>
      <c r="S123">
        <v>1800</v>
      </c>
      <c r="T123">
        <v>1500</v>
      </c>
      <c r="U123">
        <v>1800</v>
      </c>
      <c r="V123" t="s">
        <v>578</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3" si="305">IF(P123&gt;0,P123/100,"")</f>
        <v>15</v>
      </c>
      <c r="AF123">
        <f t="shared" ref="AF123:AF143"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579</v>
      </c>
      <c r="AS123" t="s">
        <v>289</v>
      </c>
      <c r="AU123" t="s">
        <v>293</v>
      </c>
      <c r="AV123" s="3" t="s">
        <v>300</v>
      </c>
      <c r="AW123" s="3" t="s">
        <v>300</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x14ac:dyDescent="0.35">
      <c r="B124" t="s">
        <v>580</v>
      </c>
      <c r="C124" t="s">
        <v>302</v>
      </c>
      <c r="G124" s="6" t="s">
        <v>581</v>
      </c>
      <c r="H124">
        <v>1500</v>
      </c>
      <c r="I124">
        <v>1800</v>
      </c>
      <c r="J124">
        <v>1500</v>
      </c>
      <c r="K124">
        <v>1800</v>
      </c>
      <c r="L124">
        <v>1500</v>
      </c>
      <c r="M124">
        <v>1800</v>
      </c>
      <c r="N124">
        <v>1500</v>
      </c>
      <c r="O124">
        <v>1800</v>
      </c>
      <c r="P124">
        <v>1500</v>
      </c>
      <c r="Q124">
        <v>1800</v>
      </c>
      <c r="R124">
        <v>1500</v>
      </c>
      <c r="S124">
        <v>1800</v>
      </c>
      <c r="T124">
        <v>1500</v>
      </c>
      <c r="U124">
        <v>1800</v>
      </c>
      <c r="V124" t="s">
        <v>248</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582</v>
      </c>
      <c r="AU124" t="s">
        <v>28</v>
      </c>
      <c r="AV124" s="3" t="s">
        <v>300</v>
      </c>
      <c r="AW124" s="3" t="s">
        <v>300</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x14ac:dyDescent="0.35">
      <c r="B125" t="s">
        <v>89</v>
      </c>
      <c r="C125" t="s">
        <v>302</v>
      </c>
      <c r="D125" t="s">
        <v>90</v>
      </c>
      <c r="E125" t="s">
        <v>54</v>
      </c>
      <c r="G125" s="1" t="s">
        <v>91</v>
      </c>
      <c r="H125">
        <v>1600</v>
      </c>
      <c r="I125">
        <v>1800</v>
      </c>
      <c r="J125">
        <v>1600</v>
      </c>
      <c r="K125">
        <v>1800</v>
      </c>
      <c r="L125">
        <v>1600</v>
      </c>
      <c r="M125">
        <v>1800</v>
      </c>
      <c r="N125">
        <v>1600</v>
      </c>
      <c r="O125">
        <v>1800</v>
      </c>
      <c r="P125">
        <v>1600</v>
      </c>
      <c r="Q125">
        <v>1800</v>
      </c>
      <c r="R125">
        <v>1600</v>
      </c>
      <c r="S125">
        <v>1800</v>
      </c>
      <c r="T125">
        <v>1600</v>
      </c>
      <c r="U125">
        <v>1800</v>
      </c>
      <c r="V125" t="s">
        <v>239</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311</v>
      </c>
      <c r="AS125" t="s">
        <v>289</v>
      </c>
      <c r="AU125" t="s">
        <v>292</v>
      </c>
      <c r="AV125" s="3" t="s">
        <v>300</v>
      </c>
      <c r="AW125" s="3" t="s">
        <v>301</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x14ac:dyDescent="0.35">
      <c r="B126" t="s">
        <v>535</v>
      </c>
      <c r="C126" t="s">
        <v>414</v>
      </c>
      <c r="D126" t="s">
        <v>536</v>
      </c>
      <c r="E126" t="s">
        <v>419</v>
      </c>
      <c r="G126" s="1" t="s">
        <v>537</v>
      </c>
      <c r="J126">
        <v>1700</v>
      </c>
      <c r="K126">
        <v>2400</v>
      </c>
      <c r="L126">
        <v>1700</v>
      </c>
      <c r="M126">
        <v>2400</v>
      </c>
      <c r="N126">
        <v>1700</v>
      </c>
      <c r="O126">
        <v>2400</v>
      </c>
      <c r="P126">
        <v>1700</v>
      </c>
      <c r="Q126">
        <v>2400</v>
      </c>
      <c r="R126">
        <v>1700</v>
      </c>
      <c r="S126">
        <v>2400</v>
      </c>
      <c r="V126" t="s">
        <v>538</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539</v>
      </c>
      <c r="AU126" t="s">
        <v>292</v>
      </c>
      <c r="AV126" s="3" t="s">
        <v>300</v>
      </c>
      <c r="AW126" s="3" t="s">
        <v>301</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x14ac:dyDescent="0.35">
      <c r="B127" t="s">
        <v>201</v>
      </c>
      <c r="C127" t="s">
        <v>414</v>
      </c>
      <c r="D127" t="s">
        <v>78</v>
      </c>
      <c r="E127" t="s">
        <v>419</v>
      </c>
      <c r="G127" t="s">
        <v>202</v>
      </c>
      <c r="H127">
        <v>1000</v>
      </c>
      <c r="I127">
        <v>2000</v>
      </c>
      <c r="J127">
        <v>1600</v>
      </c>
      <c r="K127">
        <v>2000</v>
      </c>
      <c r="L127">
        <v>1600</v>
      </c>
      <c r="M127">
        <v>2000</v>
      </c>
      <c r="N127">
        <v>1600</v>
      </c>
      <c r="O127">
        <v>2000</v>
      </c>
      <c r="P127">
        <v>1600</v>
      </c>
      <c r="Q127">
        <v>2000</v>
      </c>
      <c r="R127">
        <v>1400</v>
      </c>
      <c r="S127">
        <v>2000</v>
      </c>
      <c r="T127">
        <v>1000</v>
      </c>
      <c r="U127">
        <v>2000</v>
      </c>
      <c r="V127" t="s">
        <v>798</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345</v>
      </c>
      <c r="AU127" t="s">
        <v>292</v>
      </c>
      <c r="AV127" s="3" t="s">
        <v>300</v>
      </c>
      <c r="AW127" s="3" t="s">
        <v>300</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x14ac:dyDescent="0.35">
      <c r="B128" t="s">
        <v>203</v>
      </c>
      <c r="C128" t="s">
        <v>414</v>
      </c>
      <c r="D128" t="s">
        <v>265</v>
      </c>
      <c r="E128" t="s">
        <v>419</v>
      </c>
      <c r="G128" t="s">
        <v>204</v>
      </c>
      <c r="J128">
        <v>1200</v>
      </c>
      <c r="K128">
        <v>2200</v>
      </c>
      <c r="L128">
        <v>1200</v>
      </c>
      <c r="M128">
        <v>2200</v>
      </c>
      <c r="N128">
        <v>1200</v>
      </c>
      <c r="O128">
        <v>2200</v>
      </c>
      <c r="P128">
        <v>1200</v>
      </c>
      <c r="Q128">
        <v>2400</v>
      </c>
      <c r="V128" t="s">
        <v>724</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256</v>
      </c>
      <c r="AS128" t="s">
        <v>289</v>
      </c>
      <c r="AU128" t="s">
        <v>292</v>
      </c>
      <c r="AV128" s="3" t="s">
        <v>300</v>
      </c>
      <c r="AW128" s="3" t="s">
        <v>301</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x14ac:dyDescent="0.35">
      <c r="B129" t="s">
        <v>438</v>
      </c>
      <c r="C129" t="s">
        <v>414</v>
      </c>
      <c r="E129" t="s">
        <v>419</v>
      </c>
      <c r="G129" t="s">
        <v>457</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292</v>
      </c>
      <c r="AV129" s="3" t="s">
        <v>300</v>
      </c>
      <c r="AW129" s="3" t="s">
        <v>300</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429</v>
      </c>
    </row>
    <row r="130" spans="2:64" ht="21" customHeight="1" x14ac:dyDescent="0.35">
      <c r="B130" t="s">
        <v>613</v>
      </c>
      <c r="C130" t="s">
        <v>302</v>
      </c>
      <c r="E130" t="s">
        <v>54</v>
      </c>
      <c r="G130" t="s">
        <v>635</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662</v>
      </c>
      <c r="AU130" t="s">
        <v>28</v>
      </c>
      <c r="AV130" s="3" t="s">
        <v>301</v>
      </c>
      <c r="AW130" s="3" t="s">
        <v>301</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x14ac:dyDescent="0.35">
      <c r="B131" t="s">
        <v>609</v>
      </c>
      <c r="C131" t="s">
        <v>302</v>
      </c>
      <c r="E131" t="s">
        <v>419</v>
      </c>
      <c r="G131" t="s">
        <v>631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663</v>
      </c>
      <c r="AS131" t="s">
        <v>289</v>
      </c>
      <c r="AU131" t="s">
        <v>28</v>
      </c>
      <c r="AV131" s="3" t="s">
        <v>301</v>
      </c>
      <c r="AW131" s="3" t="s">
        <v>301</v>
      </c>
      <c r="AX131" s="4" t="str">
        <f t="shared" ref="AX131:AX161"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1" si="308">IF(AS131&gt;0,"&lt;img src=@img/outdoor.png@&gt;","")</f>
        <v>&lt;img src=@img/outdoor.png@&gt;</v>
      </c>
      <c r="AZ131" t="str">
        <f t="shared" ref="AZ131:AZ161" si="309">IF(AT131&gt;0,"&lt;img src=@img/pets.png@&gt;","")</f>
        <v/>
      </c>
      <c r="BA131" t="str">
        <f t="shared" ref="BA131:BA161" si="310">IF(AU131="hard","&lt;img src=@img/hard.png@&gt;",IF(AU131="medium","&lt;img src=@img/medium.png@&gt;",IF(AU131="easy","&lt;img src=@img/easy.png@&gt;","")))</f>
        <v>&lt;img src=@img/medium.png@&gt;</v>
      </c>
      <c r="BB131" t="str">
        <f t="shared" ref="BB131:BB161" si="311">IF(AV131="true","&lt;img src=@img/drinkicon.png@&gt;","")</f>
        <v/>
      </c>
      <c r="BC131" t="str">
        <f t="shared" ref="BC131:BC161" si="312">IF(AW131="true","&lt;img src=@img/foodicon.png@&gt;","")</f>
        <v/>
      </c>
      <c r="BD131" t="str">
        <f t="shared" ref="BD131:BD161" si="313">CONCATENATE(AY131,AZ131,BA131,BB131,BC131,BK131)</f>
        <v>&lt;img src=@img/outdoor.png@&gt;&lt;img src=@img/medium.png@&gt;</v>
      </c>
      <c r="BE131" t="str">
        <f t="shared" ref="BE131:BE161" si="314">CONCATENATE(IF(AS131&gt;0,"outdoor ",""),IF(AT131&gt;0,"pet ",""),IF(AV131="true","drink ",""),IF(AW131="true","food ",""),AU131," ",E131," ",C131,IF(BJ131=TRUE," kid",""))</f>
        <v>outdoor medium med campus</v>
      </c>
      <c r="BF131" t="str">
        <f t="shared" ref="BF131:BF161" si="315">IF(C131="old","Old Town",IF(C131="campus","Near Campus",IF(C131="sfoco","South Foco",IF(C131="nfoco","North Foco",IF(C131="midtown","Midtown",IF(C131="cwest","Campus West",IF(C131="efoco","East FoCo",IF(C131="windsor","Windsor",""))))))))</f>
        <v>Near Campus</v>
      </c>
      <c r="BG131">
        <v>40.57855</v>
      </c>
      <c r="BH131">
        <v>-105.07975</v>
      </c>
      <c r="BI131" t="str">
        <f t="shared" ref="BI131:BI162" si="316">CONCATENATE("[",BG131,",",BH131,"],")</f>
        <v>[40.57855,-105.07975],</v>
      </c>
    </row>
    <row r="132" spans="2:64" ht="21" customHeight="1" x14ac:dyDescent="0.35">
      <c r="B132" t="s">
        <v>205</v>
      </c>
      <c r="C132" t="s">
        <v>303</v>
      </c>
      <c r="D132" t="s">
        <v>265</v>
      </c>
      <c r="E132" t="s">
        <v>419</v>
      </c>
      <c r="G132" t="s">
        <v>206</v>
      </c>
      <c r="J132">
        <v>1400</v>
      </c>
      <c r="K132">
        <v>2100</v>
      </c>
      <c r="L132">
        <v>1400</v>
      </c>
      <c r="M132">
        <v>2100</v>
      </c>
      <c r="N132">
        <v>1400</v>
      </c>
      <c r="O132">
        <v>1600</v>
      </c>
      <c r="P132">
        <v>1400</v>
      </c>
      <c r="Q132">
        <v>1600</v>
      </c>
      <c r="V132" t="s">
        <v>738</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5" si="317">IF(H132&gt;0,CONCATENATE(IF(W132&lt;=12,W132,W132-12),IF(OR(W132&lt;12,W132=24),"am","pm"),"-",IF(X132&lt;=12,X132,X132-12),IF(OR(X132&lt;12,X132=24),"am","pm")),"")</f>
        <v/>
      </c>
      <c r="AL132" t="str">
        <f t="shared" ref="AL132:AL195" si="318">IF(J132&gt;0,CONCATENATE(IF(Y132&lt;=12,Y132,Y132-12),IF(OR(Y132&lt;12,Y132=24),"am","pm"),"-",IF(Z132&lt;=12,Z132,Z132-12),IF(OR(Z132&lt;12,Z132=24),"am","pm")),"")</f>
        <v>2pm-9pm</v>
      </c>
      <c r="AM132" t="str">
        <f t="shared" ref="AM132:AM195" si="319">IF(L132&gt;0,CONCATENATE(IF(AA132&lt;=12,AA132,AA132-12),IF(OR(AA132&lt;12,AA132=24),"am","pm"),"-",IF(AB132&lt;=12,AB132,AB132-12),IF(OR(AB132&lt;12,AB132=24),"am","pm")),"")</f>
        <v>2pm-9pm</v>
      </c>
      <c r="AN132" t="str">
        <f t="shared" ref="AN132:AN195" si="320">IF(N132&gt;0,CONCATENATE(IF(AC132&lt;=12,AC132,AC132-12),IF(OR(AC132&lt;12,AC132=24),"am","pm"),"-",IF(AD132&lt;=12,AD132,AD132-12),IF(OR(AD132&lt;12,AD132=24),"am","pm")),"")</f>
        <v>2pm-4pm</v>
      </c>
      <c r="AO132" t="str">
        <f t="shared" ref="AO132:AO195" si="321">IF(P132&gt;0,CONCATENATE(IF(AE132&lt;=12,AE132,AE132-12),IF(OR(AE132&lt;12,AE132=24),"am","pm"),"-",IF(AF132&lt;=12,AF132,AF132-12),IF(OR(AF132&lt;12,AF132=24),"am","pm")),"")</f>
        <v>2pm-4pm</v>
      </c>
      <c r="AP132" t="str">
        <f t="shared" ref="AP132:AP195" si="322">IF(R132&gt;0,CONCATENATE(IF(AG132&lt;=12,AG132,AG132-12),IF(OR(AG132&lt;12,AG132=24),"am","pm"),"-",IF(AH132&lt;=12,AH132,AH132-12),IF(OR(AH132&lt;12,AH132=24),"am","pm")),"")</f>
        <v/>
      </c>
      <c r="AQ132" t="str">
        <f t="shared" ref="AQ132:AQ195" si="323">IF(T132&gt;0,CONCATENATE(IF(AI132&lt;=12,AI132,AI132-12),IF(OR(AI132&lt;12,AI132=24),"am","pm"),"-",IF(AJ132&lt;=12,AJ132,AJ132-12),IF(OR(AJ132&lt;12,AJ132=24),"am","pm")),"")</f>
        <v/>
      </c>
      <c r="AR132" s="5" t="s">
        <v>257</v>
      </c>
      <c r="AS132" t="s">
        <v>289</v>
      </c>
      <c r="AT132" t="s">
        <v>299</v>
      </c>
      <c r="AU132" t="s">
        <v>293</v>
      </c>
      <c r="AV132" s="3" t="s">
        <v>301</v>
      </c>
      <c r="AW132" s="3" t="s">
        <v>301</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x14ac:dyDescent="0.35">
      <c r="B133" t="s">
        <v>688</v>
      </c>
      <c r="C133" t="s">
        <v>303</v>
      </c>
      <c r="E133" t="s">
        <v>419</v>
      </c>
      <c r="G133" t="s">
        <v>689</v>
      </c>
      <c r="H133">
        <v>1500</v>
      </c>
      <c r="I133">
        <v>1800</v>
      </c>
      <c r="J133">
        <v>1500</v>
      </c>
      <c r="K133">
        <v>1800</v>
      </c>
      <c r="L133">
        <v>1500</v>
      </c>
      <c r="M133">
        <v>1800</v>
      </c>
      <c r="N133">
        <v>1500</v>
      </c>
      <c r="O133">
        <v>1800</v>
      </c>
      <c r="P133">
        <v>1500</v>
      </c>
      <c r="Q133">
        <v>1800</v>
      </c>
      <c r="R133">
        <v>1500</v>
      </c>
      <c r="S133">
        <v>1800</v>
      </c>
      <c r="T133">
        <v>1500</v>
      </c>
      <c r="U133">
        <v>1800</v>
      </c>
      <c r="V133" s="4" t="s">
        <v>792</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690</v>
      </c>
      <c r="AU133" t="s">
        <v>293</v>
      </c>
      <c r="AV133" s="3" t="s">
        <v>300</v>
      </c>
      <c r="AW133" s="3" t="s">
        <v>300</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x14ac:dyDescent="0.35">
      <c r="B134" t="s">
        <v>619</v>
      </c>
      <c r="C134" t="s">
        <v>302</v>
      </c>
      <c r="E134" t="s">
        <v>54</v>
      </c>
      <c r="G134" t="s">
        <v>641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664</v>
      </c>
      <c r="AU134" t="s">
        <v>28</v>
      </c>
      <c r="AV134" s="3" t="s">
        <v>301</v>
      </c>
      <c r="AW134" s="3" t="s">
        <v>301</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x14ac:dyDescent="0.35">
      <c r="B135" t="s">
        <v>170</v>
      </c>
      <c r="C135" t="s">
        <v>414</v>
      </c>
      <c r="D135" t="s">
        <v>171</v>
      </c>
      <c r="E135" t="s">
        <v>35</v>
      </c>
      <c r="G135" s="2" t="s">
        <v>172</v>
      </c>
      <c r="J135">
        <v>1600</v>
      </c>
      <c r="K135">
        <v>1800</v>
      </c>
      <c r="L135">
        <v>1600</v>
      </c>
      <c r="M135">
        <v>1800</v>
      </c>
      <c r="N135">
        <v>1600</v>
      </c>
      <c r="O135">
        <v>1800</v>
      </c>
      <c r="P135">
        <v>1600</v>
      </c>
      <c r="Q135">
        <v>1800</v>
      </c>
      <c r="R135">
        <v>1600</v>
      </c>
      <c r="S135">
        <v>1800</v>
      </c>
      <c r="T135">
        <v>1600</v>
      </c>
      <c r="U135">
        <v>1800</v>
      </c>
      <c r="V135" t="s">
        <v>781</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336</v>
      </c>
      <c r="AU135" t="s">
        <v>292</v>
      </c>
      <c r="AV135" s="3" t="s">
        <v>300</v>
      </c>
      <c r="AW135" s="3" t="s">
        <v>300</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39" si="324">IF(BJ135&gt;0,"&lt;img src=@img/kidicon.png@&gt;","")</f>
        <v/>
      </c>
    </row>
    <row r="136" spans="2:64" ht="21" customHeight="1" x14ac:dyDescent="0.35">
      <c r="B136" t="s">
        <v>43</v>
      </c>
      <c r="C136" t="s">
        <v>414</v>
      </c>
      <c r="D136" t="s">
        <v>44</v>
      </c>
      <c r="E136" t="s">
        <v>419</v>
      </c>
      <c r="G136" s="1" t="s">
        <v>45</v>
      </c>
      <c r="J136">
        <v>1500</v>
      </c>
      <c r="K136">
        <v>1800</v>
      </c>
      <c r="L136">
        <v>1500</v>
      </c>
      <c r="M136">
        <v>1800</v>
      </c>
      <c r="N136">
        <v>1500</v>
      </c>
      <c r="O136">
        <v>1800</v>
      </c>
      <c r="P136">
        <v>1500</v>
      </c>
      <c r="Q136">
        <v>1800</v>
      </c>
      <c r="R136">
        <v>1500</v>
      </c>
      <c r="S136">
        <v>1800</v>
      </c>
      <c r="V136" t="s">
        <v>782</v>
      </c>
      <c r="W136" t="str">
        <f t="shared" si="293"/>
        <v/>
      </c>
      <c r="X136" t="str">
        <f t="shared" si="294"/>
        <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t="str">
        <f t="shared" si="303"/>
        <v/>
      </c>
      <c r="AJ136" t="str">
        <f t="shared" si="304"/>
        <v/>
      </c>
      <c r="AK136" t="str">
        <f t="shared" si="317"/>
        <v/>
      </c>
      <c r="AL136" t="str">
        <f t="shared" si="318"/>
        <v>3pm-6pm</v>
      </c>
      <c r="AM136" t="str">
        <f t="shared" si="319"/>
        <v>3pm-6pm</v>
      </c>
      <c r="AN136" t="str">
        <f t="shared" si="320"/>
        <v>3pm-6pm</v>
      </c>
      <c r="AO136" t="str">
        <f t="shared" si="321"/>
        <v>3pm-6pm</v>
      </c>
      <c r="AP136" t="str">
        <f t="shared" si="322"/>
        <v>3pm-6pm</v>
      </c>
      <c r="AQ136" t="str">
        <f t="shared" si="323"/>
        <v/>
      </c>
      <c r="AR136" t="s">
        <v>232</v>
      </c>
      <c r="AS136" t="s">
        <v>289</v>
      </c>
      <c r="AU136" t="s">
        <v>292</v>
      </c>
      <c r="AV136" s="3" t="s">
        <v>301</v>
      </c>
      <c r="AW136" s="3" t="s">
        <v>301</v>
      </c>
      <c r="AX136"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6" t="str">
        <f t="shared" si="308"/>
        <v>&lt;img src=@img/outdoor.png@&gt;</v>
      </c>
      <c r="AZ136" t="str">
        <f t="shared" si="309"/>
        <v/>
      </c>
      <c r="BA136" t="str">
        <f t="shared" si="310"/>
        <v>&lt;img src=@img/hard.png@&gt;</v>
      </c>
      <c r="BB136" t="str">
        <f t="shared" si="311"/>
        <v/>
      </c>
      <c r="BC136" t="str">
        <f t="shared" si="312"/>
        <v/>
      </c>
      <c r="BD136" t="str">
        <f t="shared" si="313"/>
        <v>&lt;img src=@img/outdoor.png@&gt;&lt;img src=@img/hard.png@&gt;</v>
      </c>
      <c r="BE136" t="str">
        <f t="shared" si="314"/>
        <v>outdoor hard med old</v>
      </c>
      <c r="BF136" t="str">
        <f t="shared" si="315"/>
        <v>Old Town</v>
      </c>
      <c r="BG136">
        <v>40.586728999999998</v>
      </c>
      <c r="BH136">
        <v>-105.07814500000001</v>
      </c>
      <c r="BI136" t="str">
        <f t="shared" si="316"/>
        <v>[40.586729,-105.078145],</v>
      </c>
      <c r="BK136" t="str">
        <f t="shared" si="324"/>
        <v/>
      </c>
    </row>
    <row r="137" spans="2:64" ht="21" customHeight="1" x14ac:dyDescent="0.35">
      <c r="B137" t="s">
        <v>207</v>
      </c>
      <c r="C137" t="s">
        <v>417</v>
      </c>
      <c r="D137" t="s">
        <v>208</v>
      </c>
      <c r="E137" t="s">
        <v>419</v>
      </c>
      <c r="G137" t="s">
        <v>209</v>
      </c>
      <c r="H137">
        <v>1100</v>
      </c>
      <c r="I137">
        <v>2400</v>
      </c>
      <c r="J137">
        <v>1600</v>
      </c>
      <c r="K137">
        <v>2400</v>
      </c>
      <c r="L137">
        <v>1600</v>
      </c>
      <c r="M137">
        <v>2300</v>
      </c>
      <c r="N137">
        <v>1600</v>
      </c>
      <c r="O137">
        <v>2400</v>
      </c>
      <c r="P137">
        <v>1600</v>
      </c>
      <c r="Q137">
        <v>2400</v>
      </c>
      <c r="R137">
        <v>1600</v>
      </c>
      <c r="S137">
        <v>2000</v>
      </c>
      <c r="T137">
        <v>1600</v>
      </c>
      <c r="U137">
        <v>2000</v>
      </c>
      <c r="V137" t="s">
        <v>498</v>
      </c>
      <c r="W137">
        <f t="shared" si="293"/>
        <v>11</v>
      </c>
      <c r="X137">
        <f t="shared" si="294"/>
        <v>24</v>
      </c>
      <c r="Y137">
        <f t="shared" si="295"/>
        <v>16</v>
      </c>
      <c r="Z137">
        <f t="shared" si="296"/>
        <v>24</v>
      </c>
      <c r="AA137">
        <f t="shared" si="297"/>
        <v>16</v>
      </c>
      <c r="AB137">
        <f t="shared" si="298"/>
        <v>23</v>
      </c>
      <c r="AC137">
        <f t="shared" si="299"/>
        <v>16</v>
      </c>
      <c r="AD137">
        <f t="shared" si="300"/>
        <v>24</v>
      </c>
      <c r="AE137">
        <f t="shared" si="305"/>
        <v>16</v>
      </c>
      <c r="AF137">
        <f t="shared" si="306"/>
        <v>24</v>
      </c>
      <c r="AG137">
        <f t="shared" si="301"/>
        <v>16</v>
      </c>
      <c r="AH137">
        <f t="shared" si="302"/>
        <v>20</v>
      </c>
      <c r="AI137">
        <f t="shared" si="303"/>
        <v>16</v>
      </c>
      <c r="AJ137">
        <f t="shared" si="304"/>
        <v>20</v>
      </c>
      <c r="AK137" t="str">
        <f t="shared" si="317"/>
        <v>11am-12am</v>
      </c>
      <c r="AL137" t="str">
        <f t="shared" si="318"/>
        <v>4pm-12am</v>
      </c>
      <c r="AM137" t="str">
        <f t="shared" si="319"/>
        <v>4pm-11pm</v>
      </c>
      <c r="AN137" t="str">
        <f t="shared" si="320"/>
        <v>4pm-12am</v>
      </c>
      <c r="AO137" t="str">
        <f t="shared" si="321"/>
        <v>4pm-12am</v>
      </c>
      <c r="AP137" t="str">
        <f t="shared" si="322"/>
        <v>4pm-8pm</v>
      </c>
      <c r="AQ137" t="str">
        <f t="shared" si="323"/>
        <v>4pm-8pm</v>
      </c>
      <c r="AR137" s="2" t="s">
        <v>346</v>
      </c>
      <c r="AS137" t="s">
        <v>289</v>
      </c>
      <c r="AU137" t="s">
        <v>28</v>
      </c>
      <c r="AV137" s="3" t="s">
        <v>300</v>
      </c>
      <c r="AW137" s="3" t="s">
        <v>300</v>
      </c>
      <c r="AX137"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7" t="str">
        <f t="shared" si="308"/>
        <v>&lt;img src=@img/outdoor.png@&gt;</v>
      </c>
      <c r="AZ137" t="str">
        <f t="shared" si="309"/>
        <v/>
      </c>
      <c r="BA137" t="str">
        <f t="shared" si="310"/>
        <v>&lt;img src=@img/medium.png@&gt;</v>
      </c>
      <c r="BB137" t="str">
        <f t="shared" si="311"/>
        <v>&lt;img src=@img/drinkicon.png@&gt;</v>
      </c>
      <c r="BC137" t="str">
        <f t="shared" si="312"/>
        <v>&lt;img src=@img/foodicon.png@&gt;</v>
      </c>
      <c r="BD137" t="str">
        <f t="shared" si="313"/>
        <v>&lt;img src=@img/outdoor.png@&gt;&lt;img src=@img/medium.png@&gt;&lt;img src=@img/drinkicon.png@&gt;&lt;img src=@img/foodicon.png@&gt;</v>
      </c>
      <c r="BE137" t="str">
        <f t="shared" si="314"/>
        <v>outdoor drink food medium med cwest</v>
      </c>
      <c r="BF137" t="str">
        <f t="shared" si="315"/>
        <v>Campus West</v>
      </c>
      <c r="BG137">
        <v>40.574368999999997</v>
      </c>
      <c r="BH137">
        <v>-105.09835099999999</v>
      </c>
      <c r="BI137" t="str">
        <f t="shared" si="316"/>
        <v>[40.574369,-105.098351],</v>
      </c>
      <c r="BK137" t="str">
        <f t="shared" si="324"/>
        <v/>
      </c>
    </row>
    <row r="138" spans="2:64" ht="21" customHeight="1" x14ac:dyDescent="0.35">
      <c r="B138" t="s">
        <v>59</v>
      </c>
      <c r="C138" t="s">
        <v>414</v>
      </c>
      <c r="D138" t="s">
        <v>60</v>
      </c>
      <c r="E138" t="s">
        <v>35</v>
      </c>
      <c r="G138" s="1" t="s">
        <v>61</v>
      </c>
      <c r="W138" t="str">
        <f t="shared" si="293"/>
        <v/>
      </c>
      <c r="X138" t="str">
        <f t="shared" si="294"/>
        <v/>
      </c>
      <c r="Y138" t="str">
        <f t="shared" si="295"/>
        <v/>
      </c>
      <c r="Z138" t="str">
        <f t="shared" si="296"/>
        <v/>
      </c>
      <c r="AA138" t="str">
        <f t="shared" si="297"/>
        <v/>
      </c>
      <c r="AB138" t="str">
        <f t="shared" si="298"/>
        <v/>
      </c>
      <c r="AC138" t="str">
        <f t="shared" si="299"/>
        <v/>
      </c>
      <c r="AD138" t="str">
        <f t="shared" si="300"/>
        <v/>
      </c>
      <c r="AE138" t="str">
        <f t="shared" si="305"/>
        <v/>
      </c>
      <c r="AF138" t="str">
        <f t="shared" si="306"/>
        <v/>
      </c>
      <c r="AG138" t="str">
        <f t="shared" si="301"/>
        <v/>
      </c>
      <c r="AH138" t="str">
        <f t="shared" si="302"/>
        <v/>
      </c>
      <c r="AI138" t="str">
        <f t="shared" si="303"/>
        <v/>
      </c>
      <c r="AJ138" t="str">
        <f t="shared" si="304"/>
        <v/>
      </c>
      <c r="AK138" t="str">
        <f t="shared" si="317"/>
        <v/>
      </c>
      <c r="AL138" t="str">
        <f t="shared" si="318"/>
        <v/>
      </c>
      <c r="AM138" t="str">
        <f t="shared" si="319"/>
        <v/>
      </c>
      <c r="AN138" t="str">
        <f t="shared" si="320"/>
        <v/>
      </c>
      <c r="AO138" t="str">
        <f t="shared" si="321"/>
        <v/>
      </c>
      <c r="AP138" t="str">
        <f t="shared" si="322"/>
        <v/>
      </c>
      <c r="AQ138" t="str">
        <f t="shared" si="323"/>
        <v/>
      </c>
      <c r="AR138" s="5" t="s">
        <v>236</v>
      </c>
      <c r="AU138" t="s">
        <v>292</v>
      </c>
      <c r="AV138" s="3" t="s">
        <v>301</v>
      </c>
      <c r="AW138" s="3" t="s">
        <v>301</v>
      </c>
      <c r="AX138"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8" t="str">
        <f t="shared" si="308"/>
        <v/>
      </c>
      <c r="AZ138" t="str">
        <f t="shared" si="309"/>
        <v/>
      </c>
      <c r="BA138" t="str">
        <f t="shared" si="310"/>
        <v>&lt;img src=@img/hard.png@&gt;</v>
      </c>
      <c r="BB138" t="str">
        <f t="shared" si="311"/>
        <v/>
      </c>
      <c r="BC138" t="str">
        <f t="shared" si="312"/>
        <v/>
      </c>
      <c r="BD138" t="str">
        <f t="shared" si="313"/>
        <v>&lt;img src=@img/hard.png@&gt;</v>
      </c>
      <c r="BE138" t="str">
        <f t="shared" si="314"/>
        <v>hard high old</v>
      </c>
      <c r="BF138" t="str">
        <f t="shared" si="315"/>
        <v>Old Town</v>
      </c>
      <c r="BG138">
        <v>40.590139000000001</v>
      </c>
      <c r="BH138">
        <v>-105.075401</v>
      </c>
      <c r="BI138" t="str">
        <f t="shared" si="316"/>
        <v>[40.590139,-105.075401],</v>
      </c>
      <c r="BK138" t="str">
        <f t="shared" si="324"/>
        <v/>
      </c>
    </row>
    <row r="139" spans="2:64" ht="21" customHeight="1" x14ac:dyDescent="0.35">
      <c r="B139" t="s">
        <v>439</v>
      </c>
      <c r="C139" t="s">
        <v>416</v>
      </c>
      <c r="E139" t="s">
        <v>419</v>
      </c>
      <c r="G139" t="s">
        <v>458</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U139" t="s">
        <v>293</v>
      </c>
      <c r="AV139" s="3" t="s">
        <v>300</v>
      </c>
      <c r="AW139" s="3" t="s">
        <v>300</v>
      </c>
      <c r="AX139"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39" t="str">
        <f t="shared" si="308"/>
        <v/>
      </c>
      <c r="AZ139" t="str">
        <f t="shared" si="309"/>
        <v/>
      </c>
      <c r="BA139" t="str">
        <f t="shared" si="310"/>
        <v>&lt;img src=@img/easy.png@&gt;</v>
      </c>
      <c r="BB139" t="str">
        <f t="shared" si="311"/>
        <v>&lt;img src=@img/drinkicon.png@&gt;</v>
      </c>
      <c r="BC139" t="str">
        <f t="shared" si="312"/>
        <v>&lt;img src=@img/foodicon.png@&gt;</v>
      </c>
      <c r="BD139" t="str">
        <f t="shared" si="313"/>
        <v>&lt;img src=@img/easy.png@&gt;&lt;img src=@img/drinkicon.png@&gt;&lt;img src=@img/foodicon.png@&gt;&lt;img src=@img/kidicon.png@&gt;</v>
      </c>
      <c r="BE139" t="str">
        <f t="shared" si="314"/>
        <v>drink food easy med sfoco kid</v>
      </c>
      <c r="BF139" t="str">
        <f t="shared" si="315"/>
        <v>South Foco</v>
      </c>
      <c r="BG139">
        <v>40.521709000000001</v>
      </c>
      <c r="BH139">
        <v>-105.060034</v>
      </c>
      <c r="BI139" t="str">
        <f t="shared" si="316"/>
        <v>[40.521709,-105.060034],</v>
      </c>
      <c r="BJ139" t="b">
        <v>1</v>
      </c>
      <c r="BK139" t="str">
        <f t="shared" si="324"/>
        <v>&lt;img src=@img/kidicon.png@&gt;</v>
      </c>
      <c r="BL139" t="s">
        <v>459</v>
      </c>
    </row>
    <row r="140" spans="2:64" ht="21" customHeight="1" x14ac:dyDescent="0.35">
      <c r="B140" t="s">
        <v>620</v>
      </c>
      <c r="C140" t="s">
        <v>303</v>
      </c>
      <c r="E140" t="s">
        <v>54</v>
      </c>
      <c r="G140" t="s">
        <v>639</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293</v>
      </c>
      <c r="AV140" s="3" t="s">
        <v>301</v>
      </c>
      <c r="AW140" s="3" t="s">
        <v>301</v>
      </c>
      <c r="AX140"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0" t="str">
        <f t="shared" si="308"/>
        <v/>
      </c>
      <c r="AZ140" t="str">
        <f t="shared" si="309"/>
        <v/>
      </c>
      <c r="BA140" t="str">
        <f t="shared" si="310"/>
        <v>&lt;img src=@img/easy.png@&gt;</v>
      </c>
      <c r="BB140" t="str">
        <f t="shared" si="311"/>
        <v/>
      </c>
      <c r="BC140" t="str">
        <f t="shared" si="312"/>
        <v/>
      </c>
      <c r="BD140" t="str">
        <f t="shared" si="313"/>
        <v>&lt;img src=@img/easy.png@&gt;</v>
      </c>
      <c r="BE140" t="str">
        <f t="shared" si="314"/>
        <v>easy low midtown</v>
      </c>
      <c r="BF140" t="str">
        <f t="shared" si="315"/>
        <v>Midtown</v>
      </c>
      <c r="BG140">
        <v>40.552579999999999</v>
      </c>
      <c r="BH140">
        <v>-105.09672999999999</v>
      </c>
      <c r="BI140" t="str">
        <f t="shared" si="316"/>
        <v>[40.55258,-105.09673],</v>
      </c>
    </row>
    <row r="141" spans="2:64" ht="21" customHeight="1" x14ac:dyDescent="0.35">
      <c r="B141" t="s">
        <v>210</v>
      </c>
      <c r="C141" t="s">
        <v>414</v>
      </c>
      <c r="D141" t="s">
        <v>211</v>
      </c>
      <c r="E141" t="s">
        <v>419</v>
      </c>
      <c r="G141" t="s">
        <v>212</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2" t="s">
        <v>347</v>
      </c>
      <c r="AU141" t="s">
        <v>292</v>
      </c>
      <c r="AV141" s="3" t="s">
        <v>301</v>
      </c>
      <c r="AW141" s="3" t="s">
        <v>301</v>
      </c>
      <c r="AX141"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med old</v>
      </c>
      <c r="BF141" t="str">
        <f t="shared" si="315"/>
        <v>Old Town</v>
      </c>
      <c r="BG141">
        <v>40.589492999999997</v>
      </c>
      <c r="BH141">
        <v>-105.077513</v>
      </c>
      <c r="BI141" t="str">
        <f t="shared" si="316"/>
        <v>[40.589493,-105.077513],</v>
      </c>
      <c r="BK141" t="str">
        <f>IF(BJ141&gt;0,"&lt;img src=@img/kidicon.png@&gt;","")</f>
        <v/>
      </c>
    </row>
    <row r="142" spans="2:64" ht="21" customHeight="1" x14ac:dyDescent="0.35">
      <c r="B142" t="s">
        <v>466</v>
      </c>
      <c r="C142" t="s">
        <v>416</v>
      </c>
      <c r="E142" t="s">
        <v>54</v>
      </c>
      <c r="G142" t="s">
        <v>461</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293</v>
      </c>
      <c r="AV142" s="3" t="s">
        <v>301</v>
      </c>
      <c r="AW142" s="3" t="s">
        <v>301</v>
      </c>
      <c r="AX142"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src=@img/easy.png@&gt;&lt;img src=@img/kidicon.png@&gt;</v>
      </c>
      <c r="BE142" t="str">
        <f t="shared" si="314"/>
        <v>easy low sfoco kid</v>
      </c>
      <c r="BF142" t="str">
        <f t="shared" si="315"/>
        <v>South Foco</v>
      </c>
      <c r="BG142">
        <v>40.561498</v>
      </c>
      <c r="BH142">
        <v>-105.039806</v>
      </c>
      <c r="BI142" t="str">
        <f t="shared" si="316"/>
        <v>[40.561498,-105.039806],</v>
      </c>
      <c r="BJ142" t="b">
        <v>1</v>
      </c>
      <c r="BK142" t="str">
        <f>IF(BJ142&gt;0,"&lt;img src=@img/kidicon.png@&gt;","")</f>
        <v>&lt;img src=@img/kidicon.png@&gt;</v>
      </c>
      <c r="BL142" t="s">
        <v>460</v>
      </c>
    </row>
    <row r="143" spans="2:64" ht="21" customHeight="1" x14ac:dyDescent="0.35">
      <c r="B143" t="s">
        <v>610</v>
      </c>
      <c r="C143" t="s">
        <v>303</v>
      </c>
      <c r="E143" t="s">
        <v>419</v>
      </c>
      <c r="G143" t="s">
        <v>632</v>
      </c>
      <c r="H143">
        <v>1500</v>
      </c>
      <c r="I143">
        <v>1800</v>
      </c>
      <c r="J143">
        <v>1500</v>
      </c>
      <c r="K143">
        <v>1800</v>
      </c>
      <c r="L143">
        <v>1500</v>
      </c>
      <c r="M143">
        <v>1800</v>
      </c>
      <c r="N143">
        <v>1500</v>
      </c>
      <c r="O143">
        <v>1800</v>
      </c>
      <c r="P143">
        <v>1500</v>
      </c>
      <c r="Q143">
        <v>1800</v>
      </c>
      <c r="R143">
        <v>1500</v>
      </c>
      <c r="S143">
        <v>1800</v>
      </c>
      <c r="T143">
        <v>1500</v>
      </c>
      <c r="U143">
        <v>1800</v>
      </c>
      <c r="V143" t="s">
        <v>745</v>
      </c>
      <c r="W143">
        <f t="shared" si="293"/>
        <v>15</v>
      </c>
      <c r="X143">
        <f t="shared" si="294"/>
        <v>18</v>
      </c>
      <c r="Y143">
        <f t="shared" si="295"/>
        <v>15</v>
      </c>
      <c r="Z143">
        <f t="shared" si="296"/>
        <v>18</v>
      </c>
      <c r="AA143">
        <f t="shared" si="297"/>
        <v>15</v>
      </c>
      <c r="AB143">
        <f t="shared" si="298"/>
        <v>18</v>
      </c>
      <c r="AC143">
        <f t="shared" si="299"/>
        <v>15</v>
      </c>
      <c r="AD143">
        <f t="shared" si="300"/>
        <v>18</v>
      </c>
      <c r="AE143">
        <f t="shared" si="305"/>
        <v>15</v>
      </c>
      <c r="AF143">
        <f t="shared" si="306"/>
        <v>18</v>
      </c>
      <c r="AG143">
        <f t="shared" si="301"/>
        <v>15</v>
      </c>
      <c r="AH143">
        <f t="shared" si="302"/>
        <v>18</v>
      </c>
      <c r="AI143">
        <f t="shared" si="303"/>
        <v>15</v>
      </c>
      <c r="AJ143">
        <f t="shared" si="304"/>
        <v>18</v>
      </c>
      <c r="AK143" t="str">
        <f t="shared" si="317"/>
        <v>3pm-6pm</v>
      </c>
      <c r="AL143" t="str">
        <f t="shared" si="318"/>
        <v>3pm-6pm</v>
      </c>
      <c r="AM143" t="str">
        <f t="shared" si="319"/>
        <v>3pm-6pm</v>
      </c>
      <c r="AN143" t="str">
        <f t="shared" si="320"/>
        <v>3pm-6pm</v>
      </c>
      <c r="AO143" t="str">
        <f t="shared" si="321"/>
        <v>3pm-6pm</v>
      </c>
      <c r="AP143" t="str">
        <f t="shared" si="322"/>
        <v>3pm-6pm</v>
      </c>
      <c r="AQ143" t="str">
        <f t="shared" si="323"/>
        <v>3pm-6pm</v>
      </c>
      <c r="AR143" t="s">
        <v>665</v>
      </c>
      <c r="AU143" t="s">
        <v>293</v>
      </c>
      <c r="AV143" s="3" t="s">
        <v>300</v>
      </c>
      <c r="AW143" s="3" t="s">
        <v>300</v>
      </c>
      <c r="AX143"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3" t="str">
        <f t="shared" si="308"/>
        <v/>
      </c>
      <c r="AZ143" t="str">
        <f t="shared" si="309"/>
        <v/>
      </c>
      <c r="BA143" t="str">
        <f t="shared" si="310"/>
        <v>&lt;img src=@img/easy.png@&gt;</v>
      </c>
      <c r="BB143" t="str">
        <f t="shared" si="311"/>
        <v>&lt;img src=@img/drinkicon.png@&gt;</v>
      </c>
      <c r="BC143" t="str">
        <f t="shared" si="312"/>
        <v>&lt;img src=@img/foodicon.png@&gt;</v>
      </c>
      <c r="BD143" t="str">
        <f t="shared" si="313"/>
        <v>&lt;img src=@img/easy.png@&gt;&lt;img src=@img/drinkicon.png@&gt;&lt;img src=@img/foodicon.png@&gt;</v>
      </c>
      <c r="BE143" t="str">
        <f t="shared" si="314"/>
        <v>drink food easy med midtown</v>
      </c>
      <c r="BF143" t="str">
        <f t="shared" si="315"/>
        <v>Midtown</v>
      </c>
      <c r="BG143">
        <v>40.554749999999999</v>
      </c>
      <c r="BH143">
        <v>-105.09774</v>
      </c>
      <c r="BI143" t="str">
        <f t="shared" si="316"/>
        <v>[40.55475,-105.09774],</v>
      </c>
    </row>
    <row r="144" spans="2:64" ht="21" customHeight="1" x14ac:dyDescent="0.35">
      <c r="B144" t="s">
        <v>695</v>
      </c>
      <c r="C144" t="s">
        <v>303</v>
      </c>
      <c r="E144" t="s">
        <v>419</v>
      </c>
      <c r="G144" s="6" t="s">
        <v>706</v>
      </c>
      <c r="W144" t="str">
        <f t="shared" si="293"/>
        <v/>
      </c>
      <c r="X144" t="str">
        <f t="shared" si="294"/>
        <v/>
      </c>
      <c r="Y144" t="str">
        <f t="shared" si="295"/>
        <v/>
      </c>
      <c r="Z144" t="str">
        <f t="shared" si="296"/>
        <v/>
      </c>
      <c r="AA144" t="str">
        <f t="shared" si="297"/>
        <v/>
      </c>
      <c r="AB144" t="str">
        <f t="shared" si="298"/>
        <v/>
      </c>
      <c r="AC144" t="str">
        <f t="shared" si="299"/>
        <v/>
      </c>
      <c r="AD144" t="str">
        <f t="shared" si="300"/>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t="s">
        <v>707</v>
      </c>
      <c r="AS144" t="s">
        <v>289</v>
      </c>
      <c r="AU144" t="s">
        <v>28</v>
      </c>
      <c r="AV144" s="3" t="s">
        <v>300</v>
      </c>
      <c r="AW144" s="3" t="s">
        <v>300</v>
      </c>
      <c r="AX144"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4" t="str">
        <f t="shared" si="308"/>
        <v>&lt;img src=@img/outdoor.png@&gt;</v>
      </c>
      <c r="AZ144" t="str">
        <f t="shared" si="309"/>
        <v/>
      </c>
      <c r="BA144" t="str">
        <f t="shared" si="310"/>
        <v>&lt;img src=@img/medium.png@&gt;</v>
      </c>
      <c r="BB144" t="str">
        <f t="shared" si="311"/>
        <v>&lt;img src=@img/drinkicon.png@&gt;</v>
      </c>
      <c r="BC144" t="str">
        <f t="shared" si="312"/>
        <v>&lt;img src=@img/foodicon.png@&gt;</v>
      </c>
      <c r="BD144" t="str">
        <f t="shared" si="313"/>
        <v>&lt;img src=@img/outdoor.png@&gt;&lt;img src=@img/medium.png@&gt;&lt;img src=@img/drinkicon.png@&gt;&lt;img src=@img/foodicon.png@&gt;</v>
      </c>
      <c r="BE144" t="str">
        <f t="shared" si="314"/>
        <v>outdoor drink food medium med midtown</v>
      </c>
      <c r="BF144" t="str">
        <f t="shared" si="315"/>
        <v>Midtown</v>
      </c>
      <c r="BG144">
        <v>40.563256000000003</v>
      </c>
      <c r="BH144">
        <v>-105.07746400000001</v>
      </c>
      <c r="BI144" t="str">
        <f t="shared" si="316"/>
        <v>[40.563256,-105.077464],</v>
      </c>
    </row>
    <row r="145" spans="2:64" ht="21" customHeight="1" x14ac:dyDescent="0.35">
      <c r="B145" t="s">
        <v>385</v>
      </c>
      <c r="C145" t="s">
        <v>414</v>
      </c>
      <c r="D145" t="s">
        <v>386</v>
      </c>
      <c r="E145" t="s">
        <v>54</v>
      </c>
      <c r="G145" t="s">
        <v>388</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ref="AE145:AE170" si="325">IF(P145&gt;0,P145/100,"")</f>
        <v/>
      </c>
      <c r="AF145" t="str">
        <f t="shared" ref="AF145:AF170" si="326">IF(Q145&gt;0,Q145/100,"")</f>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387</v>
      </c>
      <c r="AU145" t="s">
        <v>28</v>
      </c>
      <c r="AV145" s="3" t="s">
        <v>301</v>
      </c>
      <c r="AW145" s="3" t="s">
        <v>301</v>
      </c>
      <c r="AX145"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5" t="str">
        <f t="shared" si="308"/>
        <v/>
      </c>
      <c r="AZ145" t="str">
        <f t="shared" si="309"/>
        <v/>
      </c>
      <c r="BA145" t="str">
        <f t="shared" si="310"/>
        <v>&lt;img src=@img/medium.png@&gt;</v>
      </c>
      <c r="BB145" t="str">
        <f t="shared" si="311"/>
        <v/>
      </c>
      <c r="BC145" t="str">
        <f t="shared" si="312"/>
        <v/>
      </c>
      <c r="BD145" t="str">
        <f t="shared" si="313"/>
        <v>&lt;img src=@img/medium.png@&gt;</v>
      </c>
      <c r="BE145" t="str">
        <f t="shared" si="314"/>
        <v>medium low old</v>
      </c>
      <c r="BF145" t="str">
        <f t="shared" si="315"/>
        <v>Old Town</v>
      </c>
      <c r="BG145">
        <v>40.586820000000003</v>
      </c>
      <c r="BH145">
        <v>-105.07865</v>
      </c>
      <c r="BI145" t="str">
        <f t="shared" si="316"/>
        <v>[40.58682,-105.07865],</v>
      </c>
      <c r="BK145" t="str">
        <f>IF(BJ145&gt;0,"&lt;img src=@img/kidicon.png@&gt;","")</f>
        <v/>
      </c>
    </row>
    <row r="146" spans="2:64" ht="21" customHeight="1" x14ac:dyDescent="0.35">
      <c r="B146" t="s">
        <v>372</v>
      </c>
      <c r="C146" t="s">
        <v>303</v>
      </c>
      <c r="D146" t="s">
        <v>93</v>
      </c>
      <c r="E146" t="s">
        <v>419</v>
      </c>
      <c r="G146" s="6" t="s">
        <v>381</v>
      </c>
      <c r="H146">
        <v>1100</v>
      </c>
      <c r="I146">
        <v>2100</v>
      </c>
      <c r="J146">
        <v>1500</v>
      </c>
      <c r="K146">
        <v>1800</v>
      </c>
      <c r="L146">
        <v>1500</v>
      </c>
      <c r="M146">
        <v>1800</v>
      </c>
      <c r="N146">
        <v>1500</v>
      </c>
      <c r="O146">
        <v>1800</v>
      </c>
      <c r="P146">
        <v>1500</v>
      </c>
      <c r="Q146">
        <v>1800</v>
      </c>
      <c r="R146">
        <v>1500</v>
      </c>
      <c r="S146">
        <v>1800</v>
      </c>
      <c r="V146" t="s">
        <v>468</v>
      </c>
      <c r="W146">
        <f t="shared" si="293"/>
        <v>11</v>
      </c>
      <c r="X146">
        <f t="shared" si="294"/>
        <v>21</v>
      </c>
      <c r="Y146">
        <f t="shared" si="295"/>
        <v>15</v>
      </c>
      <c r="Z146">
        <f t="shared" si="296"/>
        <v>18</v>
      </c>
      <c r="AA146">
        <f t="shared" si="297"/>
        <v>15</v>
      </c>
      <c r="AB146">
        <f t="shared" si="298"/>
        <v>18</v>
      </c>
      <c r="AC146">
        <f t="shared" si="299"/>
        <v>15</v>
      </c>
      <c r="AD146">
        <f t="shared" si="300"/>
        <v>18</v>
      </c>
      <c r="AE146">
        <f t="shared" si="325"/>
        <v>15</v>
      </c>
      <c r="AF146">
        <f t="shared" si="326"/>
        <v>18</v>
      </c>
      <c r="AG146">
        <f t="shared" si="301"/>
        <v>15</v>
      </c>
      <c r="AH146">
        <f t="shared" si="302"/>
        <v>18</v>
      </c>
      <c r="AI146" t="str">
        <f t="shared" si="303"/>
        <v/>
      </c>
      <c r="AJ146" t="str">
        <f t="shared" si="304"/>
        <v/>
      </c>
      <c r="AK146" t="str">
        <f t="shared" si="317"/>
        <v>11am-9pm</v>
      </c>
      <c r="AL146" t="str">
        <f t="shared" si="318"/>
        <v>3pm-6pm</v>
      </c>
      <c r="AM146" t="str">
        <f t="shared" si="319"/>
        <v>3pm-6pm</v>
      </c>
      <c r="AN146" t="str">
        <f t="shared" si="320"/>
        <v>3pm-6pm</v>
      </c>
      <c r="AO146" t="str">
        <f t="shared" si="321"/>
        <v>3pm-6pm</v>
      </c>
      <c r="AP146" t="str">
        <f t="shared" si="322"/>
        <v>3pm-6pm</v>
      </c>
      <c r="AQ146" t="str">
        <f t="shared" si="323"/>
        <v/>
      </c>
      <c r="AR146" t="s">
        <v>377</v>
      </c>
      <c r="AS146" t="s">
        <v>289</v>
      </c>
      <c r="AU146" t="s">
        <v>293</v>
      </c>
      <c r="AV146" s="3" t="s">
        <v>300</v>
      </c>
      <c r="AW146" s="3" t="s">
        <v>300</v>
      </c>
      <c r="AX146"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6" t="str">
        <f t="shared" si="308"/>
        <v>&lt;img src=@img/outdoor.png@&gt;</v>
      </c>
      <c r="AZ146" t="str">
        <f t="shared" si="309"/>
        <v/>
      </c>
      <c r="BA146" t="str">
        <f t="shared" si="310"/>
        <v>&lt;img src=@img/easy.png@&gt;</v>
      </c>
      <c r="BB146" t="str">
        <f t="shared" si="311"/>
        <v>&lt;img src=@img/drinkicon.png@&gt;</v>
      </c>
      <c r="BC146" t="str">
        <f t="shared" si="312"/>
        <v>&lt;img src=@img/foodicon.png@&gt;</v>
      </c>
      <c r="BD146" t="str">
        <f t="shared" si="313"/>
        <v>&lt;img src=@img/outdoor.png@&gt;&lt;img src=@img/easy.png@&gt;&lt;img src=@img/drinkicon.png@&gt;&lt;img src=@img/foodicon.png@&gt;</v>
      </c>
      <c r="BE146" t="str">
        <f t="shared" si="314"/>
        <v>outdoor drink food easy med midtown</v>
      </c>
      <c r="BF146" t="str">
        <f t="shared" si="315"/>
        <v>Midtown</v>
      </c>
      <c r="BG146">
        <v>40.543309000000001</v>
      </c>
      <c r="BH146">
        <v>-105.073813</v>
      </c>
      <c r="BI146" t="str">
        <f t="shared" si="316"/>
        <v>[40.543309,-105.073813],</v>
      </c>
      <c r="BK146" t="str">
        <f>IF(BJ146&gt;0,"&lt;img src=@img/kidicon.png@&gt;","")</f>
        <v/>
      </c>
    </row>
    <row r="147" spans="2:64" ht="21" customHeight="1" x14ac:dyDescent="0.35">
      <c r="B147" t="s">
        <v>611</v>
      </c>
      <c r="C147" t="s">
        <v>302</v>
      </c>
      <c r="E147" t="s">
        <v>419</v>
      </c>
      <c r="G147" t="s">
        <v>633</v>
      </c>
      <c r="J147">
        <v>1500</v>
      </c>
      <c r="K147">
        <v>1800</v>
      </c>
      <c r="L147">
        <v>1500</v>
      </c>
      <c r="M147">
        <v>1800</v>
      </c>
      <c r="N147">
        <v>1500</v>
      </c>
      <c r="O147">
        <v>1800</v>
      </c>
      <c r="P147">
        <v>1500</v>
      </c>
      <c r="Q147">
        <v>1800</v>
      </c>
      <c r="R147">
        <v>1500</v>
      </c>
      <c r="S147">
        <v>1800</v>
      </c>
      <c r="V147" t="s">
        <v>650</v>
      </c>
      <c r="W147" t="str">
        <f t="shared" si="293"/>
        <v/>
      </c>
      <c r="X147" t="str">
        <f t="shared" si="294"/>
        <v/>
      </c>
      <c r="Y147">
        <f t="shared" si="295"/>
        <v>15</v>
      </c>
      <c r="Z147">
        <f t="shared" si="296"/>
        <v>18</v>
      </c>
      <c r="AA147">
        <f t="shared" si="297"/>
        <v>15</v>
      </c>
      <c r="AB147">
        <f t="shared" si="298"/>
        <v>18</v>
      </c>
      <c r="AC147">
        <f t="shared" si="299"/>
        <v>15</v>
      </c>
      <c r="AD147">
        <f t="shared" si="300"/>
        <v>18</v>
      </c>
      <c r="AE147">
        <f t="shared" si="325"/>
        <v>15</v>
      </c>
      <c r="AF147">
        <f t="shared" si="326"/>
        <v>18</v>
      </c>
      <c r="AG147">
        <f t="shared" si="301"/>
        <v>15</v>
      </c>
      <c r="AH147">
        <f t="shared" si="302"/>
        <v>18</v>
      </c>
      <c r="AI147" t="str">
        <f t="shared" si="303"/>
        <v/>
      </c>
      <c r="AJ147" t="str">
        <f t="shared" si="304"/>
        <v/>
      </c>
      <c r="AK147" t="str">
        <f t="shared" si="317"/>
        <v/>
      </c>
      <c r="AL147" t="str">
        <f t="shared" si="318"/>
        <v>3pm-6pm</v>
      </c>
      <c r="AM147" t="str">
        <f t="shared" si="319"/>
        <v>3pm-6pm</v>
      </c>
      <c r="AN147" t="str">
        <f t="shared" si="320"/>
        <v>3pm-6pm</v>
      </c>
      <c r="AO147" t="str">
        <f t="shared" si="321"/>
        <v>3pm-6pm</v>
      </c>
      <c r="AP147" t="str">
        <f t="shared" si="322"/>
        <v>3pm-6pm</v>
      </c>
      <c r="AQ147" t="str">
        <f t="shared" si="323"/>
        <v/>
      </c>
      <c r="AU147" t="s">
        <v>28</v>
      </c>
      <c r="AV147" s="3" t="s">
        <v>300</v>
      </c>
      <c r="AW147" s="3" t="s">
        <v>301</v>
      </c>
      <c r="AX147"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7" t="str">
        <f t="shared" si="308"/>
        <v/>
      </c>
      <c r="AZ147" t="str">
        <f t="shared" si="309"/>
        <v/>
      </c>
      <c r="BA147" t="str">
        <f t="shared" si="310"/>
        <v>&lt;img src=@img/medium.png@&gt;</v>
      </c>
      <c r="BB147" t="str">
        <f t="shared" si="311"/>
        <v>&lt;img src=@img/drinkicon.png@&gt;</v>
      </c>
      <c r="BC147" t="str">
        <f t="shared" si="312"/>
        <v/>
      </c>
      <c r="BD147" t="str">
        <f t="shared" si="313"/>
        <v>&lt;img src=@img/medium.png@&gt;&lt;img src=@img/drinkicon.png@&gt;</v>
      </c>
      <c r="BE147" t="str">
        <f t="shared" si="314"/>
        <v>drink medium med campus</v>
      </c>
      <c r="BF147" t="str">
        <f t="shared" si="315"/>
        <v>Near Campus</v>
      </c>
      <c r="BG147">
        <v>40.563517699999998</v>
      </c>
      <c r="BH147">
        <v>-105.07731800000001</v>
      </c>
      <c r="BI147" t="str">
        <f t="shared" si="316"/>
        <v>[40.5635177,-105.077318],</v>
      </c>
    </row>
    <row r="148" spans="2:64" ht="21" customHeight="1" x14ac:dyDescent="0.35">
      <c r="B148" t="s">
        <v>213</v>
      </c>
      <c r="C148" t="s">
        <v>414</v>
      </c>
      <c r="D148" t="s">
        <v>265</v>
      </c>
      <c r="E148" t="s">
        <v>419</v>
      </c>
      <c r="G148" t="s">
        <v>214</v>
      </c>
      <c r="H148">
        <v>1200</v>
      </c>
      <c r="I148">
        <v>2000</v>
      </c>
      <c r="J148">
        <v>1400</v>
      </c>
      <c r="K148">
        <v>2000</v>
      </c>
      <c r="L148">
        <v>1400</v>
      </c>
      <c r="M148">
        <v>2000</v>
      </c>
      <c r="N148">
        <v>1400</v>
      </c>
      <c r="O148">
        <v>2000</v>
      </c>
      <c r="R148">
        <v>1400</v>
      </c>
      <c r="S148">
        <v>2000</v>
      </c>
      <c r="T148">
        <v>1200</v>
      </c>
      <c r="U148">
        <v>2000</v>
      </c>
      <c r="V148" s="4" t="s">
        <v>503</v>
      </c>
      <c r="W148">
        <f t="shared" si="293"/>
        <v>12</v>
      </c>
      <c r="X148">
        <f t="shared" si="294"/>
        <v>20</v>
      </c>
      <c r="Y148">
        <f t="shared" si="295"/>
        <v>14</v>
      </c>
      <c r="Z148">
        <f t="shared" si="296"/>
        <v>20</v>
      </c>
      <c r="AA148">
        <f t="shared" si="297"/>
        <v>14</v>
      </c>
      <c r="AB148">
        <f t="shared" si="298"/>
        <v>20</v>
      </c>
      <c r="AC148">
        <f t="shared" si="299"/>
        <v>14</v>
      </c>
      <c r="AD148">
        <f t="shared" si="300"/>
        <v>20</v>
      </c>
      <c r="AE148" t="str">
        <f t="shared" si="325"/>
        <v/>
      </c>
      <c r="AF148" t="str">
        <f t="shared" si="326"/>
        <v/>
      </c>
      <c r="AG148">
        <f t="shared" si="301"/>
        <v>14</v>
      </c>
      <c r="AH148">
        <f t="shared" si="302"/>
        <v>20</v>
      </c>
      <c r="AI148">
        <f t="shared" si="303"/>
        <v>12</v>
      </c>
      <c r="AJ148">
        <f t="shared" si="304"/>
        <v>20</v>
      </c>
      <c r="AK148" t="str">
        <f t="shared" si="317"/>
        <v>12pm-8pm</v>
      </c>
      <c r="AL148" t="str">
        <f t="shared" si="318"/>
        <v>2pm-8pm</v>
      </c>
      <c r="AM148" t="str">
        <f t="shared" si="319"/>
        <v>2pm-8pm</v>
      </c>
      <c r="AN148" t="str">
        <f t="shared" si="320"/>
        <v>2pm-8pm</v>
      </c>
      <c r="AO148" t="str">
        <f t="shared" si="321"/>
        <v/>
      </c>
      <c r="AP148" t="str">
        <f t="shared" si="322"/>
        <v>2pm-8pm</v>
      </c>
      <c r="AQ148" t="str">
        <f t="shared" si="323"/>
        <v>12pm-8pm</v>
      </c>
      <c r="AR148" s="2" t="s">
        <v>348</v>
      </c>
      <c r="AS148" t="s">
        <v>289</v>
      </c>
      <c r="AT148" t="s">
        <v>299</v>
      </c>
      <c r="AU148" t="s">
        <v>293</v>
      </c>
      <c r="AV148" s="3" t="s">
        <v>300</v>
      </c>
      <c r="AW148" s="3" t="s">
        <v>301</v>
      </c>
      <c r="AX148"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8" t="str">
        <f t="shared" si="308"/>
        <v>&lt;img src=@img/outdoor.png@&gt;</v>
      </c>
      <c r="AZ148" t="str">
        <f t="shared" si="309"/>
        <v>&lt;img src=@img/pets.png@&gt;</v>
      </c>
      <c r="BA148" t="str">
        <f t="shared" si="310"/>
        <v>&lt;img src=@img/easy.png@&gt;</v>
      </c>
      <c r="BB148" t="str">
        <f t="shared" si="311"/>
        <v>&lt;img src=@img/drinkicon.png@&gt;</v>
      </c>
      <c r="BC148" t="str">
        <f t="shared" si="312"/>
        <v/>
      </c>
      <c r="BD148" t="str">
        <f t="shared" si="313"/>
        <v>&lt;img src=@img/outdoor.png@&gt;&lt;img src=@img/pets.png@&gt;&lt;img src=@img/easy.png@&gt;&lt;img src=@img/drinkicon.png@&gt;</v>
      </c>
      <c r="BE148" t="str">
        <f t="shared" si="314"/>
        <v>outdoor pet drink easy med old</v>
      </c>
      <c r="BF148" t="str">
        <f t="shared" si="315"/>
        <v>Old Town</v>
      </c>
      <c r="BG148">
        <v>40.589928999999998</v>
      </c>
      <c r="BH148">
        <v>-105.058724</v>
      </c>
      <c r="BI148" t="str">
        <f t="shared" si="316"/>
        <v>[40.589929,-105.058724],</v>
      </c>
      <c r="BK148" t="str">
        <f>IF(BJ148&gt;0,"&lt;img src=@img/kidicon.png@&gt;","")</f>
        <v/>
      </c>
    </row>
    <row r="149" spans="2:64" ht="21" customHeight="1" x14ac:dyDescent="0.35">
      <c r="B149" t="s">
        <v>279</v>
      </c>
      <c r="C149" t="s">
        <v>414</v>
      </c>
      <c r="D149" t="s">
        <v>218</v>
      </c>
      <c r="E149" t="s">
        <v>35</v>
      </c>
      <c r="G149" s="6" t="s">
        <v>287</v>
      </c>
      <c r="H149">
        <v>1600</v>
      </c>
      <c r="I149">
        <v>1800</v>
      </c>
      <c r="J149">
        <v>1600</v>
      </c>
      <c r="K149">
        <v>1800</v>
      </c>
      <c r="L149">
        <v>1600</v>
      </c>
      <c r="M149">
        <v>1800</v>
      </c>
      <c r="N149">
        <v>1600</v>
      </c>
      <c r="O149">
        <v>1800</v>
      </c>
      <c r="P149">
        <v>1600</v>
      </c>
      <c r="Q149">
        <v>1800</v>
      </c>
      <c r="R149">
        <v>1600</v>
      </c>
      <c r="S149">
        <v>1800</v>
      </c>
      <c r="T149">
        <v>1600</v>
      </c>
      <c r="U149">
        <v>1800</v>
      </c>
      <c r="V149" t="s">
        <v>280</v>
      </c>
      <c r="W149">
        <f t="shared" si="293"/>
        <v>16</v>
      </c>
      <c r="X149">
        <f t="shared" si="294"/>
        <v>18</v>
      </c>
      <c r="Y149">
        <f t="shared" si="295"/>
        <v>16</v>
      </c>
      <c r="Z149">
        <f t="shared" si="296"/>
        <v>18</v>
      </c>
      <c r="AA149">
        <f t="shared" si="297"/>
        <v>16</v>
      </c>
      <c r="AB149">
        <f t="shared" si="298"/>
        <v>18</v>
      </c>
      <c r="AC149">
        <f t="shared" si="299"/>
        <v>16</v>
      </c>
      <c r="AD149">
        <f t="shared" si="300"/>
        <v>18</v>
      </c>
      <c r="AE149">
        <f t="shared" si="325"/>
        <v>16</v>
      </c>
      <c r="AF149">
        <f t="shared" si="326"/>
        <v>18</v>
      </c>
      <c r="AG149">
        <f t="shared" si="301"/>
        <v>16</v>
      </c>
      <c r="AH149">
        <f t="shared" si="302"/>
        <v>18</v>
      </c>
      <c r="AI149">
        <f t="shared" si="303"/>
        <v>16</v>
      </c>
      <c r="AJ149">
        <f t="shared" si="304"/>
        <v>18</v>
      </c>
      <c r="AK149" t="str">
        <f t="shared" si="317"/>
        <v>4pm-6pm</v>
      </c>
      <c r="AL149" t="str">
        <f t="shared" si="318"/>
        <v>4pm-6pm</v>
      </c>
      <c r="AM149" t="str">
        <f t="shared" si="319"/>
        <v>4pm-6pm</v>
      </c>
      <c r="AN149" t="str">
        <f t="shared" si="320"/>
        <v>4pm-6pm</v>
      </c>
      <c r="AO149" t="str">
        <f t="shared" si="321"/>
        <v>4pm-6pm</v>
      </c>
      <c r="AP149" t="str">
        <f t="shared" si="322"/>
        <v>4pm-6pm</v>
      </c>
      <c r="AQ149" t="str">
        <f t="shared" si="323"/>
        <v>4pm-6pm</v>
      </c>
      <c r="AR149" s="2" t="s">
        <v>358</v>
      </c>
      <c r="AU149" t="s">
        <v>292</v>
      </c>
      <c r="AV149" s="3" t="s">
        <v>300</v>
      </c>
      <c r="AW149" s="3" t="s">
        <v>300</v>
      </c>
      <c r="AX149"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49" t="str">
        <f t="shared" si="308"/>
        <v/>
      </c>
      <c r="AZ149" t="str">
        <f t="shared" si="309"/>
        <v/>
      </c>
      <c r="BA149" t="str">
        <f t="shared" si="310"/>
        <v>&lt;img src=@img/hard.png@&gt;</v>
      </c>
      <c r="BB149" t="str">
        <f t="shared" si="311"/>
        <v>&lt;img src=@img/drinkicon.png@&gt;</v>
      </c>
      <c r="BC149" t="str">
        <f t="shared" si="312"/>
        <v>&lt;img src=@img/foodicon.png@&gt;</v>
      </c>
      <c r="BD149" t="str">
        <f t="shared" si="313"/>
        <v>&lt;img src=@img/hard.png@&gt;&lt;img src=@img/drinkicon.png@&gt;&lt;img src=@img/foodicon.png@&gt;</v>
      </c>
      <c r="BE149" t="str">
        <f t="shared" si="314"/>
        <v>drink food hard high old</v>
      </c>
      <c r="BF149" t="str">
        <f t="shared" si="315"/>
        <v>Old Town</v>
      </c>
      <c r="BG149">
        <v>40.587333000000001</v>
      </c>
      <c r="BH149">
        <v>-105.075926</v>
      </c>
      <c r="BI149" t="str">
        <f t="shared" si="316"/>
        <v>[40.587333,-105.075926],</v>
      </c>
      <c r="BK149" t="str">
        <f>IF(BJ149&gt;0,"&lt;img src=@img/kidicon.png@&gt;","")</f>
        <v/>
      </c>
    </row>
    <row r="150" spans="2:64" ht="21" customHeight="1" x14ac:dyDescent="0.35">
      <c r="B150" t="s">
        <v>103</v>
      </c>
      <c r="C150" t="s">
        <v>414</v>
      </c>
      <c r="D150" t="s">
        <v>104</v>
      </c>
      <c r="E150" t="s">
        <v>35</v>
      </c>
      <c r="G150" s="1" t="s">
        <v>105</v>
      </c>
      <c r="H150">
        <v>1600</v>
      </c>
      <c r="I150">
        <v>2100</v>
      </c>
      <c r="J150">
        <v>1600</v>
      </c>
      <c r="K150">
        <v>1900</v>
      </c>
      <c r="L150">
        <v>1600</v>
      </c>
      <c r="M150">
        <v>1900</v>
      </c>
      <c r="N150">
        <v>1600</v>
      </c>
      <c r="O150">
        <v>1900</v>
      </c>
      <c r="P150">
        <v>1600</v>
      </c>
      <c r="Q150">
        <v>1900</v>
      </c>
      <c r="R150">
        <v>1600</v>
      </c>
      <c r="S150">
        <v>1900</v>
      </c>
      <c r="V150" t="s">
        <v>499</v>
      </c>
      <c r="W150">
        <f t="shared" si="293"/>
        <v>16</v>
      </c>
      <c r="X150">
        <f t="shared" si="294"/>
        <v>21</v>
      </c>
      <c r="Y150">
        <f t="shared" si="295"/>
        <v>16</v>
      </c>
      <c r="Z150">
        <f t="shared" si="296"/>
        <v>19</v>
      </c>
      <c r="AA150">
        <f t="shared" si="297"/>
        <v>16</v>
      </c>
      <c r="AB150">
        <f t="shared" si="298"/>
        <v>19</v>
      </c>
      <c r="AC150">
        <f t="shared" si="299"/>
        <v>16</v>
      </c>
      <c r="AD150">
        <f t="shared" si="300"/>
        <v>19</v>
      </c>
      <c r="AE150">
        <f t="shared" si="325"/>
        <v>16</v>
      </c>
      <c r="AF150">
        <f t="shared" si="326"/>
        <v>19</v>
      </c>
      <c r="AG150">
        <f t="shared" si="301"/>
        <v>16</v>
      </c>
      <c r="AH150">
        <f t="shared" si="302"/>
        <v>19</v>
      </c>
      <c r="AI150" t="str">
        <f t="shared" si="303"/>
        <v/>
      </c>
      <c r="AJ150" t="str">
        <f t="shared" si="304"/>
        <v/>
      </c>
      <c r="AK150" t="str">
        <f t="shared" si="317"/>
        <v>4pm-9pm</v>
      </c>
      <c r="AL150" t="str">
        <f t="shared" si="318"/>
        <v>4pm-7pm</v>
      </c>
      <c r="AM150" t="str">
        <f t="shared" si="319"/>
        <v>4pm-7pm</v>
      </c>
      <c r="AN150" t="str">
        <f t="shared" si="320"/>
        <v>4pm-7pm</v>
      </c>
      <c r="AO150" t="str">
        <f t="shared" si="321"/>
        <v>4pm-7pm</v>
      </c>
      <c r="AP150" t="str">
        <f t="shared" si="322"/>
        <v>4pm-7pm</v>
      </c>
      <c r="AQ150" t="str">
        <f t="shared" si="323"/>
        <v/>
      </c>
      <c r="AR150" s="2" t="s">
        <v>315</v>
      </c>
      <c r="AU150" t="s">
        <v>292</v>
      </c>
      <c r="AV150" s="3" t="s">
        <v>300</v>
      </c>
      <c r="AW150" s="3" t="s">
        <v>300</v>
      </c>
      <c r="AX150"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40.586602999999997</v>
      </c>
      <c r="BH150">
        <v>-105.077275</v>
      </c>
      <c r="BI150" t="str">
        <f t="shared" si="316"/>
        <v>[40.586603,-105.077275],</v>
      </c>
      <c r="BK150" t="str">
        <f>IF(BJ150&gt;0,"&lt;img src=@img/kidicon.png@&gt;","")</f>
        <v/>
      </c>
    </row>
    <row r="151" spans="2:64" ht="21" customHeight="1" x14ac:dyDescent="0.35">
      <c r="B151" t="s">
        <v>137</v>
      </c>
      <c r="C151" t="s">
        <v>414</v>
      </c>
      <c r="D151" t="s">
        <v>138</v>
      </c>
      <c r="E151" t="s">
        <v>54</v>
      </c>
      <c r="G151" s="1" t="s">
        <v>139</v>
      </c>
      <c r="W151" t="str">
        <f t="shared" si="293"/>
        <v/>
      </c>
      <c r="X151" t="str">
        <f t="shared" si="294"/>
        <v/>
      </c>
      <c r="Y151" t="str">
        <f t="shared" si="295"/>
        <v/>
      </c>
      <c r="Z151" t="str">
        <f t="shared" si="296"/>
        <v/>
      </c>
      <c r="AA151" t="str">
        <f t="shared" si="297"/>
        <v/>
      </c>
      <c r="AB151" t="str">
        <f t="shared" si="298"/>
        <v/>
      </c>
      <c r="AC151" t="str">
        <f t="shared" si="299"/>
        <v/>
      </c>
      <c r="AD151" t="str">
        <f t="shared" si="300"/>
        <v/>
      </c>
      <c r="AE151" t="str">
        <f t="shared" si="325"/>
        <v/>
      </c>
      <c r="AF151" t="str">
        <f t="shared" si="326"/>
        <v/>
      </c>
      <c r="AG151" t="str">
        <f t="shared" si="301"/>
        <v/>
      </c>
      <c r="AH151" t="str">
        <f t="shared" si="302"/>
        <v/>
      </c>
      <c r="AI151" t="str">
        <f t="shared" si="303"/>
        <v/>
      </c>
      <c r="AJ151" t="str">
        <f t="shared" si="304"/>
        <v/>
      </c>
      <c r="AK151" t="str">
        <f t="shared" si="317"/>
        <v/>
      </c>
      <c r="AL151" t="str">
        <f t="shared" si="318"/>
        <v/>
      </c>
      <c r="AM151" t="str">
        <f t="shared" si="319"/>
        <v/>
      </c>
      <c r="AN151" t="str">
        <f t="shared" si="320"/>
        <v/>
      </c>
      <c r="AO151" t="str">
        <f t="shared" si="321"/>
        <v/>
      </c>
      <c r="AP151" t="str">
        <f t="shared" si="322"/>
        <v/>
      </c>
      <c r="AQ151" t="str">
        <f t="shared" si="323"/>
        <v/>
      </c>
      <c r="AR151" s="5" t="s">
        <v>245</v>
      </c>
      <c r="AU151" t="s">
        <v>292</v>
      </c>
      <c r="AV151" s="3" t="s">
        <v>301</v>
      </c>
      <c r="AW151" s="3" t="s">
        <v>301</v>
      </c>
      <c r="AX151"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1" t="str">
        <f t="shared" si="308"/>
        <v/>
      </c>
      <c r="AZ151" t="str">
        <f t="shared" si="309"/>
        <v/>
      </c>
      <c r="BA151" t="str">
        <f t="shared" si="310"/>
        <v>&lt;img src=@img/hard.png@&gt;</v>
      </c>
      <c r="BB151" t="str">
        <f t="shared" si="311"/>
        <v/>
      </c>
      <c r="BC151" t="str">
        <f t="shared" si="312"/>
        <v/>
      </c>
      <c r="BD151" t="str">
        <f t="shared" si="313"/>
        <v>&lt;img src=@img/hard.png@&gt;&lt;img src=@img/kidicon.png@&gt;</v>
      </c>
      <c r="BE151" t="str">
        <f t="shared" si="314"/>
        <v>hard low old kid</v>
      </c>
      <c r="BF151" t="str">
        <f t="shared" si="315"/>
        <v>Old Town</v>
      </c>
      <c r="BG151">
        <v>40.588476999999997</v>
      </c>
      <c r="BH151">
        <v>-105.076657</v>
      </c>
      <c r="BI151" t="str">
        <f t="shared" si="316"/>
        <v>[40.588477,-105.076657],</v>
      </c>
      <c r="BJ151" t="b">
        <v>1</v>
      </c>
      <c r="BK151" t="str">
        <f>IF(BJ151&gt;0,"&lt;img src=@img/kidicon.png@&gt;","")</f>
        <v>&lt;img src=@img/kidicon.png@&gt;</v>
      </c>
      <c r="BL151" t="s">
        <v>430</v>
      </c>
    </row>
    <row r="152" spans="2:64" ht="21" customHeight="1" x14ac:dyDescent="0.35">
      <c r="B152" t="s">
        <v>118</v>
      </c>
      <c r="C152" t="s">
        <v>417</v>
      </c>
      <c r="D152" t="s">
        <v>119</v>
      </c>
      <c r="E152" t="s">
        <v>54</v>
      </c>
      <c r="G152" s="1" t="s">
        <v>120</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25"/>
        <v/>
      </c>
      <c r="AF152" t="str">
        <f t="shared" si="326"/>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2" t="s">
        <v>321</v>
      </c>
      <c r="AU152" t="s">
        <v>293</v>
      </c>
      <c r="AV152" s="3" t="s">
        <v>301</v>
      </c>
      <c r="AW152" s="3" t="s">
        <v>301</v>
      </c>
      <c r="AX152"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2" t="str">
        <f t="shared" si="308"/>
        <v/>
      </c>
      <c r="AZ152" t="str">
        <f t="shared" si="309"/>
        <v/>
      </c>
      <c r="BA152" t="str">
        <f t="shared" si="310"/>
        <v>&lt;img src=@img/easy.png@&gt;</v>
      </c>
      <c r="BB152" t="str">
        <f t="shared" si="311"/>
        <v/>
      </c>
      <c r="BC152" t="str">
        <f t="shared" si="312"/>
        <v/>
      </c>
      <c r="BD152" t="str">
        <f t="shared" si="313"/>
        <v>&lt;img src=@img/easy.png@&gt;</v>
      </c>
      <c r="BE152" t="str">
        <f t="shared" si="314"/>
        <v>easy low cwest</v>
      </c>
      <c r="BF152" t="str">
        <f t="shared" si="315"/>
        <v>Campus West</v>
      </c>
      <c r="BG152">
        <v>40.574905999999999</v>
      </c>
      <c r="BH152">
        <v>-105.114704</v>
      </c>
      <c r="BI152" t="str">
        <f t="shared" si="316"/>
        <v>[40.574906,-105.114704],</v>
      </c>
      <c r="BK152" t="str">
        <f>IF(BJ152&gt;0,"&lt;img src=@img/kidicon.png@&gt;","")</f>
        <v/>
      </c>
    </row>
    <row r="153" spans="2:64" ht="21" customHeight="1" x14ac:dyDescent="0.35">
      <c r="B153" t="s">
        <v>583</v>
      </c>
      <c r="C153" t="s">
        <v>414</v>
      </c>
      <c r="G153" s="6" t="s">
        <v>584</v>
      </c>
      <c r="W153" t="str">
        <f t="shared" ref="W153:W184" si="327">IF(H153&gt;0,H153/100,"")</f>
        <v/>
      </c>
      <c r="X153" t="str">
        <f t="shared" ref="X153:X184" si="328">IF(I153&gt;0,I153/100,"")</f>
        <v/>
      </c>
      <c r="Y153" t="str">
        <f t="shared" ref="Y153:Y184" si="329">IF(J153&gt;0,J153/100,"")</f>
        <v/>
      </c>
      <c r="Z153" t="str">
        <f t="shared" ref="Z153:Z184" si="330">IF(K153&gt;0,K153/100,"")</f>
        <v/>
      </c>
      <c r="AA153" t="str">
        <f t="shared" ref="AA153:AA184" si="331">IF(L153&gt;0,L153/100,"")</f>
        <v/>
      </c>
      <c r="AB153" t="str">
        <f t="shared" ref="AB153:AB184" si="332">IF(M153&gt;0,M153/100,"")</f>
        <v/>
      </c>
      <c r="AC153" t="str">
        <f t="shared" ref="AC153:AC184" si="333">IF(N153&gt;0,N153/100,"")</f>
        <v/>
      </c>
      <c r="AD153" t="str">
        <f t="shared" ref="AD153:AD184" si="334">IF(O153&gt;0,O153/100,"")</f>
        <v/>
      </c>
      <c r="AE153" t="str">
        <f t="shared" si="325"/>
        <v/>
      </c>
      <c r="AF153" t="str">
        <f t="shared" si="326"/>
        <v/>
      </c>
      <c r="AG153" t="str">
        <f t="shared" ref="AG153:AG184" si="335">IF(R153&gt;0,R153/100,"")</f>
        <v/>
      </c>
      <c r="AH153" t="str">
        <f t="shared" ref="AH153:AH184" si="336">IF(S153&gt;0,S153/100,"")</f>
        <v/>
      </c>
      <c r="AI153" t="str">
        <f t="shared" ref="AI153:AI184" si="337">IF(T153&gt;0,T153/100,"")</f>
        <v/>
      </c>
      <c r="AJ153" t="str">
        <f t="shared" ref="AJ153:AJ184" si="338">IF(U153&gt;0,U153/100,"")</f>
        <v/>
      </c>
      <c r="AK153" t="str">
        <f t="shared" si="317"/>
        <v/>
      </c>
      <c r="AL153" t="str">
        <f t="shared" si="318"/>
        <v/>
      </c>
      <c r="AM153" t="str">
        <f t="shared" si="319"/>
        <v/>
      </c>
      <c r="AN153" t="str">
        <f t="shared" si="320"/>
        <v/>
      </c>
      <c r="AO153" t="str">
        <f t="shared" si="321"/>
        <v/>
      </c>
      <c r="AP153" t="str">
        <f t="shared" si="322"/>
        <v/>
      </c>
      <c r="AQ153" t="str">
        <f t="shared" si="323"/>
        <v/>
      </c>
      <c r="AR153" s="11" t="s">
        <v>585</v>
      </c>
      <c r="AU153" t="s">
        <v>292</v>
      </c>
      <c r="AV153" s="3" t="s">
        <v>301</v>
      </c>
      <c r="AW153" s="3" t="s">
        <v>301</v>
      </c>
      <c r="AX153"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v>
      </c>
      <c r="BE153" t="str">
        <f t="shared" si="314"/>
        <v>hard  old</v>
      </c>
      <c r="BF153" t="str">
        <f t="shared" si="315"/>
        <v>Old Town</v>
      </c>
      <c r="BG153">
        <v>40.587420000000002</v>
      </c>
      <c r="BH153">
        <v>-105.0784</v>
      </c>
      <c r="BI153" t="str">
        <f t="shared" si="316"/>
        <v>[40.58742,-105.0784],</v>
      </c>
    </row>
    <row r="154" spans="2:64" ht="21" customHeight="1" x14ac:dyDescent="0.35">
      <c r="B154" t="s">
        <v>40</v>
      </c>
      <c r="C154" t="s">
        <v>414</v>
      </c>
      <c r="D154" t="s">
        <v>41</v>
      </c>
      <c r="E154" t="s">
        <v>419</v>
      </c>
      <c r="G154" s="1" t="s">
        <v>42</v>
      </c>
      <c r="W154" t="str">
        <f t="shared" si="327"/>
        <v/>
      </c>
      <c r="X154" t="str">
        <f t="shared" si="328"/>
        <v/>
      </c>
      <c r="Y154" t="str">
        <f t="shared" si="329"/>
        <v/>
      </c>
      <c r="Z154" t="str">
        <f t="shared" si="330"/>
        <v/>
      </c>
      <c r="AA154" t="str">
        <f t="shared" si="331"/>
        <v/>
      </c>
      <c r="AB154" t="str">
        <f t="shared" si="332"/>
        <v/>
      </c>
      <c r="AC154" t="str">
        <f t="shared" si="333"/>
        <v/>
      </c>
      <c r="AD154" t="str">
        <f t="shared" si="334"/>
        <v/>
      </c>
      <c r="AE154" t="str">
        <f t="shared" si="325"/>
        <v/>
      </c>
      <c r="AF154" t="str">
        <f t="shared" si="326"/>
        <v/>
      </c>
      <c r="AG154" t="str">
        <f t="shared" si="335"/>
        <v/>
      </c>
      <c r="AH154" t="str">
        <f t="shared" si="336"/>
        <v/>
      </c>
      <c r="AI154" t="str">
        <f t="shared" si="337"/>
        <v/>
      </c>
      <c r="AJ154" t="str">
        <f t="shared" si="338"/>
        <v/>
      </c>
      <c r="AK154" t="str">
        <f t="shared" si="317"/>
        <v/>
      </c>
      <c r="AL154" t="str">
        <f t="shared" si="318"/>
        <v/>
      </c>
      <c r="AM154" t="str">
        <f t="shared" si="319"/>
        <v/>
      </c>
      <c r="AN154" t="str">
        <f t="shared" si="320"/>
        <v/>
      </c>
      <c r="AO154" t="str">
        <f t="shared" si="321"/>
        <v/>
      </c>
      <c r="AP154" t="str">
        <f t="shared" si="322"/>
        <v/>
      </c>
      <c r="AQ154" t="str">
        <f t="shared" si="323"/>
        <v/>
      </c>
      <c r="AR154" t="s">
        <v>231</v>
      </c>
      <c r="AS154" t="s">
        <v>289</v>
      </c>
      <c r="AU154" t="s">
        <v>28</v>
      </c>
      <c r="AV154" s="3" t="s">
        <v>301</v>
      </c>
      <c r="AW154" s="3" t="s">
        <v>301</v>
      </c>
      <c r="AX154"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4" t="str">
        <f t="shared" si="308"/>
        <v>&lt;img src=@img/outdoor.png@&gt;</v>
      </c>
      <c r="AZ154" t="str">
        <f t="shared" si="309"/>
        <v/>
      </c>
      <c r="BA154" t="str">
        <f t="shared" si="310"/>
        <v>&lt;img src=@img/medium.png@&gt;</v>
      </c>
      <c r="BB154" t="str">
        <f t="shared" si="311"/>
        <v/>
      </c>
      <c r="BC154" t="str">
        <f t="shared" si="312"/>
        <v/>
      </c>
      <c r="BD154" t="str">
        <f t="shared" si="313"/>
        <v>&lt;img src=@img/outdoor.png@&gt;&lt;img src=@img/medium.png@&gt;&lt;img src=@img/kidicon.png@&gt;</v>
      </c>
      <c r="BE154" t="str">
        <f t="shared" si="314"/>
        <v>outdoor medium med old kid</v>
      </c>
      <c r="BF154" t="str">
        <f t="shared" si="315"/>
        <v>Old Town</v>
      </c>
      <c r="BG154">
        <v>40.585056999999999</v>
      </c>
      <c r="BH154">
        <v>-105.076543</v>
      </c>
      <c r="BI154" t="str">
        <f t="shared" si="316"/>
        <v>[40.585057,-105.076543],</v>
      </c>
      <c r="BJ154" t="b">
        <v>1</v>
      </c>
      <c r="BK154" t="str">
        <f>IF(BJ154&gt;0,"&lt;img src=@img/kidicon.png@&gt;","")</f>
        <v>&lt;img src=@img/kidicon.png@&gt;</v>
      </c>
      <c r="BL154" t="s">
        <v>431</v>
      </c>
    </row>
    <row r="155" spans="2:64" ht="21" customHeight="1" x14ac:dyDescent="0.35">
      <c r="B155" t="s">
        <v>37</v>
      </c>
      <c r="C155" t="s">
        <v>302</v>
      </c>
      <c r="D155" t="s">
        <v>38</v>
      </c>
      <c r="E155" t="s">
        <v>419</v>
      </c>
      <c r="G155" s="1" t="s">
        <v>39</v>
      </c>
      <c r="H155">
        <v>1130</v>
      </c>
      <c r="I155">
        <v>1400</v>
      </c>
      <c r="J155">
        <v>1100</v>
      </c>
      <c r="K155">
        <v>1400</v>
      </c>
      <c r="L155">
        <v>1100</v>
      </c>
      <c r="M155">
        <v>1400</v>
      </c>
      <c r="N155">
        <v>1100</v>
      </c>
      <c r="O155">
        <v>1400</v>
      </c>
      <c r="P155">
        <v>1100</v>
      </c>
      <c r="Q155">
        <v>1400</v>
      </c>
      <c r="R155">
        <v>1100</v>
      </c>
      <c r="S155">
        <v>1400</v>
      </c>
      <c r="T155">
        <v>1130</v>
      </c>
      <c r="U155">
        <v>1400</v>
      </c>
      <c r="V155" t="s">
        <v>230</v>
      </c>
      <c r="W155">
        <f t="shared" si="327"/>
        <v>11.3</v>
      </c>
      <c r="X155">
        <f t="shared" si="328"/>
        <v>14</v>
      </c>
      <c r="Y155">
        <f t="shared" si="329"/>
        <v>11</v>
      </c>
      <c r="Z155">
        <f t="shared" si="330"/>
        <v>14</v>
      </c>
      <c r="AA155">
        <f t="shared" si="331"/>
        <v>11</v>
      </c>
      <c r="AB155">
        <f t="shared" si="332"/>
        <v>14</v>
      </c>
      <c r="AC155">
        <f t="shared" si="333"/>
        <v>11</v>
      </c>
      <c r="AD155">
        <f t="shared" si="334"/>
        <v>14</v>
      </c>
      <c r="AE155">
        <f t="shared" si="325"/>
        <v>11</v>
      </c>
      <c r="AF155">
        <f t="shared" si="326"/>
        <v>14</v>
      </c>
      <c r="AG155">
        <f t="shared" si="335"/>
        <v>11</v>
      </c>
      <c r="AH155">
        <f t="shared" si="336"/>
        <v>14</v>
      </c>
      <c r="AI155">
        <f t="shared" si="337"/>
        <v>11.3</v>
      </c>
      <c r="AJ155">
        <f t="shared" si="338"/>
        <v>14</v>
      </c>
      <c r="AK155" t="str">
        <f t="shared" si="317"/>
        <v>11.3am-2pm</v>
      </c>
      <c r="AL155" t="str">
        <f t="shared" si="318"/>
        <v>11am-2pm</v>
      </c>
      <c r="AM155" t="str">
        <f t="shared" si="319"/>
        <v>11am-2pm</v>
      </c>
      <c r="AN155" t="str">
        <f t="shared" si="320"/>
        <v>11am-2pm</v>
      </c>
      <c r="AO155" t="str">
        <f t="shared" si="321"/>
        <v>11am-2pm</v>
      </c>
      <c r="AP155" t="str">
        <f t="shared" si="322"/>
        <v>11am-2pm</v>
      </c>
      <c r="AQ155" t="str">
        <f t="shared" si="323"/>
        <v>11.3am-2pm</v>
      </c>
      <c r="AR155" t="s">
        <v>229</v>
      </c>
      <c r="AU155" t="s">
        <v>28</v>
      </c>
      <c r="AV155" s="3" t="s">
        <v>300</v>
      </c>
      <c r="AW155" s="3" t="s">
        <v>300</v>
      </c>
      <c r="AX155"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5" t="str">
        <f t="shared" si="308"/>
        <v/>
      </c>
      <c r="AZ155" t="str">
        <f t="shared" si="309"/>
        <v/>
      </c>
      <c r="BA155" t="str">
        <f t="shared" si="310"/>
        <v>&lt;img src=@img/medium.png@&gt;</v>
      </c>
      <c r="BB155" t="str">
        <f t="shared" si="311"/>
        <v>&lt;img src=@img/drinkicon.png@&gt;</v>
      </c>
      <c r="BC155" t="str">
        <f t="shared" si="312"/>
        <v>&lt;img src=@img/foodicon.png@&gt;</v>
      </c>
      <c r="BD155" t="str">
        <f t="shared" si="313"/>
        <v>&lt;img src=@img/medium.png@&gt;&lt;img src=@img/drinkicon.png@&gt;&lt;img src=@img/foodicon.png@&gt;</v>
      </c>
      <c r="BE155" t="str">
        <f t="shared" si="314"/>
        <v>drink food medium med campus</v>
      </c>
      <c r="BF155" t="str">
        <f t="shared" si="315"/>
        <v>Near Campus</v>
      </c>
      <c r="BG155">
        <v>40.567421000000003</v>
      </c>
      <c r="BH155">
        <v>-105.079369</v>
      </c>
      <c r="BI155" t="str">
        <f t="shared" si="316"/>
        <v>[40.567421,-105.079369],</v>
      </c>
      <c r="BK155" t="str">
        <f>IF(BJ155&gt;0,"&lt;img src=@img/kidicon.png@&gt;","")</f>
        <v/>
      </c>
    </row>
    <row r="156" spans="2:64" ht="21" customHeight="1" x14ac:dyDescent="0.35">
      <c r="B156" t="s">
        <v>621</v>
      </c>
      <c r="E156" t="s">
        <v>419</v>
      </c>
      <c r="G156" t="s">
        <v>642</v>
      </c>
      <c r="W156" t="str">
        <f t="shared" si="327"/>
        <v/>
      </c>
      <c r="X156" t="str">
        <f t="shared" si="328"/>
        <v/>
      </c>
      <c r="Y156" t="str">
        <f t="shared" si="329"/>
        <v/>
      </c>
      <c r="Z156" t="str">
        <f t="shared" si="330"/>
        <v/>
      </c>
      <c r="AA156" t="str">
        <f t="shared" si="331"/>
        <v/>
      </c>
      <c r="AB156" t="str">
        <f t="shared" si="332"/>
        <v/>
      </c>
      <c r="AC156" t="str">
        <f t="shared" si="333"/>
        <v/>
      </c>
      <c r="AD156" t="str">
        <f t="shared" si="334"/>
        <v/>
      </c>
      <c r="AE156" t="str">
        <f t="shared" si="325"/>
        <v/>
      </c>
      <c r="AF156" t="str">
        <f t="shared" si="326"/>
        <v/>
      </c>
      <c r="AG156" t="str">
        <f t="shared" si="335"/>
        <v/>
      </c>
      <c r="AH156" t="str">
        <f t="shared" si="336"/>
        <v/>
      </c>
      <c r="AI156" t="str">
        <f t="shared" si="337"/>
        <v/>
      </c>
      <c r="AJ156" t="str">
        <f t="shared" si="338"/>
        <v/>
      </c>
      <c r="AK156" t="str">
        <f t="shared" si="317"/>
        <v/>
      </c>
      <c r="AL156" t="str">
        <f t="shared" si="318"/>
        <v/>
      </c>
      <c r="AM156" t="str">
        <f t="shared" si="319"/>
        <v/>
      </c>
      <c r="AN156" t="str">
        <f t="shared" si="320"/>
        <v/>
      </c>
      <c r="AO156" t="str">
        <f t="shared" si="321"/>
        <v/>
      </c>
      <c r="AP156" t="str">
        <f t="shared" si="322"/>
        <v/>
      </c>
      <c r="AQ156" t="str">
        <f t="shared" si="323"/>
        <v/>
      </c>
      <c r="AU156" t="s">
        <v>293</v>
      </c>
      <c r="AV156" s="3" t="s">
        <v>301</v>
      </c>
      <c r="AW156" s="3" t="s">
        <v>301</v>
      </c>
      <c r="AX156"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6" t="str">
        <f t="shared" si="308"/>
        <v/>
      </c>
      <c r="AZ156" t="str">
        <f t="shared" si="309"/>
        <v/>
      </c>
      <c r="BA156" t="str">
        <f t="shared" si="310"/>
        <v>&lt;img src=@img/easy.png@&gt;</v>
      </c>
      <c r="BB156" t="str">
        <f t="shared" si="311"/>
        <v/>
      </c>
      <c r="BC156" t="str">
        <f t="shared" si="312"/>
        <v/>
      </c>
      <c r="BD156" t="str">
        <f t="shared" si="313"/>
        <v>&lt;img src=@img/easy.png@&gt;</v>
      </c>
      <c r="BE156" t="str">
        <f t="shared" si="314"/>
        <v xml:space="preserve">easy med </v>
      </c>
      <c r="BF156" t="str">
        <f t="shared" si="315"/>
        <v/>
      </c>
      <c r="BG156">
        <v>40.582129999999999</v>
      </c>
      <c r="BH156">
        <v>-105.02703</v>
      </c>
      <c r="BI156" t="str">
        <f t="shared" si="316"/>
        <v>[40.58213,-105.02703],</v>
      </c>
    </row>
    <row r="157" spans="2:64" ht="21" customHeight="1" x14ac:dyDescent="0.35">
      <c r="B157" t="s">
        <v>369</v>
      </c>
      <c r="C157" t="s">
        <v>414</v>
      </c>
      <c r="D157" t="s">
        <v>366</v>
      </c>
      <c r="E157" t="s">
        <v>419</v>
      </c>
      <c r="G157" s="6" t="s">
        <v>362</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368</v>
      </c>
      <c r="AU157" t="s">
        <v>292</v>
      </c>
      <c r="AV157" s="3" t="s">
        <v>301</v>
      </c>
      <c r="AW157" s="3" t="s">
        <v>301</v>
      </c>
      <c r="AX157"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7" t="str">
        <f t="shared" si="308"/>
        <v/>
      </c>
      <c r="AZ157" t="str">
        <f t="shared" si="309"/>
        <v/>
      </c>
      <c r="BA157" t="str">
        <f t="shared" si="310"/>
        <v>&lt;img src=@img/hard.png@&gt;</v>
      </c>
      <c r="BB157" t="str">
        <f t="shared" si="311"/>
        <v/>
      </c>
      <c r="BC157" t="str">
        <f t="shared" si="312"/>
        <v/>
      </c>
      <c r="BD157" t="str">
        <f t="shared" si="313"/>
        <v>&lt;img src=@img/hard.png@&gt;</v>
      </c>
      <c r="BE157" t="str">
        <f t="shared" si="314"/>
        <v>hard med old</v>
      </c>
      <c r="BF157" t="str">
        <f t="shared" si="315"/>
        <v>Old Town</v>
      </c>
      <c r="BG157">
        <v>40.587229000000001</v>
      </c>
      <c r="BH157">
        <v>-105.07409699999999</v>
      </c>
      <c r="BI157" t="str">
        <f t="shared" si="316"/>
        <v>[40.587229,-105.074097],</v>
      </c>
      <c r="BK157" t="str">
        <f>IF(BJ157&gt;0,"&lt;img src=@img/kidicon.png@&gt;","")</f>
        <v/>
      </c>
    </row>
    <row r="158" spans="2:64" ht="21" customHeight="1" x14ac:dyDescent="0.35">
      <c r="B158" t="s">
        <v>500</v>
      </c>
      <c r="C158" t="s">
        <v>414</v>
      </c>
      <c r="E158" t="s">
        <v>419</v>
      </c>
      <c r="G158" s="1" t="s">
        <v>501</v>
      </c>
      <c r="H158">
        <v>1500</v>
      </c>
      <c r="I158">
        <v>2400</v>
      </c>
      <c r="J158">
        <v>1500</v>
      </c>
      <c r="K158">
        <v>2400</v>
      </c>
      <c r="L158">
        <v>1500</v>
      </c>
      <c r="M158">
        <v>2400</v>
      </c>
      <c r="N158">
        <v>1500</v>
      </c>
      <c r="O158">
        <v>2400</v>
      </c>
      <c r="P158">
        <v>1500</v>
      </c>
      <c r="Q158">
        <v>2400</v>
      </c>
      <c r="R158">
        <v>1500</v>
      </c>
      <c r="S158">
        <v>2400</v>
      </c>
      <c r="T158">
        <v>1500</v>
      </c>
      <c r="U158">
        <v>2400</v>
      </c>
      <c r="V158" t="s">
        <v>766</v>
      </c>
      <c r="W158">
        <f t="shared" si="327"/>
        <v>15</v>
      </c>
      <c r="X158">
        <f t="shared" si="328"/>
        <v>24</v>
      </c>
      <c r="Y158">
        <f t="shared" si="329"/>
        <v>15</v>
      </c>
      <c r="Z158">
        <f t="shared" si="330"/>
        <v>24</v>
      </c>
      <c r="AA158">
        <f t="shared" si="331"/>
        <v>15</v>
      </c>
      <c r="AB158">
        <f t="shared" si="332"/>
        <v>24</v>
      </c>
      <c r="AC158">
        <f t="shared" si="333"/>
        <v>15</v>
      </c>
      <c r="AD158">
        <f t="shared" si="334"/>
        <v>24</v>
      </c>
      <c r="AE158">
        <f t="shared" si="325"/>
        <v>15</v>
      </c>
      <c r="AF158">
        <f t="shared" si="326"/>
        <v>24</v>
      </c>
      <c r="AG158">
        <f t="shared" si="335"/>
        <v>15</v>
      </c>
      <c r="AH158">
        <f t="shared" si="336"/>
        <v>24</v>
      </c>
      <c r="AI158">
        <f t="shared" si="337"/>
        <v>15</v>
      </c>
      <c r="AJ158">
        <f t="shared" si="338"/>
        <v>24</v>
      </c>
      <c r="AK158" t="str">
        <f t="shared" si="317"/>
        <v>3pm-12am</v>
      </c>
      <c r="AL158" t="str">
        <f t="shared" si="318"/>
        <v>3pm-12am</v>
      </c>
      <c r="AM158" t="str">
        <f t="shared" si="319"/>
        <v>3pm-12am</v>
      </c>
      <c r="AN158" t="str">
        <f t="shared" si="320"/>
        <v>3pm-12am</v>
      </c>
      <c r="AO158" t="str">
        <f t="shared" si="321"/>
        <v>3pm-12am</v>
      </c>
      <c r="AP158" t="str">
        <f t="shared" si="322"/>
        <v>3pm-12am</v>
      </c>
      <c r="AQ158" t="str">
        <f t="shared" si="323"/>
        <v>3pm-12am</v>
      </c>
      <c r="AU158" t="s">
        <v>292</v>
      </c>
      <c r="AV158" s="3" t="s">
        <v>300</v>
      </c>
      <c r="AW158" s="3" t="s">
        <v>300</v>
      </c>
      <c r="AX158"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8" t="str">
        <f t="shared" si="308"/>
        <v/>
      </c>
      <c r="AZ158" t="str">
        <f t="shared" si="309"/>
        <v/>
      </c>
      <c r="BA158" t="str">
        <f t="shared" si="310"/>
        <v>&lt;img src=@img/hard.png@&gt;</v>
      </c>
      <c r="BB158" t="str">
        <f t="shared" si="311"/>
        <v>&lt;img src=@img/drinkicon.png@&gt;</v>
      </c>
      <c r="BC158" t="str">
        <f t="shared" si="312"/>
        <v>&lt;img src=@img/foodicon.png@&gt;</v>
      </c>
      <c r="BD158" t="str">
        <f t="shared" si="313"/>
        <v>&lt;img src=@img/hard.png@&gt;&lt;img src=@img/drinkicon.png@&gt;&lt;img src=@img/foodicon.png@&gt;</v>
      </c>
      <c r="BE158" t="str">
        <f t="shared" si="314"/>
        <v>drink food hard med old</v>
      </c>
      <c r="BF158" t="str">
        <f t="shared" si="315"/>
        <v>Old Town</v>
      </c>
      <c r="BG158">
        <v>40.588557999999999</v>
      </c>
      <c r="BH158" s="1">
        <v>-105.07453700000001</v>
      </c>
      <c r="BI158" t="str">
        <f t="shared" si="316"/>
        <v>[40.588558,-105.074537],</v>
      </c>
      <c r="BK158" t="str">
        <f>IF(BJ158&gt;0,"&lt;img src=@img/kidicon.png@&gt;","")</f>
        <v/>
      </c>
    </row>
    <row r="159" spans="2:64" ht="21" customHeight="1" x14ac:dyDescent="0.35">
      <c r="B159" t="s">
        <v>623</v>
      </c>
      <c r="C159" t="s">
        <v>415</v>
      </c>
      <c r="E159" t="s">
        <v>54</v>
      </c>
      <c r="G159" t="s">
        <v>649</v>
      </c>
      <c r="J159">
        <v>1400</v>
      </c>
      <c r="K159">
        <v>1900</v>
      </c>
      <c r="L159">
        <v>1400</v>
      </c>
      <c r="M159">
        <v>1900</v>
      </c>
      <c r="N159">
        <v>1400</v>
      </c>
      <c r="O159">
        <v>1900</v>
      </c>
      <c r="P159">
        <v>1400</v>
      </c>
      <c r="Q159">
        <v>1900</v>
      </c>
      <c r="R159">
        <v>1400</v>
      </c>
      <c r="S159">
        <v>1900</v>
      </c>
      <c r="V159" s="4" t="s">
        <v>737</v>
      </c>
      <c r="W159" t="str">
        <f t="shared" si="327"/>
        <v/>
      </c>
      <c r="X159" t="str">
        <f t="shared" si="328"/>
        <v/>
      </c>
      <c r="Y159">
        <f t="shared" si="329"/>
        <v>14</v>
      </c>
      <c r="Z159">
        <f t="shared" si="330"/>
        <v>19</v>
      </c>
      <c r="AA159">
        <f t="shared" si="331"/>
        <v>14</v>
      </c>
      <c r="AB159">
        <f t="shared" si="332"/>
        <v>19</v>
      </c>
      <c r="AC159">
        <f t="shared" si="333"/>
        <v>14</v>
      </c>
      <c r="AD159">
        <f t="shared" si="334"/>
        <v>19</v>
      </c>
      <c r="AE159">
        <f t="shared" si="325"/>
        <v>14</v>
      </c>
      <c r="AF159">
        <f t="shared" si="326"/>
        <v>19</v>
      </c>
      <c r="AG159">
        <f t="shared" si="335"/>
        <v>14</v>
      </c>
      <c r="AH159">
        <f t="shared" si="336"/>
        <v>19</v>
      </c>
      <c r="AI159" t="str">
        <f t="shared" si="337"/>
        <v/>
      </c>
      <c r="AJ159" t="str">
        <f t="shared" si="338"/>
        <v/>
      </c>
      <c r="AK159" t="str">
        <f t="shared" si="317"/>
        <v/>
      </c>
      <c r="AL159" t="str">
        <f t="shared" si="318"/>
        <v>2pm-7pm</v>
      </c>
      <c r="AM159" t="str">
        <f t="shared" si="319"/>
        <v>2pm-7pm</v>
      </c>
      <c r="AN159" t="str">
        <f t="shared" si="320"/>
        <v>2pm-7pm</v>
      </c>
      <c r="AO159" t="str">
        <f t="shared" si="321"/>
        <v>2pm-7pm</v>
      </c>
      <c r="AP159" t="str">
        <f t="shared" si="322"/>
        <v>2pm-7pm</v>
      </c>
      <c r="AQ159" t="str">
        <f t="shared" si="323"/>
        <v/>
      </c>
      <c r="AS159" t="s">
        <v>289</v>
      </c>
      <c r="AU159" t="s">
        <v>28</v>
      </c>
      <c r="AV159" s="3" t="s">
        <v>300</v>
      </c>
      <c r="AW159" s="3" t="s">
        <v>301</v>
      </c>
      <c r="AX159"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59" t="str">
        <f t="shared" si="308"/>
        <v>&lt;img src=@img/outdoor.png@&gt;</v>
      </c>
      <c r="AZ159" t="str">
        <f t="shared" si="309"/>
        <v/>
      </c>
      <c r="BA159" t="str">
        <f t="shared" si="310"/>
        <v>&lt;img src=@img/medium.png@&gt;</v>
      </c>
      <c r="BB159" t="str">
        <f t="shared" si="311"/>
        <v>&lt;img src=@img/drinkicon.png@&gt;</v>
      </c>
      <c r="BC159" t="str">
        <f t="shared" si="312"/>
        <v/>
      </c>
      <c r="BD159" t="str">
        <f t="shared" si="313"/>
        <v>&lt;img src=@img/outdoor.png@&gt;&lt;img src=@img/medium.png@&gt;&lt;img src=@img/drinkicon.png@&gt;</v>
      </c>
      <c r="BE159" t="str">
        <f t="shared" si="314"/>
        <v>outdoor drink medium low nfoco</v>
      </c>
      <c r="BF159" t="str">
        <f t="shared" si="315"/>
        <v>North Foco</v>
      </c>
      <c r="BG159">
        <v>40.627009999999999</v>
      </c>
      <c r="BH159">
        <v>-105.13785</v>
      </c>
      <c r="BI159" t="str">
        <f t="shared" si="316"/>
        <v>[40.62701,-105.13785],</v>
      </c>
    </row>
    <row r="160" spans="2:64" ht="21" customHeight="1" x14ac:dyDescent="0.35">
      <c r="B160" t="s">
        <v>112</v>
      </c>
      <c r="C160" t="s">
        <v>414</v>
      </c>
      <c r="D160" t="s">
        <v>113</v>
      </c>
      <c r="E160" t="s">
        <v>419</v>
      </c>
      <c r="G160" s="1" t="s">
        <v>114</v>
      </c>
      <c r="J160">
        <v>1700</v>
      </c>
      <c r="K160">
        <v>1800</v>
      </c>
      <c r="L160">
        <v>1700</v>
      </c>
      <c r="M160">
        <v>1800</v>
      </c>
      <c r="N160">
        <v>1700</v>
      </c>
      <c r="O160">
        <v>1800</v>
      </c>
      <c r="P160">
        <v>1700</v>
      </c>
      <c r="Q160">
        <v>1800</v>
      </c>
      <c r="R160">
        <v>1700</v>
      </c>
      <c r="S160">
        <v>1800</v>
      </c>
      <c r="W160" t="str">
        <f t="shared" si="327"/>
        <v/>
      </c>
      <c r="X160" t="str">
        <f t="shared" si="328"/>
        <v/>
      </c>
      <c r="Y160">
        <f t="shared" si="329"/>
        <v>17</v>
      </c>
      <c r="Z160">
        <f t="shared" si="330"/>
        <v>18</v>
      </c>
      <c r="AA160">
        <f t="shared" si="331"/>
        <v>17</v>
      </c>
      <c r="AB160">
        <f t="shared" si="332"/>
        <v>18</v>
      </c>
      <c r="AC160">
        <f t="shared" si="333"/>
        <v>17</v>
      </c>
      <c r="AD160">
        <f t="shared" si="334"/>
        <v>18</v>
      </c>
      <c r="AE160">
        <f t="shared" si="325"/>
        <v>17</v>
      </c>
      <c r="AF160">
        <f t="shared" si="326"/>
        <v>18</v>
      </c>
      <c r="AG160">
        <f t="shared" si="335"/>
        <v>17</v>
      </c>
      <c r="AH160">
        <f t="shared" si="336"/>
        <v>18</v>
      </c>
      <c r="AI160" t="str">
        <f t="shared" si="337"/>
        <v/>
      </c>
      <c r="AJ160" t="str">
        <f t="shared" si="338"/>
        <v/>
      </c>
      <c r="AK160" t="str">
        <f t="shared" si="317"/>
        <v/>
      </c>
      <c r="AL160" t="str">
        <f t="shared" si="318"/>
        <v>5pm-6pm</v>
      </c>
      <c r="AM160" t="str">
        <f t="shared" si="319"/>
        <v>5pm-6pm</v>
      </c>
      <c r="AN160" t="str">
        <f t="shared" si="320"/>
        <v>5pm-6pm</v>
      </c>
      <c r="AO160" t="str">
        <f t="shared" si="321"/>
        <v>5pm-6pm</v>
      </c>
      <c r="AP160" t="str">
        <f t="shared" si="322"/>
        <v>5pm-6pm</v>
      </c>
      <c r="AQ160" t="str">
        <f t="shared" si="323"/>
        <v/>
      </c>
      <c r="AR160" s="2" t="s">
        <v>319</v>
      </c>
      <c r="AU160" t="s">
        <v>28</v>
      </c>
      <c r="AV160" s="3" t="s">
        <v>301</v>
      </c>
      <c r="AW160" s="3" t="s">
        <v>301</v>
      </c>
      <c r="AX160"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0" t="str">
        <f t="shared" si="308"/>
        <v/>
      </c>
      <c r="AZ160" t="str">
        <f t="shared" si="309"/>
        <v/>
      </c>
      <c r="BA160" t="str">
        <f t="shared" si="310"/>
        <v>&lt;img src=@img/medium.png@&gt;</v>
      </c>
      <c r="BB160" t="str">
        <f t="shared" si="311"/>
        <v/>
      </c>
      <c r="BC160" t="str">
        <f t="shared" si="312"/>
        <v/>
      </c>
      <c r="BD160" t="str">
        <f t="shared" si="313"/>
        <v>&lt;img src=@img/medium.png@&gt;</v>
      </c>
      <c r="BE160" t="str">
        <f t="shared" si="314"/>
        <v>medium med old</v>
      </c>
      <c r="BF160" t="str">
        <f t="shared" si="315"/>
        <v>Old Town</v>
      </c>
      <c r="BG160">
        <v>40.585957000000001</v>
      </c>
      <c r="BH160">
        <v>-105.07832999999999</v>
      </c>
      <c r="BI160" t="str">
        <f t="shared" si="316"/>
        <v>[40.585957,-105.07833],</v>
      </c>
      <c r="BK160" t="str">
        <f>IF(BJ160&gt;0,"&lt;img src=@img/kidicon.png@&gt;","")</f>
        <v/>
      </c>
    </row>
    <row r="161" spans="2:64" ht="21" customHeight="1" x14ac:dyDescent="0.35">
      <c r="B161" t="s">
        <v>504</v>
      </c>
      <c r="C161" t="s">
        <v>414</v>
      </c>
      <c r="D161" t="s">
        <v>374</v>
      </c>
      <c r="E161" t="s">
        <v>419</v>
      </c>
      <c r="G161" s="1" t="s">
        <v>505</v>
      </c>
      <c r="H161">
        <v>1130</v>
      </c>
      <c r="I161">
        <v>1800</v>
      </c>
      <c r="J161">
        <v>1130</v>
      </c>
      <c r="K161">
        <v>1800</v>
      </c>
      <c r="L161">
        <v>1130</v>
      </c>
      <c r="M161">
        <v>1800</v>
      </c>
      <c r="N161">
        <v>1130</v>
      </c>
      <c r="O161">
        <v>1800</v>
      </c>
      <c r="P161">
        <v>1130</v>
      </c>
      <c r="Q161">
        <v>1800</v>
      </c>
      <c r="V161" t="s">
        <v>507</v>
      </c>
      <c r="W161">
        <f t="shared" si="327"/>
        <v>11.3</v>
      </c>
      <c r="X161">
        <f t="shared" si="328"/>
        <v>18</v>
      </c>
      <c r="Y161">
        <f t="shared" si="329"/>
        <v>11.3</v>
      </c>
      <c r="Z161">
        <f t="shared" si="330"/>
        <v>18</v>
      </c>
      <c r="AA161">
        <f t="shared" si="331"/>
        <v>11.3</v>
      </c>
      <c r="AB161">
        <f t="shared" si="332"/>
        <v>18</v>
      </c>
      <c r="AC161">
        <f t="shared" si="333"/>
        <v>11.3</v>
      </c>
      <c r="AD161">
        <f t="shared" si="334"/>
        <v>18</v>
      </c>
      <c r="AE161">
        <f t="shared" si="325"/>
        <v>11.3</v>
      </c>
      <c r="AF161">
        <f t="shared" si="326"/>
        <v>18</v>
      </c>
      <c r="AG161" t="str">
        <f t="shared" si="335"/>
        <v/>
      </c>
      <c r="AH161" t="str">
        <f t="shared" si="336"/>
        <v/>
      </c>
      <c r="AI161" t="str">
        <f t="shared" si="337"/>
        <v/>
      </c>
      <c r="AJ161" t="str">
        <f t="shared" si="338"/>
        <v/>
      </c>
      <c r="AK161" t="str">
        <f t="shared" si="317"/>
        <v>11.3am-6pm</v>
      </c>
      <c r="AL161" t="str">
        <f t="shared" si="318"/>
        <v>11.3am-6pm</v>
      </c>
      <c r="AM161" t="str">
        <f t="shared" si="319"/>
        <v>11.3am-6pm</v>
      </c>
      <c r="AN161" t="str">
        <f t="shared" si="320"/>
        <v>11.3am-6pm</v>
      </c>
      <c r="AO161" t="str">
        <f t="shared" si="321"/>
        <v>11.3am-6pm</v>
      </c>
      <c r="AP161" t="str">
        <f t="shared" si="322"/>
        <v/>
      </c>
      <c r="AQ161" t="str">
        <f t="shared" si="323"/>
        <v/>
      </c>
      <c r="AR161" s="2" t="s">
        <v>506</v>
      </c>
      <c r="AS161" t="s">
        <v>289</v>
      </c>
      <c r="AU161" t="s">
        <v>28</v>
      </c>
      <c r="AV161" s="3" t="s">
        <v>300</v>
      </c>
      <c r="AW161" s="3" t="s">
        <v>300</v>
      </c>
      <c r="AX161"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1" t="str">
        <f t="shared" si="308"/>
        <v>&lt;img src=@img/outdoor.png@&gt;</v>
      </c>
      <c r="AZ161" t="str">
        <f t="shared" si="309"/>
        <v/>
      </c>
      <c r="BA161" t="str">
        <f t="shared" si="310"/>
        <v>&lt;img src=@img/medium.png@&gt;</v>
      </c>
      <c r="BB161" t="str">
        <f t="shared" si="311"/>
        <v>&lt;img src=@img/drinkicon.png@&gt;</v>
      </c>
      <c r="BC161" t="str">
        <f t="shared" si="312"/>
        <v>&lt;img src=@img/foodicon.png@&gt;</v>
      </c>
      <c r="BD161" t="str">
        <f t="shared" si="313"/>
        <v>&lt;img src=@img/outdoor.png@&gt;&lt;img src=@img/medium.png@&gt;&lt;img src=@img/drinkicon.png@&gt;&lt;img src=@img/foodicon.png@&gt;</v>
      </c>
      <c r="BE161" t="str">
        <f t="shared" si="314"/>
        <v>outdoor drink food medium med old</v>
      </c>
      <c r="BF161" t="str">
        <f t="shared" si="315"/>
        <v>Old Town</v>
      </c>
      <c r="BG161">
        <v>40.583799999999997</v>
      </c>
      <c r="BH161">
        <v>-105.07763</v>
      </c>
      <c r="BI161" t="str">
        <f t="shared" si="316"/>
        <v>[40.5838,-105.07763],</v>
      </c>
      <c r="BK161" t="str">
        <f>IF(BJ161&gt;0,"&lt;img src=@img/kidicon.png@&gt;","")</f>
        <v/>
      </c>
    </row>
    <row r="162" spans="2:64" ht="21" customHeight="1" x14ac:dyDescent="0.35">
      <c r="B162" s="6" t="s">
        <v>740</v>
      </c>
      <c r="C162" t="s">
        <v>416</v>
      </c>
      <c r="E162" t="s">
        <v>419</v>
      </c>
      <c r="G162" s="6" t="s">
        <v>741</v>
      </c>
      <c r="H162">
        <v>1500</v>
      </c>
      <c r="I162">
        <v>1800</v>
      </c>
      <c r="J162">
        <v>1500</v>
      </c>
      <c r="K162">
        <v>1800</v>
      </c>
      <c r="L162">
        <v>1500</v>
      </c>
      <c r="M162">
        <v>1800</v>
      </c>
      <c r="N162">
        <v>1500</v>
      </c>
      <c r="O162">
        <v>1800</v>
      </c>
      <c r="P162">
        <v>1500</v>
      </c>
      <c r="Q162">
        <v>1800</v>
      </c>
      <c r="R162">
        <v>1500</v>
      </c>
      <c r="S162">
        <v>1800</v>
      </c>
      <c r="T162">
        <v>1500</v>
      </c>
      <c r="U162">
        <v>1800</v>
      </c>
      <c r="V162" t="s">
        <v>742</v>
      </c>
      <c r="W162">
        <f t="shared" si="327"/>
        <v>15</v>
      </c>
      <c r="X162">
        <f t="shared" ref="X162" si="339">IF(I162&gt;0,I162/100,"")</f>
        <v>18</v>
      </c>
      <c r="Y162">
        <f t="shared" ref="Y162" si="340">IF(J162&gt;0,J162/100,"")</f>
        <v>15</v>
      </c>
      <c r="Z162">
        <f t="shared" ref="Z162" si="341">IF(K162&gt;0,K162/100,"")</f>
        <v>18</v>
      </c>
      <c r="AA162">
        <f t="shared" ref="AA162" si="342">IF(L162&gt;0,L162/100,"")</f>
        <v>15</v>
      </c>
      <c r="AB162">
        <f t="shared" ref="AB162" si="343">IF(M162&gt;0,M162/100,"")</f>
        <v>18</v>
      </c>
      <c r="AC162">
        <f t="shared" ref="AC162" si="344">IF(N162&gt;0,N162/100,"")</f>
        <v>15</v>
      </c>
      <c r="AD162">
        <f t="shared" ref="AD162" si="345">IF(O162&gt;0,O162/100,"")</f>
        <v>18</v>
      </c>
      <c r="AE162">
        <f t="shared" ref="AE162" si="346">IF(P162&gt;0,P162/100,"")</f>
        <v>15</v>
      </c>
      <c r="AF162">
        <f t="shared" ref="AF162" si="347">IF(Q162&gt;0,Q162/100,"")</f>
        <v>18</v>
      </c>
      <c r="AG162">
        <f t="shared" ref="AG162" si="348">IF(R162&gt;0,R162/100,"")</f>
        <v>15</v>
      </c>
      <c r="AH162">
        <f t="shared" ref="AH162" si="349">IF(S162&gt;0,S162/100,"")</f>
        <v>18</v>
      </c>
      <c r="AI162">
        <f t="shared" ref="AI162" si="350">IF(T162&gt;0,T162/100,"")</f>
        <v>15</v>
      </c>
      <c r="AJ162">
        <f t="shared" ref="AJ162" si="351">IF(U162&gt;0,U162/100,"")</f>
        <v>18</v>
      </c>
      <c r="AK162" t="str">
        <f t="shared" ref="AK162" si="352">IF(H162&gt;0,CONCATENATE(IF(W162&lt;=12,W162,W162-12),IF(OR(W162&lt;12,W162=24),"am","pm"),"-",IF(X162&lt;=12,X162,X162-12),IF(OR(X162&lt;12,X162=24),"am","pm")),"")</f>
        <v>3pm-6pm</v>
      </c>
      <c r="AL162" t="str">
        <f t="shared" ref="AL162" si="353">IF(J162&gt;0,CONCATENATE(IF(Y162&lt;=12,Y162,Y162-12),IF(OR(Y162&lt;12,Y162=24),"am","pm"),"-",IF(Z162&lt;=12,Z162,Z162-12),IF(OR(Z162&lt;12,Z162=24),"am","pm")),"")</f>
        <v>3pm-6pm</v>
      </c>
      <c r="AM162" t="str">
        <f t="shared" ref="AM162" si="354">IF(L162&gt;0,CONCATENATE(IF(AA162&lt;=12,AA162,AA162-12),IF(OR(AA162&lt;12,AA162=24),"am","pm"),"-",IF(AB162&lt;=12,AB162,AB162-12),IF(OR(AB162&lt;12,AB162=24),"am","pm")),"")</f>
        <v>3pm-6pm</v>
      </c>
      <c r="AN162" t="str">
        <f t="shared" ref="AN162" si="355">IF(N162&gt;0,CONCATENATE(IF(AC162&lt;=12,AC162,AC162-12),IF(OR(AC162&lt;12,AC162=24),"am","pm"),"-",IF(AD162&lt;=12,AD162,AD162-12),IF(OR(AD162&lt;12,AD162=24),"am","pm")),"")</f>
        <v>3pm-6pm</v>
      </c>
      <c r="AO162" t="str">
        <f t="shared" ref="AO162" si="356">IF(P162&gt;0,CONCATENATE(IF(AE162&lt;=12,AE162,AE162-12),IF(OR(AE162&lt;12,AE162=24),"am","pm"),"-",IF(AF162&lt;=12,AF162,AF162-12),IF(OR(AF162&lt;12,AF162=24),"am","pm")),"")</f>
        <v>3pm-6pm</v>
      </c>
      <c r="AP162" t="str">
        <f t="shared" ref="AP162" si="357">IF(R162&gt;0,CONCATENATE(IF(AG162&lt;=12,AG162,AG162-12),IF(OR(AG162&lt;12,AG162=24),"am","pm"),"-",IF(AH162&lt;=12,AH162,AH162-12),IF(OR(AH162&lt;12,AH162=24),"am","pm")),"")</f>
        <v>3pm-6pm</v>
      </c>
      <c r="AQ162" t="str">
        <f t="shared" ref="AQ162" si="358">IF(T162&gt;0,CONCATENATE(IF(AI162&lt;=12,AI162,AI162-12),IF(OR(AI162&lt;12,AI162=24),"am","pm"),"-",IF(AJ162&lt;=12,AJ162,AJ162-12),IF(OR(AJ162&lt;12,AJ162=24),"am","pm")),"")</f>
        <v>3pm-6pm</v>
      </c>
      <c r="AR162" s="2"/>
      <c r="AU162" t="s">
        <v>293</v>
      </c>
      <c r="AV162" s="3" t="s">
        <v>300</v>
      </c>
      <c r="AW162" s="3" t="s">
        <v>300</v>
      </c>
      <c r="AX162" s="4" t="str">
        <f t="shared" ref="AX162:AX163" si="359">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2" t="str">
        <f t="shared" ref="AY162:AY163" si="360">IF(AS162&gt;0,"&lt;img src=@img/outdoor.png@&gt;","")</f>
        <v/>
      </c>
      <c r="AZ162" t="str">
        <f t="shared" ref="AZ162:AZ163" si="361">IF(AT162&gt;0,"&lt;img src=@img/pets.png@&gt;","")</f>
        <v/>
      </c>
      <c r="BA162" t="str">
        <f t="shared" ref="BA162:BA163" si="362">IF(AU162="hard","&lt;img src=@img/hard.png@&gt;",IF(AU162="medium","&lt;img src=@img/medium.png@&gt;",IF(AU162="easy","&lt;img src=@img/easy.png@&gt;","")))</f>
        <v>&lt;img src=@img/easy.png@&gt;</v>
      </c>
      <c r="BB162" t="str">
        <f t="shared" ref="BB162:BB163" si="363">IF(AV162="true","&lt;img src=@img/drinkicon.png@&gt;","")</f>
        <v>&lt;img src=@img/drinkicon.png@&gt;</v>
      </c>
      <c r="BC162" t="str">
        <f t="shared" ref="BC162:BC163" si="364">IF(AW162="true","&lt;img src=@img/foodicon.png@&gt;","")</f>
        <v>&lt;img src=@img/foodicon.png@&gt;</v>
      </c>
      <c r="BD162" t="str">
        <f t="shared" ref="BD162:BD163" si="365">CONCATENATE(AY162,AZ162,BA162,BB162,BC162,BK162)</f>
        <v>&lt;img src=@img/easy.png@&gt;&lt;img src=@img/drinkicon.png@&gt;&lt;img src=@img/foodicon.png@&gt;</v>
      </c>
      <c r="BE162" t="str">
        <f t="shared" ref="BE162:BE163" si="366">CONCATENATE(IF(AS162&gt;0,"outdoor ",""),IF(AT162&gt;0,"pet ",""),IF(AV162="true","drink ",""),IF(AW162="true","food ",""),AU162," ",E162," ",C162,IF(BJ162=TRUE," kid",""))</f>
        <v>drink food easy med sfoco</v>
      </c>
      <c r="BF162" t="str">
        <f t="shared" ref="BF162:BF163" si="367">IF(C162="old","Old Town",IF(C162="campus","Near Campus",IF(C162="sfoco","South Foco",IF(C162="nfoco","North Foco",IF(C162="midtown","Midtown",IF(C162="cwest","Campus West",IF(C162="efoco","East FoCo",IF(C162="windsor","Windsor",""))))))))</f>
        <v>South Foco</v>
      </c>
      <c r="BG162">
        <v>40.522864599999998</v>
      </c>
      <c r="BH162">
        <v>-105.0117552</v>
      </c>
      <c r="BI162" t="str">
        <f t="shared" si="316"/>
        <v>[40.5228646,-105.0117552],</v>
      </c>
    </row>
    <row r="163" spans="2:64" ht="21" customHeight="1" x14ac:dyDescent="0.35">
      <c r="B163" t="s">
        <v>80</v>
      </c>
      <c r="C163" t="s">
        <v>414</v>
      </c>
      <c r="D163" t="s">
        <v>81</v>
      </c>
      <c r="E163" t="s">
        <v>419</v>
      </c>
      <c r="G163" s="1" t="s">
        <v>82</v>
      </c>
      <c r="W163" t="str">
        <f t="shared" si="327"/>
        <v/>
      </c>
      <c r="X163" t="str">
        <f t="shared" si="328"/>
        <v/>
      </c>
      <c r="Y163" t="str">
        <f t="shared" si="329"/>
        <v/>
      </c>
      <c r="Z163" t="str">
        <f t="shared" si="330"/>
        <v/>
      </c>
      <c r="AA163" t="str">
        <f t="shared" si="331"/>
        <v/>
      </c>
      <c r="AB163" t="str">
        <f t="shared" si="332"/>
        <v/>
      </c>
      <c r="AC163" t="str">
        <f t="shared" si="333"/>
        <v/>
      </c>
      <c r="AD163" t="str">
        <f t="shared" si="334"/>
        <v/>
      </c>
      <c r="AE163" t="str">
        <f t="shared" si="325"/>
        <v/>
      </c>
      <c r="AF163" t="str">
        <f t="shared" si="326"/>
        <v/>
      </c>
      <c r="AG163" t="str">
        <f t="shared" si="335"/>
        <v/>
      </c>
      <c r="AH163" t="str">
        <f t="shared" si="336"/>
        <v/>
      </c>
      <c r="AI163" t="str">
        <f t="shared" si="337"/>
        <v/>
      </c>
      <c r="AJ163" t="str">
        <f t="shared" si="338"/>
        <v/>
      </c>
      <c r="AK163" t="str">
        <f t="shared" si="317"/>
        <v/>
      </c>
      <c r="AL163" t="str">
        <f t="shared" si="318"/>
        <v/>
      </c>
      <c r="AM163" t="str">
        <f t="shared" si="319"/>
        <v/>
      </c>
      <c r="AN163" t="str">
        <f t="shared" si="320"/>
        <v/>
      </c>
      <c r="AO163" t="str">
        <f t="shared" si="321"/>
        <v/>
      </c>
      <c r="AP163" t="str">
        <f t="shared" si="322"/>
        <v/>
      </c>
      <c r="AQ163" t="str">
        <f t="shared" si="323"/>
        <v/>
      </c>
      <c r="AR163" s="2" t="s">
        <v>310</v>
      </c>
      <c r="AS163" t="s">
        <v>289</v>
      </c>
      <c r="AU163" t="s">
        <v>292</v>
      </c>
      <c r="AV163" s="3" t="s">
        <v>301</v>
      </c>
      <c r="AW163" s="3" t="s">
        <v>301</v>
      </c>
      <c r="AX163"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3" t="str">
        <f t="shared" si="360"/>
        <v>&lt;img src=@img/outdoor.png@&gt;</v>
      </c>
      <c r="AZ163" t="str">
        <f t="shared" si="361"/>
        <v/>
      </c>
      <c r="BA163" t="str">
        <f t="shared" si="362"/>
        <v>&lt;img src=@img/hard.png@&gt;</v>
      </c>
      <c r="BB163" t="str">
        <f t="shared" si="363"/>
        <v/>
      </c>
      <c r="BC163" t="str">
        <f t="shared" si="364"/>
        <v/>
      </c>
      <c r="BD163" t="str">
        <f t="shared" si="365"/>
        <v>&lt;img src=@img/outdoor.png@&gt;&lt;img src=@img/hard.png@&gt;</v>
      </c>
      <c r="BE163" t="str">
        <f t="shared" si="366"/>
        <v>outdoor hard med old</v>
      </c>
      <c r="BF163" t="str">
        <f t="shared" si="367"/>
        <v>Old Town</v>
      </c>
      <c r="BG163">
        <v>40.586450999999997</v>
      </c>
      <c r="BH163">
        <v>-105.078568</v>
      </c>
      <c r="BI163" t="str">
        <f t="shared" ref="BI163:BI193" si="368">CONCATENATE("[",BG163,",",BH163,"],")</f>
        <v>[40.586451,-105.078568],</v>
      </c>
      <c r="BK163" t="str">
        <f>IF(BJ163&gt;0,"&lt;img src=@img/kidicon.png@&gt;","")</f>
        <v/>
      </c>
    </row>
    <row r="164" spans="2:64" ht="21" customHeight="1" x14ac:dyDescent="0.35">
      <c r="B164" t="s">
        <v>624</v>
      </c>
      <c r="C164" t="s">
        <v>415</v>
      </c>
      <c r="E164" t="s">
        <v>419</v>
      </c>
      <c r="G164" t="s">
        <v>648</v>
      </c>
      <c r="N164">
        <v>1200</v>
      </c>
      <c r="O164">
        <v>1700</v>
      </c>
      <c r="V164" t="s">
        <v>729</v>
      </c>
      <c r="W164" t="str">
        <f t="shared" si="327"/>
        <v/>
      </c>
      <c r="X164" t="str">
        <f t="shared" si="328"/>
        <v/>
      </c>
      <c r="Y164" t="str">
        <f t="shared" si="329"/>
        <v/>
      </c>
      <c r="Z164" t="str">
        <f t="shared" si="330"/>
        <v/>
      </c>
      <c r="AA164" t="str">
        <f t="shared" si="331"/>
        <v/>
      </c>
      <c r="AB164" t="str">
        <f t="shared" si="332"/>
        <v/>
      </c>
      <c r="AC164">
        <f t="shared" si="333"/>
        <v>12</v>
      </c>
      <c r="AD164">
        <f t="shared" si="334"/>
        <v>17</v>
      </c>
      <c r="AE164" t="str">
        <f t="shared" si="325"/>
        <v/>
      </c>
      <c r="AF164" t="str">
        <f t="shared" si="326"/>
        <v/>
      </c>
      <c r="AG164" t="str">
        <f t="shared" si="335"/>
        <v/>
      </c>
      <c r="AH164" t="str">
        <f t="shared" si="336"/>
        <v/>
      </c>
      <c r="AI164" t="str">
        <f t="shared" si="337"/>
        <v/>
      </c>
      <c r="AJ164" t="str">
        <f t="shared" si="338"/>
        <v/>
      </c>
      <c r="AK164" t="str">
        <f t="shared" si="317"/>
        <v/>
      </c>
      <c r="AL164" t="str">
        <f t="shared" si="318"/>
        <v/>
      </c>
      <c r="AM164" t="str">
        <f t="shared" si="319"/>
        <v/>
      </c>
      <c r="AN164" t="str">
        <f t="shared" si="320"/>
        <v>12pm-5pm</v>
      </c>
      <c r="AO164" t="str">
        <f t="shared" si="321"/>
        <v/>
      </c>
      <c r="AP164" t="str">
        <f t="shared" si="322"/>
        <v/>
      </c>
      <c r="AQ164" t="str">
        <f t="shared" si="323"/>
        <v/>
      </c>
      <c r="AS164" t="s">
        <v>730</v>
      </c>
      <c r="AU164" t="s">
        <v>293</v>
      </c>
      <c r="AV164" s="3" t="s">
        <v>300</v>
      </c>
      <c r="AW164" s="3" t="s">
        <v>301</v>
      </c>
      <c r="AX164" s="4" t="str">
        <f t="shared" ref="AX164:AX193" si="369">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4" t="str">
        <f t="shared" ref="AY164:AY195" si="370">IF(AS164&gt;0,"&lt;img src=@img/outdoor.png@&gt;","")</f>
        <v>&lt;img src=@img/outdoor.png@&gt;</v>
      </c>
      <c r="AZ164" t="str">
        <f t="shared" ref="AZ164:AZ195" si="371">IF(AT164&gt;0,"&lt;img src=@img/pets.png@&gt;","")</f>
        <v/>
      </c>
      <c r="BA164" t="str">
        <f t="shared" ref="BA164:BA195" si="372">IF(AU164="hard","&lt;img src=@img/hard.png@&gt;",IF(AU164="medium","&lt;img src=@img/medium.png@&gt;",IF(AU164="easy","&lt;img src=@img/easy.png@&gt;","")))</f>
        <v>&lt;img src=@img/easy.png@&gt;</v>
      </c>
      <c r="BB164" t="str">
        <f t="shared" ref="BB164:BB195" si="373">IF(AV164="true","&lt;img src=@img/drinkicon.png@&gt;","")</f>
        <v>&lt;img src=@img/drinkicon.png@&gt;</v>
      </c>
      <c r="BC164" t="str">
        <f t="shared" ref="BC164:BC195" si="374">IF(AW164="true","&lt;img src=@img/foodicon.png@&gt;","")</f>
        <v/>
      </c>
      <c r="BD164" t="str">
        <f t="shared" ref="BD164:BD193" si="375">CONCATENATE(AY164,AZ164,BA164,BB164,BC164,BK164)</f>
        <v>&lt;img src=@img/outdoor.png@&gt;&lt;img src=@img/easy.png@&gt;&lt;img src=@img/drinkicon.png@&gt;</v>
      </c>
      <c r="BE164" t="str">
        <f t="shared" ref="BE164:BE195" si="376">CONCATENATE(IF(AS164&gt;0,"outdoor ",""),IF(AT164&gt;0,"pet ",""),IF(AV164="true","drink ",""),IF(AW164="true","food ",""),AU164," ",E164," ",C164,IF(BJ164=TRUE," kid",""))</f>
        <v>outdoor drink easy med nfoco</v>
      </c>
      <c r="BF164" t="str">
        <f t="shared" ref="BF164:BF195" si="377">IF(C164="old","Old Town",IF(C164="campus","Near Campus",IF(C164="sfoco","South Foco",IF(C164="nfoco","North Foco",IF(C164="midtown","Midtown",IF(C164="cwest","Campus West",IF(C164="efoco","East FoCo",IF(C164="windsor","Windsor",""))))))))</f>
        <v>North Foco</v>
      </c>
      <c r="BG164">
        <v>40.660179999999997</v>
      </c>
      <c r="BH164">
        <v>-105.16171900000001</v>
      </c>
      <c r="BI164" t="str">
        <f t="shared" si="368"/>
        <v>[40.66018,-105.161719],</v>
      </c>
    </row>
    <row r="165" spans="2:64" ht="21" customHeight="1" x14ac:dyDescent="0.35">
      <c r="B165" t="s">
        <v>440</v>
      </c>
      <c r="C165" t="s">
        <v>416</v>
      </c>
      <c r="E165" t="s">
        <v>419</v>
      </c>
      <c r="G165" s="8" t="s">
        <v>462</v>
      </c>
      <c r="W165" t="str">
        <f t="shared" si="327"/>
        <v/>
      </c>
      <c r="X165" t="str">
        <f t="shared" si="328"/>
        <v/>
      </c>
      <c r="Y165" t="str">
        <f t="shared" si="329"/>
        <v/>
      </c>
      <c r="Z165" t="str">
        <f t="shared" si="330"/>
        <v/>
      </c>
      <c r="AA165" t="str">
        <f t="shared" si="331"/>
        <v/>
      </c>
      <c r="AB165" t="str">
        <f t="shared" si="332"/>
        <v/>
      </c>
      <c r="AC165" t="str">
        <f t="shared" si="333"/>
        <v/>
      </c>
      <c r="AD165" t="str">
        <f t="shared" si="334"/>
        <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
      </c>
      <c r="AO165" t="str">
        <f t="shared" si="321"/>
        <v/>
      </c>
      <c r="AP165" t="str">
        <f t="shared" si="322"/>
        <v/>
      </c>
      <c r="AQ165" t="str">
        <f t="shared" si="323"/>
        <v/>
      </c>
      <c r="AU165" t="s">
        <v>293</v>
      </c>
      <c r="AV165" s="3" t="s">
        <v>301</v>
      </c>
      <c r="AW165" s="3" t="s">
        <v>301</v>
      </c>
      <c r="AX165"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5" t="str">
        <f t="shared" si="370"/>
        <v/>
      </c>
      <c r="AZ165" t="str">
        <f t="shared" si="371"/>
        <v/>
      </c>
      <c r="BA165" t="str">
        <f t="shared" si="372"/>
        <v>&lt;img src=@img/easy.png@&gt;</v>
      </c>
      <c r="BB165" t="str">
        <f t="shared" si="373"/>
        <v/>
      </c>
      <c r="BC165" t="str">
        <f t="shared" si="374"/>
        <v/>
      </c>
      <c r="BD165" t="str">
        <f t="shared" si="375"/>
        <v>&lt;img src=@img/easy.png@&gt;&lt;img src=@img/kidicon.png@&gt;</v>
      </c>
      <c r="BE165" t="str">
        <f t="shared" si="376"/>
        <v>easy med sfoco kid</v>
      </c>
      <c r="BF165" t="str">
        <f t="shared" si="377"/>
        <v>South Foco</v>
      </c>
      <c r="BG165">
        <v>40.521909999999998</v>
      </c>
      <c r="BH165">
        <v>-105.042134</v>
      </c>
      <c r="BI165" t="str">
        <f t="shared" si="368"/>
        <v>[40.52191,-105.042134],</v>
      </c>
      <c r="BJ165" t="b">
        <v>1</v>
      </c>
      <c r="BK165" t="str">
        <f>IF(BJ165&gt;0,"&lt;img src=@img/kidicon.png@&gt;","")</f>
        <v>&lt;img src=@img/kidicon.png@&gt;</v>
      </c>
      <c r="BL165" t="s">
        <v>463</v>
      </c>
    </row>
    <row r="166" spans="2:64" ht="21" customHeight="1" x14ac:dyDescent="0.35">
      <c r="B166" t="s">
        <v>100</v>
      </c>
      <c r="C166" t="s">
        <v>302</v>
      </c>
      <c r="D166" t="s">
        <v>101</v>
      </c>
      <c r="E166" t="s">
        <v>54</v>
      </c>
      <c r="G166" s="1" t="s">
        <v>102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314</v>
      </c>
      <c r="AU166" t="s">
        <v>293</v>
      </c>
      <c r="AV166" s="3" t="s">
        <v>301</v>
      </c>
      <c r="AW166" s="3" t="s">
        <v>301</v>
      </c>
      <c r="AX166"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6" t="str">
        <f t="shared" si="370"/>
        <v/>
      </c>
      <c r="AZ166" t="str">
        <f t="shared" si="371"/>
        <v/>
      </c>
      <c r="BA166" t="str">
        <f t="shared" si="372"/>
        <v>&lt;img src=@img/easy.png@&gt;</v>
      </c>
      <c r="BB166" t="str">
        <f t="shared" si="373"/>
        <v/>
      </c>
      <c r="BC166" t="str">
        <f t="shared" si="374"/>
        <v/>
      </c>
      <c r="BD166" t="str">
        <f t="shared" si="375"/>
        <v>&lt;img src=@img/easy.png@&gt;</v>
      </c>
      <c r="BE166" t="str">
        <f t="shared" si="376"/>
        <v>easy low campus</v>
      </c>
      <c r="BF166" t="str">
        <f t="shared" si="377"/>
        <v>Near Campus</v>
      </c>
      <c r="BG166">
        <v>40.577893000000003</v>
      </c>
      <c r="BH166">
        <v>-105.07640600000001</v>
      </c>
      <c r="BI166" t="str">
        <f t="shared" si="368"/>
        <v>[40.577893,-105.076406],</v>
      </c>
      <c r="BK166" t="str">
        <f>IF(BJ166&gt;0,"&lt;img src=@img/kidicon.png@&gt;","")</f>
        <v/>
      </c>
    </row>
    <row r="167" spans="2:64" ht="21" customHeight="1" x14ac:dyDescent="0.35">
      <c r="B167" t="s">
        <v>586</v>
      </c>
      <c r="C167" t="s">
        <v>417</v>
      </c>
      <c r="G167" s="6" t="s">
        <v>587</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U167" t="s">
        <v>293</v>
      </c>
      <c r="AV167" s="3" t="s">
        <v>301</v>
      </c>
      <c r="AW167" s="3" t="s">
        <v>301</v>
      </c>
      <c r="AX167"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v>
      </c>
      <c r="BE167" t="str">
        <f t="shared" si="376"/>
        <v>easy  cwest</v>
      </c>
      <c r="BF167" t="str">
        <f t="shared" si="377"/>
        <v>Campus West</v>
      </c>
      <c r="BG167">
        <v>40.579059999999998</v>
      </c>
      <c r="BH167">
        <v>-105.07656</v>
      </c>
      <c r="BI167" t="str">
        <f t="shared" si="368"/>
        <v>[40.57906,-105.07656],</v>
      </c>
    </row>
    <row r="168" spans="2:64" ht="21" customHeight="1" x14ac:dyDescent="0.35">
      <c r="B168" t="s">
        <v>83</v>
      </c>
      <c r="C168" t="s">
        <v>414</v>
      </c>
      <c r="D168" t="s">
        <v>84</v>
      </c>
      <c r="E168" t="s">
        <v>35</v>
      </c>
      <c r="G168" s="1" t="s">
        <v>85</v>
      </c>
      <c r="H168">
        <v>1500</v>
      </c>
      <c r="I168">
        <v>1800</v>
      </c>
      <c r="J168">
        <v>1500</v>
      </c>
      <c r="K168">
        <v>1800</v>
      </c>
      <c r="L168">
        <v>1500</v>
      </c>
      <c r="M168">
        <v>1800</v>
      </c>
      <c r="N168">
        <v>1500</v>
      </c>
      <c r="O168">
        <v>1800</v>
      </c>
      <c r="P168">
        <v>1500</v>
      </c>
      <c r="Q168">
        <v>1800</v>
      </c>
      <c r="R168">
        <v>1500</v>
      </c>
      <c r="S168">
        <v>1800</v>
      </c>
      <c r="T168">
        <v>1500</v>
      </c>
      <c r="U168">
        <v>1800</v>
      </c>
      <c r="V168" t="s">
        <v>756</v>
      </c>
      <c r="W168">
        <f t="shared" si="327"/>
        <v>15</v>
      </c>
      <c r="X168">
        <f t="shared" si="328"/>
        <v>18</v>
      </c>
      <c r="Y168">
        <f t="shared" si="329"/>
        <v>15</v>
      </c>
      <c r="Z168">
        <f t="shared" si="330"/>
        <v>18</v>
      </c>
      <c r="AA168">
        <f t="shared" si="331"/>
        <v>15</v>
      </c>
      <c r="AB168">
        <f t="shared" si="332"/>
        <v>18</v>
      </c>
      <c r="AC168">
        <f t="shared" si="333"/>
        <v>15</v>
      </c>
      <c r="AD168">
        <f t="shared" si="334"/>
        <v>18</v>
      </c>
      <c r="AE168">
        <f t="shared" si="325"/>
        <v>15</v>
      </c>
      <c r="AF168">
        <f t="shared" si="326"/>
        <v>18</v>
      </c>
      <c r="AG168">
        <f t="shared" si="335"/>
        <v>15</v>
      </c>
      <c r="AH168">
        <f t="shared" si="336"/>
        <v>18</v>
      </c>
      <c r="AI168">
        <f t="shared" si="337"/>
        <v>15</v>
      </c>
      <c r="AJ168">
        <f t="shared" si="338"/>
        <v>18</v>
      </c>
      <c r="AK168" t="str">
        <f t="shared" si="317"/>
        <v>3pm-6pm</v>
      </c>
      <c r="AL168" t="str">
        <f t="shared" si="318"/>
        <v>3pm-6pm</v>
      </c>
      <c r="AM168" t="str">
        <f t="shared" si="319"/>
        <v>3pm-6pm</v>
      </c>
      <c r="AN168" t="str">
        <f t="shared" si="320"/>
        <v>3pm-6pm</v>
      </c>
      <c r="AO168" t="str">
        <f t="shared" si="321"/>
        <v>3pm-6pm</v>
      </c>
      <c r="AP168" t="str">
        <f t="shared" si="322"/>
        <v>3pm-6pm</v>
      </c>
      <c r="AQ168" t="str">
        <f t="shared" si="323"/>
        <v>3pm-6pm</v>
      </c>
      <c r="AR168" s="5" t="s">
        <v>238</v>
      </c>
      <c r="AS168" t="s">
        <v>289</v>
      </c>
      <c r="AU168" t="s">
        <v>28</v>
      </c>
      <c r="AV168" s="3" t="s">
        <v>300</v>
      </c>
      <c r="AW168" s="3" t="s">
        <v>300</v>
      </c>
      <c r="AX168"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8" t="str">
        <f t="shared" si="370"/>
        <v>&lt;img src=@img/outdoor.png@&gt;</v>
      </c>
      <c r="AZ168" t="str">
        <f t="shared" si="371"/>
        <v/>
      </c>
      <c r="BA168" t="str">
        <f t="shared" si="372"/>
        <v>&lt;img src=@img/medium.png@&gt;</v>
      </c>
      <c r="BB168" t="str">
        <f t="shared" si="373"/>
        <v>&lt;img src=@img/drinkicon.png@&gt;</v>
      </c>
      <c r="BC168" t="str">
        <f t="shared" si="374"/>
        <v>&lt;img src=@img/foodicon.png@&gt;</v>
      </c>
      <c r="BD168" t="str">
        <f t="shared" si="375"/>
        <v>&lt;img src=@img/outdoor.png@&gt;&lt;img src=@img/medium.png@&gt;&lt;img src=@img/drinkicon.png@&gt;&lt;img src=@img/foodicon.png@&gt;</v>
      </c>
      <c r="BE168" t="str">
        <f t="shared" si="376"/>
        <v>outdoor drink food medium high old</v>
      </c>
      <c r="BF168" t="str">
        <f t="shared" si="377"/>
        <v>Old Town</v>
      </c>
      <c r="BG168">
        <v>40.582315000000001</v>
      </c>
      <c r="BH168">
        <v>-105.079252</v>
      </c>
      <c r="BI168" t="str">
        <f t="shared" si="368"/>
        <v>[40.582315,-105.079252],</v>
      </c>
      <c r="BK168" t="str">
        <f>IF(BJ168&gt;0,"&lt;img src=@img/kidicon.png@&gt;","")</f>
        <v/>
      </c>
    </row>
    <row r="169" spans="2:64" ht="21" customHeight="1" x14ac:dyDescent="0.35">
      <c r="B169" t="s">
        <v>215</v>
      </c>
      <c r="C169" t="s">
        <v>302</v>
      </c>
      <c r="D169" t="s">
        <v>90</v>
      </c>
      <c r="E169" t="s">
        <v>419</v>
      </c>
      <c r="G169" t="s">
        <v>216</v>
      </c>
      <c r="J169">
        <v>1500</v>
      </c>
      <c r="K169">
        <v>1800</v>
      </c>
      <c r="L169">
        <v>1500</v>
      </c>
      <c r="M169">
        <v>1800</v>
      </c>
      <c r="N169">
        <v>1500</v>
      </c>
      <c r="O169">
        <v>1800</v>
      </c>
      <c r="P169">
        <v>1500</v>
      </c>
      <c r="Q169">
        <v>1800</v>
      </c>
      <c r="R169">
        <v>1500</v>
      </c>
      <c r="S169">
        <v>1800</v>
      </c>
      <c r="V169" t="s">
        <v>474</v>
      </c>
      <c r="W169" t="str">
        <f t="shared" si="327"/>
        <v/>
      </c>
      <c r="X169" t="str">
        <f t="shared" si="328"/>
        <v/>
      </c>
      <c r="Y169">
        <f t="shared" si="329"/>
        <v>15</v>
      </c>
      <c r="Z169">
        <f t="shared" si="330"/>
        <v>18</v>
      </c>
      <c r="AA169">
        <f t="shared" si="331"/>
        <v>15</v>
      </c>
      <c r="AB169">
        <f t="shared" si="332"/>
        <v>18</v>
      </c>
      <c r="AC169">
        <f t="shared" si="333"/>
        <v>15</v>
      </c>
      <c r="AD169">
        <f t="shared" si="334"/>
        <v>18</v>
      </c>
      <c r="AE169">
        <f t="shared" si="325"/>
        <v>15</v>
      </c>
      <c r="AF169">
        <f t="shared" si="326"/>
        <v>18</v>
      </c>
      <c r="AG169">
        <f t="shared" si="335"/>
        <v>15</v>
      </c>
      <c r="AH169">
        <f t="shared" si="336"/>
        <v>18</v>
      </c>
      <c r="AI169" t="str">
        <f t="shared" si="337"/>
        <v/>
      </c>
      <c r="AJ169" t="str">
        <f t="shared" si="338"/>
        <v/>
      </c>
      <c r="AK169" t="str">
        <f t="shared" si="317"/>
        <v/>
      </c>
      <c r="AL169" t="str">
        <f t="shared" si="318"/>
        <v>3pm-6pm</v>
      </c>
      <c r="AM169" t="str">
        <f t="shared" si="319"/>
        <v>3pm-6pm</v>
      </c>
      <c r="AN169" t="str">
        <f t="shared" si="320"/>
        <v>3pm-6pm</v>
      </c>
      <c r="AO169" t="str">
        <f t="shared" si="321"/>
        <v>3pm-6pm</v>
      </c>
      <c r="AP169" t="str">
        <f t="shared" si="322"/>
        <v>3pm-6pm</v>
      </c>
      <c r="AQ169" t="str">
        <f t="shared" si="323"/>
        <v/>
      </c>
      <c r="AR169" s="2" t="s">
        <v>349</v>
      </c>
      <c r="AU169" t="s">
        <v>28</v>
      </c>
      <c r="AV169" s="3" t="s">
        <v>300</v>
      </c>
      <c r="AW169" s="3" t="s">
        <v>300</v>
      </c>
      <c r="AX169"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69" t="str">
        <f t="shared" si="370"/>
        <v/>
      </c>
      <c r="AZ169" t="str">
        <f t="shared" si="371"/>
        <v/>
      </c>
      <c r="BA169" t="str">
        <f t="shared" si="372"/>
        <v>&lt;img src=@img/medium.png@&gt;</v>
      </c>
      <c r="BB169" t="str">
        <f t="shared" si="373"/>
        <v>&lt;img src=@img/drinkicon.png@&gt;</v>
      </c>
      <c r="BC169" t="str">
        <f t="shared" si="374"/>
        <v>&lt;img src=@img/foodicon.png@&gt;</v>
      </c>
      <c r="BD169" t="str">
        <f t="shared" si="375"/>
        <v>&lt;img src=@img/medium.png@&gt;&lt;img src=@img/drinkicon.png@&gt;&lt;img src=@img/foodicon.png@&gt;</v>
      </c>
      <c r="BE169" t="str">
        <f t="shared" si="376"/>
        <v>drink food medium med campus</v>
      </c>
      <c r="BF169" t="str">
        <f t="shared" si="377"/>
        <v>Near Campus</v>
      </c>
      <c r="BG169">
        <v>40.578552000000002</v>
      </c>
      <c r="BH169">
        <v>-105.076792</v>
      </c>
      <c r="BI169" t="str">
        <f t="shared" si="368"/>
        <v>[40.578552,-105.076792],</v>
      </c>
      <c r="BK169" t="str">
        <f>IF(BJ169&gt;0,"&lt;img src=@img/kidicon.png@&gt;","")</f>
        <v/>
      </c>
    </row>
    <row r="170" spans="2:64" ht="21" customHeight="1" x14ac:dyDescent="0.35">
      <c r="B170" t="s">
        <v>588</v>
      </c>
      <c r="C170" t="s">
        <v>303</v>
      </c>
      <c r="G170" s="6" t="s">
        <v>589</v>
      </c>
      <c r="L170">
        <v>1600</v>
      </c>
      <c r="M170">
        <v>1800</v>
      </c>
      <c r="N170">
        <v>1600</v>
      </c>
      <c r="O170">
        <v>1800</v>
      </c>
      <c r="P170">
        <v>1600</v>
      </c>
      <c r="Q170">
        <v>1800</v>
      </c>
      <c r="R170">
        <v>1600</v>
      </c>
      <c r="S170">
        <v>1800</v>
      </c>
      <c r="W170" t="str">
        <f t="shared" si="327"/>
        <v/>
      </c>
      <c r="X170" t="str">
        <f t="shared" si="328"/>
        <v/>
      </c>
      <c r="Y170" t="str">
        <f t="shared" si="329"/>
        <v/>
      </c>
      <c r="Z170" t="str">
        <f t="shared" si="330"/>
        <v/>
      </c>
      <c r="AA170">
        <f t="shared" si="331"/>
        <v>16</v>
      </c>
      <c r="AB170">
        <f t="shared" si="332"/>
        <v>18</v>
      </c>
      <c r="AC170">
        <f t="shared" si="333"/>
        <v>16</v>
      </c>
      <c r="AD170">
        <f t="shared" si="334"/>
        <v>18</v>
      </c>
      <c r="AE170">
        <f t="shared" si="325"/>
        <v>16</v>
      </c>
      <c r="AF170">
        <f t="shared" si="326"/>
        <v>18</v>
      </c>
      <c r="AG170">
        <f t="shared" si="335"/>
        <v>16</v>
      </c>
      <c r="AH170">
        <f t="shared" si="336"/>
        <v>18</v>
      </c>
      <c r="AI170" t="str">
        <f t="shared" si="337"/>
        <v/>
      </c>
      <c r="AJ170" t="str">
        <f t="shared" si="338"/>
        <v/>
      </c>
      <c r="AK170" t="str">
        <f t="shared" si="317"/>
        <v/>
      </c>
      <c r="AL170" t="str">
        <f t="shared" si="318"/>
        <v/>
      </c>
      <c r="AM170" t="str">
        <f t="shared" si="319"/>
        <v>4pm-6pm</v>
      </c>
      <c r="AN170" t="str">
        <f t="shared" si="320"/>
        <v>4pm-6pm</v>
      </c>
      <c r="AO170" t="str">
        <f t="shared" si="321"/>
        <v>4pm-6pm</v>
      </c>
      <c r="AP170" t="str">
        <f t="shared" si="322"/>
        <v>4pm-6pm</v>
      </c>
      <c r="AQ170" t="str">
        <f t="shared" si="323"/>
        <v/>
      </c>
      <c r="AR170" s="11" t="s">
        <v>590</v>
      </c>
      <c r="AU170" t="s">
        <v>293</v>
      </c>
      <c r="AV170" s="3" t="s">
        <v>301</v>
      </c>
      <c r="AW170" s="3" t="s">
        <v>301</v>
      </c>
      <c r="AX170"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midtown</v>
      </c>
      <c r="BF170" t="str">
        <f t="shared" si="377"/>
        <v>Midtown</v>
      </c>
      <c r="BG170">
        <v>40.562080000000002</v>
      </c>
      <c r="BH170">
        <v>-105.03864</v>
      </c>
      <c r="BI170" t="str">
        <f t="shared" si="368"/>
        <v>[40.56208,-105.03864],</v>
      </c>
    </row>
    <row r="171" spans="2:64" ht="21" customHeight="1" x14ac:dyDescent="0.35">
      <c r="B171" t="s">
        <v>532</v>
      </c>
      <c r="C171" t="s">
        <v>414</v>
      </c>
      <c r="D171" t="s">
        <v>521</v>
      </c>
      <c r="E171" t="s">
        <v>419</v>
      </c>
      <c r="G171" t="s">
        <v>533</v>
      </c>
      <c r="W171" t="str">
        <f t="shared" si="327"/>
        <v/>
      </c>
      <c r="X171" t="str">
        <f t="shared" si="328"/>
        <v/>
      </c>
      <c r="Y171" t="str">
        <f t="shared" si="329"/>
        <v/>
      </c>
      <c r="Z171" t="str">
        <f t="shared" si="330"/>
        <v/>
      </c>
      <c r="AA171" t="str">
        <f t="shared" si="331"/>
        <v/>
      </c>
      <c r="AB171" t="str">
        <f t="shared" si="332"/>
        <v/>
      </c>
      <c r="AC171" t="str">
        <f t="shared" si="333"/>
        <v/>
      </c>
      <c r="AD171" t="str">
        <f t="shared" si="334"/>
        <v/>
      </c>
      <c r="AE171" t="str">
        <f t="shared" ref="AE171:AE172" si="378">IF(P171&gt;0,P171/100,"")</f>
        <v/>
      </c>
      <c r="AF171" t="str">
        <f t="shared" ref="AF171:AF172" si="379">IF(Q171&gt;0,Q171/100,"")</f>
        <v/>
      </c>
      <c r="AG171" t="str">
        <f t="shared" si="335"/>
        <v/>
      </c>
      <c r="AH171" t="str">
        <f t="shared" si="336"/>
        <v/>
      </c>
      <c r="AI171" t="str">
        <f t="shared" si="337"/>
        <v/>
      </c>
      <c r="AJ171" t="str">
        <f t="shared" si="338"/>
        <v/>
      </c>
      <c r="AK171" t="str">
        <f t="shared" si="317"/>
        <v/>
      </c>
      <c r="AL171" t="str">
        <f t="shared" si="318"/>
        <v/>
      </c>
      <c r="AM171" t="str">
        <f t="shared" si="319"/>
        <v/>
      </c>
      <c r="AN171" t="str">
        <f t="shared" si="320"/>
        <v/>
      </c>
      <c r="AO171" t="str">
        <f t="shared" si="321"/>
        <v/>
      </c>
      <c r="AP171" t="str">
        <f t="shared" si="322"/>
        <v/>
      </c>
      <c r="AQ171" t="str">
        <f t="shared" si="323"/>
        <v/>
      </c>
      <c r="AR171" s="2" t="s">
        <v>534</v>
      </c>
      <c r="AS171" t="s">
        <v>289</v>
      </c>
      <c r="AU171" s="3" t="s">
        <v>28</v>
      </c>
      <c r="AV171" s="3" t="s">
        <v>301</v>
      </c>
      <c r="AW171" s="3" t="s">
        <v>301</v>
      </c>
      <c r="AX171"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1" t="str">
        <f t="shared" si="370"/>
        <v>&lt;img src=@img/outdoor.png@&gt;</v>
      </c>
      <c r="AZ171" t="str">
        <f t="shared" si="371"/>
        <v/>
      </c>
      <c r="BA171" t="str">
        <f t="shared" si="372"/>
        <v>&lt;img src=@img/medium.png@&gt;</v>
      </c>
      <c r="BB171" t="str">
        <f t="shared" si="373"/>
        <v/>
      </c>
      <c r="BC171" t="str">
        <f t="shared" si="374"/>
        <v/>
      </c>
      <c r="BD171" t="str">
        <f t="shared" si="375"/>
        <v>&lt;img src=@img/outdoor.png@&gt;&lt;img src=@img/medium.png@&gt;</v>
      </c>
      <c r="BE171" t="str">
        <f t="shared" si="376"/>
        <v>outdoor medium med old</v>
      </c>
      <c r="BF171" t="str">
        <f t="shared" si="377"/>
        <v>Old Town</v>
      </c>
      <c r="BG171">
        <v>40.57891</v>
      </c>
      <c r="BH171">
        <v>-105.07843</v>
      </c>
      <c r="BI171" t="str">
        <f t="shared" si="368"/>
        <v>[40.57891,-105.07843],</v>
      </c>
    </row>
    <row r="172" spans="2:64" ht="21" customHeight="1" x14ac:dyDescent="0.35">
      <c r="B172" t="s">
        <v>697</v>
      </c>
      <c r="C172" t="s">
        <v>414</v>
      </c>
      <c r="E172" t="s">
        <v>419</v>
      </c>
      <c r="G172" s="6" t="s">
        <v>710</v>
      </c>
      <c r="L172">
        <v>1100</v>
      </c>
      <c r="M172">
        <v>2100</v>
      </c>
      <c r="N172">
        <v>1600</v>
      </c>
      <c r="O172">
        <v>1800</v>
      </c>
      <c r="P172">
        <v>1600</v>
      </c>
      <c r="Q172">
        <v>1800</v>
      </c>
      <c r="R172">
        <v>1600</v>
      </c>
      <c r="S172">
        <v>1800</v>
      </c>
      <c r="T172">
        <v>1600</v>
      </c>
      <c r="U172">
        <v>1800</v>
      </c>
      <c r="V172" t="s">
        <v>780</v>
      </c>
      <c r="W172" t="str">
        <f t="shared" si="327"/>
        <v/>
      </c>
      <c r="X172" t="str">
        <f t="shared" si="328"/>
        <v/>
      </c>
      <c r="Y172" t="str">
        <f t="shared" si="329"/>
        <v/>
      </c>
      <c r="Z172" t="str">
        <f t="shared" si="330"/>
        <v/>
      </c>
      <c r="AA172">
        <f t="shared" si="331"/>
        <v>11</v>
      </c>
      <c r="AB172">
        <f t="shared" si="332"/>
        <v>21</v>
      </c>
      <c r="AC172">
        <f t="shared" si="333"/>
        <v>16</v>
      </c>
      <c r="AD172">
        <f t="shared" si="334"/>
        <v>18</v>
      </c>
      <c r="AE172">
        <f t="shared" si="378"/>
        <v>16</v>
      </c>
      <c r="AF172">
        <f t="shared" si="379"/>
        <v>18</v>
      </c>
      <c r="AG172">
        <f t="shared" si="335"/>
        <v>16</v>
      </c>
      <c r="AH172">
        <f t="shared" si="336"/>
        <v>18</v>
      </c>
      <c r="AI172">
        <f t="shared" si="337"/>
        <v>16</v>
      </c>
      <c r="AJ172">
        <f t="shared" si="338"/>
        <v>18</v>
      </c>
      <c r="AK172" t="str">
        <f t="shared" si="317"/>
        <v/>
      </c>
      <c r="AL172" t="str">
        <f t="shared" si="318"/>
        <v/>
      </c>
      <c r="AM172" t="str">
        <f t="shared" si="319"/>
        <v>11am-9pm</v>
      </c>
      <c r="AN172" t="str">
        <f t="shared" si="320"/>
        <v>4pm-6pm</v>
      </c>
      <c r="AO172" t="str">
        <f t="shared" si="321"/>
        <v>4pm-6pm</v>
      </c>
      <c r="AP172" t="str">
        <f t="shared" si="322"/>
        <v>4pm-6pm</v>
      </c>
      <c r="AQ172" t="str">
        <f t="shared" si="323"/>
        <v>4pm-6pm</v>
      </c>
      <c r="AR172" t="s">
        <v>711</v>
      </c>
      <c r="AU172" t="s">
        <v>292</v>
      </c>
      <c r="AV172" s="3" t="s">
        <v>300</v>
      </c>
      <c r="AW172" s="3" t="s">
        <v>300</v>
      </c>
      <c r="AX172"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2" t="str">
        <f t="shared" si="370"/>
        <v/>
      </c>
      <c r="AZ172" t="str">
        <f t="shared" si="371"/>
        <v/>
      </c>
      <c r="BA172" t="str">
        <f t="shared" si="372"/>
        <v>&lt;img src=@img/hard.png@&gt;</v>
      </c>
      <c r="BB172" t="str">
        <f t="shared" si="373"/>
        <v>&lt;img src=@img/drinkicon.png@&gt;</v>
      </c>
      <c r="BC172" t="str">
        <f t="shared" si="374"/>
        <v>&lt;img src=@img/foodicon.png@&gt;</v>
      </c>
      <c r="BD172" t="str">
        <f t="shared" si="375"/>
        <v>&lt;img src=@img/hard.png@&gt;&lt;img src=@img/drinkicon.png@&gt;&lt;img src=@img/foodicon.png@&gt;</v>
      </c>
      <c r="BE172" t="str">
        <f t="shared" si="376"/>
        <v>drink food hard med old</v>
      </c>
      <c r="BF172" t="str">
        <f t="shared" si="377"/>
        <v>Old Town</v>
      </c>
      <c r="BG172">
        <v>40.586450999999997</v>
      </c>
      <c r="BH172">
        <v>-105.078568</v>
      </c>
      <c r="BI172" t="str">
        <f t="shared" si="368"/>
        <v>[40.586451,-105.078568],</v>
      </c>
    </row>
    <row r="173" spans="2:64" ht="21" customHeight="1" x14ac:dyDescent="0.35">
      <c r="B173" t="s">
        <v>651</v>
      </c>
      <c r="C173" t="s">
        <v>414</v>
      </c>
      <c r="D173" t="s">
        <v>517</v>
      </c>
      <c r="E173" t="s">
        <v>35</v>
      </c>
      <c r="G173" s="6" t="s">
        <v>518</v>
      </c>
      <c r="H173">
        <v>1100</v>
      </c>
      <c r="I173">
        <v>1800</v>
      </c>
      <c r="J173">
        <v>1100</v>
      </c>
      <c r="K173">
        <v>1800</v>
      </c>
      <c r="L173">
        <v>1100</v>
      </c>
      <c r="M173">
        <v>1800</v>
      </c>
      <c r="N173">
        <v>1100</v>
      </c>
      <c r="O173">
        <v>1800</v>
      </c>
      <c r="P173">
        <v>1100</v>
      </c>
      <c r="Q173">
        <v>1800</v>
      </c>
      <c r="R173">
        <v>1100</v>
      </c>
      <c r="S173">
        <v>1800</v>
      </c>
      <c r="T173">
        <v>1100</v>
      </c>
      <c r="U173">
        <v>1800</v>
      </c>
      <c r="V173" t="s">
        <v>790</v>
      </c>
      <c r="W173">
        <f t="shared" si="327"/>
        <v>11</v>
      </c>
      <c r="X173">
        <f t="shared" si="328"/>
        <v>18</v>
      </c>
      <c r="Y173">
        <f t="shared" si="329"/>
        <v>11</v>
      </c>
      <c r="Z173">
        <f t="shared" si="330"/>
        <v>18</v>
      </c>
      <c r="AA173">
        <f t="shared" si="331"/>
        <v>11</v>
      </c>
      <c r="AB173">
        <f t="shared" si="332"/>
        <v>18</v>
      </c>
      <c r="AC173">
        <f t="shared" si="333"/>
        <v>11</v>
      </c>
      <c r="AD173">
        <f t="shared" si="334"/>
        <v>18</v>
      </c>
      <c r="AE173">
        <f t="shared" ref="AE173:AE184" si="380">IF(P173&gt;0,P173/100,"")</f>
        <v>11</v>
      </c>
      <c r="AF173">
        <f t="shared" ref="AF173:AF184" si="381">IF(Q173&gt;0,Q173/100,"")</f>
        <v>18</v>
      </c>
      <c r="AG173">
        <f t="shared" si="335"/>
        <v>11</v>
      </c>
      <c r="AH173">
        <f t="shared" si="336"/>
        <v>18</v>
      </c>
      <c r="AI173">
        <f t="shared" si="337"/>
        <v>11</v>
      </c>
      <c r="AJ173">
        <f t="shared" si="338"/>
        <v>18</v>
      </c>
      <c r="AK173" t="str">
        <f t="shared" si="317"/>
        <v>11am-6pm</v>
      </c>
      <c r="AL173" t="str">
        <f t="shared" si="318"/>
        <v>11am-6pm</v>
      </c>
      <c r="AM173" t="str">
        <f t="shared" si="319"/>
        <v>11am-6pm</v>
      </c>
      <c r="AN173" t="str">
        <f t="shared" si="320"/>
        <v>11am-6pm</v>
      </c>
      <c r="AO173" t="str">
        <f t="shared" si="321"/>
        <v>11am-6pm</v>
      </c>
      <c r="AP173" t="str">
        <f t="shared" si="322"/>
        <v>11am-6pm</v>
      </c>
      <c r="AQ173" t="str">
        <f t="shared" si="323"/>
        <v>11am-6pm</v>
      </c>
      <c r="AR173" s="2" t="s">
        <v>519</v>
      </c>
      <c r="AU173" t="s">
        <v>292</v>
      </c>
      <c r="AV173" s="3" t="s">
        <v>300</v>
      </c>
      <c r="AW173" s="3" t="s">
        <v>300</v>
      </c>
      <c r="AX173"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3" t="str">
        <f t="shared" si="370"/>
        <v/>
      </c>
      <c r="AZ173" t="str">
        <f t="shared" si="371"/>
        <v/>
      </c>
      <c r="BA173" t="str">
        <f t="shared" si="372"/>
        <v>&lt;img src=@img/hard.png@&gt;</v>
      </c>
      <c r="BB173" t="str">
        <f t="shared" si="373"/>
        <v>&lt;img src=@img/drinkicon.png@&gt;</v>
      </c>
      <c r="BC173" t="str">
        <f t="shared" si="374"/>
        <v>&lt;img src=@img/foodicon.png@&gt;</v>
      </c>
      <c r="BD173" t="str">
        <f t="shared" si="375"/>
        <v>&lt;img src=@img/hard.png@&gt;&lt;img src=@img/drinkicon.png@&gt;&lt;img src=@img/foodicon.png@&gt;</v>
      </c>
      <c r="BE173" t="str">
        <f t="shared" si="376"/>
        <v>drink food hard high old</v>
      </c>
      <c r="BF173" t="str">
        <f t="shared" si="377"/>
        <v>Old Town</v>
      </c>
      <c r="BG173">
        <v>40.588149999999999</v>
      </c>
      <c r="BH173">
        <v>-105.07761000000001</v>
      </c>
      <c r="BI173" t="str">
        <f t="shared" si="368"/>
        <v>[40.58815,-105.07761],</v>
      </c>
    </row>
    <row r="174" spans="2:64" ht="21" customHeight="1" x14ac:dyDescent="0.35">
      <c r="B174" t="s">
        <v>591</v>
      </c>
      <c r="C174" t="s">
        <v>414</v>
      </c>
      <c r="G174" s="6" t="s">
        <v>592</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si="380"/>
        <v/>
      </c>
      <c r="AF174" t="str">
        <f t="shared" si="381"/>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11" t="s">
        <v>593</v>
      </c>
      <c r="AU174" t="s">
        <v>292</v>
      </c>
      <c r="AV174" s="3" t="s">
        <v>301</v>
      </c>
      <c r="AW174" s="3" t="s">
        <v>301</v>
      </c>
      <c r="AX174"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4" t="str">
        <f t="shared" si="370"/>
        <v/>
      </c>
      <c r="AZ174" t="str">
        <f t="shared" si="371"/>
        <v/>
      </c>
      <c r="BA174" t="str">
        <f t="shared" si="372"/>
        <v>&lt;img src=@img/hard.png@&gt;</v>
      </c>
      <c r="BB174" t="str">
        <f t="shared" si="373"/>
        <v/>
      </c>
      <c r="BC174" t="str">
        <f t="shared" si="374"/>
        <v/>
      </c>
      <c r="BD174" t="str">
        <f t="shared" si="375"/>
        <v>&lt;img src=@img/hard.png@&gt;</v>
      </c>
      <c r="BE174" t="str">
        <f t="shared" si="376"/>
        <v>hard  old</v>
      </c>
      <c r="BF174" t="str">
        <f t="shared" si="377"/>
        <v>Old Town</v>
      </c>
      <c r="BG174">
        <v>40.588990000000003</v>
      </c>
      <c r="BH174">
        <v>-105.07637</v>
      </c>
      <c r="BI174" t="str">
        <f t="shared" si="368"/>
        <v>[40.58899,-105.07637],</v>
      </c>
    </row>
    <row r="175" spans="2:64" ht="21" customHeight="1" x14ac:dyDescent="0.35">
      <c r="B175" t="s">
        <v>525</v>
      </c>
      <c r="C175" t="s">
        <v>414</v>
      </c>
      <c r="D175" t="s">
        <v>526</v>
      </c>
      <c r="E175" t="s">
        <v>35</v>
      </c>
      <c r="G175" s="6" t="s">
        <v>527</v>
      </c>
      <c r="W175" t="str">
        <f t="shared" si="327"/>
        <v/>
      </c>
      <c r="X175" t="str">
        <f t="shared" si="328"/>
        <v/>
      </c>
      <c r="Y175" t="str">
        <f t="shared" si="329"/>
        <v/>
      </c>
      <c r="Z175" t="str">
        <f t="shared" si="330"/>
        <v/>
      </c>
      <c r="AA175" t="str">
        <f t="shared" si="331"/>
        <v/>
      </c>
      <c r="AB175" t="str">
        <f t="shared" si="332"/>
        <v/>
      </c>
      <c r="AC175" t="str">
        <f t="shared" si="333"/>
        <v/>
      </c>
      <c r="AD175" t="str">
        <f t="shared" si="334"/>
        <v/>
      </c>
      <c r="AE175" t="str">
        <f t="shared" si="380"/>
        <v/>
      </c>
      <c r="AF175" t="str">
        <f t="shared" si="381"/>
        <v/>
      </c>
      <c r="AG175" t="str">
        <f t="shared" si="335"/>
        <v/>
      </c>
      <c r="AH175" t="str">
        <f t="shared" si="336"/>
        <v/>
      </c>
      <c r="AI175" t="str">
        <f t="shared" si="337"/>
        <v/>
      </c>
      <c r="AJ175" t="str">
        <f t="shared" si="338"/>
        <v/>
      </c>
      <c r="AK175" t="str">
        <f t="shared" si="317"/>
        <v/>
      </c>
      <c r="AL175" t="str">
        <f t="shared" si="318"/>
        <v/>
      </c>
      <c r="AM175" t="str">
        <f t="shared" si="319"/>
        <v/>
      </c>
      <c r="AN175" t="str">
        <f t="shared" si="320"/>
        <v/>
      </c>
      <c r="AO175" t="str">
        <f t="shared" si="321"/>
        <v/>
      </c>
      <c r="AP175" t="str">
        <f t="shared" si="322"/>
        <v/>
      </c>
      <c r="AQ175" t="str">
        <f t="shared" si="323"/>
        <v/>
      </c>
      <c r="AR175" s="11" t="s">
        <v>528</v>
      </c>
      <c r="AU175" t="s">
        <v>292</v>
      </c>
      <c r="AV175" s="3" t="s">
        <v>301</v>
      </c>
      <c r="AW175" s="3" t="s">
        <v>301</v>
      </c>
      <c r="AX175"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5" t="str">
        <f t="shared" si="370"/>
        <v/>
      </c>
      <c r="AZ175" t="str">
        <f t="shared" si="371"/>
        <v/>
      </c>
      <c r="BA175" t="str">
        <f t="shared" si="372"/>
        <v>&lt;img src=@img/hard.png@&gt;</v>
      </c>
      <c r="BB175" t="str">
        <f t="shared" si="373"/>
        <v/>
      </c>
      <c r="BC175" t="str">
        <f t="shared" si="374"/>
        <v/>
      </c>
      <c r="BD175" t="str">
        <f t="shared" si="375"/>
        <v>&lt;img src=@img/hard.png@&gt;</v>
      </c>
      <c r="BE175" t="str">
        <f t="shared" si="376"/>
        <v>hard high old</v>
      </c>
      <c r="BF175" t="str">
        <f t="shared" si="377"/>
        <v>Old Town</v>
      </c>
      <c r="BG175">
        <v>40.584870000000002</v>
      </c>
      <c r="BH175">
        <v>-105.0765</v>
      </c>
      <c r="BI175" t="str">
        <f t="shared" si="368"/>
        <v>[40.58487,-105.0765],</v>
      </c>
    </row>
    <row r="176" spans="2:64" ht="21" customHeight="1" x14ac:dyDescent="0.35">
      <c r="B176" t="s">
        <v>594</v>
      </c>
      <c r="C176" t="s">
        <v>414</v>
      </c>
      <c r="G176" s="6" t="s">
        <v>595</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t="s">
        <v>594</v>
      </c>
      <c r="AS176" t="s">
        <v>289</v>
      </c>
      <c r="AU176" t="s">
        <v>292</v>
      </c>
      <c r="AV176" s="3" t="s">
        <v>301</v>
      </c>
      <c r="AW176" s="3" t="s">
        <v>301</v>
      </c>
      <c r="AX176"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6" t="str">
        <f t="shared" si="370"/>
        <v>&lt;img src=@img/outdoor.png@&gt;</v>
      </c>
      <c r="AZ176" t="str">
        <f t="shared" si="371"/>
        <v/>
      </c>
      <c r="BA176" t="str">
        <f t="shared" si="372"/>
        <v>&lt;img src=@img/hard.png@&gt;</v>
      </c>
      <c r="BB176" t="str">
        <f t="shared" si="373"/>
        <v/>
      </c>
      <c r="BC176" t="str">
        <f t="shared" si="374"/>
        <v/>
      </c>
      <c r="BD176" t="str">
        <f t="shared" si="375"/>
        <v>&lt;img src=@img/outdoor.png@&gt;&lt;img src=@img/hard.png@&gt;</v>
      </c>
      <c r="BE176" t="str">
        <f t="shared" si="376"/>
        <v>outdoor hard  old</v>
      </c>
      <c r="BF176" t="str">
        <f t="shared" si="377"/>
        <v>Old Town</v>
      </c>
      <c r="BG176">
        <v>40.587580000000003</v>
      </c>
      <c r="BH176">
        <v>-105.07635999999999</v>
      </c>
      <c r="BI176" t="str">
        <f t="shared" si="368"/>
        <v>[40.58758,-105.07636],</v>
      </c>
    </row>
    <row r="177" spans="2:64" ht="21" customHeight="1" x14ac:dyDescent="0.35">
      <c r="B177" t="s">
        <v>441</v>
      </c>
      <c r="C177" t="s">
        <v>416</v>
      </c>
      <c r="E177" t="s">
        <v>54</v>
      </c>
      <c r="G177" t="s">
        <v>464</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U177" t="s">
        <v>293</v>
      </c>
      <c r="AV177" s="3" t="s">
        <v>301</v>
      </c>
      <c r="AW177" s="3" t="s">
        <v>301</v>
      </c>
      <c r="AX177"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7" t="str">
        <f t="shared" si="370"/>
        <v/>
      </c>
      <c r="AZ177" t="str">
        <f t="shared" si="371"/>
        <v/>
      </c>
      <c r="BA177" t="str">
        <f t="shared" si="372"/>
        <v>&lt;img src=@img/easy.png@&gt;</v>
      </c>
      <c r="BB177" t="str">
        <f t="shared" si="373"/>
        <v/>
      </c>
      <c r="BC177" t="str">
        <f t="shared" si="374"/>
        <v/>
      </c>
      <c r="BD177" t="str">
        <f t="shared" si="375"/>
        <v>&lt;img src=@img/easy.png@&gt;&lt;img src=@img/kidicon.png@&gt;</v>
      </c>
      <c r="BE177" t="str">
        <f t="shared" si="376"/>
        <v>easy low sfoco kid</v>
      </c>
      <c r="BF177" t="str">
        <f t="shared" si="377"/>
        <v>South Foco</v>
      </c>
      <c r="BG177">
        <v>40.522661999999997</v>
      </c>
      <c r="BH177">
        <v>-105.023278</v>
      </c>
      <c r="BI177" t="str">
        <f t="shared" si="368"/>
        <v>[40.522662,-105.023278],</v>
      </c>
      <c r="BJ177" t="b">
        <v>1</v>
      </c>
      <c r="BK177" t="str">
        <f>IF(BJ177&gt;0,"&lt;img src=@img/kidicon.png@&gt;","")</f>
        <v>&lt;img src=@img/kidicon.png@&gt;</v>
      </c>
      <c r="BL177" t="s">
        <v>465</v>
      </c>
    </row>
    <row r="178" spans="2:64" ht="21" customHeight="1" x14ac:dyDescent="0.35">
      <c r="B178" t="s">
        <v>217</v>
      </c>
      <c r="C178" t="s">
        <v>414</v>
      </c>
      <c r="D178" t="s">
        <v>218</v>
      </c>
      <c r="E178" t="s">
        <v>419</v>
      </c>
      <c r="G178" t="s">
        <v>219</v>
      </c>
      <c r="H178">
        <v>930</v>
      </c>
      <c r="I178">
        <v>2400</v>
      </c>
      <c r="J178">
        <v>1030</v>
      </c>
      <c r="K178">
        <v>1900</v>
      </c>
      <c r="L178">
        <v>1030</v>
      </c>
      <c r="M178">
        <v>1900</v>
      </c>
      <c r="N178">
        <v>1030</v>
      </c>
      <c r="O178">
        <v>1900</v>
      </c>
      <c r="P178">
        <v>1030</v>
      </c>
      <c r="Q178">
        <v>1900</v>
      </c>
      <c r="R178">
        <v>1030</v>
      </c>
      <c r="S178">
        <v>1900</v>
      </c>
      <c r="T178">
        <v>930</v>
      </c>
      <c r="U178">
        <v>1900</v>
      </c>
      <c r="V178" t="s">
        <v>769</v>
      </c>
      <c r="W178">
        <f t="shared" si="327"/>
        <v>9.3000000000000007</v>
      </c>
      <c r="X178">
        <f t="shared" si="328"/>
        <v>24</v>
      </c>
      <c r="Y178">
        <f t="shared" si="329"/>
        <v>10.3</v>
      </c>
      <c r="Z178">
        <f t="shared" si="330"/>
        <v>19</v>
      </c>
      <c r="AA178">
        <f t="shared" si="331"/>
        <v>10.3</v>
      </c>
      <c r="AB178">
        <f t="shared" si="332"/>
        <v>19</v>
      </c>
      <c r="AC178">
        <f t="shared" si="333"/>
        <v>10.3</v>
      </c>
      <c r="AD178">
        <f t="shared" si="334"/>
        <v>19</v>
      </c>
      <c r="AE178">
        <f t="shared" si="380"/>
        <v>10.3</v>
      </c>
      <c r="AF178">
        <f t="shared" si="381"/>
        <v>19</v>
      </c>
      <c r="AG178">
        <f t="shared" si="335"/>
        <v>10.3</v>
      </c>
      <c r="AH178">
        <f t="shared" si="336"/>
        <v>19</v>
      </c>
      <c r="AI178">
        <f t="shared" si="337"/>
        <v>9.3000000000000007</v>
      </c>
      <c r="AJ178">
        <f t="shared" si="338"/>
        <v>19</v>
      </c>
      <c r="AK178" t="str">
        <f t="shared" si="317"/>
        <v>9.3am-12am</v>
      </c>
      <c r="AL178" t="str">
        <f t="shared" si="318"/>
        <v>10.3am-7pm</v>
      </c>
      <c r="AM178" t="str">
        <f t="shared" si="319"/>
        <v>10.3am-7pm</v>
      </c>
      <c r="AN178" t="str">
        <f t="shared" si="320"/>
        <v>10.3am-7pm</v>
      </c>
      <c r="AO178" t="str">
        <f t="shared" si="321"/>
        <v>10.3am-7pm</v>
      </c>
      <c r="AP178" t="str">
        <f t="shared" si="322"/>
        <v>10.3am-7pm</v>
      </c>
      <c r="AQ178" t="str">
        <f t="shared" si="323"/>
        <v>9.3am-7pm</v>
      </c>
      <c r="AR178" s="7" t="s">
        <v>258</v>
      </c>
      <c r="AS178" t="s">
        <v>289</v>
      </c>
      <c r="AU178" t="s">
        <v>292</v>
      </c>
      <c r="AV178" s="3" t="s">
        <v>300</v>
      </c>
      <c r="AW178" s="3" t="s">
        <v>301</v>
      </c>
      <c r="AX178"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8" t="str">
        <f t="shared" si="370"/>
        <v>&lt;img src=@img/outdoor.png@&gt;</v>
      </c>
      <c r="AZ178" t="str">
        <f t="shared" si="371"/>
        <v/>
      </c>
      <c r="BA178" t="str">
        <f t="shared" si="372"/>
        <v>&lt;img src=@img/hard.png@&gt;</v>
      </c>
      <c r="BB178" t="str">
        <f t="shared" si="373"/>
        <v>&lt;img src=@img/drinkicon.png@&gt;</v>
      </c>
      <c r="BC178" t="str">
        <f t="shared" si="374"/>
        <v/>
      </c>
      <c r="BD178" t="str">
        <f t="shared" si="375"/>
        <v>&lt;img src=@img/outdoor.png@&gt;&lt;img src=@img/hard.png@&gt;&lt;img src=@img/drinkicon.png@&gt;</v>
      </c>
      <c r="BE178" t="str">
        <f t="shared" si="376"/>
        <v>outdoor drink hard med old</v>
      </c>
      <c r="BF178" t="str">
        <f t="shared" si="377"/>
        <v>Old Town</v>
      </c>
      <c r="BG178">
        <v>40.584795999999997</v>
      </c>
      <c r="BH178">
        <v>-105.076611</v>
      </c>
      <c r="BI178" t="str">
        <f t="shared" si="368"/>
        <v>[40.584796,-105.076611],</v>
      </c>
      <c r="BK178" t="str">
        <f>IF(BJ178&gt;0,"&lt;img src=@img/kidicon.png@&gt;","")</f>
        <v/>
      </c>
    </row>
    <row r="179" spans="2:64" ht="21" customHeight="1" x14ac:dyDescent="0.35">
      <c r="B179" t="s">
        <v>373</v>
      </c>
      <c r="C179" t="s">
        <v>303</v>
      </c>
      <c r="D179" t="s">
        <v>375</v>
      </c>
      <c r="E179" t="s">
        <v>419</v>
      </c>
      <c r="G179" t="s">
        <v>379</v>
      </c>
      <c r="J179">
        <v>1500</v>
      </c>
      <c r="K179">
        <v>1900</v>
      </c>
      <c r="L179">
        <v>1500</v>
      </c>
      <c r="M179">
        <v>1900</v>
      </c>
      <c r="N179">
        <v>1500</v>
      </c>
      <c r="O179">
        <v>1900</v>
      </c>
      <c r="P179">
        <v>1500</v>
      </c>
      <c r="Q179">
        <v>1900</v>
      </c>
      <c r="R179">
        <v>1500</v>
      </c>
      <c r="S179">
        <v>1900</v>
      </c>
      <c r="V179" t="s">
        <v>475</v>
      </c>
      <c r="W179" t="str">
        <f t="shared" si="327"/>
        <v/>
      </c>
      <c r="X179" t="str">
        <f t="shared" si="328"/>
        <v/>
      </c>
      <c r="Y179">
        <f t="shared" si="329"/>
        <v>15</v>
      </c>
      <c r="Z179">
        <f t="shared" si="330"/>
        <v>19</v>
      </c>
      <c r="AA179">
        <f t="shared" si="331"/>
        <v>15</v>
      </c>
      <c r="AB179">
        <f t="shared" si="332"/>
        <v>19</v>
      </c>
      <c r="AC179">
        <f t="shared" si="333"/>
        <v>15</v>
      </c>
      <c r="AD179">
        <f t="shared" si="334"/>
        <v>19</v>
      </c>
      <c r="AE179">
        <f t="shared" si="380"/>
        <v>15</v>
      </c>
      <c r="AF179">
        <f t="shared" si="381"/>
        <v>19</v>
      </c>
      <c r="AG179">
        <f t="shared" si="335"/>
        <v>15</v>
      </c>
      <c r="AH179">
        <f t="shared" si="336"/>
        <v>19</v>
      </c>
      <c r="AI179" t="str">
        <f t="shared" si="337"/>
        <v/>
      </c>
      <c r="AJ179" t="str">
        <f t="shared" si="338"/>
        <v/>
      </c>
      <c r="AK179" t="str">
        <f t="shared" si="317"/>
        <v/>
      </c>
      <c r="AL179" t="str">
        <f t="shared" si="318"/>
        <v>3pm-7pm</v>
      </c>
      <c r="AM179" t="str">
        <f t="shared" si="319"/>
        <v>3pm-7pm</v>
      </c>
      <c r="AN179" t="str">
        <f t="shared" si="320"/>
        <v>3pm-7pm</v>
      </c>
      <c r="AO179" t="str">
        <f t="shared" si="321"/>
        <v>3pm-7pm</v>
      </c>
      <c r="AP179" t="str">
        <f t="shared" si="322"/>
        <v>3pm-7pm</v>
      </c>
      <c r="AQ179" t="str">
        <f t="shared" si="323"/>
        <v/>
      </c>
      <c r="AR179" t="s">
        <v>378</v>
      </c>
      <c r="AS179" t="s">
        <v>289</v>
      </c>
      <c r="AU179" t="s">
        <v>293</v>
      </c>
      <c r="AV179" s="3" t="s">
        <v>300</v>
      </c>
      <c r="AW179" s="3" t="s">
        <v>300</v>
      </c>
      <c r="AX179"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79" t="str">
        <f t="shared" si="370"/>
        <v>&lt;img src=@img/outdoor.png@&gt;</v>
      </c>
      <c r="AZ179" t="str">
        <f t="shared" si="371"/>
        <v/>
      </c>
      <c r="BA179" t="str">
        <f t="shared" si="372"/>
        <v>&lt;img src=@img/easy.png@&gt;</v>
      </c>
      <c r="BB179" t="str">
        <f t="shared" si="373"/>
        <v>&lt;img src=@img/drinkicon.png@&gt;</v>
      </c>
      <c r="BC179" t="str">
        <f t="shared" si="374"/>
        <v>&lt;img src=@img/foodicon.png@&gt;</v>
      </c>
      <c r="BD179" t="str">
        <f t="shared" si="375"/>
        <v>&lt;img src=@img/outdoor.png@&gt;&lt;img src=@img/easy.png@&gt;&lt;img src=@img/drinkicon.png@&gt;&lt;img src=@img/foodicon.png@&gt;</v>
      </c>
      <c r="BE179" t="str">
        <f t="shared" si="376"/>
        <v>outdoor drink food easy med midtown</v>
      </c>
      <c r="BF179" t="str">
        <f t="shared" si="377"/>
        <v>Midtown</v>
      </c>
      <c r="BG179">
        <v>40.542402000000003</v>
      </c>
      <c r="BH179">
        <v>-105.07652</v>
      </c>
      <c r="BI179" t="str">
        <f t="shared" si="368"/>
        <v>[40.542402,-105.07652],</v>
      </c>
      <c r="BK179" t="str">
        <f>IF(BJ179&gt;0,"&lt;img src=@img/kidicon.png@&gt;","")</f>
        <v/>
      </c>
    </row>
    <row r="180" spans="2:64" ht="21" customHeight="1" x14ac:dyDescent="0.35">
      <c r="B180" t="s">
        <v>220</v>
      </c>
      <c r="C180" t="s">
        <v>303</v>
      </c>
      <c r="D180" t="s">
        <v>53</v>
      </c>
      <c r="E180" t="s">
        <v>419</v>
      </c>
      <c r="G180" t="s">
        <v>221</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80"/>
        <v/>
      </c>
      <c r="AF180" t="str">
        <f t="shared" si="381"/>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R180" s="2" t="s">
        <v>350</v>
      </c>
      <c r="AU180" t="s">
        <v>293</v>
      </c>
      <c r="AV180" s="3" t="s">
        <v>301</v>
      </c>
      <c r="AW180" s="3" t="s">
        <v>301</v>
      </c>
      <c r="AX180"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v>
      </c>
      <c r="BE180" t="str">
        <f t="shared" si="376"/>
        <v>easy med midtown</v>
      </c>
      <c r="BF180" t="str">
        <f t="shared" si="377"/>
        <v>Midtown</v>
      </c>
      <c r="BG180">
        <v>40.551113000000001</v>
      </c>
      <c r="BH180">
        <v>-105.07761600000001</v>
      </c>
      <c r="BI180" t="str">
        <f t="shared" si="368"/>
        <v>[40.551113,-105.077616],</v>
      </c>
      <c r="BK180" t="str">
        <f>IF(BJ180&gt;0,"&lt;img src=@img/kidicon.png@&gt;","")</f>
        <v/>
      </c>
    </row>
    <row r="181" spans="2:64" ht="21" customHeight="1" x14ac:dyDescent="0.35">
      <c r="B181" t="s">
        <v>515</v>
      </c>
      <c r="C181" t="s">
        <v>414</v>
      </c>
      <c r="D181" t="s">
        <v>374</v>
      </c>
      <c r="E181" t="s">
        <v>54</v>
      </c>
      <c r="G181" t="s">
        <v>516</v>
      </c>
      <c r="J181">
        <v>1500</v>
      </c>
      <c r="K181">
        <v>2000</v>
      </c>
      <c r="L181">
        <v>1500</v>
      </c>
      <c r="M181">
        <v>2000</v>
      </c>
      <c r="N181">
        <v>1500</v>
      </c>
      <c r="O181">
        <v>2000</v>
      </c>
      <c r="P181">
        <v>1500</v>
      </c>
      <c r="Q181">
        <v>2000</v>
      </c>
      <c r="R181">
        <v>1500</v>
      </c>
      <c r="S181">
        <v>2000</v>
      </c>
      <c r="T181">
        <v>1500</v>
      </c>
      <c r="U181">
        <v>2000</v>
      </c>
      <c r="W181" t="str">
        <f t="shared" si="327"/>
        <v/>
      </c>
      <c r="X181" t="str">
        <f t="shared" si="328"/>
        <v/>
      </c>
      <c r="Y181">
        <f t="shared" si="329"/>
        <v>15</v>
      </c>
      <c r="Z181">
        <f t="shared" si="330"/>
        <v>20</v>
      </c>
      <c r="AA181">
        <f t="shared" si="331"/>
        <v>15</v>
      </c>
      <c r="AB181">
        <f t="shared" si="332"/>
        <v>20</v>
      </c>
      <c r="AC181">
        <f t="shared" si="333"/>
        <v>15</v>
      </c>
      <c r="AD181">
        <f t="shared" si="334"/>
        <v>20</v>
      </c>
      <c r="AE181">
        <f t="shared" si="380"/>
        <v>15</v>
      </c>
      <c r="AF181">
        <f t="shared" si="381"/>
        <v>20</v>
      </c>
      <c r="AG181">
        <f t="shared" si="335"/>
        <v>15</v>
      </c>
      <c r="AH181">
        <f t="shared" si="336"/>
        <v>20</v>
      </c>
      <c r="AI181">
        <f t="shared" si="337"/>
        <v>15</v>
      </c>
      <c r="AJ181">
        <f t="shared" si="338"/>
        <v>20</v>
      </c>
      <c r="AK181" t="str">
        <f t="shared" si="317"/>
        <v/>
      </c>
      <c r="AL181" t="str">
        <f t="shared" si="318"/>
        <v>3pm-8pm</v>
      </c>
      <c r="AM181" t="str">
        <f t="shared" si="319"/>
        <v>3pm-8pm</v>
      </c>
      <c r="AN181" t="str">
        <f t="shared" si="320"/>
        <v>3pm-8pm</v>
      </c>
      <c r="AO181" t="str">
        <f t="shared" si="321"/>
        <v>3pm-8pm</v>
      </c>
      <c r="AP181" t="str">
        <f t="shared" si="322"/>
        <v>3pm-8pm</v>
      </c>
      <c r="AQ181" t="str">
        <f t="shared" si="323"/>
        <v>3pm-8pm</v>
      </c>
      <c r="AR181" s="2"/>
      <c r="AU181" t="s">
        <v>292</v>
      </c>
      <c r="AV181" s="3" t="s">
        <v>300</v>
      </c>
      <c r="AW181" s="3" t="s">
        <v>301</v>
      </c>
      <c r="AX181"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1" t="str">
        <f t="shared" si="370"/>
        <v/>
      </c>
      <c r="AZ181" t="str">
        <f t="shared" si="371"/>
        <v/>
      </c>
      <c r="BA181" t="str">
        <f t="shared" si="372"/>
        <v>&lt;img src=@img/hard.png@&gt;</v>
      </c>
      <c r="BB181" t="str">
        <f t="shared" si="373"/>
        <v>&lt;img src=@img/drinkicon.png@&gt;</v>
      </c>
      <c r="BC181" t="str">
        <f t="shared" si="374"/>
        <v/>
      </c>
      <c r="BD181" t="str">
        <f t="shared" si="375"/>
        <v>&lt;img src=@img/hard.png@&gt;&lt;img src=@img/drinkicon.png@&gt;</v>
      </c>
      <c r="BE181" t="str">
        <f t="shared" si="376"/>
        <v>drink hard low old</v>
      </c>
      <c r="BF181" t="str">
        <f t="shared" si="377"/>
        <v>Old Town</v>
      </c>
      <c r="BG181">
        <v>40.587409999999998</v>
      </c>
      <c r="BH181">
        <v>-105.07661</v>
      </c>
      <c r="BI181" t="str">
        <f t="shared" si="368"/>
        <v>[40.58741,-105.07661],</v>
      </c>
    </row>
    <row r="182" spans="2:64" ht="21" customHeight="1" x14ac:dyDescent="0.35">
      <c r="B182" t="s">
        <v>596</v>
      </c>
      <c r="C182" t="s">
        <v>302</v>
      </c>
      <c r="G182" s="6" t="s">
        <v>597</v>
      </c>
      <c r="W182" t="str">
        <f t="shared" si="327"/>
        <v/>
      </c>
      <c r="X182" t="str">
        <f t="shared" si="328"/>
        <v/>
      </c>
      <c r="Y182" t="str">
        <f t="shared" si="329"/>
        <v/>
      </c>
      <c r="Z182" t="str">
        <f t="shared" si="330"/>
        <v/>
      </c>
      <c r="AA182" t="str">
        <f t="shared" si="331"/>
        <v/>
      </c>
      <c r="AB182" t="str">
        <f t="shared" si="332"/>
        <v/>
      </c>
      <c r="AC182" t="str">
        <f t="shared" si="333"/>
        <v/>
      </c>
      <c r="AD182" t="str">
        <f t="shared" si="334"/>
        <v/>
      </c>
      <c r="AE182" t="str">
        <f t="shared" si="380"/>
        <v/>
      </c>
      <c r="AF182" t="str">
        <f t="shared" si="381"/>
        <v/>
      </c>
      <c r="AG182" t="str">
        <f t="shared" si="335"/>
        <v/>
      </c>
      <c r="AH182" t="str">
        <f t="shared" si="336"/>
        <v/>
      </c>
      <c r="AI182" t="str">
        <f t="shared" si="337"/>
        <v/>
      </c>
      <c r="AJ182" t="str">
        <f t="shared" si="338"/>
        <v/>
      </c>
      <c r="AK182" t="str">
        <f t="shared" si="317"/>
        <v/>
      </c>
      <c r="AL182" t="str">
        <f t="shared" si="318"/>
        <v/>
      </c>
      <c r="AM182" t="str">
        <f t="shared" si="319"/>
        <v/>
      </c>
      <c r="AN182" t="str">
        <f t="shared" si="320"/>
        <v/>
      </c>
      <c r="AO182" t="str">
        <f t="shared" si="321"/>
        <v/>
      </c>
      <c r="AP182" t="str">
        <f t="shared" si="322"/>
        <v/>
      </c>
      <c r="AQ182" t="str">
        <f t="shared" si="323"/>
        <v/>
      </c>
      <c r="AU182" t="s">
        <v>28</v>
      </c>
      <c r="AV182" s="3" t="s">
        <v>301</v>
      </c>
      <c r="AW182" s="3" t="s">
        <v>301</v>
      </c>
      <c r="AX182"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2" t="str">
        <f t="shared" si="370"/>
        <v/>
      </c>
      <c r="AZ182" t="str">
        <f t="shared" si="371"/>
        <v/>
      </c>
      <c r="BA182" t="str">
        <f t="shared" si="372"/>
        <v>&lt;img src=@img/medium.png@&gt;</v>
      </c>
      <c r="BB182" t="str">
        <f t="shared" si="373"/>
        <v/>
      </c>
      <c r="BC182" t="str">
        <f t="shared" si="374"/>
        <v/>
      </c>
      <c r="BD182" t="str">
        <f t="shared" si="375"/>
        <v>&lt;img src=@img/medium.png@&gt;</v>
      </c>
      <c r="BE182" t="str">
        <f t="shared" si="376"/>
        <v>medium  campus</v>
      </c>
      <c r="BF182" t="str">
        <f t="shared" si="377"/>
        <v>Near Campus</v>
      </c>
      <c r="BG182">
        <v>40.578440000000001</v>
      </c>
      <c r="BH182">
        <v>-105.07856</v>
      </c>
      <c r="BI182" t="str">
        <f t="shared" si="368"/>
        <v>[40.57844,-105.07856],</v>
      </c>
    </row>
    <row r="183" spans="2:64" ht="21" customHeight="1" x14ac:dyDescent="0.35">
      <c r="B183" t="s">
        <v>281</v>
      </c>
      <c r="C183" t="s">
        <v>414</v>
      </c>
      <c r="D183" t="s">
        <v>282</v>
      </c>
      <c r="E183" t="s">
        <v>54</v>
      </c>
      <c r="G183" s="6" t="s">
        <v>288</v>
      </c>
      <c r="H183">
        <v>1100</v>
      </c>
      <c r="I183">
        <v>1900</v>
      </c>
      <c r="J183">
        <v>1100</v>
      </c>
      <c r="K183">
        <v>2400</v>
      </c>
      <c r="L183">
        <v>1100</v>
      </c>
      <c r="M183">
        <v>2300</v>
      </c>
      <c r="N183">
        <v>1100</v>
      </c>
      <c r="O183">
        <v>2400</v>
      </c>
      <c r="P183">
        <v>1100</v>
      </c>
      <c r="Q183">
        <v>2400</v>
      </c>
      <c r="R183">
        <v>1100</v>
      </c>
      <c r="S183">
        <v>1900</v>
      </c>
      <c r="T183">
        <v>1100</v>
      </c>
      <c r="U183">
        <v>1900</v>
      </c>
      <c r="V183" t="s">
        <v>785</v>
      </c>
      <c r="W183">
        <f t="shared" si="327"/>
        <v>11</v>
      </c>
      <c r="X183">
        <f t="shared" si="328"/>
        <v>19</v>
      </c>
      <c r="Y183">
        <f t="shared" si="329"/>
        <v>11</v>
      </c>
      <c r="Z183">
        <f t="shared" si="330"/>
        <v>24</v>
      </c>
      <c r="AA183">
        <f t="shared" si="331"/>
        <v>11</v>
      </c>
      <c r="AB183">
        <f t="shared" si="332"/>
        <v>23</v>
      </c>
      <c r="AC183">
        <f t="shared" si="333"/>
        <v>11</v>
      </c>
      <c r="AD183">
        <f t="shared" si="334"/>
        <v>24</v>
      </c>
      <c r="AE183">
        <f t="shared" si="380"/>
        <v>11</v>
      </c>
      <c r="AF183">
        <f t="shared" si="381"/>
        <v>24</v>
      </c>
      <c r="AG183">
        <f t="shared" si="335"/>
        <v>11</v>
      </c>
      <c r="AH183">
        <f t="shared" si="336"/>
        <v>19</v>
      </c>
      <c r="AI183">
        <f t="shared" si="337"/>
        <v>11</v>
      </c>
      <c r="AJ183">
        <f t="shared" si="338"/>
        <v>19</v>
      </c>
      <c r="AK183" t="str">
        <f t="shared" si="317"/>
        <v>11am-7pm</v>
      </c>
      <c r="AL183" t="str">
        <f t="shared" si="318"/>
        <v>11am-12am</v>
      </c>
      <c r="AM183" t="str">
        <f t="shared" si="319"/>
        <v>11am-11pm</v>
      </c>
      <c r="AN183" t="str">
        <f t="shared" si="320"/>
        <v>11am-12am</v>
      </c>
      <c r="AO183" t="str">
        <f t="shared" si="321"/>
        <v>11am-12am</v>
      </c>
      <c r="AP183" t="str">
        <f t="shared" si="322"/>
        <v>11am-7pm</v>
      </c>
      <c r="AQ183" t="str">
        <f t="shared" si="323"/>
        <v>11am-7pm</v>
      </c>
      <c r="AR183" s="10" t="s">
        <v>359</v>
      </c>
      <c r="AU183" t="s">
        <v>292</v>
      </c>
      <c r="AV183" s="3" t="s">
        <v>300</v>
      </c>
      <c r="AW183" s="3" t="s">
        <v>300</v>
      </c>
      <c r="AX183"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3" t="str">
        <f t="shared" si="370"/>
        <v/>
      </c>
      <c r="AZ183" t="str">
        <f t="shared" si="371"/>
        <v/>
      </c>
      <c r="BA183" t="str">
        <f t="shared" si="372"/>
        <v>&lt;img src=@img/hard.png@&gt;</v>
      </c>
      <c r="BB183" t="str">
        <f t="shared" si="373"/>
        <v>&lt;img src=@img/drinkicon.png@&gt;</v>
      </c>
      <c r="BC183" t="str">
        <f t="shared" si="374"/>
        <v>&lt;img src=@img/foodicon.png@&gt;</v>
      </c>
      <c r="BD183" t="str">
        <f t="shared" si="375"/>
        <v>&lt;img src=@img/hard.png@&gt;&lt;img src=@img/drinkicon.png@&gt;&lt;img src=@img/foodicon.png@&gt;</v>
      </c>
      <c r="BE183" t="str">
        <f t="shared" si="376"/>
        <v>drink food hard low old</v>
      </c>
      <c r="BF183" t="str">
        <f t="shared" si="377"/>
        <v>Old Town</v>
      </c>
      <c r="BG183">
        <v>40.587395000000001</v>
      </c>
      <c r="BH183">
        <v>-105.078292</v>
      </c>
      <c r="BI183" t="str">
        <f t="shared" si="368"/>
        <v>[40.587395,-105.078292],</v>
      </c>
      <c r="BK183" t="str">
        <f>IF(BJ183&gt;0,"&lt;img src=@img/kidicon.png@&gt;","")</f>
        <v/>
      </c>
    </row>
    <row r="184" spans="2:64" ht="21" customHeight="1" x14ac:dyDescent="0.35">
      <c r="B184" t="s">
        <v>389</v>
      </c>
      <c r="C184" t="s">
        <v>414</v>
      </c>
      <c r="D184" t="s">
        <v>366</v>
      </c>
      <c r="E184" t="s">
        <v>419</v>
      </c>
      <c r="G184" s="6" t="s">
        <v>422</v>
      </c>
      <c r="H184">
        <v>1500</v>
      </c>
      <c r="I184">
        <v>1800</v>
      </c>
      <c r="J184">
        <v>1500</v>
      </c>
      <c r="K184">
        <v>1800</v>
      </c>
      <c r="L184">
        <v>1500</v>
      </c>
      <c r="M184">
        <v>1800</v>
      </c>
      <c r="N184">
        <v>1100</v>
      </c>
      <c r="O184">
        <v>2100</v>
      </c>
      <c r="P184">
        <v>1500</v>
      </c>
      <c r="Q184">
        <v>1800</v>
      </c>
      <c r="R184">
        <v>1500</v>
      </c>
      <c r="S184">
        <v>1800</v>
      </c>
      <c r="T184">
        <v>1500</v>
      </c>
      <c r="U184">
        <v>1800</v>
      </c>
      <c r="V184" t="s">
        <v>757</v>
      </c>
      <c r="W184">
        <f t="shared" si="327"/>
        <v>15</v>
      </c>
      <c r="X184">
        <f t="shared" si="328"/>
        <v>18</v>
      </c>
      <c r="Y184">
        <f t="shared" si="329"/>
        <v>15</v>
      </c>
      <c r="Z184">
        <f t="shared" si="330"/>
        <v>18</v>
      </c>
      <c r="AA184">
        <f t="shared" si="331"/>
        <v>15</v>
      </c>
      <c r="AB184">
        <f t="shared" si="332"/>
        <v>18</v>
      </c>
      <c r="AC184">
        <f t="shared" si="333"/>
        <v>11</v>
      </c>
      <c r="AD184">
        <f t="shared" si="334"/>
        <v>21</v>
      </c>
      <c r="AE184">
        <f t="shared" si="380"/>
        <v>15</v>
      </c>
      <c r="AF184">
        <f t="shared" si="381"/>
        <v>18</v>
      </c>
      <c r="AG184">
        <f t="shared" si="335"/>
        <v>15</v>
      </c>
      <c r="AH184">
        <f t="shared" si="336"/>
        <v>18</v>
      </c>
      <c r="AI184">
        <f t="shared" si="337"/>
        <v>15</v>
      </c>
      <c r="AJ184">
        <f t="shared" si="338"/>
        <v>18</v>
      </c>
      <c r="AK184" t="str">
        <f t="shared" si="317"/>
        <v>3pm-6pm</v>
      </c>
      <c r="AL184" t="str">
        <f t="shared" si="318"/>
        <v>3pm-6pm</v>
      </c>
      <c r="AM184" t="str">
        <f t="shared" si="319"/>
        <v>3pm-6pm</v>
      </c>
      <c r="AN184" t="str">
        <f t="shared" si="320"/>
        <v>11am-9pm</v>
      </c>
      <c r="AO184" t="str">
        <f t="shared" si="321"/>
        <v>3pm-6pm</v>
      </c>
      <c r="AP184" t="str">
        <f t="shared" si="322"/>
        <v>3pm-6pm</v>
      </c>
      <c r="AQ184" t="str">
        <f t="shared" si="323"/>
        <v>3pm-6pm</v>
      </c>
      <c r="AR184" t="s">
        <v>390</v>
      </c>
      <c r="AS184" t="s">
        <v>289</v>
      </c>
      <c r="AU184" t="s">
        <v>28</v>
      </c>
      <c r="AV184" s="3" t="s">
        <v>300</v>
      </c>
      <c r="AW184" s="3" t="s">
        <v>300</v>
      </c>
      <c r="AX184"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4" t="str">
        <f t="shared" si="370"/>
        <v>&lt;img src=@img/outdoor.png@&gt;</v>
      </c>
      <c r="AZ184" t="str">
        <f t="shared" si="371"/>
        <v/>
      </c>
      <c r="BA184" t="str">
        <f t="shared" si="372"/>
        <v>&lt;img src=@img/medium.png@&gt;</v>
      </c>
      <c r="BB184" t="str">
        <f t="shared" si="373"/>
        <v>&lt;img src=@img/drinkicon.png@&gt;</v>
      </c>
      <c r="BC184" t="str">
        <f t="shared" si="374"/>
        <v>&lt;img src=@img/foodicon.png@&gt;</v>
      </c>
      <c r="BD184" t="str">
        <f t="shared" si="375"/>
        <v>&lt;img src=@img/outdoor.png@&gt;&lt;img src=@img/medium.png@&gt;&lt;img src=@img/drinkicon.png@&gt;&lt;img src=@img/foodicon.png@&gt;</v>
      </c>
      <c r="BE184" t="str">
        <f t="shared" si="376"/>
        <v>outdoor drink food medium med old</v>
      </c>
      <c r="BF184" t="str">
        <f t="shared" si="377"/>
        <v>Old Town</v>
      </c>
      <c r="BG184">
        <v>40.589368999999998</v>
      </c>
      <c r="BH184">
        <v>-105.07445800000001</v>
      </c>
      <c r="BI184" t="str">
        <f t="shared" si="368"/>
        <v>[40.589369,-105.074458],</v>
      </c>
      <c r="BK184" t="str">
        <f>IF(BJ184&gt;0,"&lt;img src=@img/kidicon.png@&gt;","")</f>
        <v/>
      </c>
    </row>
    <row r="185" spans="2:64" ht="21" customHeight="1" x14ac:dyDescent="0.35">
      <c r="B185" t="s">
        <v>693</v>
      </c>
      <c r="C185" t="s">
        <v>414</v>
      </c>
      <c r="E185" t="s">
        <v>419</v>
      </c>
      <c r="G185" s="6" t="s">
        <v>702</v>
      </c>
      <c r="W185" t="str">
        <f t="shared" ref="W185:W195" si="382">IF(H185&gt;0,H185/100,"")</f>
        <v/>
      </c>
      <c r="X185" t="str">
        <f t="shared" ref="X185:X195" si="383">IF(I185&gt;0,I185/100,"")</f>
        <v/>
      </c>
      <c r="Y185" t="str">
        <f t="shared" ref="Y185:Y195" si="384">IF(J185&gt;0,J185/100,"")</f>
        <v/>
      </c>
      <c r="Z185" t="str">
        <f t="shared" ref="Z185:Z195" si="385">IF(K185&gt;0,K185/100,"")</f>
        <v/>
      </c>
      <c r="AA185" t="str">
        <f t="shared" ref="AA185:AA195" si="386">IF(L185&gt;0,L185/100,"")</f>
        <v/>
      </c>
      <c r="AB185" t="str">
        <f t="shared" ref="AB185:AB195" si="387">IF(M185&gt;0,M185/100,"")</f>
        <v/>
      </c>
      <c r="AC185" t="str">
        <f t="shared" ref="AC185:AC195" si="388">IF(N185&gt;0,N185/100,"")</f>
        <v/>
      </c>
      <c r="AD185" t="str">
        <f t="shared" ref="AD185:AD195" si="389">IF(O185&gt;0,O185/100,"")</f>
        <v/>
      </c>
      <c r="AG185" t="str">
        <f t="shared" ref="AG185:AG195" si="390">IF(R185&gt;0,R185/100,"")</f>
        <v/>
      </c>
      <c r="AH185" t="str">
        <f t="shared" ref="AH185:AH195" si="391">IF(S185&gt;0,S185/100,"")</f>
        <v/>
      </c>
      <c r="AI185" t="str">
        <f t="shared" ref="AI185:AI195" si="392">IF(T185&gt;0,T185/100,"")</f>
        <v/>
      </c>
      <c r="AJ185" t="str">
        <f t="shared" ref="AJ185:AJ195" si="393">IF(U185&gt;0,U185/100,"")</f>
        <v/>
      </c>
      <c r="AK185" t="str">
        <f t="shared" si="317"/>
        <v/>
      </c>
      <c r="AL185" t="str">
        <f t="shared" si="318"/>
        <v/>
      </c>
      <c r="AM185" t="str">
        <f t="shared" si="319"/>
        <v/>
      </c>
      <c r="AN185" t="str">
        <f t="shared" si="320"/>
        <v/>
      </c>
      <c r="AO185" t="str">
        <f t="shared" si="321"/>
        <v/>
      </c>
      <c r="AP185" t="str">
        <f t="shared" si="322"/>
        <v/>
      </c>
      <c r="AQ185" t="str">
        <f t="shared" si="323"/>
        <v/>
      </c>
      <c r="AR185" t="s">
        <v>703</v>
      </c>
      <c r="AU185" t="s">
        <v>293</v>
      </c>
      <c r="AV185" s="3" t="s">
        <v>301</v>
      </c>
      <c r="AW185" s="3" t="s">
        <v>301</v>
      </c>
      <c r="AX185"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5" t="str">
        <f t="shared" si="370"/>
        <v/>
      </c>
      <c r="AZ185" t="str">
        <f t="shared" si="371"/>
        <v/>
      </c>
      <c r="BA185" t="str">
        <f t="shared" si="372"/>
        <v>&lt;img src=@img/easy.png@&gt;</v>
      </c>
      <c r="BB185" t="str">
        <f t="shared" si="373"/>
        <v/>
      </c>
      <c r="BC185" t="str">
        <f t="shared" si="374"/>
        <v/>
      </c>
      <c r="BD185" t="str">
        <f t="shared" si="375"/>
        <v>&lt;img src=@img/easy.png@&gt;</v>
      </c>
      <c r="BE185" t="str">
        <f t="shared" si="376"/>
        <v>easy med old</v>
      </c>
      <c r="BF185" t="str">
        <f t="shared" si="377"/>
        <v>Old Town</v>
      </c>
      <c r="BG185">
        <v>40.523972999999998</v>
      </c>
      <c r="BH185">
        <v>-105.025125</v>
      </c>
      <c r="BI185" t="str">
        <f t="shared" si="368"/>
        <v>[40.523973,-105.025125],</v>
      </c>
    </row>
    <row r="186" spans="2:64" ht="21" customHeight="1" x14ac:dyDescent="0.35">
      <c r="B186" t="s">
        <v>691</v>
      </c>
      <c r="C186" t="s">
        <v>414</v>
      </c>
      <c r="E186" t="s">
        <v>54</v>
      </c>
      <c r="G186" t="s">
        <v>698</v>
      </c>
      <c r="J186">
        <v>1500</v>
      </c>
      <c r="K186">
        <v>1800</v>
      </c>
      <c r="L186">
        <v>1500</v>
      </c>
      <c r="M186">
        <v>1800</v>
      </c>
      <c r="N186">
        <v>1500</v>
      </c>
      <c r="O186">
        <v>1800</v>
      </c>
      <c r="P186">
        <v>1500</v>
      </c>
      <c r="Q186">
        <v>1800</v>
      </c>
      <c r="R186">
        <v>1500</v>
      </c>
      <c r="S186">
        <v>1800</v>
      </c>
      <c r="V186" t="s">
        <v>777</v>
      </c>
      <c r="W186" t="str">
        <f t="shared" si="382"/>
        <v/>
      </c>
      <c r="X186" t="str">
        <f t="shared" si="383"/>
        <v/>
      </c>
      <c r="Y186">
        <f t="shared" si="384"/>
        <v>15</v>
      </c>
      <c r="Z186">
        <f t="shared" si="385"/>
        <v>18</v>
      </c>
      <c r="AA186">
        <f t="shared" si="386"/>
        <v>15</v>
      </c>
      <c r="AB186">
        <f t="shared" si="387"/>
        <v>18</v>
      </c>
      <c r="AC186">
        <f t="shared" si="388"/>
        <v>15</v>
      </c>
      <c r="AD186">
        <f t="shared" si="389"/>
        <v>18</v>
      </c>
      <c r="AG186">
        <f t="shared" si="390"/>
        <v>15</v>
      </c>
      <c r="AH186">
        <f t="shared" si="391"/>
        <v>18</v>
      </c>
      <c r="AI186" t="str">
        <f t="shared" si="392"/>
        <v/>
      </c>
      <c r="AJ186" t="str">
        <f t="shared" si="393"/>
        <v/>
      </c>
      <c r="AK186" t="str">
        <f t="shared" si="317"/>
        <v/>
      </c>
      <c r="AL186" t="str">
        <f t="shared" si="318"/>
        <v>3pm-6pm</v>
      </c>
      <c r="AM186" t="str">
        <f t="shared" si="319"/>
        <v>3pm-6pm</v>
      </c>
      <c r="AN186" t="str">
        <f t="shared" si="320"/>
        <v>3pm-6pm</v>
      </c>
      <c r="AO186" t="str">
        <f t="shared" si="321"/>
        <v>am-am</v>
      </c>
      <c r="AP186" t="str">
        <f t="shared" si="322"/>
        <v>3pm-6pm</v>
      </c>
      <c r="AQ186" t="str">
        <f t="shared" si="323"/>
        <v/>
      </c>
      <c r="AR186" t="s">
        <v>699</v>
      </c>
      <c r="AS186" t="s">
        <v>289</v>
      </c>
      <c r="AU186" t="s">
        <v>28</v>
      </c>
      <c r="AV186" s="3" t="s">
        <v>300</v>
      </c>
      <c r="AW186" s="3" t="s">
        <v>301</v>
      </c>
      <c r="AX186"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6" t="str">
        <f t="shared" si="370"/>
        <v>&lt;img src=@img/outdoor.png@&gt;</v>
      </c>
      <c r="AZ186" t="str">
        <f t="shared" si="371"/>
        <v/>
      </c>
      <c r="BA186" t="str">
        <f t="shared" si="372"/>
        <v>&lt;img src=@img/medium.png@&gt;</v>
      </c>
      <c r="BB186" t="str">
        <f t="shared" si="373"/>
        <v>&lt;img src=@img/drinkicon.png@&gt;</v>
      </c>
      <c r="BC186" t="str">
        <f t="shared" si="374"/>
        <v/>
      </c>
      <c r="BD186" t="str">
        <f t="shared" si="375"/>
        <v>&lt;img src=@img/outdoor.png@&gt;&lt;img src=@img/medium.png@&gt;&lt;img src=@img/drinkicon.png@&gt;</v>
      </c>
      <c r="BE186" t="str">
        <f t="shared" si="376"/>
        <v>outdoor drink medium low old</v>
      </c>
      <c r="BF186" t="str">
        <f t="shared" si="377"/>
        <v>Old Town</v>
      </c>
      <c r="BG186">
        <v>40.589424999999999</v>
      </c>
      <c r="BH186">
        <v>-105.076553</v>
      </c>
      <c r="BI186" t="str">
        <f t="shared" si="368"/>
        <v>[40.589425,-105.076553],</v>
      </c>
    </row>
    <row r="187" spans="2:64" ht="21" customHeight="1" x14ac:dyDescent="0.35">
      <c r="B187" t="s">
        <v>598</v>
      </c>
      <c r="C187" t="s">
        <v>417</v>
      </c>
      <c r="G187" s="6" t="s">
        <v>599</v>
      </c>
      <c r="W187" t="str">
        <f t="shared" si="382"/>
        <v/>
      </c>
      <c r="X187" t="str">
        <f t="shared" si="383"/>
        <v/>
      </c>
      <c r="Y187" t="str">
        <f t="shared" si="384"/>
        <v/>
      </c>
      <c r="Z187" t="str">
        <f t="shared" si="385"/>
        <v/>
      </c>
      <c r="AA187" t="str">
        <f t="shared" si="386"/>
        <v/>
      </c>
      <c r="AB187" t="str">
        <f t="shared" si="387"/>
        <v/>
      </c>
      <c r="AC187" t="str">
        <f t="shared" si="388"/>
        <v/>
      </c>
      <c r="AD187" t="str">
        <f t="shared" si="389"/>
        <v/>
      </c>
      <c r="AE187" t="str">
        <f t="shared" ref="AE187:AF190" si="394">IF(P187&gt;0,P187/100,"")</f>
        <v/>
      </c>
      <c r="AF187" t="str">
        <f t="shared" si="394"/>
        <v/>
      </c>
      <c r="AG187" t="str">
        <f t="shared" si="390"/>
        <v/>
      </c>
      <c r="AH187" t="str">
        <f t="shared" si="391"/>
        <v/>
      </c>
      <c r="AI187" t="str">
        <f t="shared" si="392"/>
        <v/>
      </c>
      <c r="AJ187" t="str">
        <f t="shared" si="393"/>
        <v/>
      </c>
      <c r="AK187" t="str">
        <f t="shared" si="317"/>
        <v/>
      </c>
      <c r="AL187" t="str">
        <f t="shared" si="318"/>
        <v/>
      </c>
      <c r="AM187" t="str">
        <f t="shared" si="319"/>
        <v/>
      </c>
      <c r="AN187" t="str">
        <f t="shared" si="320"/>
        <v/>
      </c>
      <c r="AO187" t="str">
        <f t="shared" si="321"/>
        <v/>
      </c>
      <c r="AP187" t="str">
        <f t="shared" si="322"/>
        <v/>
      </c>
      <c r="AQ187" t="str">
        <f t="shared" si="323"/>
        <v/>
      </c>
      <c r="AR187" s="11" t="s">
        <v>600</v>
      </c>
      <c r="AU187" t="s">
        <v>28</v>
      </c>
      <c r="AV187" s="3" t="s">
        <v>301</v>
      </c>
      <c r="AW187" s="3" t="s">
        <v>301</v>
      </c>
      <c r="AX187"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7" t="str">
        <f t="shared" si="370"/>
        <v/>
      </c>
      <c r="AZ187" t="str">
        <f t="shared" si="371"/>
        <v/>
      </c>
      <c r="BA187" t="str">
        <f t="shared" si="372"/>
        <v>&lt;img src=@img/medium.png@&gt;</v>
      </c>
      <c r="BB187" t="str">
        <f t="shared" si="373"/>
        <v/>
      </c>
      <c r="BC187" t="str">
        <f t="shared" si="374"/>
        <v/>
      </c>
      <c r="BD187" t="str">
        <f t="shared" si="375"/>
        <v>&lt;img src=@img/medium.png@&gt;</v>
      </c>
      <c r="BE187" t="str">
        <f t="shared" si="376"/>
        <v>medium  cwest</v>
      </c>
      <c r="BF187" t="str">
        <f t="shared" si="377"/>
        <v>Campus West</v>
      </c>
      <c r="BG187">
        <v>40.574289999999998</v>
      </c>
      <c r="BH187">
        <v>-105.0971</v>
      </c>
      <c r="BI187" t="str">
        <f t="shared" si="368"/>
        <v>[40.57429,-105.0971],</v>
      </c>
    </row>
    <row r="188" spans="2:64" ht="21" customHeight="1" x14ac:dyDescent="0.35">
      <c r="B188" t="s">
        <v>617</v>
      </c>
      <c r="E188" t="s">
        <v>419</v>
      </c>
      <c r="G188" t="s">
        <v>639</v>
      </c>
      <c r="W188" t="str">
        <f t="shared" si="382"/>
        <v/>
      </c>
      <c r="X188" t="str">
        <f t="shared" si="383"/>
        <v/>
      </c>
      <c r="Y188" t="str">
        <f t="shared" si="384"/>
        <v/>
      </c>
      <c r="Z188" t="str">
        <f t="shared" si="385"/>
        <v/>
      </c>
      <c r="AA188" t="str">
        <f t="shared" si="386"/>
        <v/>
      </c>
      <c r="AB188" t="str">
        <f t="shared" si="387"/>
        <v/>
      </c>
      <c r="AC188" t="str">
        <f t="shared" si="388"/>
        <v/>
      </c>
      <c r="AD188" t="str">
        <f t="shared" si="389"/>
        <v/>
      </c>
      <c r="AE188" t="str">
        <f t="shared" si="394"/>
        <v/>
      </c>
      <c r="AF188" t="str">
        <f t="shared" si="394"/>
        <v/>
      </c>
      <c r="AG188" t="str">
        <f t="shared" si="390"/>
        <v/>
      </c>
      <c r="AH188" t="str">
        <f t="shared" si="391"/>
        <v/>
      </c>
      <c r="AI188" t="str">
        <f t="shared" si="392"/>
        <v/>
      </c>
      <c r="AJ188" t="str">
        <f t="shared" si="393"/>
        <v/>
      </c>
      <c r="AK188" t="str">
        <f t="shared" si="317"/>
        <v/>
      </c>
      <c r="AL188" t="str">
        <f t="shared" si="318"/>
        <v/>
      </c>
      <c r="AM188" t="str">
        <f t="shared" si="319"/>
        <v/>
      </c>
      <c r="AN188" t="str">
        <f t="shared" si="320"/>
        <v/>
      </c>
      <c r="AO188" t="str">
        <f t="shared" si="321"/>
        <v/>
      </c>
      <c r="AP188" t="str">
        <f t="shared" si="322"/>
        <v/>
      </c>
      <c r="AQ188" t="str">
        <f t="shared" si="323"/>
        <v/>
      </c>
      <c r="AU188" t="s">
        <v>293</v>
      </c>
      <c r="AV188" s="3" t="s">
        <v>301</v>
      </c>
      <c r="AW188" s="3" t="s">
        <v>301</v>
      </c>
      <c r="AX188"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 xml:space="preserve">easy med </v>
      </c>
      <c r="BF188" t="str">
        <f t="shared" si="377"/>
        <v/>
      </c>
      <c r="BG188">
        <v>40.552579999999999</v>
      </c>
      <c r="BH188">
        <v>-105.09672999999999</v>
      </c>
      <c r="BI188" t="str">
        <f t="shared" si="368"/>
        <v>[40.55258,-105.09673],</v>
      </c>
    </row>
    <row r="189" spans="2:64" ht="21" customHeight="1" x14ac:dyDescent="0.35">
      <c r="B189" t="s">
        <v>128</v>
      </c>
      <c r="C189" t="s">
        <v>302</v>
      </c>
      <c r="D189" t="s">
        <v>129</v>
      </c>
      <c r="E189" t="s">
        <v>54</v>
      </c>
      <c r="G189" s="1" t="s">
        <v>130</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si="394"/>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R189" s="2" t="s">
        <v>323</v>
      </c>
      <c r="AS189" t="s">
        <v>289</v>
      </c>
      <c r="AT189" t="s">
        <v>299</v>
      </c>
      <c r="AU189" t="s">
        <v>28</v>
      </c>
      <c r="AV189" s="3" t="s">
        <v>301</v>
      </c>
      <c r="AW189" s="3" t="s">
        <v>301</v>
      </c>
      <c r="AX189"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89" t="str">
        <f t="shared" si="370"/>
        <v>&lt;img src=@img/outdoor.png@&gt;</v>
      </c>
      <c r="AZ189" t="str">
        <f t="shared" si="371"/>
        <v>&lt;img src=@img/pets.png@&gt;</v>
      </c>
      <c r="BA189" t="str">
        <f t="shared" si="372"/>
        <v>&lt;img src=@img/medium.png@&gt;</v>
      </c>
      <c r="BB189" t="str">
        <f t="shared" si="373"/>
        <v/>
      </c>
      <c r="BC189" t="str">
        <f t="shared" si="374"/>
        <v/>
      </c>
      <c r="BD189" t="str">
        <f t="shared" si="375"/>
        <v>&lt;img src=@img/outdoor.png@&gt;&lt;img src=@img/pets.png@&gt;&lt;img src=@img/medium.png@&gt;</v>
      </c>
      <c r="BE189" t="str">
        <f t="shared" si="376"/>
        <v>outdoor pet medium low campus</v>
      </c>
      <c r="BF189" t="str">
        <f t="shared" si="377"/>
        <v>Near Campus</v>
      </c>
      <c r="BG189">
        <v>40.568157999999997</v>
      </c>
      <c r="BH189">
        <v>-105.076488</v>
      </c>
      <c r="BI189" t="str">
        <f t="shared" si="368"/>
        <v>[40.568158,-105.076488],</v>
      </c>
      <c r="BK189" t="str">
        <f>IF(BJ189&gt;0,"&lt;img src=@img/kidicon.png@&gt;","")</f>
        <v/>
      </c>
    </row>
    <row r="190" spans="2:64" ht="21" customHeight="1" x14ac:dyDescent="0.35">
      <c r="B190" t="s">
        <v>512</v>
      </c>
      <c r="C190" t="s">
        <v>303</v>
      </c>
      <c r="D190" t="s">
        <v>366</v>
      </c>
      <c r="E190" t="s">
        <v>419</v>
      </c>
      <c r="G190" s="1" t="s">
        <v>513</v>
      </c>
      <c r="H190">
        <v>930</v>
      </c>
      <c r="I190">
        <v>2400</v>
      </c>
      <c r="J190">
        <v>1100</v>
      </c>
      <c r="K190">
        <v>2400</v>
      </c>
      <c r="L190">
        <v>1100</v>
      </c>
      <c r="M190">
        <v>2400</v>
      </c>
      <c r="N190">
        <v>1100</v>
      </c>
      <c r="O190">
        <v>2400</v>
      </c>
      <c r="P190">
        <v>1100</v>
      </c>
      <c r="Q190">
        <v>2400</v>
      </c>
      <c r="R190">
        <v>1100</v>
      </c>
      <c r="S190">
        <v>2400</v>
      </c>
      <c r="T190">
        <v>930</v>
      </c>
      <c r="U190">
        <v>200</v>
      </c>
      <c r="V190" t="s">
        <v>768</v>
      </c>
      <c r="W190">
        <f t="shared" si="382"/>
        <v>9.3000000000000007</v>
      </c>
      <c r="X190">
        <f t="shared" si="383"/>
        <v>24</v>
      </c>
      <c r="Y190">
        <f t="shared" si="384"/>
        <v>11</v>
      </c>
      <c r="Z190">
        <f t="shared" si="385"/>
        <v>24</v>
      </c>
      <c r="AA190">
        <f t="shared" si="386"/>
        <v>11</v>
      </c>
      <c r="AB190">
        <f t="shared" si="387"/>
        <v>24</v>
      </c>
      <c r="AC190">
        <f t="shared" si="388"/>
        <v>11</v>
      </c>
      <c r="AD190">
        <f t="shared" si="389"/>
        <v>24</v>
      </c>
      <c r="AE190">
        <f t="shared" si="394"/>
        <v>11</v>
      </c>
      <c r="AF190">
        <f t="shared" si="394"/>
        <v>24</v>
      </c>
      <c r="AG190">
        <f t="shared" si="390"/>
        <v>11</v>
      </c>
      <c r="AH190">
        <f t="shared" si="391"/>
        <v>24</v>
      </c>
      <c r="AI190">
        <f t="shared" si="392"/>
        <v>9.3000000000000007</v>
      </c>
      <c r="AJ190">
        <f t="shared" si="393"/>
        <v>2</v>
      </c>
      <c r="AK190" t="str">
        <f t="shared" si="317"/>
        <v>9.3am-12am</v>
      </c>
      <c r="AL190" t="str">
        <f t="shared" si="318"/>
        <v>11am-12am</v>
      </c>
      <c r="AM190" t="str">
        <f t="shared" si="319"/>
        <v>11am-12am</v>
      </c>
      <c r="AN190" t="str">
        <f t="shared" si="320"/>
        <v>11am-12am</v>
      </c>
      <c r="AO190" t="str">
        <f t="shared" si="321"/>
        <v>11am-12am</v>
      </c>
      <c r="AP190" t="str">
        <f t="shared" si="322"/>
        <v>11am-12am</v>
      </c>
      <c r="AQ190" t="str">
        <f t="shared" si="323"/>
        <v>9.3am-2am</v>
      </c>
      <c r="AR190" s="11" t="s">
        <v>514</v>
      </c>
      <c r="AS190" t="s">
        <v>289</v>
      </c>
      <c r="AU190" t="s">
        <v>293</v>
      </c>
      <c r="AV190" s="3" t="s">
        <v>300</v>
      </c>
      <c r="AW190" s="3" t="s">
        <v>300</v>
      </c>
      <c r="AX190"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0" t="str">
        <f t="shared" si="370"/>
        <v>&lt;img src=@img/outdoor.png@&gt;</v>
      </c>
      <c r="AZ190" t="str">
        <f t="shared" si="371"/>
        <v/>
      </c>
      <c r="BA190" t="str">
        <f t="shared" si="372"/>
        <v>&lt;img src=@img/easy.png@&gt;</v>
      </c>
      <c r="BB190" t="str">
        <f t="shared" si="373"/>
        <v>&lt;img src=@img/drinkicon.png@&gt;</v>
      </c>
      <c r="BC190" t="str">
        <f t="shared" si="374"/>
        <v>&lt;img src=@img/foodicon.png@&gt;</v>
      </c>
      <c r="BD190" t="str">
        <f t="shared" si="375"/>
        <v>&lt;img src=@img/outdoor.png@&gt;&lt;img src=@img/easy.png@&gt;&lt;img src=@img/drinkicon.png@&gt;&lt;img src=@img/foodicon.png@&gt;</v>
      </c>
      <c r="BE190" t="str">
        <f t="shared" si="376"/>
        <v>outdoor drink food easy med midtown</v>
      </c>
      <c r="BF190" t="str">
        <f t="shared" si="377"/>
        <v>Midtown</v>
      </c>
      <c r="BG190">
        <v>40.551969999999997</v>
      </c>
      <c r="BH190">
        <v>-105.03718000000001</v>
      </c>
      <c r="BI190" t="str">
        <f t="shared" si="368"/>
        <v>[40.55197,-105.03718],</v>
      </c>
    </row>
    <row r="191" spans="2:64" ht="21" customHeight="1" x14ac:dyDescent="0.35">
      <c r="B191" t="s">
        <v>601</v>
      </c>
      <c r="C191" t="s">
        <v>303</v>
      </c>
      <c r="G191" s="6" t="s">
        <v>602</v>
      </c>
      <c r="J191">
        <v>1100</v>
      </c>
      <c r="K191">
        <v>2400</v>
      </c>
      <c r="L191">
        <v>1100</v>
      </c>
      <c r="M191">
        <v>2400</v>
      </c>
      <c r="N191">
        <v>1100</v>
      </c>
      <c r="O191">
        <v>2400</v>
      </c>
      <c r="V191" t="s">
        <v>767</v>
      </c>
      <c r="W191" t="str">
        <f t="shared" si="382"/>
        <v/>
      </c>
      <c r="X191" t="str">
        <f t="shared" si="383"/>
        <v/>
      </c>
      <c r="Y191">
        <f t="shared" si="384"/>
        <v>11</v>
      </c>
      <c r="Z191">
        <f t="shared" si="385"/>
        <v>24</v>
      </c>
      <c r="AA191">
        <f t="shared" si="386"/>
        <v>11</v>
      </c>
      <c r="AB191">
        <f t="shared" si="387"/>
        <v>24</v>
      </c>
      <c r="AC191">
        <f t="shared" si="388"/>
        <v>11</v>
      </c>
      <c r="AD191">
        <f t="shared" si="389"/>
        <v>24</v>
      </c>
      <c r="AG191" t="str">
        <f t="shared" si="390"/>
        <v/>
      </c>
      <c r="AH191" t="str">
        <f t="shared" si="391"/>
        <v/>
      </c>
      <c r="AI191" t="str">
        <f t="shared" si="392"/>
        <v/>
      </c>
      <c r="AJ191" t="str">
        <f t="shared" si="393"/>
        <v/>
      </c>
      <c r="AK191" t="str">
        <f t="shared" si="317"/>
        <v/>
      </c>
      <c r="AL191" t="str">
        <f t="shared" si="318"/>
        <v>11am-12am</v>
      </c>
      <c r="AM191" t="str">
        <f t="shared" si="319"/>
        <v>11am-12am</v>
      </c>
      <c r="AN191" t="str">
        <f t="shared" si="320"/>
        <v>11am-12am</v>
      </c>
      <c r="AO191" t="str">
        <f t="shared" si="321"/>
        <v/>
      </c>
      <c r="AP191" t="str">
        <f t="shared" si="322"/>
        <v/>
      </c>
      <c r="AQ191" t="str">
        <f t="shared" si="323"/>
        <v/>
      </c>
      <c r="AR191" s="11" t="s">
        <v>603</v>
      </c>
      <c r="AU191" t="s">
        <v>293</v>
      </c>
      <c r="AV191" s="3" t="s">
        <v>301</v>
      </c>
      <c r="AW191" s="3" t="s">
        <v>300</v>
      </c>
      <c r="AX191"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1" t="str">
        <f t="shared" si="370"/>
        <v/>
      </c>
      <c r="AZ191" t="str">
        <f t="shared" si="371"/>
        <v/>
      </c>
      <c r="BA191" t="str">
        <f t="shared" si="372"/>
        <v>&lt;img src=@img/easy.png@&gt;</v>
      </c>
      <c r="BB191" t="str">
        <f t="shared" si="373"/>
        <v/>
      </c>
      <c r="BC191" t="str">
        <f t="shared" si="374"/>
        <v>&lt;img src=@img/foodicon.png@&gt;</v>
      </c>
      <c r="BD191" t="str">
        <f t="shared" si="375"/>
        <v>&lt;img src=@img/easy.png@&gt;&lt;img src=@img/foodicon.png@&gt;</v>
      </c>
      <c r="BE191" t="str">
        <f t="shared" si="376"/>
        <v>food easy  midtown</v>
      </c>
      <c r="BF191" t="str">
        <f t="shared" si="377"/>
        <v>Midtown</v>
      </c>
      <c r="BG191">
        <v>40.57358</v>
      </c>
      <c r="BH191">
        <v>-105.05826</v>
      </c>
      <c r="BI191" t="str">
        <f t="shared" si="368"/>
        <v>[40.57358,-105.05826],</v>
      </c>
    </row>
    <row r="192" spans="2:64" ht="21" customHeight="1" x14ac:dyDescent="0.35">
      <c r="B192" t="s">
        <v>222</v>
      </c>
      <c r="C192" t="s">
        <v>414</v>
      </c>
      <c r="D192" t="s">
        <v>147</v>
      </c>
      <c r="E192" t="s">
        <v>419</v>
      </c>
      <c r="G192" t="s">
        <v>223</v>
      </c>
      <c r="W192" t="str">
        <f t="shared" si="382"/>
        <v/>
      </c>
      <c r="X192" t="str">
        <f t="shared" si="383"/>
        <v/>
      </c>
      <c r="Y192" t="str">
        <f t="shared" si="384"/>
        <v/>
      </c>
      <c r="Z192" t="str">
        <f t="shared" si="385"/>
        <v/>
      </c>
      <c r="AA192" t="str">
        <f t="shared" si="386"/>
        <v/>
      </c>
      <c r="AB192" t="str">
        <f t="shared" si="387"/>
        <v/>
      </c>
      <c r="AC192" t="str">
        <f t="shared" si="388"/>
        <v/>
      </c>
      <c r="AD192" t="str">
        <f t="shared" si="389"/>
        <v/>
      </c>
      <c r="AG192" t="str">
        <f t="shared" si="390"/>
        <v/>
      </c>
      <c r="AH192" t="str">
        <f t="shared" si="391"/>
        <v/>
      </c>
      <c r="AI192" t="str">
        <f t="shared" si="392"/>
        <v/>
      </c>
      <c r="AJ192" t="str">
        <f t="shared" si="393"/>
        <v/>
      </c>
      <c r="AK192" t="str">
        <f t="shared" si="317"/>
        <v/>
      </c>
      <c r="AL192" t="str">
        <f t="shared" si="318"/>
        <v/>
      </c>
      <c r="AM192" t="str">
        <f t="shared" si="319"/>
        <v/>
      </c>
      <c r="AN192" t="str">
        <f t="shared" si="320"/>
        <v/>
      </c>
      <c r="AO192" t="str">
        <f t="shared" si="321"/>
        <v/>
      </c>
      <c r="AP192" t="str">
        <f t="shared" si="322"/>
        <v/>
      </c>
      <c r="AQ192" t="str">
        <f t="shared" si="323"/>
        <v/>
      </c>
      <c r="AR192" s="5" t="s">
        <v>259</v>
      </c>
      <c r="AU192" t="s">
        <v>28</v>
      </c>
      <c r="AV192" s="3" t="s">
        <v>301</v>
      </c>
      <c r="AW192" s="3" t="s">
        <v>301</v>
      </c>
      <c r="AX192"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2" t="str">
        <f t="shared" si="370"/>
        <v/>
      </c>
      <c r="AZ192" t="str">
        <f t="shared" si="371"/>
        <v/>
      </c>
      <c r="BA192" t="str">
        <f t="shared" si="372"/>
        <v>&lt;img src=@img/medium.png@&gt;</v>
      </c>
      <c r="BB192" t="str">
        <f t="shared" si="373"/>
        <v/>
      </c>
      <c r="BC192" t="str">
        <f t="shared" si="374"/>
        <v/>
      </c>
      <c r="BD192" t="str">
        <f t="shared" si="375"/>
        <v>&lt;img src=@img/medium.png@&gt;</v>
      </c>
      <c r="BE192" t="str">
        <f t="shared" si="376"/>
        <v>medium med old</v>
      </c>
      <c r="BF192" t="str">
        <f t="shared" si="377"/>
        <v>Old Town</v>
      </c>
      <c r="BG192">
        <v>40.590724000000002</v>
      </c>
      <c r="BH192">
        <v>-105.073266</v>
      </c>
      <c r="BI192" t="str">
        <f t="shared" si="368"/>
        <v>[40.590724,-105.073266],</v>
      </c>
      <c r="BK192" t="str">
        <f>IF(BJ192&gt;0,"&lt;img src=@img/kidicon.png@&gt;","")</f>
        <v/>
      </c>
    </row>
    <row r="193" spans="2:63" ht="21" customHeight="1" x14ac:dyDescent="0.35">
      <c r="B193" t="s">
        <v>49</v>
      </c>
      <c r="C193" t="s">
        <v>303</v>
      </c>
      <c r="D193" t="s">
        <v>50</v>
      </c>
      <c r="E193" t="s">
        <v>419</v>
      </c>
      <c r="G193" s="1" t="s">
        <v>51</v>
      </c>
      <c r="W193" t="str">
        <f t="shared" si="382"/>
        <v/>
      </c>
      <c r="X193" t="str">
        <f t="shared" si="383"/>
        <v/>
      </c>
      <c r="Y193" t="str">
        <f t="shared" si="384"/>
        <v/>
      </c>
      <c r="Z193" t="str">
        <f t="shared" si="385"/>
        <v/>
      </c>
      <c r="AA193" t="str">
        <f t="shared" si="386"/>
        <v/>
      </c>
      <c r="AB193" t="str">
        <f t="shared" si="387"/>
        <v/>
      </c>
      <c r="AC193" t="str">
        <f t="shared" si="388"/>
        <v/>
      </c>
      <c r="AD193" t="str">
        <f t="shared" si="389"/>
        <v/>
      </c>
      <c r="AG193" t="str">
        <f t="shared" si="390"/>
        <v/>
      </c>
      <c r="AH193" t="str">
        <f t="shared" si="391"/>
        <v/>
      </c>
      <c r="AI193" t="str">
        <f t="shared" si="392"/>
        <v/>
      </c>
      <c r="AJ193" t="str">
        <f t="shared" si="393"/>
        <v/>
      </c>
      <c r="AK193" t="str">
        <f t="shared" si="317"/>
        <v/>
      </c>
      <c r="AL193" t="str">
        <f t="shared" si="318"/>
        <v/>
      </c>
      <c r="AM193" t="str">
        <f t="shared" si="319"/>
        <v/>
      </c>
      <c r="AN193" t="str">
        <f t="shared" si="320"/>
        <v/>
      </c>
      <c r="AO193" t="str">
        <f t="shared" si="321"/>
        <v/>
      </c>
      <c r="AP193" t="str">
        <f t="shared" si="322"/>
        <v/>
      </c>
      <c r="AQ193" t="str">
        <f t="shared" si="323"/>
        <v/>
      </c>
      <c r="AR193" t="s">
        <v>234</v>
      </c>
      <c r="AU193" t="s">
        <v>293</v>
      </c>
      <c r="AV193" s="3" t="s">
        <v>301</v>
      </c>
      <c r="AW193" s="3" t="s">
        <v>301</v>
      </c>
      <c r="AX193"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3" t="str">
        <f t="shared" si="370"/>
        <v/>
      </c>
      <c r="AZ193" t="str">
        <f t="shared" si="371"/>
        <v/>
      </c>
      <c r="BA193" t="str">
        <f t="shared" si="372"/>
        <v>&lt;img src=@img/easy.png@&gt;</v>
      </c>
      <c r="BB193" t="str">
        <f t="shared" si="373"/>
        <v/>
      </c>
      <c r="BC193" t="str">
        <f t="shared" si="374"/>
        <v/>
      </c>
      <c r="BD193" t="str">
        <f t="shared" si="375"/>
        <v>&lt;img src=@img/easy.png@&gt;</v>
      </c>
      <c r="BE193" t="str">
        <f t="shared" si="376"/>
        <v>easy med midtown</v>
      </c>
      <c r="BF193" t="str">
        <f t="shared" si="377"/>
        <v>Midtown</v>
      </c>
      <c r="BG193">
        <v>40.541967999999997</v>
      </c>
      <c r="BH193">
        <v>-105.079037</v>
      </c>
      <c r="BI193" t="str">
        <f t="shared" si="368"/>
        <v>[40.541968,-105.079037],</v>
      </c>
      <c r="BK193" t="str">
        <f>IF(BJ193&gt;0,"&lt;img src=@img/kidicon.png@&gt;","")</f>
        <v/>
      </c>
    </row>
    <row r="194" spans="2:63" ht="21" customHeight="1" x14ac:dyDescent="0.35">
      <c r="B194" t="s">
        <v>604</v>
      </c>
      <c r="C194" t="s">
        <v>417</v>
      </c>
      <c r="G194" s="6" t="s">
        <v>605</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s="11" t="s">
        <v>606</v>
      </c>
      <c r="AS194" t="s">
        <v>289</v>
      </c>
      <c r="AU194" t="s">
        <v>28</v>
      </c>
      <c r="AV194" s="3" t="s">
        <v>301</v>
      </c>
      <c r="AW194" s="3" t="s">
        <v>301</v>
      </c>
      <c r="AX194" s="4" t="str">
        <f t="shared" ref="AX194:AX195" si="395">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4" t="str">
        <f t="shared" si="370"/>
        <v>&lt;img src=@img/outdoor.png@&gt;</v>
      </c>
      <c r="AZ194" t="str">
        <f t="shared" si="371"/>
        <v/>
      </c>
      <c r="BA194" t="str">
        <f t="shared" si="372"/>
        <v>&lt;img src=@img/medium.png@&gt;</v>
      </c>
      <c r="BB194" t="str">
        <f t="shared" si="373"/>
        <v/>
      </c>
      <c r="BC194" t="str">
        <f t="shared" si="374"/>
        <v/>
      </c>
      <c r="BD194" t="str">
        <f t="shared" ref="BD194:BD195" si="396">CONCATENATE(AY194,AZ194,BA194,BB194,BC194,BK194)</f>
        <v>&lt;img src=@img/outdoor.png@&gt;&lt;img src=@img/medium.png@&gt;</v>
      </c>
      <c r="BE194" t="str">
        <f t="shared" si="376"/>
        <v>outdoor medium  cwest</v>
      </c>
      <c r="BF194" t="str">
        <f t="shared" si="377"/>
        <v>Campus West</v>
      </c>
      <c r="BG194">
        <v>40.57488</v>
      </c>
      <c r="BH194">
        <v>-105.10039</v>
      </c>
      <c r="BI194" t="str">
        <f t="shared" ref="BI194:BI195" si="397">CONCATENATE("[",BG194,",",BH194,"],")</f>
        <v>[40.57488,-105.10039],</v>
      </c>
    </row>
    <row r="195" spans="2:63" ht="21" customHeight="1" x14ac:dyDescent="0.35">
      <c r="B195" t="s">
        <v>224</v>
      </c>
      <c r="C195" t="s">
        <v>416</v>
      </c>
      <c r="D195" t="s">
        <v>265</v>
      </c>
      <c r="E195" t="s">
        <v>419</v>
      </c>
      <c r="G195" t="s">
        <v>225</v>
      </c>
      <c r="J195">
        <v>1800</v>
      </c>
      <c r="K195">
        <v>2100</v>
      </c>
      <c r="L195">
        <v>1300</v>
      </c>
      <c r="M195">
        <v>1600</v>
      </c>
      <c r="V195" t="s">
        <v>725</v>
      </c>
      <c r="W195" t="str">
        <f t="shared" si="382"/>
        <v/>
      </c>
      <c r="X195" t="str">
        <f t="shared" si="383"/>
        <v/>
      </c>
      <c r="Y195">
        <f t="shared" si="384"/>
        <v>18</v>
      </c>
      <c r="Z195">
        <f t="shared" si="385"/>
        <v>21</v>
      </c>
      <c r="AA195">
        <f t="shared" si="386"/>
        <v>13</v>
      </c>
      <c r="AB195">
        <f t="shared" si="387"/>
        <v>16</v>
      </c>
      <c r="AC195" t="str">
        <f t="shared" si="388"/>
        <v/>
      </c>
      <c r="AD195" t="str">
        <f t="shared" si="389"/>
        <v/>
      </c>
      <c r="AG195" t="str">
        <f t="shared" si="390"/>
        <v/>
      </c>
      <c r="AH195" t="str">
        <f t="shared" si="391"/>
        <v/>
      </c>
      <c r="AI195" t="str">
        <f t="shared" si="392"/>
        <v/>
      </c>
      <c r="AJ195" t="str">
        <f t="shared" si="393"/>
        <v/>
      </c>
      <c r="AK195" t="str">
        <f t="shared" si="317"/>
        <v/>
      </c>
      <c r="AL195" t="str">
        <f t="shared" si="318"/>
        <v>6pm-9pm</v>
      </c>
      <c r="AM195" t="str">
        <f t="shared" si="319"/>
        <v>1pm-4pm</v>
      </c>
      <c r="AN195" t="str">
        <f t="shared" si="320"/>
        <v/>
      </c>
      <c r="AO195" t="str">
        <f t="shared" si="321"/>
        <v/>
      </c>
      <c r="AP195" t="str">
        <f t="shared" si="322"/>
        <v/>
      </c>
      <c r="AQ195" t="str">
        <f t="shared" si="323"/>
        <v/>
      </c>
      <c r="AR195" s="10" t="s">
        <v>351</v>
      </c>
      <c r="AS195" t="s">
        <v>289</v>
      </c>
      <c r="AT195" t="s">
        <v>299</v>
      </c>
      <c r="AU195" t="s">
        <v>28</v>
      </c>
      <c r="AV195" s="3" t="s">
        <v>300</v>
      </c>
      <c r="AW195" s="3" t="s">
        <v>301</v>
      </c>
      <c r="AX195"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5" t="str">
        <f t="shared" si="370"/>
        <v>&lt;img src=@img/outdoor.png@&gt;</v>
      </c>
      <c r="AZ195" t="str">
        <f t="shared" si="371"/>
        <v>&lt;img src=@img/pets.png@&gt;</v>
      </c>
      <c r="BA195" t="str">
        <f t="shared" si="372"/>
        <v>&lt;img src=@img/medium.png@&gt;</v>
      </c>
      <c r="BB195" t="str">
        <f t="shared" si="373"/>
        <v>&lt;img src=@img/drinkicon.png@&gt;</v>
      </c>
      <c r="BC195" t="str">
        <f t="shared" si="374"/>
        <v/>
      </c>
      <c r="BD195" t="str">
        <f t="shared" si="396"/>
        <v>&lt;img src=@img/outdoor.png@&gt;&lt;img src=@img/pets.png@&gt;&lt;img src=@img/medium.png@&gt;&lt;img src=@img/drinkicon.png@&gt;</v>
      </c>
      <c r="BE195" t="str">
        <f t="shared" si="376"/>
        <v>outdoor pet drink medium med sfoco</v>
      </c>
      <c r="BF195" t="str">
        <f t="shared" si="377"/>
        <v>South Foco</v>
      </c>
      <c r="BG195">
        <v>40.522742000000001</v>
      </c>
      <c r="BH195">
        <v>-105.078374</v>
      </c>
      <c r="BI195" t="str">
        <f t="shared" si="397"/>
        <v>[40.522742,-105.078374],</v>
      </c>
      <c r="BK195" t="str">
        <f>IF(BJ195&gt;0,"&lt;img src=@img/kidicon.png@&gt;","")</f>
        <v/>
      </c>
    </row>
  </sheetData>
  <autoFilter ref="C2:C190" xr:uid="{00000000-0009-0000-0000-000000000000}"/>
  <sortState xmlns:xlrd2="http://schemas.microsoft.com/office/spreadsheetml/2017/richdata2" ref="B2:BL195">
    <sortCondition ref="B2:B195"/>
  </sortState>
  <hyperlinks>
    <hyperlink ref="G135"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3" r:id="rId12" xr:uid="{00000000-0004-0000-0000-00000B000000}"/>
    <hyperlink ref="AR51" r:id="rId13" xr:uid="{00000000-0004-0000-0000-00000C000000}"/>
    <hyperlink ref="AR125" r:id="rId14" xr:uid="{00000000-0004-0000-0000-00000D000000}"/>
    <hyperlink ref="AR92" r:id="rId15" xr:uid="{00000000-0004-0000-0000-00000E000000}"/>
    <hyperlink ref="AR61" r:id="rId16" xr:uid="{00000000-0004-0000-0000-00000F000000}"/>
    <hyperlink ref="AR166" r:id="rId17" xr:uid="{00000000-0004-0000-0000-000010000000}"/>
    <hyperlink ref="AR150" r:id="rId18" xr:uid="{00000000-0004-0000-0000-000011000000}"/>
    <hyperlink ref="AR19" r:id="rId19" xr:uid="{00000000-0004-0000-0000-000012000000}"/>
    <hyperlink ref="AR10" r:id="rId20" xr:uid="{00000000-0004-0000-0000-000013000000}"/>
    <hyperlink ref="AR160" r:id="rId21" xr:uid="{00000000-0004-0000-0000-000014000000}"/>
    <hyperlink ref="AR88" r:id="rId22" xr:uid="{00000000-0004-0000-0000-000015000000}"/>
    <hyperlink ref="AR152" r:id="rId23" xr:uid="{00000000-0004-0000-0000-000016000000}"/>
    <hyperlink ref="AR110" r:id="rId24" xr:uid="{00000000-0004-0000-0000-000017000000}"/>
    <hyperlink ref="AR189" r:id="rId25" xr:uid="{00000000-0004-0000-0000-000018000000}"/>
    <hyperlink ref="AR90" r:id="rId26" xr:uid="{00000000-0004-0000-0000-000019000000}"/>
    <hyperlink ref="AR15"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5" r:id="rId38" xr:uid="{00000000-0004-0000-0000-000025000000}"/>
    <hyperlink ref="AR16" r:id="rId39" xr:uid="{00000000-0004-0000-0000-000026000000}"/>
    <hyperlink ref="AR24" r:id="rId40" xr:uid="{00000000-0004-0000-0000-000027000000}"/>
    <hyperlink ref="AR60" r:id="rId41" xr:uid="{00000000-0004-0000-0000-000028000000}"/>
    <hyperlink ref="AR77" r:id="rId42" xr:uid="{00000000-0004-0000-0000-000029000000}"/>
    <hyperlink ref="AR82" r:id="rId43" xr:uid="{00000000-0004-0000-0000-00002A000000}"/>
    <hyperlink ref="AR107" r:id="rId44" xr:uid="{00000000-0004-0000-0000-00002B000000}"/>
    <hyperlink ref="AR127" r:id="rId45" xr:uid="{00000000-0004-0000-0000-00002C000000}"/>
    <hyperlink ref="AR137" r:id="rId46" xr:uid="{00000000-0004-0000-0000-00002D000000}"/>
    <hyperlink ref="AR141" r:id="rId47" xr:uid="{00000000-0004-0000-0000-00002E000000}"/>
    <hyperlink ref="AR148" r:id="rId48" xr:uid="{00000000-0004-0000-0000-00002F000000}"/>
    <hyperlink ref="AR169" r:id="rId49" xr:uid="{00000000-0004-0000-0000-000030000000}"/>
    <hyperlink ref="AR180" r:id="rId50" xr:uid="{00000000-0004-0000-0000-000031000000}"/>
    <hyperlink ref="AR195" r:id="rId51" xr:uid="{00000000-0004-0000-0000-000032000000}"/>
    <hyperlink ref="AR23" r:id="rId52" xr:uid="{00000000-0004-0000-0000-000033000000}"/>
    <hyperlink ref="AR55" r:id="rId53" xr:uid="{00000000-0004-0000-0000-000034000000}"/>
    <hyperlink ref="AR64" r:id="rId54" xr:uid="{00000000-0004-0000-0000-000035000000}"/>
    <hyperlink ref="AR65" r:id="rId55" xr:uid="{00000000-0004-0000-0000-000036000000}"/>
    <hyperlink ref="AR75" r:id="rId56" xr:uid="{00000000-0004-0000-0000-000037000000}"/>
    <hyperlink ref="AR98" r:id="rId57" xr:uid="{00000000-0004-0000-0000-000038000000}"/>
    <hyperlink ref="AR149" r:id="rId58" xr:uid="{00000000-0004-0000-0000-000039000000}"/>
    <hyperlink ref="AR183" r:id="rId59" xr:uid="{00000000-0004-0000-0000-00003A000000}"/>
    <hyperlink ref="AR56" r:id="rId60" xr:uid="{00000000-0004-0000-0000-00003B000000}"/>
    <hyperlink ref="AR47" r:id="rId61" xr:uid="{00000000-0004-0000-0000-00003C000000}"/>
    <hyperlink ref="AR9" r:id="rId62" xr:uid="{00000000-0004-0000-0000-00003D000000}"/>
    <hyperlink ref="AR173" r:id="rId63" xr:uid="{00000000-0004-0000-0000-00003E000000}"/>
    <hyperlink ref="B11" r:id="rId64" display="https://www.yelp.com/biz/avuncular-bobs-beerhouse-fort-collins" xr:uid="{00000000-0004-0000-0000-00003F000000}"/>
    <hyperlink ref="AR171" r:id="rId65" xr:uid="{00000000-0004-0000-0000-000040000000}"/>
  </hyperlinks>
  <pageMargins left="0.7" right="0.7" top="0.75" bottom="0.75" header="0.3" footer="0.3"/>
  <pageSetup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x14ac:dyDescent="0.35"/>
  <cols>
    <col min="2" max="2" width="37" bestFit="1" customWidth="1"/>
  </cols>
  <sheetData>
    <row r="1" spans="2:6" x14ac:dyDescent="0.35">
      <c r="B1" t="s">
        <v>712</v>
      </c>
      <c r="C1" t="s">
        <v>713</v>
      </c>
      <c r="D1" t="s">
        <v>714</v>
      </c>
      <c r="E1">
        <v>40.589424999999999</v>
      </c>
      <c r="F1">
        <v>-105.076553</v>
      </c>
    </row>
    <row r="2" spans="2:6" x14ac:dyDescent="0.35">
      <c r="B2" t="s">
        <v>715</v>
      </c>
      <c r="C2" t="s">
        <v>713</v>
      </c>
      <c r="D2" t="s">
        <v>714</v>
      </c>
      <c r="E2">
        <v>40.589759999999998</v>
      </c>
      <c r="F2">
        <v>-105.076497</v>
      </c>
    </row>
    <row r="3" spans="2:6" x14ac:dyDescent="0.35">
      <c r="B3" t="s">
        <v>716</v>
      </c>
      <c r="C3" t="s">
        <v>713</v>
      </c>
      <c r="D3" t="s">
        <v>717</v>
      </c>
      <c r="E3">
        <v>40.523972999999998</v>
      </c>
      <c r="F3">
        <v>-105.025125</v>
      </c>
    </row>
    <row r="4" spans="2:6" x14ac:dyDescent="0.35">
      <c r="B4" t="s">
        <v>718</v>
      </c>
      <c r="C4" t="s">
        <v>713</v>
      </c>
      <c r="D4" t="s">
        <v>719</v>
      </c>
      <c r="E4">
        <v>40.551048999999999</v>
      </c>
      <c r="F4">
        <v>-105.05831000000001</v>
      </c>
    </row>
    <row r="5" spans="2:6" x14ac:dyDescent="0.35">
      <c r="B5" t="s">
        <v>720</v>
      </c>
      <c r="C5" t="s">
        <v>713</v>
      </c>
      <c r="D5" t="s">
        <v>719</v>
      </c>
      <c r="E5">
        <v>40.563256000000003</v>
      </c>
      <c r="F5">
        <v>-105.07746400000001</v>
      </c>
    </row>
    <row r="6" spans="2:6" x14ac:dyDescent="0.35">
      <c r="B6" t="s">
        <v>721</v>
      </c>
      <c r="C6" t="s">
        <v>713</v>
      </c>
      <c r="D6" t="s">
        <v>719</v>
      </c>
      <c r="E6">
        <v>40.527959000000003</v>
      </c>
      <c r="F6">
        <v>-105.07761600000001</v>
      </c>
    </row>
    <row r="7" spans="2:6" x14ac:dyDescent="0.35">
      <c r="B7" t="s">
        <v>722</v>
      </c>
      <c r="C7" t="s">
        <v>713</v>
      </c>
      <c r="D7" t="s">
        <v>714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x14ac:dyDescent="0.3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2020-01-03T00:09:26Z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