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Christian\Dropbox\CLD\Orange House\Happy Hour\app\"/>
    </mc:Choice>
  </mc:AlternateContent>
  <xr:revisionPtr revIDLastSave="0" documentId="13_ncr:1_{C319142A-0CCE-40E7-A786-AB28A48C508E}" xr6:coauthVersionLast="45" xr6:coauthVersionMax="45"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definedNames>
    <definedName name="_xlnm._FilterDatabase" localSheetId="0" hidden="1">Sheet1!$C$2:$C$192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X58" i="1" l="1"/>
  <c r="BI58" i="1"/>
  <c r="AY58" i="1"/>
  <c r="AZ58" i="1"/>
  <c r="BA58" i="1"/>
  <c r="BB58" i="1"/>
  <c r="BC58" i="1"/>
  <c r="BE58" i="1"/>
  <c r="BF58" i="1"/>
  <c r="W58" i="1"/>
  <c r="X58" i="1"/>
  <c r="Y58" i="1"/>
  <c r="AL58" i="1" s="1"/>
  <c r="Z58" i="1"/>
  <c r="AA58" i="1"/>
  <c r="AM58" i="1" s="1"/>
  <c r="AB58" i="1"/>
  <c r="AC58" i="1"/>
  <c r="AN58" i="1" s="1"/>
  <c r="AD58" i="1"/>
  <c r="AE58" i="1"/>
  <c r="AF58" i="1"/>
  <c r="AG58" i="1"/>
  <c r="AH58" i="1"/>
  <c r="AI58" i="1"/>
  <c r="AJ58" i="1"/>
  <c r="AK58" i="1"/>
  <c r="AP58" i="1"/>
  <c r="AQ58" i="1"/>
  <c r="BD58" i="1" l="1"/>
  <c r="AO58" i="1"/>
  <c r="AE173" i="1"/>
  <c r="AF173" i="1"/>
  <c r="AE174" i="1"/>
  <c r="AF174" i="1"/>
  <c r="AC84" i="1" l="1"/>
  <c r="AD84" i="1"/>
  <c r="AK84" i="1" l="1"/>
  <c r="AN84" i="1"/>
  <c r="AP84" i="1"/>
  <c r="AQ84" i="1"/>
  <c r="BI123" i="1" l="1"/>
  <c r="AX123" i="1"/>
  <c r="AY123" i="1"/>
  <c r="AZ123" i="1"/>
  <c r="BA123" i="1"/>
  <c r="BB123" i="1"/>
  <c r="BC123" i="1"/>
  <c r="BE123" i="1"/>
  <c r="W123" i="1"/>
  <c r="X123" i="1"/>
  <c r="Y123" i="1"/>
  <c r="Z123" i="1"/>
  <c r="AA123" i="1"/>
  <c r="AB123" i="1"/>
  <c r="AC123" i="1"/>
  <c r="AD123" i="1"/>
  <c r="AE123" i="1"/>
  <c r="AF123" i="1"/>
  <c r="AG123" i="1"/>
  <c r="AH123" i="1"/>
  <c r="AI123" i="1"/>
  <c r="AJ123" i="1"/>
  <c r="AK123" i="1"/>
  <c r="AQ123" i="1"/>
  <c r="BF123" i="1"/>
  <c r="AM123" i="1" l="1"/>
  <c r="AO123" i="1"/>
  <c r="AP123" i="1"/>
  <c r="AN123" i="1"/>
  <c r="AL123" i="1"/>
  <c r="BD123" i="1"/>
  <c r="BI113" i="1"/>
  <c r="AX113" i="1"/>
  <c r="AY113" i="1"/>
  <c r="AZ113" i="1"/>
  <c r="BA113" i="1"/>
  <c r="BB113" i="1"/>
  <c r="BC113" i="1"/>
  <c r="BE113" i="1"/>
  <c r="W113" i="1"/>
  <c r="X113" i="1"/>
  <c r="Y113" i="1"/>
  <c r="Z113" i="1"/>
  <c r="AA113" i="1"/>
  <c r="AB113" i="1"/>
  <c r="AC113" i="1"/>
  <c r="AN113" i="1" s="1"/>
  <c r="AD113" i="1"/>
  <c r="AE113" i="1"/>
  <c r="AF113" i="1"/>
  <c r="AG113" i="1"/>
  <c r="AH113" i="1"/>
  <c r="AI113" i="1"/>
  <c r="AJ113" i="1"/>
  <c r="BF113" i="1"/>
  <c r="AM113" i="1" l="1"/>
  <c r="AO113" i="1"/>
  <c r="AQ113" i="1"/>
  <c r="AK113" i="1"/>
  <c r="AL113" i="1"/>
  <c r="BD113" i="1"/>
  <c r="AP113" i="1"/>
  <c r="W164" i="1" l="1"/>
  <c r="BI164" i="1" l="1"/>
  <c r="AX164" i="1"/>
  <c r="AY164" i="1"/>
  <c r="AZ164" i="1"/>
  <c r="BA164" i="1"/>
  <c r="BB164" i="1"/>
  <c r="BC164" i="1"/>
  <c r="BE164" i="1"/>
  <c r="BF164" i="1"/>
  <c r="AX165" i="1"/>
  <c r="AY165" i="1"/>
  <c r="AZ165" i="1"/>
  <c r="BA165" i="1"/>
  <c r="BB165" i="1"/>
  <c r="BC165" i="1"/>
  <c r="BE165" i="1"/>
  <c r="BF165" i="1"/>
  <c r="X164" i="1"/>
  <c r="AK164" i="1" s="1"/>
  <c r="Y164" i="1"/>
  <c r="Z164" i="1"/>
  <c r="AA164" i="1"/>
  <c r="AB164" i="1"/>
  <c r="AM164" i="1" s="1"/>
  <c r="AC164" i="1"/>
  <c r="AD164" i="1"/>
  <c r="AE164" i="1"/>
  <c r="AF164" i="1"/>
  <c r="AG164" i="1"/>
  <c r="AH164" i="1"/>
  <c r="AI164" i="1"/>
  <c r="AJ164" i="1"/>
  <c r="AQ164" i="1" s="1"/>
  <c r="AN164" i="1" l="1"/>
  <c r="AP164" i="1"/>
  <c r="AL164" i="1"/>
  <c r="AO164" i="1"/>
  <c r="BD164"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3" i="1"/>
  <c r="BI83" i="1"/>
  <c r="AX83" i="1"/>
  <c r="AY83" i="1"/>
  <c r="AZ83" i="1"/>
  <c r="BA83" i="1"/>
  <c r="BB83" i="1"/>
  <c r="BC83" i="1"/>
  <c r="BE83" i="1"/>
  <c r="BF83" i="1"/>
  <c r="X83" i="1"/>
  <c r="Y83" i="1"/>
  <c r="Z83" i="1"/>
  <c r="AA83" i="1"/>
  <c r="AB83" i="1"/>
  <c r="AC83" i="1"/>
  <c r="AD83" i="1"/>
  <c r="AE83" i="1"/>
  <c r="AF83" i="1"/>
  <c r="AG83" i="1"/>
  <c r="AH83" i="1"/>
  <c r="AI83" i="1"/>
  <c r="AJ83" i="1"/>
  <c r="AK83" i="1"/>
  <c r="AQ83" i="1"/>
  <c r="AN83" i="1" l="1"/>
  <c r="AL83" i="1"/>
  <c r="AP83" i="1"/>
  <c r="AO83" i="1"/>
  <c r="AM83" i="1"/>
  <c r="BD46" i="1"/>
  <c r="BD83"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K52" i="1"/>
  <c r="AL52" i="1"/>
  <c r="AM52" i="1"/>
  <c r="AN52" i="1"/>
  <c r="AO52" i="1"/>
  <c r="AP52" i="1"/>
  <c r="AQ52" i="1"/>
  <c r="AK53" i="1"/>
  <c r="AL53" i="1"/>
  <c r="AM53" i="1"/>
  <c r="AN53" i="1"/>
  <c r="AO53" i="1"/>
  <c r="AP53" i="1"/>
  <c r="AQ53" i="1"/>
  <c r="AK55" i="1"/>
  <c r="AL55" i="1"/>
  <c r="AM55" i="1"/>
  <c r="AP55" i="1"/>
  <c r="AQ55" i="1"/>
  <c r="AK56" i="1"/>
  <c r="AQ56" i="1"/>
  <c r="AK59" i="1"/>
  <c r="AL59" i="1"/>
  <c r="AM59" i="1"/>
  <c r="AN59" i="1"/>
  <c r="AO59" i="1"/>
  <c r="AP59" i="1"/>
  <c r="AQ59" i="1"/>
  <c r="AK60" i="1"/>
  <c r="AL60" i="1"/>
  <c r="AM60" i="1"/>
  <c r="AN60" i="1"/>
  <c r="AO60" i="1"/>
  <c r="AP60" i="1"/>
  <c r="AQ60" i="1"/>
  <c r="AK61" i="1"/>
  <c r="AL61" i="1"/>
  <c r="AM61" i="1"/>
  <c r="AN61" i="1"/>
  <c r="AO61" i="1"/>
  <c r="AP61" i="1"/>
  <c r="AQ61" i="1"/>
  <c r="AK63" i="1"/>
  <c r="AL63" i="1"/>
  <c r="AM63" i="1"/>
  <c r="AN63" i="1"/>
  <c r="AO63" i="1"/>
  <c r="AP63" i="1"/>
  <c r="AQ63" i="1"/>
  <c r="AK64" i="1"/>
  <c r="AL64" i="1"/>
  <c r="AM64" i="1"/>
  <c r="AN64" i="1"/>
  <c r="AO64" i="1"/>
  <c r="AP64" i="1"/>
  <c r="AQ64" i="1"/>
  <c r="AK66" i="1"/>
  <c r="AQ66" i="1"/>
  <c r="AK67" i="1"/>
  <c r="AL67" i="1"/>
  <c r="AM67" i="1"/>
  <c r="AN67" i="1"/>
  <c r="AO67" i="1"/>
  <c r="AP67" i="1"/>
  <c r="AQ67" i="1"/>
  <c r="AK68" i="1"/>
  <c r="AL68" i="1"/>
  <c r="AM68" i="1"/>
  <c r="AN68" i="1"/>
  <c r="AO68" i="1"/>
  <c r="AP68" i="1"/>
  <c r="AQ68" i="1"/>
  <c r="AM69" i="1"/>
  <c r="AK70" i="1"/>
  <c r="AK71" i="1"/>
  <c r="AL71" i="1"/>
  <c r="AM71" i="1"/>
  <c r="AN71" i="1"/>
  <c r="AO71" i="1"/>
  <c r="AP71" i="1"/>
  <c r="AQ71" i="1"/>
  <c r="AK72" i="1"/>
  <c r="AL72" i="1"/>
  <c r="AM72" i="1"/>
  <c r="AN72" i="1"/>
  <c r="AO72" i="1"/>
  <c r="AP72" i="1"/>
  <c r="AQ72" i="1"/>
  <c r="AK74" i="1"/>
  <c r="AL74" i="1"/>
  <c r="AM74" i="1"/>
  <c r="AN74" i="1"/>
  <c r="AO74" i="1"/>
  <c r="AP74" i="1"/>
  <c r="AQ74" i="1"/>
  <c r="AK77" i="1"/>
  <c r="AL77" i="1"/>
  <c r="AM77" i="1"/>
  <c r="AN77" i="1"/>
  <c r="AO77" i="1"/>
  <c r="AP77" i="1"/>
  <c r="AQ77" i="1"/>
  <c r="AQ78" i="1"/>
  <c r="AK79" i="1"/>
  <c r="AL79" i="1"/>
  <c r="AM79" i="1"/>
  <c r="AN79" i="1"/>
  <c r="AO79" i="1"/>
  <c r="AP79" i="1"/>
  <c r="AQ79" i="1"/>
  <c r="AK80" i="1"/>
  <c r="AL80" i="1"/>
  <c r="AM80" i="1"/>
  <c r="AN80" i="1"/>
  <c r="AO80" i="1"/>
  <c r="AP80" i="1"/>
  <c r="AQ80" i="1"/>
  <c r="AK82" i="1"/>
  <c r="AL82" i="1"/>
  <c r="AM82" i="1"/>
  <c r="AN82" i="1"/>
  <c r="AO82" i="1"/>
  <c r="AP82" i="1"/>
  <c r="AQ82" i="1"/>
  <c r="AK86" i="1"/>
  <c r="AL86" i="1"/>
  <c r="AM86" i="1"/>
  <c r="AN86" i="1"/>
  <c r="AO86" i="1"/>
  <c r="AP86" i="1"/>
  <c r="AQ86" i="1"/>
  <c r="AK90" i="1"/>
  <c r="AL90" i="1"/>
  <c r="AM90" i="1"/>
  <c r="AN90" i="1"/>
  <c r="AO90" i="1"/>
  <c r="AP90" i="1"/>
  <c r="AQ90" i="1"/>
  <c r="AK91" i="1"/>
  <c r="AL91" i="1"/>
  <c r="AM91" i="1"/>
  <c r="AN91" i="1"/>
  <c r="AO91" i="1"/>
  <c r="AP91" i="1"/>
  <c r="AQ91" i="1"/>
  <c r="AK92" i="1"/>
  <c r="AL92" i="1"/>
  <c r="AM92" i="1"/>
  <c r="AN92" i="1"/>
  <c r="AO92" i="1"/>
  <c r="AP92" i="1"/>
  <c r="AQ92" i="1"/>
  <c r="AK93" i="1"/>
  <c r="AQ93" i="1"/>
  <c r="AK94" i="1"/>
  <c r="AL94" i="1"/>
  <c r="AM94" i="1"/>
  <c r="AN94" i="1"/>
  <c r="AO94" i="1"/>
  <c r="AP94" i="1"/>
  <c r="AQ94" i="1"/>
  <c r="AK99" i="1"/>
  <c r="AL99" i="1"/>
  <c r="AM99" i="1"/>
  <c r="AN99" i="1"/>
  <c r="AO99" i="1"/>
  <c r="AP99" i="1"/>
  <c r="AQ99" i="1"/>
  <c r="AK101" i="1"/>
  <c r="AL101" i="1"/>
  <c r="AM101" i="1"/>
  <c r="AN101" i="1"/>
  <c r="AO101" i="1"/>
  <c r="AP101" i="1"/>
  <c r="AQ101" i="1"/>
  <c r="AK102" i="1"/>
  <c r="AL102" i="1"/>
  <c r="AM102" i="1"/>
  <c r="AN102" i="1"/>
  <c r="AO102" i="1"/>
  <c r="AP102" i="1"/>
  <c r="AQ102" i="1"/>
  <c r="AK103" i="1"/>
  <c r="AL103" i="1"/>
  <c r="AK104" i="1"/>
  <c r="AL104" i="1"/>
  <c r="AM104" i="1"/>
  <c r="AN104" i="1"/>
  <c r="AO104" i="1"/>
  <c r="AP104" i="1"/>
  <c r="AQ104" i="1"/>
  <c r="AK105" i="1"/>
  <c r="AL105" i="1"/>
  <c r="AN105" i="1"/>
  <c r="AO105" i="1"/>
  <c r="AP105" i="1"/>
  <c r="AQ105" i="1"/>
  <c r="AK106" i="1"/>
  <c r="AL106" i="1"/>
  <c r="AM106" i="1"/>
  <c r="AN106" i="1"/>
  <c r="AO106" i="1"/>
  <c r="AP106" i="1"/>
  <c r="AQ106" i="1"/>
  <c r="AK108" i="1"/>
  <c r="AL108" i="1"/>
  <c r="AM108" i="1"/>
  <c r="AN108" i="1"/>
  <c r="AO108" i="1"/>
  <c r="AP108" i="1"/>
  <c r="AQ108" i="1"/>
  <c r="AK109" i="1"/>
  <c r="AL109" i="1"/>
  <c r="AM109" i="1"/>
  <c r="AN109" i="1"/>
  <c r="AO109" i="1"/>
  <c r="AP109" i="1"/>
  <c r="AQ109" i="1"/>
  <c r="AK110" i="1"/>
  <c r="AL110" i="1"/>
  <c r="AM110" i="1"/>
  <c r="AN110" i="1"/>
  <c r="AO110" i="1"/>
  <c r="AP110" i="1"/>
  <c r="AQ110" i="1"/>
  <c r="AK115" i="1"/>
  <c r="AL115" i="1"/>
  <c r="AM115" i="1"/>
  <c r="AN115" i="1"/>
  <c r="AO115" i="1"/>
  <c r="AP115" i="1"/>
  <c r="AQ115" i="1"/>
  <c r="AK116" i="1"/>
  <c r="AQ116" i="1"/>
  <c r="AK117" i="1"/>
  <c r="AL117" i="1"/>
  <c r="AM117" i="1"/>
  <c r="AN117" i="1"/>
  <c r="AO117" i="1"/>
  <c r="AP117" i="1"/>
  <c r="AQ117" i="1"/>
  <c r="AK118" i="1"/>
  <c r="AL118" i="1"/>
  <c r="AM118" i="1"/>
  <c r="AN118" i="1"/>
  <c r="AO118" i="1"/>
  <c r="AP118" i="1"/>
  <c r="AQ118" i="1"/>
  <c r="AK119" i="1"/>
  <c r="AL119" i="1"/>
  <c r="AM119" i="1"/>
  <c r="AN119" i="1"/>
  <c r="AO119" i="1"/>
  <c r="AP119" i="1"/>
  <c r="AQ119" i="1"/>
  <c r="AK120" i="1"/>
  <c r="AL120" i="1"/>
  <c r="AM120" i="1"/>
  <c r="AN120" i="1"/>
  <c r="AO120" i="1"/>
  <c r="AP120" i="1"/>
  <c r="AQ120" i="1"/>
  <c r="AK121" i="1"/>
  <c r="AL121" i="1"/>
  <c r="AM121" i="1"/>
  <c r="AN121" i="1"/>
  <c r="AO121" i="1"/>
  <c r="AP121" i="1"/>
  <c r="AQ121" i="1"/>
  <c r="AK122" i="1"/>
  <c r="AL122" i="1"/>
  <c r="AM122" i="1"/>
  <c r="AN122" i="1"/>
  <c r="AO122" i="1"/>
  <c r="AP122" i="1"/>
  <c r="AQ122" i="1"/>
  <c r="AK124" i="1"/>
  <c r="AL124" i="1"/>
  <c r="AM124" i="1"/>
  <c r="AN124" i="1"/>
  <c r="AO124" i="1"/>
  <c r="AP124" i="1"/>
  <c r="AQ124" i="1"/>
  <c r="AK128" i="1"/>
  <c r="AQ128" i="1"/>
  <c r="AK130" i="1"/>
  <c r="AP130" i="1"/>
  <c r="AQ130" i="1"/>
  <c r="AK131" i="1"/>
  <c r="AL131" i="1"/>
  <c r="AM131" i="1"/>
  <c r="AN131" i="1"/>
  <c r="AO131" i="1"/>
  <c r="AP131" i="1"/>
  <c r="AQ131" i="1"/>
  <c r="AK132" i="1"/>
  <c r="AL132" i="1"/>
  <c r="AM132" i="1"/>
  <c r="AN132" i="1"/>
  <c r="AO132" i="1"/>
  <c r="AP132" i="1"/>
  <c r="AQ132" i="1"/>
  <c r="AK133" i="1"/>
  <c r="AL133" i="1"/>
  <c r="AM133" i="1"/>
  <c r="AN133" i="1"/>
  <c r="AO133" i="1"/>
  <c r="AP133" i="1"/>
  <c r="AQ133" i="1"/>
  <c r="AK134" i="1"/>
  <c r="AP134" i="1"/>
  <c r="AQ134" i="1"/>
  <c r="AK136" i="1"/>
  <c r="AL136" i="1"/>
  <c r="AM136" i="1"/>
  <c r="AN136" i="1"/>
  <c r="AO136" i="1"/>
  <c r="AP136" i="1"/>
  <c r="AQ136" i="1"/>
  <c r="AK137" i="1"/>
  <c r="AK138" i="1"/>
  <c r="AQ138" i="1"/>
  <c r="AK140" i="1"/>
  <c r="AL140" i="1"/>
  <c r="AM140" i="1"/>
  <c r="AN140" i="1"/>
  <c r="AO140" i="1"/>
  <c r="AP140" i="1"/>
  <c r="AQ140" i="1"/>
  <c r="AK141" i="1"/>
  <c r="AL141" i="1"/>
  <c r="AM141" i="1"/>
  <c r="AN141" i="1"/>
  <c r="AO141" i="1"/>
  <c r="AP141" i="1"/>
  <c r="AQ141" i="1"/>
  <c r="AK142" i="1"/>
  <c r="AL142" i="1"/>
  <c r="AM142" i="1"/>
  <c r="AN142" i="1"/>
  <c r="AO142" i="1"/>
  <c r="AP142" i="1"/>
  <c r="AQ142" i="1"/>
  <c r="AK143" i="1"/>
  <c r="AL143" i="1"/>
  <c r="AM143" i="1"/>
  <c r="AN143" i="1"/>
  <c r="AO143" i="1"/>
  <c r="AP143" i="1"/>
  <c r="AQ143" i="1"/>
  <c r="AK144" i="1"/>
  <c r="AL144" i="1"/>
  <c r="AM144" i="1"/>
  <c r="AN144" i="1"/>
  <c r="AO144" i="1"/>
  <c r="AP144" i="1"/>
  <c r="AQ144" i="1"/>
  <c r="AK146" i="1"/>
  <c r="AL146" i="1"/>
  <c r="AM146" i="1"/>
  <c r="AN146" i="1"/>
  <c r="AO146" i="1"/>
  <c r="AP146" i="1"/>
  <c r="AQ146" i="1"/>
  <c r="AK147" i="1"/>
  <c r="AL147" i="1"/>
  <c r="AM147" i="1"/>
  <c r="AN147" i="1"/>
  <c r="AO147" i="1"/>
  <c r="AP147" i="1"/>
  <c r="AQ147" i="1"/>
  <c r="AQ148" i="1"/>
  <c r="AK149" i="1"/>
  <c r="AQ149" i="1"/>
  <c r="AO150" i="1"/>
  <c r="AQ152" i="1"/>
  <c r="AK153" i="1"/>
  <c r="AL153" i="1"/>
  <c r="AM153" i="1"/>
  <c r="AN153" i="1"/>
  <c r="AO153" i="1"/>
  <c r="AP153" i="1"/>
  <c r="AQ153" i="1"/>
  <c r="AK154" i="1"/>
  <c r="AL154" i="1"/>
  <c r="AM154" i="1"/>
  <c r="AN154" i="1"/>
  <c r="AO154" i="1"/>
  <c r="AP154" i="1"/>
  <c r="AQ154" i="1"/>
  <c r="AK155" i="1"/>
  <c r="AL155" i="1"/>
  <c r="AM155" i="1"/>
  <c r="AN155" i="1"/>
  <c r="AO155" i="1"/>
  <c r="AP155" i="1"/>
  <c r="AQ155" i="1"/>
  <c r="AK156" i="1"/>
  <c r="AL156" i="1"/>
  <c r="AM156" i="1"/>
  <c r="AN156" i="1"/>
  <c r="AO156" i="1"/>
  <c r="AP156" i="1"/>
  <c r="AQ156" i="1"/>
  <c r="AK158" i="1"/>
  <c r="AL158" i="1"/>
  <c r="AM158" i="1"/>
  <c r="AN158" i="1"/>
  <c r="AO158" i="1"/>
  <c r="AP158" i="1"/>
  <c r="AQ158" i="1"/>
  <c r="AK159" i="1"/>
  <c r="AL159" i="1"/>
  <c r="AM159" i="1"/>
  <c r="AN159" i="1"/>
  <c r="AO159" i="1"/>
  <c r="AP159" i="1"/>
  <c r="AQ159" i="1"/>
  <c r="AK161" i="1"/>
  <c r="AQ161" i="1"/>
  <c r="AK162" i="1"/>
  <c r="AQ162" i="1"/>
  <c r="AP163" i="1"/>
  <c r="AQ163" i="1"/>
  <c r="AK165" i="1"/>
  <c r="AL165" i="1"/>
  <c r="AM165" i="1"/>
  <c r="AN165" i="1"/>
  <c r="AO165" i="1"/>
  <c r="AP165" i="1"/>
  <c r="AQ165" i="1"/>
  <c r="AK166" i="1"/>
  <c r="AL166" i="1"/>
  <c r="AM166" i="1"/>
  <c r="AO166" i="1"/>
  <c r="AP166" i="1"/>
  <c r="AQ166" i="1"/>
  <c r="AK167" i="1"/>
  <c r="AL167" i="1"/>
  <c r="AM167" i="1"/>
  <c r="AN167" i="1"/>
  <c r="AO167" i="1"/>
  <c r="AP167" i="1"/>
  <c r="AQ167" i="1"/>
  <c r="AK168" i="1"/>
  <c r="AL168" i="1"/>
  <c r="AM168" i="1"/>
  <c r="AN168" i="1"/>
  <c r="AO168" i="1"/>
  <c r="AP168" i="1"/>
  <c r="AQ168" i="1"/>
  <c r="AK169" i="1"/>
  <c r="AL169" i="1"/>
  <c r="AM169" i="1"/>
  <c r="AN169" i="1"/>
  <c r="AO169" i="1"/>
  <c r="AP169" i="1"/>
  <c r="AQ169" i="1"/>
  <c r="AK171" i="1"/>
  <c r="AQ171" i="1"/>
  <c r="AK172" i="1"/>
  <c r="AL172" i="1"/>
  <c r="AQ172" i="1"/>
  <c r="AK173" i="1"/>
  <c r="AL173" i="1"/>
  <c r="AM173" i="1"/>
  <c r="AN173" i="1"/>
  <c r="AO173" i="1"/>
  <c r="AP173" i="1"/>
  <c r="AQ173" i="1"/>
  <c r="AO174" i="1"/>
  <c r="AK176" i="1"/>
  <c r="AL176" i="1"/>
  <c r="AM176" i="1"/>
  <c r="AN176" i="1"/>
  <c r="AO176" i="1"/>
  <c r="AP176" i="1"/>
  <c r="AQ176" i="1"/>
  <c r="AK177" i="1"/>
  <c r="AL177" i="1"/>
  <c r="AM177" i="1"/>
  <c r="AN177" i="1"/>
  <c r="AO177" i="1"/>
  <c r="AP177" i="1"/>
  <c r="AQ177" i="1"/>
  <c r="AK178" i="1"/>
  <c r="AL178" i="1"/>
  <c r="AM178" i="1"/>
  <c r="AN178" i="1"/>
  <c r="AO178" i="1"/>
  <c r="AP178" i="1"/>
  <c r="AQ178" i="1"/>
  <c r="AK179" i="1"/>
  <c r="AL179" i="1"/>
  <c r="AM179" i="1"/>
  <c r="AN179" i="1"/>
  <c r="AO179" i="1"/>
  <c r="AP179" i="1"/>
  <c r="AQ179" i="1"/>
  <c r="AK181" i="1"/>
  <c r="AQ181" i="1"/>
  <c r="AK182" i="1"/>
  <c r="AL182" i="1"/>
  <c r="AM182" i="1"/>
  <c r="AN182" i="1"/>
  <c r="AO182" i="1"/>
  <c r="AP182" i="1"/>
  <c r="AQ182" i="1"/>
  <c r="AK183" i="1"/>
  <c r="AK184" i="1"/>
  <c r="AL184" i="1"/>
  <c r="AM184" i="1"/>
  <c r="AN184" i="1"/>
  <c r="AO184" i="1"/>
  <c r="AP184" i="1"/>
  <c r="AQ184" i="1"/>
  <c r="AK187" i="1"/>
  <c r="AL187" i="1"/>
  <c r="AM187" i="1"/>
  <c r="AN187" i="1"/>
  <c r="AO187" i="1"/>
  <c r="AP187" i="1"/>
  <c r="AQ187" i="1"/>
  <c r="AK188" i="1"/>
  <c r="AO188" i="1"/>
  <c r="AQ188" i="1"/>
  <c r="AK189" i="1"/>
  <c r="AL189" i="1"/>
  <c r="AM189" i="1"/>
  <c r="AN189" i="1"/>
  <c r="AO189" i="1"/>
  <c r="AP189" i="1"/>
  <c r="AQ189" i="1"/>
  <c r="AK190" i="1"/>
  <c r="AL190" i="1"/>
  <c r="AM190" i="1"/>
  <c r="AN190" i="1"/>
  <c r="AO190" i="1"/>
  <c r="AP190" i="1"/>
  <c r="AQ190" i="1"/>
  <c r="AK191" i="1"/>
  <c r="AL191" i="1"/>
  <c r="AM191" i="1"/>
  <c r="AN191" i="1"/>
  <c r="AO191" i="1"/>
  <c r="AP191" i="1"/>
  <c r="AQ191" i="1"/>
  <c r="AK193" i="1"/>
  <c r="AO193" i="1"/>
  <c r="AP193" i="1"/>
  <c r="AQ193" i="1"/>
  <c r="AK194" i="1"/>
  <c r="AL194" i="1"/>
  <c r="AM194" i="1"/>
  <c r="AN194" i="1"/>
  <c r="AO194" i="1"/>
  <c r="AP194" i="1"/>
  <c r="AQ194" i="1"/>
  <c r="AK195" i="1"/>
  <c r="AL195" i="1"/>
  <c r="AM195" i="1"/>
  <c r="AN195" i="1"/>
  <c r="AO195" i="1"/>
  <c r="AP195" i="1"/>
  <c r="AQ195" i="1"/>
  <c r="AK196" i="1"/>
  <c r="AL196" i="1"/>
  <c r="AM196" i="1"/>
  <c r="AN196" i="1"/>
  <c r="AO196" i="1"/>
  <c r="AP196" i="1"/>
  <c r="AQ196" i="1"/>
  <c r="AK197" i="1"/>
  <c r="AN197" i="1"/>
  <c r="AO197" i="1"/>
  <c r="AP197" i="1"/>
  <c r="AQ197" i="1"/>
  <c r="BI93" i="1" l="1"/>
  <c r="AX93" i="1"/>
  <c r="AY93" i="1"/>
  <c r="AZ93" i="1"/>
  <c r="BA93" i="1"/>
  <c r="BB93" i="1"/>
  <c r="BC93" i="1"/>
  <c r="BE93" i="1"/>
  <c r="BF93" i="1"/>
  <c r="W93" i="1"/>
  <c r="X93" i="1"/>
  <c r="Y93" i="1"/>
  <c r="AL93" i="1" s="1"/>
  <c r="Z93" i="1"/>
  <c r="AA93" i="1"/>
  <c r="AB93" i="1"/>
  <c r="AC93" i="1"/>
  <c r="AD93" i="1"/>
  <c r="AE93" i="1"/>
  <c r="AF93" i="1"/>
  <c r="AG93" i="1"/>
  <c r="AP93" i="1" s="1"/>
  <c r="AH93" i="1"/>
  <c r="AI93" i="1"/>
  <c r="AJ93" i="1"/>
  <c r="AO93" i="1" l="1"/>
  <c r="AM93" i="1"/>
  <c r="AN93" i="1"/>
  <c r="BD93" i="1"/>
  <c r="BI188" i="1"/>
  <c r="BI64" i="1"/>
  <c r="BI187" i="1"/>
  <c r="BI67" i="1"/>
  <c r="BI146" i="1"/>
  <c r="BI124" i="1"/>
  <c r="BI174" i="1"/>
  <c r="AX188" i="1"/>
  <c r="AY188" i="1"/>
  <c r="AZ188" i="1"/>
  <c r="BA188" i="1"/>
  <c r="BB188" i="1"/>
  <c r="BC188" i="1"/>
  <c r="BE188" i="1"/>
  <c r="BF188" i="1"/>
  <c r="AX64" i="1"/>
  <c r="AY64" i="1"/>
  <c r="AZ64" i="1"/>
  <c r="BA64" i="1"/>
  <c r="BB64" i="1"/>
  <c r="BC64" i="1"/>
  <c r="BE64" i="1"/>
  <c r="BF64" i="1"/>
  <c r="AX187" i="1"/>
  <c r="AY187" i="1"/>
  <c r="AZ187" i="1"/>
  <c r="BA187" i="1"/>
  <c r="BB187" i="1"/>
  <c r="BC187" i="1"/>
  <c r="BE187" i="1"/>
  <c r="BF187" i="1"/>
  <c r="AX67" i="1"/>
  <c r="AY67" i="1"/>
  <c r="AZ67" i="1"/>
  <c r="BA67" i="1"/>
  <c r="BB67" i="1"/>
  <c r="BC67" i="1"/>
  <c r="BE67" i="1"/>
  <c r="BF67" i="1"/>
  <c r="AX146" i="1"/>
  <c r="AY146" i="1"/>
  <c r="AZ146" i="1"/>
  <c r="BA146" i="1"/>
  <c r="BB146" i="1"/>
  <c r="BC146" i="1"/>
  <c r="BE146" i="1"/>
  <c r="BF146" i="1"/>
  <c r="AX124" i="1"/>
  <c r="AY124" i="1"/>
  <c r="AZ124" i="1"/>
  <c r="BA124" i="1"/>
  <c r="BB124" i="1"/>
  <c r="BC124" i="1"/>
  <c r="BE124" i="1"/>
  <c r="BF124" i="1"/>
  <c r="AX174" i="1"/>
  <c r="AY174" i="1"/>
  <c r="AZ174" i="1"/>
  <c r="BA174" i="1"/>
  <c r="BB174" i="1"/>
  <c r="BC174" i="1"/>
  <c r="BE174" i="1"/>
  <c r="BF174" i="1"/>
  <c r="W194" i="1"/>
  <c r="X194" i="1"/>
  <c r="Y194" i="1"/>
  <c r="Z194" i="1"/>
  <c r="AA194" i="1"/>
  <c r="AB194" i="1"/>
  <c r="AC194" i="1"/>
  <c r="AD194" i="1"/>
  <c r="AG194" i="1"/>
  <c r="AH194" i="1"/>
  <c r="AI194" i="1"/>
  <c r="AJ194" i="1"/>
  <c r="W195" i="1"/>
  <c r="X195" i="1"/>
  <c r="Y195" i="1"/>
  <c r="Z195" i="1"/>
  <c r="AA195" i="1"/>
  <c r="AB195" i="1"/>
  <c r="AC195" i="1"/>
  <c r="AD195" i="1"/>
  <c r="AG195" i="1"/>
  <c r="AH195" i="1"/>
  <c r="AI195" i="1"/>
  <c r="AJ195" i="1"/>
  <c r="W196" i="1"/>
  <c r="X196" i="1"/>
  <c r="Y196" i="1"/>
  <c r="Z196" i="1"/>
  <c r="AA196" i="1"/>
  <c r="AB196" i="1"/>
  <c r="AC196" i="1"/>
  <c r="AD196" i="1"/>
  <c r="AG196" i="1"/>
  <c r="AH196" i="1"/>
  <c r="AI196" i="1"/>
  <c r="AJ196" i="1"/>
  <c r="W197" i="1"/>
  <c r="X197" i="1"/>
  <c r="Y197" i="1"/>
  <c r="Z197" i="1"/>
  <c r="AA197" i="1"/>
  <c r="AM197" i="1" s="1"/>
  <c r="AB197" i="1"/>
  <c r="AC197" i="1"/>
  <c r="AD197" i="1"/>
  <c r="AG197" i="1"/>
  <c r="AH197" i="1"/>
  <c r="AI197" i="1"/>
  <c r="AJ197" i="1"/>
  <c r="W188" i="1"/>
  <c r="X188" i="1"/>
  <c r="Y188" i="1"/>
  <c r="Z188" i="1"/>
  <c r="AA188" i="1"/>
  <c r="AM188" i="1" s="1"/>
  <c r="AB188" i="1"/>
  <c r="AC188" i="1"/>
  <c r="AD188" i="1"/>
  <c r="AG188" i="1"/>
  <c r="AP188" i="1" s="1"/>
  <c r="AH188" i="1"/>
  <c r="AI188" i="1"/>
  <c r="AJ188" i="1"/>
  <c r="W64" i="1"/>
  <c r="X64" i="1"/>
  <c r="Y64" i="1"/>
  <c r="Z64" i="1"/>
  <c r="AA64" i="1"/>
  <c r="AB64" i="1"/>
  <c r="AC64" i="1"/>
  <c r="AD64" i="1"/>
  <c r="AG64" i="1"/>
  <c r="AH64" i="1"/>
  <c r="AI64" i="1"/>
  <c r="AJ64" i="1"/>
  <c r="W187" i="1"/>
  <c r="X187" i="1"/>
  <c r="Y187" i="1"/>
  <c r="Z187" i="1"/>
  <c r="AA187" i="1"/>
  <c r="AB187" i="1"/>
  <c r="AC187" i="1"/>
  <c r="AD187" i="1"/>
  <c r="AG187" i="1"/>
  <c r="AH187" i="1"/>
  <c r="AI187" i="1"/>
  <c r="AJ187" i="1"/>
  <c r="W67" i="1"/>
  <c r="X67" i="1"/>
  <c r="Y67" i="1"/>
  <c r="Z67" i="1"/>
  <c r="AA67" i="1"/>
  <c r="AB67" i="1"/>
  <c r="AC67" i="1"/>
  <c r="AD67" i="1"/>
  <c r="AG67" i="1"/>
  <c r="AH67" i="1"/>
  <c r="AI67" i="1"/>
  <c r="AJ67" i="1"/>
  <c r="W146" i="1"/>
  <c r="X146" i="1"/>
  <c r="Y146" i="1"/>
  <c r="Z146" i="1"/>
  <c r="AA146" i="1"/>
  <c r="AB146" i="1"/>
  <c r="AC146" i="1"/>
  <c r="AD146" i="1"/>
  <c r="AG146" i="1"/>
  <c r="AH146" i="1"/>
  <c r="AI146" i="1"/>
  <c r="AJ146" i="1"/>
  <c r="W124" i="1"/>
  <c r="X124" i="1"/>
  <c r="Y124" i="1"/>
  <c r="Z124" i="1"/>
  <c r="AA124" i="1"/>
  <c r="AB124" i="1"/>
  <c r="AC124" i="1"/>
  <c r="AD124" i="1"/>
  <c r="AG124" i="1"/>
  <c r="AH124" i="1"/>
  <c r="AI124" i="1"/>
  <c r="AJ124" i="1"/>
  <c r="W174" i="1"/>
  <c r="AK174" i="1" s="1"/>
  <c r="X174" i="1"/>
  <c r="Y174" i="1"/>
  <c r="Z174" i="1"/>
  <c r="AA174" i="1"/>
  <c r="AM174" i="1" s="1"/>
  <c r="AB174" i="1"/>
  <c r="AC174" i="1"/>
  <c r="AD174" i="1"/>
  <c r="AG174" i="1"/>
  <c r="AP174" i="1" s="1"/>
  <c r="AH174" i="1"/>
  <c r="AI174" i="1"/>
  <c r="AJ174" i="1"/>
  <c r="AL188" i="1" l="1"/>
  <c r="AN188" i="1"/>
  <c r="AL174" i="1"/>
  <c r="AN174" i="1"/>
  <c r="AQ174" i="1"/>
  <c r="AL197" i="1"/>
  <c r="BD174" i="1"/>
  <c r="BD124" i="1"/>
  <c r="BD146" i="1"/>
  <c r="BD67" i="1"/>
  <c r="BD187" i="1"/>
  <c r="BD64" i="1"/>
  <c r="BD188" i="1"/>
  <c r="BI135" i="1"/>
  <c r="BB135" i="1"/>
  <c r="BC135" i="1"/>
  <c r="BE135" i="1"/>
  <c r="BF135" i="1"/>
  <c r="AX135" i="1"/>
  <c r="AY135" i="1"/>
  <c r="AZ135" i="1"/>
  <c r="BA135" i="1"/>
  <c r="W135" i="1"/>
  <c r="X135" i="1"/>
  <c r="Y135" i="1"/>
  <c r="Z135" i="1"/>
  <c r="AA135" i="1"/>
  <c r="AB135" i="1"/>
  <c r="AC135" i="1"/>
  <c r="AD135" i="1"/>
  <c r="AE135" i="1"/>
  <c r="AF135" i="1"/>
  <c r="AG135" i="1"/>
  <c r="AH135" i="1"/>
  <c r="AI135" i="1"/>
  <c r="AJ135" i="1"/>
  <c r="AP135" i="1" l="1"/>
  <c r="AN135" i="1"/>
  <c r="AL135" i="1"/>
  <c r="AM135" i="1"/>
  <c r="AQ135" i="1"/>
  <c r="AO135" i="1"/>
  <c r="AK135" i="1"/>
  <c r="BD135" i="1"/>
  <c r="AY75" i="1"/>
  <c r="AZ75" i="1"/>
  <c r="BA75" i="1"/>
  <c r="BB75" i="1"/>
  <c r="BC75" i="1"/>
  <c r="BE75" i="1"/>
  <c r="BD75" i="1" l="1"/>
  <c r="BI75" i="1"/>
  <c r="W75" i="1"/>
  <c r="X75" i="1"/>
  <c r="Y75" i="1"/>
  <c r="Z75" i="1"/>
  <c r="AA75" i="1"/>
  <c r="AB75" i="1"/>
  <c r="AC75" i="1"/>
  <c r="AD75" i="1"/>
  <c r="AE75" i="1"/>
  <c r="AF75" i="1"/>
  <c r="AG75" i="1"/>
  <c r="AH75" i="1"/>
  <c r="AI75" i="1"/>
  <c r="AJ75" i="1"/>
  <c r="AX75" i="1"/>
  <c r="BF75" i="1"/>
  <c r="BK40"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7" i="1"/>
  <c r="BF59" i="1"/>
  <c r="BF60" i="1"/>
  <c r="BF61" i="1"/>
  <c r="BF62" i="1"/>
  <c r="BF63" i="1"/>
  <c r="BF65" i="1"/>
  <c r="BF66" i="1"/>
  <c r="BF68" i="1"/>
  <c r="BF69" i="1"/>
  <c r="BF70" i="1"/>
  <c r="BF71" i="1"/>
  <c r="BF72" i="1"/>
  <c r="BF73" i="1"/>
  <c r="BF74" i="1"/>
  <c r="BF76" i="1"/>
  <c r="BF77" i="1"/>
  <c r="BF78" i="1"/>
  <c r="BF79" i="1"/>
  <c r="BF80" i="1"/>
  <c r="BF81" i="1"/>
  <c r="BF82" i="1"/>
  <c r="BF84" i="1"/>
  <c r="BF85" i="1"/>
  <c r="BF86" i="1"/>
  <c r="BF87" i="1"/>
  <c r="BF88" i="1"/>
  <c r="BF89" i="1"/>
  <c r="BF90" i="1"/>
  <c r="BF91" i="1"/>
  <c r="BF92" i="1"/>
  <c r="BF94" i="1"/>
  <c r="BF95" i="1"/>
  <c r="BF96" i="1"/>
  <c r="BF97" i="1"/>
  <c r="BF98" i="1"/>
  <c r="BF99" i="1"/>
  <c r="BF100" i="1"/>
  <c r="BF101" i="1"/>
  <c r="BF102" i="1"/>
  <c r="BF103" i="1"/>
  <c r="BF104" i="1"/>
  <c r="BF105" i="1"/>
  <c r="BF106" i="1"/>
  <c r="BF107" i="1"/>
  <c r="BF108" i="1"/>
  <c r="BF109" i="1"/>
  <c r="BF110" i="1"/>
  <c r="BF111" i="1"/>
  <c r="BF112" i="1"/>
  <c r="BF114" i="1"/>
  <c r="BF115" i="1"/>
  <c r="BF116" i="1"/>
  <c r="BF117" i="1"/>
  <c r="BF118" i="1"/>
  <c r="BF119" i="1"/>
  <c r="BF120" i="1"/>
  <c r="BF121" i="1"/>
  <c r="BF122" i="1"/>
  <c r="BF125" i="1"/>
  <c r="BF126" i="1"/>
  <c r="BF127" i="1"/>
  <c r="BF128" i="1"/>
  <c r="BF129" i="1"/>
  <c r="BF130" i="1"/>
  <c r="BF131" i="1"/>
  <c r="BF132" i="1"/>
  <c r="BF133" i="1"/>
  <c r="BF134" i="1"/>
  <c r="BF136" i="1"/>
  <c r="BF137" i="1"/>
  <c r="BF138" i="1"/>
  <c r="BF139" i="1"/>
  <c r="BF140" i="1"/>
  <c r="BF141" i="1"/>
  <c r="BF142" i="1"/>
  <c r="BF143" i="1"/>
  <c r="BF144" i="1"/>
  <c r="BF145" i="1"/>
  <c r="BF147" i="1"/>
  <c r="BF148" i="1"/>
  <c r="BF149" i="1"/>
  <c r="BF150" i="1"/>
  <c r="BF151" i="1"/>
  <c r="BF152" i="1"/>
  <c r="BF153" i="1"/>
  <c r="BF154" i="1"/>
  <c r="BF155" i="1"/>
  <c r="BF156" i="1"/>
  <c r="BF157" i="1"/>
  <c r="BF158" i="1"/>
  <c r="BF159" i="1"/>
  <c r="BF160" i="1"/>
  <c r="BF161" i="1"/>
  <c r="BF162" i="1"/>
  <c r="BF163" i="1"/>
  <c r="BF166" i="1"/>
  <c r="BF167" i="1"/>
  <c r="BF168" i="1"/>
  <c r="BF169" i="1"/>
  <c r="BF170" i="1"/>
  <c r="BF171" i="1"/>
  <c r="BF172" i="1"/>
  <c r="BF173" i="1"/>
  <c r="BF175" i="1"/>
  <c r="BF176" i="1"/>
  <c r="BF177" i="1"/>
  <c r="BF178" i="1"/>
  <c r="BF179" i="1"/>
  <c r="BF180" i="1"/>
  <c r="BF181" i="1"/>
  <c r="BF182" i="1"/>
  <c r="BF183" i="1"/>
  <c r="BF184" i="1"/>
  <c r="BF185" i="1"/>
  <c r="BF186" i="1"/>
  <c r="BF189" i="1"/>
  <c r="BF190" i="1"/>
  <c r="BF191" i="1"/>
  <c r="BF192" i="1"/>
  <c r="BF193" i="1"/>
  <c r="BF194" i="1"/>
  <c r="BF195" i="1"/>
  <c r="BF196" i="1"/>
  <c r="BF197"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5" i="1"/>
  <c r="AN75" i="1"/>
  <c r="AL75" i="1"/>
  <c r="AQ40" i="1"/>
  <c r="AO40" i="1"/>
  <c r="AM40" i="1"/>
  <c r="AK40" i="1"/>
  <c r="AQ75" i="1"/>
  <c r="AO75" i="1"/>
  <c r="AM75" i="1"/>
  <c r="AK75" i="1"/>
  <c r="BD40" i="1"/>
  <c r="BI14" i="1"/>
  <c r="AX14" i="1"/>
  <c r="AY14" i="1"/>
  <c r="AZ14" i="1"/>
  <c r="BA14" i="1"/>
  <c r="BB14" i="1"/>
  <c r="BC14" i="1"/>
  <c r="BE14" i="1"/>
  <c r="W14" i="1"/>
  <c r="X14" i="1"/>
  <c r="Y14" i="1"/>
  <c r="Z14" i="1"/>
  <c r="AA14" i="1"/>
  <c r="AB14" i="1"/>
  <c r="AC14" i="1"/>
  <c r="AD14" i="1"/>
  <c r="AE14" i="1"/>
  <c r="AF14" i="1"/>
  <c r="AG14" i="1"/>
  <c r="AH14" i="1"/>
  <c r="AI14" i="1"/>
  <c r="AJ14" i="1"/>
  <c r="BI91" i="1"/>
  <c r="AX91" i="1"/>
  <c r="AY91" i="1"/>
  <c r="AZ91" i="1"/>
  <c r="BA91" i="1"/>
  <c r="BB91" i="1"/>
  <c r="BC91" i="1"/>
  <c r="BE91" i="1"/>
  <c r="AP14" i="1" l="1"/>
  <c r="AN14" i="1"/>
  <c r="AL14" i="1"/>
  <c r="AQ14" i="1"/>
  <c r="AO14" i="1"/>
  <c r="AM14" i="1"/>
  <c r="AK14" i="1"/>
  <c r="BD91" i="1"/>
  <c r="BD14" i="1"/>
  <c r="BK33"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7" i="1"/>
  <c r="BI59" i="1"/>
  <c r="BI60" i="1"/>
  <c r="BI61" i="1"/>
  <c r="BI62" i="1"/>
  <c r="BI63" i="1"/>
  <c r="BI65" i="1"/>
  <c r="BI66" i="1"/>
  <c r="BI68" i="1"/>
  <c r="BI69" i="1"/>
  <c r="BI70" i="1"/>
  <c r="BI71" i="1"/>
  <c r="BI72" i="1"/>
  <c r="BI73" i="1"/>
  <c r="BI74" i="1"/>
  <c r="BI76" i="1"/>
  <c r="BI77" i="1"/>
  <c r="BI78" i="1"/>
  <c r="BI79" i="1"/>
  <c r="BI80" i="1"/>
  <c r="BI81" i="1"/>
  <c r="BI82" i="1"/>
  <c r="BI84" i="1"/>
  <c r="BI85" i="1"/>
  <c r="BI86" i="1"/>
  <c r="BI87" i="1"/>
  <c r="BI88" i="1"/>
  <c r="BI89" i="1"/>
  <c r="BI90" i="1"/>
  <c r="BI92" i="1"/>
  <c r="BI94" i="1"/>
  <c r="BI95" i="1"/>
  <c r="BI96" i="1"/>
  <c r="BI97" i="1"/>
  <c r="BI98" i="1"/>
  <c r="BI99" i="1"/>
  <c r="BI100" i="1"/>
  <c r="BI101" i="1"/>
  <c r="BI102" i="1"/>
  <c r="BI103" i="1"/>
  <c r="BI104" i="1"/>
  <c r="BI105" i="1"/>
  <c r="BI106" i="1"/>
  <c r="BI107" i="1"/>
  <c r="BI108" i="1"/>
  <c r="BI109" i="1"/>
  <c r="BI110" i="1"/>
  <c r="BI111" i="1"/>
  <c r="BI112" i="1"/>
  <c r="BI114" i="1"/>
  <c r="BI115" i="1"/>
  <c r="BI116" i="1"/>
  <c r="BI117" i="1"/>
  <c r="BI118" i="1"/>
  <c r="BI119" i="1"/>
  <c r="BI120" i="1"/>
  <c r="BI121" i="1"/>
  <c r="BI122" i="1"/>
  <c r="BI125" i="1"/>
  <c r="BI126" i="1"/>
  <c r="BI127" i="1"/>
  <c r="BI128" i="1"/>
  <c r="BI129" i="1"/>
  <c r="BI130" i="1"/>
  <c r="BI131" i="1"/>
  <c r="BI132" i="1"/>
  <c r="BI133" i="1"/>
  <c r="BI134" i="1"/>
  <c r="BI136" i="1"/>
  <c r="BI137" i="1"/>
  <c r="BI138" i="1"/>
  <c r="BI139" i="1"/>
  <c r="BI140" i="1"/>
  <c r="BI141" i="1"/>
  <c r="BI142" i="1"/>
  <c r="BI143" i="1"/>
  <c r="BI144" i="1"/>
  <c r="BI145" i="1"/>
  <c r="BI147" i="1"/>
  <c r="BI148" i="1"/>
  <c r="BI149" i="1"/>
  <c r="BI150" i="1"/>
  <c r="BI151" i="1"/>
  <c r="BI152" i="1"/>
  <c r="BI153" i="1"/>
  <c r="BI154" i="1"/>
  <c r="BI155" i="1"/>
  <c r="BI156" i="1"/>
  <c r="BI157" i="1"/>
  <c r="BI158" i="1"/>
  <c r="BI159" i="1"/>
  <c r="BI160" i="1"/>
  <c r="BI161" i="1"/>
  <c r="BI162" i="1"/>
  <c r="BI163" i="1"/>
  <c r="BI165" i="1"/>
  <c r="BI166" i="1"/>
  <c r="BI167" i="1"/>
  <c r="BI168" i="1"/>
  <c r="BI169" i="1"/>
  <c r="BI170" i="1"/>
  <c r="BI171" i="1"/>
  <c r="BI172" i="1"/>
  <c r="BI173" i="1"/>
  <c r="BI175" i="1"/>
  <c r="BI176" i="1"/>
  <c r="BI177" i="1"/>
  <c r="BI178" i="1"/>
  <c r="BI179" i="1"/>
  <c r="BI180" i="1"/>
  <c r="BI181" i="1"/>
  <c r="BI182" i="1"/>
  <c r="BI183" i="1"/>
  <c r="BI184" i="1"/>
  <c r="BI185" i="1"/>
  <c r="BI186" i="1"/>
  <c r="BI189" i="1"/>
  <c r="BI190" i="1"/>
  <c r="BI191" i="1"/>
  <c r="BI192" i="1"/>
  <c r="BI193" i="1"/>
  <c r="BI194" i="1"/>
  <c r="BI195" i="1"/>
  <c r="BI196" i="1"/>
  <c r="BI197"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7" i="1"/>
  <c r="AY57" i="1"/>
  <c r="AZ57" i="1"/>
  <c r="BA57" i="1"/>
  <c r="BB57" i="1"/>
  <c r="BC57" i="1"/>
  <c r="BE57"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3" i="1"/>
  <c r="AY63" i="1"/>
  <c r="AZ63" i="1"/>
  <c r="BA63" i="1"/>
  <c r="BB63" i="1"/>
  <c r="BC63" i="1"/>
  <c r="BE63" i="1"/>
  <c r="AX65" i="1"/>
  <c r="AY65" i="1"/>
  <c r="AZ65" i="1"/>
  <c r="BA65" i="1"/>
  <c r="BB65" i="1"/>
  <c r="BC65" i="1"/>
  <c r="BE65" i="1"/>
  <c r="AX66" i="1"/>
  <c r="AY66" i="1"/>
  <c r="AZ66" i="1"/>
  <c r="BA66" i="1"/>
  <c r="BB66" i="1"/>
  <c r="BC66" i="1"/>
  <c r="BE66"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4" i="1"/>
  <c r="AY74" i="1"/>
  <c r="AZ74" i="1"/>
  <c r="BA74" i="1"/>
  <c r="BB74" i="1"/>
  <c r="BC74" i="1"/>
  <c r="BE74"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1" i="1"/>
  <c r="AY81" i="1"/>
  <c r="AZ81" i="1"/>
  <c r="BA81" i="1"/>
  <c r="BB81" i="1"/>
  <c r="BC81" i="1"/>
  <c r="BE81" i="1"/>
  <c r="AX82" i="1"/>
  <c r="AY82" i="1"/>
  <c r="AZ82" i="1"/>
  <c r="BA82" i="1"/>
  <c r="BB82" i="1"/>
  <c r="BC82" i="1"/>
  <c r="BE82"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89" i="1"/>
  <c r="AY89" i="1"/>
  <c r="AZ89" i="1"/>
  <c r="BA89" i="1"/>
  <c r="BB89" i="1"/>
  <c r="BC89" i="1"/>
  <c r="BE89" i="1"/>
  <c r="AX90" i="1"/>
  <c r="AY90" i="1"/>
  <c r="AZ90" i="1"/>
  <c r="BA90" i="1"/>
  <c r="BB90" i="1"/>
  <c r="BC90" i="1"/>
  <c r="BE90" i="1"/>
  <c r="AX92" i="1"/>
  <c r="AY92" i="1"/>
  <c r="AZ92" i="1"/>
  <c r="BA92" i="1"/>
  <c r="BB92" i="1"/>
  <c r="BC92" i="1"/>
  <c r="BE92"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09" i="1"/>
  <c r="AY109" i="1"/>
  <c r="AZ109" i="1"/>
  <c r="BA109" i="1"/>
  <c r="BB109" i="1"/>
  <c r="BC109" i="1"/>
  <c r="BE109" i="1"/>
  <c r="AX110" i="1"/>
  <c r="AY110" i="1"/>
  <c r="AZ110" i="1"/>
  <c r="BA110" i="1"/>
  <c r="BB110" i="1"/>
  <c r="BC110" i="1"/>
  <c r="BE110" i="1"/>
  <c r="AX111" i="1"/>
  <c r="AY111" i="1"/>
  <c r="AZ111" i="1"/>
  <c r="BA111" i="1"/>
  <c r="BB111" i="1"/>
  <c r="BC111" i="1"/>
  <c r="BE111" i="1"/>
  <c r="AX112" i="1"/>
  <c r="AY112" i="1"/>
  <c r="AZ112" i="1"/>
  <c r="BA112" i="1"/>
  <c r="BB112" i="1"/>
  <c r="BC112" i="1"/>
  <c r="BE112" i="1"/>
  <c r="AX114" i="1"/>
  <c r="AY114" i="1"/>
  <c r="AZ114" i="1"/>
  <c r="BA114" i="1"/>
  <c r="BB114" i="1"/>
  <c r="BC114" i="1"/>
  <c r="BE114"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1" i="1"/>
  <c r="AY121" i="1"/>
  <c r="AZ121" i="1"/>
  <c r="BA121" i="1"/>
  <c r="BB121" i="1"/>
  <c r="BC121" i="1"/>
  <c r="BE121" i="1"/>
  <c r="AX122" i="1"/>
  <c r="AY122" i="1"/>
  <c r="AZ122" i="1"/>
  <c r="BA122" i="1"/>
  <c r="BB122" i="1"/>
  <c r="BC122" i="1"/>
  <c r="BE122" i="1"/>
  <c r="AX125" i="1"/>
  <c r="AY125" i="1"/>
  <c r="AZ125" i="1"/>
  <c r="BA125" i="1"/>
  <c r="BB125" i="1"/>
  <c r="BC125" i="1"/>
  <c r="BE125"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3" i="1"/>
  <c r="AY133" i="1"/>
  <c r="AZ133" i="1"/>
  <c r="BA133" i="1"/>
  <c r="BB133" i="1"/>
  <c r="BC133" i="1"/>
  <c r="BE133" i="1"/>
  <c r="AX134" i="1"/>
  <c r="AY134" i="1"/>
  <c r="AZ134" i="1"/>
  <c r="BA134" i="1"/>
  <c r="BB134" i="1"/>
  <c r="BC134" i="1"/>
  <c r="BE134" i="1"/>
  <c r="AX136" i="1"/>
  <c r="AY136" i="1"/>
  <c r="AZ136" i="1"/>
  <c r="BA136" i="1"/>
  <c r="BB136" i="1"/>
  <c r="BC136" i="1"/>
  <c r="BE136"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4" i="1"/>
  <c r="AY144" i="1"/>
  <c r="AZ144" i="1"/>
  <c r="BA144" i="1"/>
  <c r="BB144" i="1"/>
  <c r="BC144" i="1"/>
  <c r="BE144" i="1"/>
  <c r="AX145" i="1"/>
  <c r="AY145" i="1"/>
  <c r="AZ145" i="1"/>
  <c r="BA145" i="1"/>
  <c r="BB145" i="1"/>
  <c r="BC145" i="1"/>
  <c r="BE145" i="1"/>
  <c r="AX147" i="1"/>
  <c r="AY147" i="1"/>
  <c r="AZ147" i="1"/>
  <c r="BA147" i="1"/>
  <c r="BB147" i="1"/>
  <c r="BC147" i="1"/>
  <c r="BE147"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2" i="1"/>
  <c r="AY162" i="1"/>
  <c r="AZ162" i="1"/>
  <c r="BA162" i="1"/>
  <c r="BB162" i="1"/>
  <c r="BC162" i="1"/>
  <c r="BE162" i="1"/>
  <c r="AX163" i="1"/>
  <c r="AY163" i="1"/>
  <c r="AZ163" i="1"/>
  <c r="BA163" i="1"/>
  <c r="BB163" i="1"/>
  <c r="BC163" i="1"/>
  <c r="BE163" i="1"/>
  <c r="AX166" i="1"/>
  <c r="AY166" i="1"/>
  <c r="AZ166" i="1"/>
  <c r="BA166" i="1"/>
  <c r="BB166" i="1"/>
  <c r="BC166" i="1"/>
  <c r="BE166"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2" i="1"/>
  <c r="AY172" i="1"/>
  <c r="AZ172" i="1"/>
  <c r="BA172" i="1"/>
  <c r="BB172" i="1"/>
  <c r="BC172" i="1"/>
  <c r="BE172" i="1"/>
  <c r="AX173" i="1"/>
  <c r="AY173" i="1"/>
  <c r="AZ173" i="1"/>
  <c r="BA173" i="1"/>
  <c r="BB173" i="1"/>
  <c r="BC173" i="1"/>
  <c r="BE173" i="1"/>
  <c r="AX175" i="1"/>
  <c r="AY175" i="1"/>
  <c r="AZ175" i="1"/>
  <c r="BA175" i="1"/>
  <c r="BB175" i="1"/>
  <c r="BC175" i="1"/>
  <c r="BE175"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5" i="1"/>
  <c r="AY185" i="1"/>
  <c r="AZ185" i="1"/>
  <c r="BA185" i="1"/>
  <c r="BB185" i="1"/>
  <c r="BC185" i="1"/>
  <c r="BE185" i="1"/>
  <c r="AX186" i="1"/>
  <c r="AY186" i="1"/>
  <c r="AZ186" i="1"/>
  <c r="BA186" i="1"/>
  <c r="BB186" i="1"/>
  <c r="BC186" i="1"/>
  <c r="BE186" i="1"/>
  <c r="AX189" i="1"/>
  <c r="AY189" i="1"/>
  <c r="AZ189" i="1"/>
  <c r="BA189" i="1"/>
  <c r="BB189" i="1"/>
  <c r="BC189" i="1"/>
  <c r="BE189"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AX197" i="1"/>
  <c r="AY197" i="1"/>
  <c r="AZ197" i="1"/>
  <c r="BA197" i="1"/>
  <c r="BB197" i="1"/>
  <c r="BC197" i="1"/>
  <c r="BE197"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N26" i="1" s="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AL36" i="1" s="1"/>
  <c r="Z36" i="1"/>
  <c r="AA36" i="1"/>
  <c r="AB36" i="1"/>
  <c r="AC36" i="1"/>
  <c r="AD36" i="1"/>
  <c r="AE36" i="1"/>
  <c r="AF36" i="1"/>
  <c r="AG36" i="1"/>
  <c r="AP36" i="1" s="1"/>
  <c r="AH36" i="1"/>
  <c r="AI36" i="1"/>
  <c r="AJ36" i="1"/>
  <c r="W37" i="1"/>
  <c r="X37" i="1"/>
  <c r="Y37" i="1"/>
  <c r="Z37" i="1"/>
  <c r="AA37" i="1"/>
  <c r="AB37" i="1"/>
  <c r="AC37" i="1"/>
  <c r="AD37" i="1"/>
  <c r="AE37" i="1"/>
  <c r="AO37" i="1" s="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AL41" i="1" s="1"/>
  <c r="Z41" i="1"/>
  <c r="AA41" i="1"/>
  <c r="AB41" i="1"/>
  <c r="AC41" i="1"/>
  <c r="AN41" i="1" s="1"/>
  <c r="AD41" i="1"/>
  <c r="AE41" i="1"/>
  <c r="AF41" i="1"/>
  <c r="AG41" i="1"/>
  <c r="AP41" i="1" s="1"/>
  <c r="AH41" i="1"/>
  <c r="AI41" i="1"/>
  <c r="AJ41" i="1"/>
  <c r="W42" i="1"/>
  <c r="X42" i="1"/>
  <c r="Y42" i="1"/>
  <c r="Z42" i="1"/>
  <c r="AA42" i="1"/>
  <c r="AB42" i="1"/>
  <c r="AC42" i="1"/>
  <c r="AD42" i="1"/>
  <c r="AE42" i="1"/>
  <c r="AF42" i="1"/>
  <c r="AG42" i="1"/>
  <c r="AH42" i="1"/>
  <c r="AI42" i="1"/>
  <c r="AJ42" i="1"/>
  <c r="W43" i="1"/>
  <c r="X43" i="1"/>
  <c r="Y43" i="1"/>
  <c r="AL43" i="1" s="1"/>
  <c r="Z43" i="1"/>
  <c r="AA43" i="1"/>
  <c r="AB43" i="1"/>
  <c r="AC43" i="1"/>
  <c r="AD43" i="1"/>
  <c r="AE43" i="1"/>
  <c r="AF43" i="1"/>
  <c r="AG43" i="1"/>
  <c r="AP43" i="1" s="1"/>
  <c r="AH43" i="1"/>
  <c r="AI43" i="1"/>
  <c r="AJ43" i="1"/>
  <c r="W44" i="1"/>
  <c r="AK44" i="1" s="1"/>
  <c r="X44" i="1"/>
  <c r="Y44" i="1"/>
  <c r="Z44" i="1"/>
  <c r="AA44" i="1"/>
  <c r="AB44" i="1"/>
  <c r="AC44" i="1"/>
  <c r="AD44" i="1"/>
  <c r="AE44" i="1"/>
  <c r="AO44" i="1" s="1"/>
  <c r="AF44" i="1"/>
  <c r="AG44" i="1"/>
  <c r="AH44" i="1"/>
  <c r="AI44" i="1"/>
  <c r="AJ44" i="1"/>
  <c r="W45" i="1"/>
  <c r="X45" i="1"/>
  <c r="Y45" i="1"/>
  <c r="Z45" i="1"/>
  <c r="AA45" i="1"/>
  <c r="AB45" i="1"/>
  <c r="AC45" i="1"/>
  <c r="AN45" i="1" s="1"/>
  <c r="AD45" i="1"/>
  <c r="AE45" i="1"/>
  <c r="AF45" i="1"/>
  <c r="AG45" i="1"/>
  <c r="AP45" i="1" s="1"/>
  <c r="AH45" i="1"/>
  <c r="AI45" i="1"/>
  <c r="AJ45" i="1"/>
  <c r="W47" i="1"/>
  <c r="X47" i="1"/>
  <c r="Y47" i="1"/>
  <c r="Z47" i="1"/>
  <c r="AA47" i="1"/>
  <c r="AM47" i="1" s="1"/>
  <c r="AB47" i="1"/>
  <c r="AC47" i="1"/>
  <c r="AD47" i="1"/>
  <c r="AE47" i="1"/>
  <c r="AO47" i="1" s="1"/>
  <c r="AF47" i="1"/>
  <c r="AG47" i="1"/>
  <c r="AH47" i="1"/>
  <c r="AI47" i="1"/>
  <c r="AJ47" i="1"/>
  <c r="W48" i="1"/>
  <c r="X48" i="1"/>
  <c r="Y48" i="1"/>
  <c r="Z48" i="1"/>
  <c r="AA48" i="1"/>
  <c r="AB48" i="1"/>
  <c r="AC48" i="1"/>
  <c r="AD48" i="1"/>
  <c r="AE48" i="1"/>
  <c r="AF48" i="1"/>
  <c r="AG48" i="1"/>
  <c r="AH48" i="1"/>
  <c r="AI48" i="1"/>
  <c r="AJ48" i="1"/>
  <c r="W49" i="1"/>
  <c r="X49" i="1"/>
  <c r="Y49" i="1"/>
  <c r="Z49" i="1"/>
  <c r="AA49" i="1"/>
  <c r="AM49" i="1" s="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D52" i="1"/>
  <c r="AE52" i="1"/>
  <c r="AF52" i="1"/>
  <c r="AG52" i="1"/>
  <c r="AH52" i="1"/>
  <c r="AI52" i="1"/>
  <c r="AJ52" i="1"/>
  <c r="W53" i="1"/>
  <c r="X53" i="1"/>
  <c r="Y53" i="1"/>
  <c r="Z53" i="1"/>
  <c r="AA53" i="1"/>
  <c r="AB53" i="1"/>
  <c r="AC53" i="1"/>
  <c r="AD53" i="1"/>
  <c r="AE53" i="1"/>
  <c r="AF53" i="1"/>
  <c r="AG53" i="1"/>
  <c r="AH53" i="1"/>
  <c r="AI53" i="1"/>
  <c r="AJ53" i="1"/>
  <c r="W54" i="1"/>
  <c r="AK54" i="1" s="1"/>
  <c r="X54" i="1"/>
  <c r="Y54" i="1"/>
  <c r="AL54" i="1" s="1"/>
  <c r="Z54" i="1"/>
  <c r="AA54" i="1"/>
  <c r="AB54" i="1"/>
  <c r="AC54" i="1"/>
  <c r="AD54" i="1"/>
  <c r="AE54" i="1"/>
  <c r="AF54" i="1"/>
  <c r="AG54" i="1"/>
  <c r="AH54" i="1"/>
  <c r="AI54" i="1"/>
  <c r="AJ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Z62" i="1"/>
  <c r="AA62" i="1"/>
  <c r="AB62" i="1"/>
  <c r="AC62" i="1"/>
  <c r="AD62" i="1"/>
  <c r="AE62" i="1"/>
  <c r="AF62" i="1"/>
  <c r="AG62" i="1"/>
  <c r="AH62" i="1"/>
  <c r="AI62" i="1"/>
  <c r="AJ62" i="1"/>
  <c r="W63" i="1"/>
  <c r="X63" i="1"/>
  <c r="Y63" i="1"/>
  <c r="Z63" i="1"/>
  <c r="AA63" i="1"/>
  <c r="AB63" i="1"/>
  <c r="AC63" i="1"/>
  <c r="AD63" i="1"/>
  <c r="AE63" i="1"/>
  <c r="AF63" i="1"/>
  <c r="AG63" i="1"/>
  <c r="AH63" i="1"/>
  <c r="AI63" i="1"/>
  <c r="AJ63" i="1"/>
  <c r="W65" i="1"/>
  <c r="X65" i="1"/>
  <c r="Y65" i="1"/>
  <c r="Z65" i="1"/>
  <c r="AA65" i="1"/>
  <c r="AB65" i="1"/>
  <c r="AC65" i="1"/>
  <c r="AD65" i="1"/>
  <c r="AE65" i="1"/>
  <c r="AF65" i="1"/>
  <c r="AG65" i="1"/>
  <c r="AH65" i="1"/>
  <c r="AI65" i="1"/>
  <c r="AJ65" i="1"/>
  <c r="W66" i="1"/>
  <c r="X66" i="1"/>
  <c r="Y66" i="1"/>
  <c r="Z66" i="1"/>
  <c r="AA66" i="1"/>
  <c r="AB66" i="1"/>
  <c r="AC66" i="1"/>
  <c r="AD66" i="1"/>
  <c r="AE66" i="1"/>
  <c r="AF66" i="1"/>
  <c r="AG66" i="1"/>
  <c r="AH66" i="1"/>
  <c r="AI66" i="1"/>
  <c r="AJ66" i="1"/>
  <c r="W68" i="1"/>
  <c r="X68" i="1"/>
  <c r="Y68" i="1"/>
  <c r="Z68" i="1"/>
  <c r="AA68" i="1"/>
  <c r="AB68" i="1"/>
  <c r="AC68" i="1"/>
  <c r="AD68" i="1"/>
  <c r="AE68" i="1"/>
  <c r="AF68" i="1"/>
  <c r="AG68" i="1"/>
  <c r="AH68" i="1"/>
  <c r="AI68" i="1"/>
  <c r="AJ68" i="1"/>
  <c r="W69" i="1"/>
  <c r="AK69" i="1" s="1"/>
  <c r="X69" i="1"/>
  <c r="Y69" i="1"/>
  <c r="Z69" i="1"/>
  <c r="AA69" i="1"/>
  <c r="AB69" i="1"/>
  <c r="AC69" i="1"/>
  <c r="AD69" i="1"/>
  <c r="AE69" i="1"/>
  <c r="AO69" i="1" s="1"/>
  <c r="AF69" i="1"/>
  <c r="AG69" i="1"/>
  <c r="AH69" i="1"/>
  <c r="AI69" i="1"/>
  <c r="AQ69" i="1" s="1"/>
  <c r="AJ69" i="1"/>
  <c r="W70" i="1"/>
  <c r="X70" i="1"/>
  <c r="Y70" i="1"/>
  <c r="AL70" i="1" s="1"/>
  <c r="Z70" i="1"/>
  <c r="AA70" i="1"/>
  <c r="AB70" i="1"/>
  <c r="AC70" i="1"/>
  <c r="AN70" i="1" s="1"/>
  <c r="AD70" i="1"/>
  <c r="AE70" i="1"/>
  <c r="AF70" i="1"/>
  <c r="AG70" i="1"/>
  <c r="AP70" i="1" s="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W74" i="1"/>
  <c r="X74" i="1"/>
  <c r="Y74" i="1"/>
  <c r="Z74" i="1"/>
  <c r="AA74" i="1"/>
  <c r="AB74" i="1"/>
  <c r="AC74" i="1"/>
  <c r="AD74" i="1"/>
  <c r="AE74" i="1"/>
  <c r="AF74" i="1"/>
  <c r="AG74" i="1"/>
  <c r="AH74" i="1"/>
  <c r="AI74" i="1"/>
  <c r="AJ74"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W81" i="1"/>
  <c r="X81" i="1"/>
  <c r="Y81" i="1"/>
  <c r="Z81" i="1"/>
  <c r="AA81" i="1"/>
  <c r="AB81" i="1"/>
  <c r="AC81" i="1"/>
  <c r="AD81" i="1"/>
  <c r="AE81" i="1"/>
  <c r="AF81" i="1"/>
  <c r="AG81" i="1"/>
  <c r="AH81" i="1"/>
  <c r="AI81" i="1"/>
  <c r="AJ81" i="1"/>
  <c r="W82" i="1"/>
  <c r="X82" i="1"/>
  <c r="Y82" i="1"/>
  <c r="Z82" i="1"/>
  <c r="AA82" i="1"/>
  <c r="AB82" i="1"/>
  <c r="AC82" i="1"/>
  <c r="AD82" i="1"/>
  <c r="AE82" i="1"/>
  <c r="AF82" i="1"/>
  <c r="AG82" i="1"/>
  <c r="AH82" i="1"/>
  <c r="AI82" i="1"/>
  <c r="AJ82" i="1"/>
  <c r="W84" i="1"/>
  <c r="X84" i="1"/>
  <c r="Y84" i="1"/>
  <c r="Z84" i="1"/>
  <c r="AA84" i="1"/>
  <c r="AB84" i="1"/>
  <c r="AE84" i="1"/>
  <c r="AF84" i="1"/>
  <c r="AG84" i="1"/>
  <c r="AH84" i="1"/>
  <c r="AI84" i="1"/>
  <c r="AJ84" i="1"/>
  <c r="W85" i="1"/>
  <c r="X85" i="1"/>
  <c r="Y85" i="1"/>
  <c r="Z85" i="1"/>
  <c r="AA85" i="1"/>
  <c r="AB85" i="1"/>
  <c r="AC85" i="1"/>
  <c r="AD85" i="1"/>
  <c r="AE85" i="1"/>
  <c r="AF85" i="1"/>
  <c r="AG85" i="1"/>
  <c r="AH85" i="1"/>
  <c r="AI85" i="1"/>
  <c r="AJ85" i="1"/>
  <c r="W86" i="1"/>
  <c r="X86" i="1"/>
  <c r="Y86" i="1"/>
  <c r="Z86" i="1"/>
  <c r="AA86" i="1"/>
  <c r="AB86" i="1"/>
  <c r="AC86" i="1"/>
  <c r="AD86" i="1"/>
  <c r="AE86" i="1"/>
  <c r="AF86" i="1"/>
  <c r="AG86" i="1"/>
  <c r="AH86" i="1"/>
  <c r="AI86" i="1"/>
  <c r="AJ86" i="1"/>
  <c r="W87" i="1"/>
  <c r="X87" i="1"/>
  <c r="Y87" i="1"/>
  <c r="Z87" i="1"/>
  <c r="AA87" i="1"/>
  <c r="AB87" i="1"/>
  <c r="AC87" i="1"/>
  <c r="AD87" i="1"/>
  <c r="AE87" i="1"/>
  <c r="AF87" i="1"/>
  <c r="AG87" i="1"/>
  <c r="AH87" i="1"/>
  <c r="AI87" i="1"/>
  <c r="AJ87" i="1"/>
  <c r="W88" i="1"/>
  <c r="X88" i="1"/>
  <c r="Y88" i="1"/>
  <c r="Z88" i="1"/>
  <c r="AA88" i="1"/>
  <c r="AB88" i="1"/>
  <c r="AC88" i="1"/>
  <c r="AD88" i="1"/>
  <c r="AE88" i="1"/>
  <c r="AF88" i="1"/>
  <c r="AG88" i="1"/>
  <c r="AH88" i="1"/>
  <c r="AI88" i="1"/>
  <c r="AJ88" i="1"/>
  <c r="W89" i="1"/>
  <c r="AK89" i="1" s="1"/>
  <c r="X89" i="1"/>
  <c r="Y89" i="1"/>
  <c r="Z89" i="1"/>
  <c r="AA89" i="1"/>
  <c r="AB89" i="1"/>
  <c r="AC89" i="1"/>
  <c r="AD89" i="1"/>
  <c r="AE89" i="1"/>
  <c r="AF89" i="1"/>
  <c r="AG89" i="1"/>
  <c r="AH89" i="1"/>
  <c r="AI89" i="1"/>
  <c r="AQ89" i="1" s="1"/>
  <c r="AJ89" i="1"/>
  <c r="W90" i="1"/>
  <c r="X90" i="1"/>
  <c r="Y90" i="1"/>
  <c r="Z90" i="1"/>
  <c r="AA90" i="1"/>
  <c r="AB90" i="1"/>
  <c r="AC90" i="1"/>
  <c r="AD90" i="1"/>
  <c r="AE90" i="1"/>
  <c r="AF90" i="1"/>
  <c r="AG90" i="1"/>
  <c r="AH90" i="1"/>
  <c r="AI90" i="1"/>
  <c r="AJ90" i="1"/>
  <c r="W92" i="1"/>
  <c r="X92" i="1"/>
  <c r="Y92" i="1"/>
  <c r="Z92" i="1"/>
  <c r="AA92" i="1"/>
  <c r="AB92" i="1"/>
  <c r="AC92" i="1"/>
  <c r="AD92" i="1"/>
  <c r="AE92" i="1"/>
  <c r="AF92" i="1"/>
  <c r="AG92" i="1"/>
  <c r="AH92" i="1"/>
  <c r="AI92" i="1"/>
  <c r="AJ92"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W122" i="1"/>
  <c r="X122" i="1"/>
  <c r="Y122" i="1"/>
  <c r="Z122" i="1"/>
  <c r="AA122" i="1"/>
  <c r="AB122" i="1"/>
  <c r="AC122" i="1"/>
  <c r="AD122" i="1"/>
  <c r="AE122" i="1"/>
  <c r="AF122" i="1"/>
  <c r="AG122" i="1"/>
  <c r="AH122" i="1"/>
  <c r="AI122" i="1"/>
  <c r="AJ122"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W163" i="1"/>
  <c r="X163" i="1"/>
  <c r="Y163" i="1"/>
  <c r="Z163" i="1"/>
  <c r="AA163" i="1"/>
  <c r="AB163" i="1"/>
  <c r="AC163" i="1"/>
  <c r="AD163" i="1"/>
  <c r="AE163" i="1"/>
  <c r="AF163" i="1"/>
  <c r="AG163" i="1"/>
  <c r="AH163" i="1"/>
  <c r="AI163" i="1"/>
  <c r="AJ163"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E172" i="1"/>
  <c r="AF172" i="1"/>
  <c r="AG172" i="1"/>
  <c r="AH172" i="1"/>
  <c r="AI172" i="1"/>
  <c r="AJ172" i="1"/>
  <c r="W173" i="1"/>
  <c r="X173" i="1"/>
  <c r="Y173" i="1"/>
  <c r="Z173" i="1"/>
  <c r="AA173" i="1"/>
  <c r="AB173" i="1"/>
  <c r="AC173" i="1"/>
  <c r="AD173" i="1"/>
  <c r="AG173" i="1"/>
  <c r="AH173" i="1"/>
  <c r="AI173" i="1"/>
  <c r="AJ173"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W186" i="1"/>
  <c r="X186" i="1"/>
  <c r="Y186" i="1"/>
  <c r="Z186" i="1"/>
  <c r="AA186" i="1"/>
  <c r="AB186" i="1"/>
  <c r="AC186" i="1"/>
  <c r="AD186" i="1"/>
  <c r="AE186" i="1"/>
  <c r="AF186" i="1"/>
  <c r="AG186" i="1"/>
  <c r="AH186" i="1"/>
  <c r="AI186" i="1"/>
  <c r="AJ186"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W193" i="1"/>
  <c r="X193" i="1"/>
  <c r="Y193" i="1"/>
  <c r="Z193" i="1"/>
  <c r="AA193" i="1"/>
  <c r="AB193" i="1"/>
  <c r="AC193" i="1"/>
  <c r="AD193" i="1"/>
  <c r="AG193" i="1"/>
  <c r="AH193" i="1"/>
  <c r="AI193" i="1"/>
  <c r="AJ193" i="1"/>
  <c r="AM192" i="1" l="1"/>
  <c r="AK192" i="1"/>
  <c r="AL84" i="1"/>
  <c r="AL81" i="1"/>
  <c r="AO78" i="1"/>
  <c r="AQ76" i="1"/>
  <c r="AK76" i="1"/>
  <c r="AM73" i="1"/>
  <c r="AM66" i="1"/>
  <c r="AN65" i="1"/>
  <c r="AP62" i="1"/>
  <c r="AN57" i="1"/>
  <c r="AO56" i="1"/>
  <c r="AQ54" i="1"/>
  <c r="AO84" i="1"/>
  <c r="AN81" i="1"/>
  <c r="AK78" i="1"/>
  <c r="AM76" i="1"/>
  <c r="AO73" i="1"/>
  <c r="AO66" i="1"/>
  <c r="AP65" i="1"/>
  <c r="AL62" i="1"/>
  <c r="AP57" i="1"/>
  <c r="AM54" i="1"/>
  <c r="AM105" i="1"/>
  <c r="AQ192" i="1"/>
  <c r="AO152" i="1"/>
  <c r="AL151" i="1"/>
  <c r="AM150" i="1"/>
  <c r="AN149" i="1"/>
  <c r="AK145" i="1"/>
  <c r="AO139" i="1"/>
  <c r="AP138" i="1"/>
  <c r="AQ137" i="1"/>
  <c r="AO134" i="1"/>
  <c r="AM130" i="1"/>
  <c r="AL129" i="1"/>
  <c r="AO128" i="1"/>
  <c r="AN127" i="1"/>
  <c r="AQ126" i="1"/>
  <c r="AK126" i="1"/>
  <c r="AL125" i="1"/>
  <c r="AO114" i="1"/>
  <c r="AM114" i="1"/>
  <c r="AN112" i="1"/>
  <c r="AO111" i="1"/>
  <c r="AM107" i="1"/>
  <c r="AQ103" i="1"/>
  <c r="AM103" i="1"/>
  <c r="AP100" i="1"/>
  <c r="AP98" i="1"/>
  <c r="AM97" i="1"/>
  <c r="AK97" i="1"/>
  <c r="AN96" i="1"/>
  <c r="AL96" i="1"/>
  <c r="AO95" i="1"/>
  <c r="AM95" i="1"/>
  <c r="AM89" i="1"/>
  <c r="AN88" i="1"/>
  <c r="AL88" i="1"/>
  <c r="AO87" i="1"/>
  <c r="AM87" i="1"/>
  <c r="AQ85" i="1"/>
  <c r="AO85" i="1"/>
  <c r="AK85" i="1"/>
  <c r="AM84" i="1"/>
  <c r="AO41" i="1"/>
  <c r="AM41" i="1"/>
  <c r="AM193" i="1"/>
  <c r="AN192" i="1"/>
  <c r="AL192" i="1"/>
  <c r="AP186" i="1"/>
  <c r="AL186" i="1"/>
  <c r="AQ185" i="1"/>
  <c r="AO185" i="1"/>
  <c r="AM185" i="1"/>
  <c r="AK185" i="1"/>
  <c r="AQ183" i="1"/>
  <c r="AO183" i="1"/>
  <c r="AM183" i="1"/>
  <c r="AO181" i="1"/>
  <c r="AM181" i="1"/>
  <c r="AP180" i="1"/>
  <c r="AN180" i="1"/>
  <c r="AL180" i="1"/>
  <c r="AQ175" i="1"/>
  <c r="AM175" i="1"/>
  <c r="AK175" i="1"/>
  <c r="AP172" i="1"/>
  <c r="AN172" i="1"/>
  <c r="AO171" i="1"/>
  <c r="AP170" i="1"/>
  <c r="AN166" i="1"/>
  <c r="AL163" i="1"/>
  <c r="AM162" i="1"/>
  <c r="AN161" i="1"/>
  <c r="AL161" i="1"/>
  <c r="AO160" i="1"/>
  <c r="AM160" i="1"/>
  <c r="AP157" i="1"/>
  <c r="AL157" i="1"/>
  <c r="AK152" i="1"/>
  <c r="AP151" i="1"/>
  <c r="AQ150" i="1"/>
  <c r="AK150" i="1"/>
  <c r="AL149" i="1"/>
  <c r="AO148" i="1"/>
  <c r="AM148" i="1"/>
  <c r="AQ145" i="1"/>
  <c r="AO145" i="1"/>
  <c r="AQ139" i="1"/>
  <c r="AK139" i="1"/>
  <c r="AL138" i="1"/>
  <c r="AM137" i="1"/>
  <c r="AM134" i="1"/>
  <c r="AN129" i="1"/>
  <c r="AM128" i="1"/>
  <c r="AP127" i="1"/>
  <c r="AO126" i="1"/>
  <c r="AP125" i="1"/>
  <c r="AM116" i="1"/>
  <c r="AP112" i="1"/>
  <c r="AQ111" i="1"/>
  <c r="AK111" i="1"/>
  <c r="AO107" i="1"/>
  <c r="AN100" i="1"/>
  <c r="AL98" i="1"/>
  <c r="AQ97" i="1"/>
  <c r="AP192" i="1"/>
  <c r="AO192" i="1"/>
  <c r="AO175" i="1"/>
  <c r="AM171" i="1"/>
  <c r="AO162" i="1"/>
  <c r="AN157" i="1"/>
  <c r="AM152" i="1"/>
  <c r="AP149" i="1"/>
  <c r="AM145" i="1"/>
  <c r="AM139" i="1"/>
  <c r="AO137" i="1"/>
  <c r="AO130" i="1"/>
  <c r="AL127" i="1"/>
  <c r="AN125" i="1"/>
  <c r="AO116" i="1"/>
  <c r="AK114" i="1"/>
  <c r="AM111" i="1"/>
  <c r="AQ107" i="1"/>
  <c r="AK107" i="1"/>
  <c r="AO103" i="1"/>
  <c r="AL100" i="1"/>
  <c r="AN98" i="1"/>
  <c r="AO97" i="1"/>
  <c r="AP96" i="1"/>
  <c r="AQ95" i="1"/>
  <c r="AK95" i="1"/>
  <c r="AO89" i="1"/>
  <c r="AP88" i="1"/>
  <c r="AQ87" i="1"/>
  <c r="AK87" i="1"/>
  <c r="AM85" i="1"/>
  <c r="AP81" i="1"/>
  <c r="AM78" i="1"/>
  <c r="AO76" i="1"/>
  <c r="AQ73" i="1"/>
  <c r="AK73" i="1"/>
  <c r="AL65" i="1"/>
  <c r="AN62" i="1"/>
  <c r="AL57" i="1"/>
  <c r="AM56" i="1"/>
  <c r="AN55" i="1"/>
  <c r="AO54" i="1"/>
  <c r="AO49" i="1"/>
  <c r="AL45" i="1"/>
  <c r="AN43" i="1"/>
  <c r="AM37" i="1"/>
  <c r="AN36" i="1"/>
  <c r="AQ21" i="1"/>
  <c r="AK21" i="1"/>
  <c r="AN163" i="1"/>
  <c r="AK160" i="1"/>
  <c r="AN151" i="1"/>
  <c r="AK148" i="1"/>
  <c r="AN138" i="1"/>
  <c r="AP129" i="1"/>
  <c r="AM126" i="1"/>
  <c r="AQ114" i="1"/>
  <c r="AL112" i="1"/>
  <c r="AN170" i="1"/>
  <c r="AP161" i="1"/>
  <c r="AQ160" i="1"/>
  <c r="AK26" i="1"/>
  <c r="AQ186" i="1"/>
  <c r="AO186" i="1"/>
  <c r="AM186" i="1"/>
  <c r="AK186" i="1"/>
  <c r="AQ170" i="1"/>
  <c r="AO170" i="1"/>
  <c r="AM170" i="1"/>
  <c r="AK170" i="1"/>
  <c r="AP78" i="1"/>
  <c r="AQ34" i="1"/>
  <c r="AO34" i="1"/>
  <c r="AM34" i="1"/>
  <c r="AK34" i="1"/>
  <c r="AQ26" i="1"/>
  <c r="AO26" i="1"/>
  <c r="AP25" i="1"/>
  <c r="AO24" i="1"/>
  <c r="AM24" i="1"/>
  <c r="AP23" i="1"/>
  <c r="AN23" i="1"/>
  <c r="AL23" i="1"/>
  <c r="AP21" i="1"/>
  <c r="AN21" i="1"/>
  <c r="AL21" i="1"/>
  <c r="AQ18" i="1"/>
  <c r="AO18" i="1"/>
  <c r="AM18" i="1"/>
  <c r="AK18" i="1"/>
  <c r="AO16" i="1"/>
  <c r="AM16" i="1"/>
  <c r="AP10" i="1"/>
  <c r="AN10" i="1"/>
  <c r="AN186" i="1"/>
  <c r="AL170" i="1"/>
  <c r="AQ42" i="1"/>
  <c r="AP42" i="1"/>
  <c r="AO42" i="1"/>
  <c r="AN42" i="1"/>
  <c r="AM42" i="1"/>
  <c r="AL42" i="1"/>
  <c r="AK42" i="1"/>
  <c r="AL10" i="1"/>
  <c r="AQ9" i="1"/>
  <c r="AO9" i="1"/>
  <c r="AM9" i="1"/>
  <c r="AK9" i="1"/>
  <c r="AP8" i="1"/>
  <c r="AN8" i="1"/>
  <c r="AL8" i="1"/>
  <c r="AQ3" i="1"/>
  <c r="AO3" i="1"/>
  <c r="AM3" i="1"/>
  <c r="AK3" i="1"/>
  <c r="AQ22" i="1"/>
  <c r="AO22" i="1"/>
  <c r="AM22" i="1"/>
  <c r="AK22" i="1"/>
  <c r="AO161" i="1"/>
  <c r="AM161" i="1"/>
  <c r="AL193" i="1"/>
  <c r="AL185" i="1"/>
  <c r="AN183" i="1"/>
  <c r="AP181" i="1"/>
  <c r="AL181" i="1"/>
  <c r="AO180" i="1"/>
  <c r="AM180" i="1"/>
  <c r="AP175" i="1"/>
  <c r="AL175" i="1"/>
  <c r="AO172" i="1"/>
  <c r="AP171" i="1"/>
  <c r="AL171" i="1"/>
  <c r="AM163" i="1"/>
  <c r="AP162" i="1"/>
  <c r="AL162" i="1"/>
  <c r="AN160" i="1"/>
  <c r="AQ157" i="1"/>
  <c r="AM157" i="1"/>
  <c r="AN152" i="1"/>
  <c r="AQ151" i="1"/>
  <c r="AM151" i="1"/>
  <c r="AP150" i="1"/>
  <c r="AL150" i="1"/>
  <c r="AM149" i="1"/>
  <c r="AN148" i="1"/>
  <c r="AP145" i="1"/>
  <c r="AL145" i="1"/>
  <c r="AP139" i="1"/>
  <c r="AL139" i="1"/>
  <c r="AO138" i="1"/>
  <c r="AP137" i="1"/>
  <c r="AL137" i="1"/>
  <c r="AL134" i="1"/>
  <c r="AL130" i="1"/>
  <c r="AO129" i="1"/>
  <c r="AK129" i="1"/>
  <c r="AN128" i="1"/>
  <c r="AQ127" i="1"/>
  <c r="AM127" i="1"/>
  <c r="AP126" i="1"/>
  <c r="AN126" i="1"/>
  <c r="AQ125" i="1"/>
  <c r="AK125" i="1"/>
  <c r="AN116" i="1"/>
  <c r="AN114" i="1"/>
  <c r="AQ112" i="1"/>
  <c r="AM112" i="1"/>
  <c r="AP111" i="1"/>
  <c r="AN111" i="1"/>
  <c r="AP107" i="1"/>
  <c r="AL107" i="1"/>
  <c r="AP103" i="1"/>
  <c r="AO100" i="1"/>
  <c r="AK100" i="1"/>
  <c r="AQ98" i="1"/>
  <c r="AM98" i="1"/>
  <c r="AP97" i="1"/>
  <c r="AL97" i="1"/>
  <c r="AO96" i="1"/>
  <c r="AP95" i="1"/>
  <c r="AL95" i="1"/>
  <c r="AN89" i="1"/>
  <c r="AO88" i="1"/>
  <c r="AK88" i="1"/>
  <c r="AL87" i="1"/>
  <c r="AN85" i="1"/>
  <c r="AQ81" i="1"/>
  <c r="AM81" i="1"/>
  <c r="AN78" i="1"/>
  <c r="AP76" i="1"/>
  <c r="AL76" i="1"/>
  <c r="AN73" i="1"/>
  <c r="AM70" i="1"/>
  <c r="AL69" i="1"/>
  <c r="AN66" i="1"/>
  <c r="AQ65" i="1"/>
  <c r="AM65" i="1"/>
  <c r="AQ62" i="1"/>
  <c r="AM62" i="1"/>
  <c r="AK62" i="1"/>
  <c r="AO57" i="1"/>
  <c r="AM57" i="1"/>
  <c r="AK57" i="1"/>
  <c r="AP56" i="1"/>
  <c r="AN56" i="1"/>
  <c r="AL56" i="1"/>
  <c r="AO55" i="1"/>
  <c r="AP54" i="1"/>
  <c r="AN54"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P16" i="1"/>
  <c r="AN16" i="1"/>
  <c r="AL16" i="1"/>
  <c r="AQ10" i="1"/>
  <c r="AO10" i="1"/>
  <c r="AM10" i="1"/>
  <c r="AK10" i="1"/>
  <c r="AP9" i="1"/>
  <c r="AN9" i="1"/>
  <c r="AL9" i="1"/>
  <c r="AQ8" i="1"/>
  <c r="AO8" i="1"/>
  <c r="AM8" i="1"/>
  <c r="AK8" i="1"/>
  <c r="AP3" i="1"/>
  <c r="AN3" i="1"/>
  <c r="AL3" i="1"/>
  <c r="AN193" i="1"/>
  <c r="AP185" i="1"/>
  <c r="AN185" i="1"/>
  <c r="AP183" i="1"/>
  <c r="AL183" i="1"/>
  <c r="AN181" i="1"/>
  <c r="AQ180" i="1"/>
  <c r="AK180" i="1"/>
  <c r="AN175" i="1"/>
  <c r="AM172" i="1"/>
  <c r="AN171" i="1"/>
  <c r="AO163" i="1"/>
  <c r="AK163" i="1"/>
  <c r="AN162" i="1"/>
  <c r="AP160" i="1"/>
  <c r="AL160" i="1"/>
  <c r="AO157" i="1"/>
  <c r="AK157" i="1"/>
  <c r="AP152" i="1"/>
  <c r="AL152" i="1"/>
  <c r="AO151" i="1"/>
  <c r="AK151" i="1"/>
  <c r="AN150" i="1"/>
  <c r="AO149" i="1"/>
  <c r="AP148" i="1"/>
  <c r="AL148" i="1"/>
  <c r="AN145" i="1"/>
  <c r="AN139" i="1"/>
  <c r="AM138" i="1"/>
  <c r="AN137" i="1"/>
  <c r="AN134" i="1"/>
  <c r="AN130" i="1"/>
  <c r="AQ129" i="1"/>
  <c r="AM129" i="1"/>
  <c r="AP128" i="1"/>
  <c r="AL128" i="1"/>
  <c r="AO127" i="1"/>
  <c r="AK127" i="1"/>
  <c r="AL126" i="1"/>
  <c r="AO125" i="1"/>
  <c r="AM125" i="1"/>
  <c r="AP116" i="1"/>
  <c r="AL116" i="1"/>
  <c r="AP114" i="1"/>
  <c r="AL114" i="1"/>
  <c r="AO112" i="1"/>
  <c r="AK112" i="1"/>
  <c r="AL111" i="1"/>
  <c r="AN107" i="1"/>
  <c r="AN103" i="1"/>
  <c r="AQ100" i="1"/>
  <c r="AM100" i="1"/>
  <c r="AO98" i="1"/>
  <c r="AK98" i="1"/>
  <c r="AN97" i="1"/>
  <c r="AQ96" i="1"/>
  <c r="AM96" i="1"/>
  <c r="AK96" i="1"/>
  <c r="AN95" i="1"/>
  <c r="AP89" i="1"/>
  <c r="AL89" i="1"/>
  <c r="AQ88" i="1"/>
  <c r="AM88" i="1"/>
  <c r="AP87" i="1"/>
  <c r="AN87" i="1"/>
  <c r="AP85" i="1"/>
  <c r="AL85" i="1"/>
  <c r="AO81" i="1"/>
  <c r="AK81" i="1"/>
  <c r="AL78" i="1"/>
  <c r="AN76" i="1"/>
  <c r="AP73" i="1"/>
  <c r="AL73" i="1"/>
  <c r="AQ70" i="1"/>
  <c r="AO70" i="1"/>
  <c r="AP69" i="1"/>
  <c r="AN69" i="1"/>
  <c r="AP66" i="1"/>
  <c r="AL66" i="1"/>
  <c r="AO65" i="1"/>
  <c r="AK65" i="1"/>
  <c r="AO62" i="1"/>
  <c r="AQ57" i="1"/>
  <c r="BD166" i="1"/>
  <c r="BD178" i="1"/>
  <c r="BD172" i="1"/>
  <c r="BD192" i="1"/>
  <c r="BD176" i="1"/>
  <c r="BD193" i="1"/>
  <c r="BD196" i="1"/>
  <c r="BD190" i="1"/>
  <c r="BD101" i="1"/>
  <c r="BD132" i="1"/>
  <c r="BD126" i="1"/>
  <c r="BD86" i="1"/>
  <c r="BD35" i="1"/>
  <c r="BD11" i="1"/>
  <c r="BD96" i="1"/>
  <c r="BD173" i="1"/>
  <c r="BD25" i="1"/>
  <c r="BD161" i="1"/>
  <c r="BD155" i="1"/>
  <c r="BD149" i="1"/>
  <c r="BD142" i="1"/>
  <c r="BD128" i="1"/>
  <c r="BD117" i="1"/>
  <c r="BD104" i="1"/>
  <c r="BD38" i="1"/>
  <c r="BD184" i="1"/>
  <c r="BD59" i="1"/>
  <c r="BD32" i="1"/>
  <c r="BD111" i="1"/>
  <c r="BD4" i="1"/>
  <c r="BD29" i="1"/>
  <c r="BD175" i="1"/>
  <c r="BD125" i="1"/>
  <c r="BD107" i="1"/>
  <c r="BD99" i="1"/>
  <c r="BD73" i="1"/>
  <c r="BD54" i="1"/>
  <c r="BD169" i="1"/>
  <c r="BD102" i="1"/>
  <c r="BD17" i="1"/>
  <c r="BD183" i="1"/>
  <c r="BD158" i="1"/>
  <c r="BD133" i="1"/>
  <c r="BD50" i="1"/>
  <c r="BD33" i="1"/>
  <c r="BD189" i="1"/>
  <c r="BD177" i="1"/>
  <c r="BD106" i="1"/>
  <c r="BD87" i="1"/>
  <c r="BD77" i="1"/>
  <c r="BD51" i="1"/>
  <c r="BD145" i="1"/>
  <c r="BD136" i="1"/>
  <c r="BD119" i="1"/>
  <c r="BK95" i="1" l="1"/>
  <c r="BD95" i="1" s="1"/>
  <c r="BK163" i="1"/>
  <c r="BD163" i="1" s="1"/>
  <c r="AX2" i="1"/>
  <c r="BK3" i="1" l="1"/>
  <c r="BD3" i="1" s="1"/>
  <c r="BK5" i="1"/>
  <c r="BD5" i="1" s="1"/>
  <c r="BK6" i="1"/>
  <c r="BD6" i="1" s="1"/>
  <c r="BK7" i="1"/>
  <c r="BD7" i="1" s="1"/>
  <c r="BK8" i="1"/>
  <c r="BD8" i="1" s="1"/>
  <c r="BK9" i="1"/>
  <c r="BD9" i="1" s="1"/>
  <c r="BK10" i="1"/>
  <c r="BD10" i="1" s="1"/>
  <c r="BK12" i="1"/>
  <c r="BD12" i="1" s="1"/>
  <c r="BK13" i="1"/>
  <c r="BD13" i="1" s="1"/>
  <c r="BK15" i="1"/>
  <c r="BD15"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2" i="1"/>
  <c r="BD52" i="1" s="1"/>
  <c r="BK53" i="1"/>
  <c r="BD53" i="1" s="1"/>
  <c r="BK55" i="1"/>
  <c r="BD55" i="1" s="1"/>
  <c r="BK56" i="1"/>
  <c r="BD56" i="1" s="1"/>
  <c r="BK57" i="1"/>
  <c r="BD57" i="1" s="1"/>
  <c r="BK60" i="1"/>
  <c r="BD60" i="1" s="1"/>
  <c r="BK61" i="1"/>
  <c r="BD61" i="1" s="1"/>
  <c r="BK62" i="1"/>
  <c r="BD62" i="1" s="1"/>
  <c r="BK63" i="1"/>
  <c r="BD63" i="1" s="1"/>
  <c r="BK65" i="1"/>
  <c r="BD65" i="1" s="1"/>
  <c r="BK66" i="1"/>
  <c r="BD66" i="1" s="1"/>
  <c r="BK68" i="1"/>
  <c r="BD68" i="1" s="1"/>
  <c r="BK69" i="1"/>
  <c r="BD69" i="1" s="1"/>
  <c r="BK70" i="1"/>
  <c r="BD70" i="1" s="1"/>
  <c r="BK71" i="1"/>
  <c r="BD71" i="1" s="1"/>
  <c r="BK72" i="1"/>
  <c r="BD72" i="1" s="1"/>
  <c r="BK74" i="1"/>
  <c r="BD74" i="1" s="1"/>
  <c r="BK76" i="1"/>
  <c r="BD76" i="1" s="1"/>
  <c r="BK78" i="1"/>
  <c r="BD78" i="1" s="1"/>
  <c r="BK79" i="1"/>
  <c r="BD79" i="1" s="1"/>
  <c r="BK80" i="1"/>
  <c r="BD80" i="1" s="1"/>
  <c r="BK81" i="1"/>
  <c r="BD81" i="1" s="1"/>
  <c r="BK82" i="1"/>
  <c r="BD82" i="1" s="1"/>
  <c r="BK84" i="1"/>
  <c r="BD84" i="1" s="1"/>
  <c r="BK85" i="1"/>
  <c r="BD85" i="1" s="1"/>
  <c r="BK88" i="1"/>
  <c r="BD88" i="1" s="1"/>
  <c r="BK89" i="1"/>
  <c r="BD89" i="1" s="1"/>
  <c r="BK90" i="1"/>
  <c r="BD90" i="1" s="1"/>
  <c r="BK92" i="1"/>
  <c r="BD92" i="1" s="1"/>
  <c r="BK94" i="1"/>
  <c r="BD94" i="1" s="1"/>
  <c r="BK97" i="1"/>
  <c r="BD97" i="1" s="1"/>
  <c r="BK98" i="1"/>
  <c r="BD98" i="1" s="1"/>
  <c r="BK100" i="1"/>
  <c r="BD100" i="1" s="1"/>
  <c r="BK103" i="1"/>
  <c r="BD103" i="1" s="1"/>
  <c r="BK105" i="1"/>
  <c r="BD105" i="1" s="1"/>
  <c r="BK108" i="1"/>
  <c r="BD108" i="1" s="1"/>
  <c r="BK109" i="1"/>
  <c r="BD109" i="1" s="1"/>
  <c r="BK110" i="1"/>
  <c r="BD110" i="1" s="1"/>
  <c r="BK112" i="1"/>
  <c r="BD112" i="1" s="1"/>
  <c r="BK114" i="1"/>
  <c r="BD114" i="1" s="1"/>
  <c r="BK115" i="1"/>
  <c r="BD115" i="1" s="1"/>
  <c r="BK116" i="1"/>
  <c r="BD116" i="1" s="1"/>
  <c r="BK118" i="1"/>
  <c r="BD118" i="1" s="1"/>
  <c r="BK120" i="1"/>
  <c r="BD120" i="1" s="1"/>
  <c r="BK121" i="1"/>
  <c r="BD121" i="1" s="1"/>
  <c r="BK122" i="1"/>
  <c r="BD122" i="1" s="1"/>
  <c r="BK127" i="1"/>
  <c r="BD127" i="1" s="1"/>
  <c r="BK129" i="1"/>
  <c r="BD129" i="1" s="1"/>
  <c r="BK130" i="1"/>
  <c r="BD130" i="1" s="1"/>
  <c r="BK131" i="1"/>
  <c r="BD131" i="1" s="1"/>
  <c r="BK134" i="1"/>
  <c r="BD134" i="1" s="1"/>
  <c r="BK137" i="1"/>
  <c r="BD137" i="1" s="1"/>
  <c r="BK138" i="1"/>
  <c r="BD138" i="1" s="1"/>
  <c r="BK139" i="1"/>
  <c r="BD139" i="1" s="1"/>
  <c r="BK140" i="1"/>
  <c r="BD140" i="1" s="1"/>
  <c r="BK141" i="1"/>
  <c r="BD141" i="1" s="1"/>
  <c r="BK143" i="1"/>
  <c r="BD143" i="1" s="1"/>
  <c r="BK144" i="1"/>
  <c r="BD144" i="1" s="1"/>
  <c r="BK147" i="1"/>
  <c r="BD147" i="1" s="1"/>
  <c r="BK148" i="1"/>
  <c r="BD148" i="1" s="1"/>
  <c r="BK150" i="1"/>
  <c r="BD150" i="1" s="1"/>
  <c r="BK151" i="1"/>
  <c r="BD151" i="1" s="1"/>
  <c r="BK152" i="1"/>
  <c r="BD152" i="1" s="1"/>
  <c r="BK153" i="1"/>
  <c r="BD153" i="1" s="1"/>
  <c r="BK154" i="1"/>
  <c r="BD154" i="1" s="1"/>
  <c r="BK156" i="1"/>
  <c r="BD156" i="1" s="1"/>
  <c r="BK157" i="1"/>
  <c r="BD157" i="1" s="1"/>
  <c r="BK160" i="1"/>
  <c r="BD160" i="1" s="1"/>
  <c r="BK159" i="1"/>
  <c r="BD159" i="1" s="1"/>
  <c r="BK162" i="1"/>
  <c r="BD162" i="1" s="1"/>
  <c r="BK165" i="1"/>
  <c r="BD165" i="1" s="1"/>
  <c r="BK167" i="1"/>
  <c r="BD167" i="1" s="1"/>
  <c r="BK168" i="1"/>
  <c r="BD168" i="1" s="1"/>
  <c r="BK170" i="1"/>
  <c r="BD170" i="1" s="1"/>
  <c r="BK171" i="1"/>
  <c r="BD171" i="1" s="1"/>
  <c r="BK179" i="1"/>
  <c r="BD179" i="1" s="1"/>
  <c r="BK180" i="1"/>
  <c r="BD180" i="1" s="1"/>
  <c r="BK181" i="1"/>
  <c r="BD181" i="1" s="1"/>
  <c r="BK182" i="1"/>
  <c r="BD182" i="1" s="1"/>
  <c r="BK185" i="1"/>
  <c r="BD185" i="1" s="1"/>
  <c r="BK186" i="1"/>
  <c r="BD186" i="1" s="1"/>
  <c r="BK191" i="1"/>
  <c r="BD191" i="1" s="1"/>
  <c r="BK194" i="1"/>
  <c r="BD194" i="1" s="1"/>
  <c r="BK195" i="1"/>
  <c r="BD195" i="1" s="1"/>
  <c r="BK197" i="1"/>
  <c r="BD197" i="1" s="1"/>
  <c r="BE2" i="1" l="1"/>
  <c r="W2" i="1" l="1"/>
  <c r="X2" i="1"/>
  <c r="Y2" i="1"/>
  <c r="Z2" i="1"/>
  <c r="AA2" i="1"/>
  <c r="AB2" i="1"/>
  <c r="AC2" i="1"/>
  <c r="AD2" i="1"/>
  <c r="AE2" i="1"/>
  <c r="AF2" i="1"/>
  <c r="AG2" i="1"/>
  <c r="AH2" i="1"/>
  <c r="AI2" i="1"/>
  <c r="AJ2" i="1"/>
  <c r="AQ2" i="1" l="1"/>
  <c r="AO2" i="1"/>
  <c r="AM2" i="1"/>
  <c r="AP2" i="1"/>
  <c r="AL2" i="1"/>
  <c r="AN2" i="1"/>
  <c r="AK2" i="1"/>
  <c r="AY2" i="1"/>
  <c r="AZ2" i="1"/>
  <c r="BA2" i="1"/>
  <c r="BB2" i="1"/>
  <c r="BC2" i="1"/>
  <c r="BI2" i="1"/>
  <c r="BK2" i="1"/>
  <c r="BD2" i="1" l="1"/>
</calcChain>
</file>

<file path=xl/sharedStrings.xml><?xml version="1.0" encoding="utf-8"?>
<sst xmlns="http://schemas.openxmlformats.org/spreadsheetml/2006/main" count="1899" uniqueCount="809">
  <si>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</si>
  <si>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</si>
  <si>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</si>
  <si>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</si>
  <si>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</si>
  <si>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</si>
  <si>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</si>
  <si>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</si>
  <si>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</si>
  <si>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</si>
  <si>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</si>
  <si>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</si>
  <si>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</si>
  <si>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</si>
  <si>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</si>
  <si>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</si>
  <si>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</si>
  <si>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</si>
  <si>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</si>
  <si>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</si>
  <si>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</si>
  <si>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</si>
  <si>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</si>
  <si>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Bar Louie</t>
  </si>
  <si>
    <t>Island Grill</t>
  </si>
  <si>
    <t>Cusines</t>
  </si>
  <si>
    <t>Coopersmith's Pub &amp; Brewing</t>
  </si>
  <si>
    <t>Burger, Pizza, Bar Food</t>
  </si>
  <si>
    <t>medium</t>
  </si>
  <si>
    <t>5 Old Town Sq, Fort Collins 80524</t>
  </si>
  <si>
    <t>Choice City Butcher &amp; Deli</t>
  </si>
  <si>
    <t>Breakfast, Diner, Sandwich</t>
  </si>
  <si>
    <t>104 W Olive St, Fort Collins 80524</t>
  </si>
  <si>
    <t>Jay's Bistro</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</si>
  <si>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</si>
  <si>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</si>
  <si>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</si>
  <si>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</si>
  <si>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</si>
  <si>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</si>
  <si>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</si>
  <si>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</si>
  <si>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</si>
  <si>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</si>
  <si>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</si>
  <si>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</si>
  <si>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</si>
  <si>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</si>
  <si>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</si>
  <si>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</si>
  <si>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</si>
  <si>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</si>
  <si>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</si>
  <si>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</si>
  <si>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</si>
  <si>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</si>
  <si>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Beau Jo's Pizza</t>
  </si>
  <si>
    <t>Italian, Pizza</t>
  </si>
  <si>
    <t>100 N College Ave, Fort Collins 80524</t>
  </si>
  <si>
    <t>Rodizio Grill</t>
  </si>
  <si>
    <t>Brazilian</t>
  </si>
  <si>
    <t>200 Jefferson St, Fort Collins 80524</t>
  </si>
  <si>
    <t>Melting Pot</t>
  </si>
  <si>
    <t>European</t>
  </si>
  <si>
    <t>334 E Mountain Ave, Fort Collins 80524</t>
  </si>
  <si>
    <t>Austin's American Grill</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</si>
  <si>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</si>
  <si>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</si>
  <si>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</si>
  <si>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</si>
  <si>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</si>
  <si>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</si>
  <si>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</si>
  <si>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</si>
  <si>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</si>
  <si>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</si>
  <si>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</si>
  <si>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</si>
  <si>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</si>
  <si>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</si>
  <si>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</si>
  <si>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</si>
  <si>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</si>
  <si>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</si>
  <si>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</si>
  <si>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</si>
  <si>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</si>
  <si>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</si>
  <si>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</si>
  <si>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</si>
  <si>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</si>
  <si>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</si>
  <si>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</si>
  <si>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</si>
  <si>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</si>
  <si>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Krazy Karl's Pizza</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</si>
  <si>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</si>
  <si>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</si>
  <si>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</si>
  <si>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</si>
  <si>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</si>
  <si>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</si>
  <si>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</si>
  <si>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</si>
  <si>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</si>
  <si>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</si>
  <si>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</si>
  <si>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</si>
  <si>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</si>
  <si>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Avogadro's Number</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</si>
  <si>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</si>
  <si>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</si>
  <si>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</si>
  <si>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</si>
  <si>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</si>
  <si>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</si>
  <si>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</si>
  <si>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</si>
  <si>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</si>
  <si>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</si>
  <si>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</si>
  <si>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</si>
  <si>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</si>
  <si>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</si>
  <si>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</si>
  <si>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</si>
  <si>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</si>
  <si>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</si>
  <si>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</si>
  <si>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</si>
  <si>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</si>
  <si>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Jim's Wings</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</si>
  <si>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</si>
  <si>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</si>
  <si>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</si>
  <si>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</si>
  <si>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</si>
  <si>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</si>
  <si>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</si>
  <si>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</si>
  <si>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Ace Gillett's Lounge</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</si>
  <si>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</si>
  <si>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</si>
  <si>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</si>
  <si>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</si>
  <si>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</si>
  <si>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</si>
  <si>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</si>
  <si>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</si>
  <si>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</si>
  <si>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</si>
  <si>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</si>
  <si>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</si>
  <si>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</si>
  <si>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</si>
  <si>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</si>
  <si>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</si>
  <si>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</si>
  <si>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</si>
  <si>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</si>
  <si>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</si>
  <si>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</si>
  <si>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Illegal Pete's</t>
  </si>
  <si>
    <t>320 Walnut Street, Fort Collins, CO 80524</t>
  </si>
  <si>
    <t>Maxline Brewing</t>
  </si>
  <si>
    <t>2724 McClelland Drive Unit 190, Fort Collins, CO 80525</t>
  </si>
  <si>
    <t>Music City Hot Chicken</t>
  </si>
  <si>
    <t>111 W. Prospect Road, Propsector Shops, Fort Collins, CO 80525</t>
  </si>
  <si>
    <t>Nick's Italian</t>
  </si>
  <si>
    <t>1100 S. College Avenue, Fort Collins, CO 80524</t>
  </si>
  <si>
    <t>RARE Italian</t>
  </si>
  <si>
    <t>Italian, Steak</t>
  </si>
  <si>
    <t>101 S. College Avenue, Fort Collins, CO 80524</t>
  </si>
  <si>
    <t>Cocktails, Burgers, Bar Food</t>
  </si>
  <si>
    <t>321 E Foothills Pkwy, Fort Collins, CO 80525</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</si>
  <si>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</si>
  <si>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</si>
  <si>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</si>
  <si>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</si>
  <si>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</si>
  <si>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</si>
  <si>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</si>
  <si>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</si>
  <si>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</si>
  <si>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Fuzzy's Taco Shop - Elizabeth</t>
  </si>
  <si>
    <t>1335 W. Elizabeth Street, Fort Collins, CO 80521</t>
  </si>
  <si>
    <t>Fuzzy's Taco Shop - Harmony</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</si>
  <si>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</si>
  <si>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</si>
  <si>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</si>
  <si>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</si>
  <si>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</si>
  <si>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</si>
  <si>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</si>
  <si>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</si>
  <si>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</si>
  <si>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</si>
  <si>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</si>
  <si>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</si>
  <si>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</si>
  <si>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</si>
  <si>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</si>
  <si>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</si>
  <si>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</si>
  <si>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</si>
  <si>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</si>
  <si>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</si>
  <si>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</si>
  <si>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</si>
  <si>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</si>
  <si>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Scrumpy's</t>
  </si>
  <si>
    <t>Cidery, Sandwich</t>
  </si>
  <si>
    <t> 215 N. College Avenue, Fort Collins, CO 80524</t>
  </si>
  <si>
    <t>Snowbank Brewing</t>
  </si>
  <si>
    <t>225 N. Lemay Avenue, Suite 1, Fort Collins, CO 80524</t>
  </si>
  <si>
    <t>The Colorado Room</t>
  </si>
  <si>
    <t>642 S. College Ave, Fort Collins, CO 80524</t>
  </si>
  <si>
    <t>Tony's Bar</t>
  </si>
  <si>
    <t>Cocktails</t>
  </si>
  <si>
    <t>224 S. College Avenue, Fort Collins, CO 80524</t>
  </si>
  <si>
    <t>Tortilla Marissa's</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</si>
  <si>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</si>
  <si>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</si>
  <si>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</si>
  <si>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</si>
  <si>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</si>
  <si>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</si>
  <si>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</si>
  <si>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</si>
  <si>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</si>
  <si>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</si>
  <si>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</si>
  <si>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</si>
  <si>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</si>
  <si>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</si>
  <si>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</si>
  <si>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</si>
  <si>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</si>
  <si>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</si>
  <si>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</si>
  <si>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</si>
  <si>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Numerous food and drink specials including a wide selection of oysters, mussels, and shrimp</t>
  </si>
  <si>
    <t>Big Al's Burgers &amp; Dogs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</si>
  <si>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</si>
  <si>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</si>
  <si>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</si>
  <si>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</si>
  <si>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</si>
  <si>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</si>
  <si>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</si>
  <si>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</si>
  <si>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</si>
  <si>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</si>
  <si>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</si>
  <si>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</si>
  <si>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</si>
  <si>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</si>
  <si>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</si>
  <si>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</si>
  <si>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</si>
  <si>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</si>
  <si>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</si>
  <si>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Bondi's Beach Bar</t>
  </si>
  <si>
    <t>11 Old Town Square #120, Fort Collins, CO 80524</t>
  </si>
  <si>
    <t>Elliot's Martini Bar</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</si>
  <si>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</si>
  <si>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</si>
  <si>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</si>
  <si>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</si>
  <si>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</si>
  <si>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</si>
  <si>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</si>
  <si>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</si>
  <si>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</si>
  <si>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</si>
  <si>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</si>
  <si>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</si>
  <si>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</si>
  <si>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</si>
  <si>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</si>
  <si>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</si>
  <si>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</si>
  <si>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</si>
  <si>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</si>
  <si>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</si>
  <si>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</si>
  <si>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</si>
  <si>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</si>
  <si>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</si>
  <si>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</si>
  <si>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</si>
  <si>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</si>
  <si>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</si>
  <si>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</si>
  <si>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</si>
  <si>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</si>
  <si>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BJ's Restaurant &amp; Brewhouse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</si>
  <si>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</si>
  <si>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</si>
  <si>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</si>
  <si>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</si>
  <si>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</si>
  <si>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</si>
  <si>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</si>
  <si>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</si>
  <si>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</si>
  <si>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</si>
  <si>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</si>
  <si>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</si>
  <si>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</si>
  <si>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</si>
  <si>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</si>
  <si>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</si>
  <si>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</si>
  <si>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</si>
  <si>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</si>
  <si>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</si>
  <si>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</si>
  <si>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</si>
  <si>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</si>
  <si>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</si>
  <si>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</si>
  <si>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</si>
  <si>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</si>
  <si>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</si>
  <si>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</si>
  <si>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</si>
  <si>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</si>
  <si>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</si>
  <si>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</si>
  <si>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</si>
  <si>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</si>
  <si>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</si>
  <si>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</si>
  <si>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</si>
  <si>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</si>
  <si>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</si>
  <si>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</si>
  <si>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http://www.barlouie.com/locations/states/colorado/foothills-mall-fort-collins/</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</si>
  <si>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</si>
  <si>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</si>
  <si>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</si>
  <si>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</si>
  <si>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</si>
  <si>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</si>
  <si>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</si>
  <si>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</si>
  <si>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</si>
  <si>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</si>
  <si>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</si>
  <si>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</si>
  <si>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</si>
  <si>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</si>
  <si>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</si>
  <si>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</si>
  <si>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</si>
  <si>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</si>
  <si>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</si>
  <si>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</si>
  <si>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</si>
  <si>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</si>
  <si>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</si>
  <si>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</si>
  <si>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</si>
  <si>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</si>
  <si>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</si>
  <si>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</si>
  <si>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</si>
  <si>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</si>
  <si>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</si>
  <si>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</si>
  <si>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</si>
  <si>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</si>
  <si>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</si>
  <si>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Hop Grenade</t>
  </si>
  <si>
    <t>Torchys Tacos</t>
  </si>
  <si>
    <t>Beer</t>
  </si>
  <si>
    <t>Tacos</t>
  </si>
  <si>
    <t>https://www.longhornsteakhouse.com/home</t>
  </si>
  <si>
    <t>http://finsconcepts.com/restaurants/smokin-fins-grill/</t>
  </si>
  <si>
    <t>347 E. FOOTHILLS PKWY,  #120 FORT COLLINS, CO 80525</t>
  </si>
  <si>
    <t>https://www.hopgrenadefoco.com/</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</si>
  <si>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</si>
  <si>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</si>
  <si>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</si>
  <si>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</si>
  <si>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</si>
  <si>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</si>
  <si>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</si>
  <si>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</si>
  <si>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</si>
  <si>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</si>
  <si>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</si>
  <si>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</si>
  <si>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</si>
  <si>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</si>
  <si>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</si>
  <si>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</si>
  <si>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</si>
  <si>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</si>
  <si>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</si>
  <si>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</si>
  <si>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</si>
  <si>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</si>
  <si>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</si>
  <si>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</si>
  <si>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</si>
  <si>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</si>
  <si>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</si>
  <si>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</si>
  <si>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</si>
  <si>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</si>
  <si>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</si>
  <si>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</si>
  <si>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</si>
  <si>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</si>
  <si>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</si>
  <si>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</si>
  <si>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</si>
  <si>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</si>
  <si>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</si>
  <si>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</si>
  <si>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</si>
  <si>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</si>
  <si>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</si>
  <si>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</si>
  <si>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</si>
  <si>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</si>
  <si>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</si>
  <si>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</si>
  <si>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</si>
  <si>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</si>
  <si>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</si>
  <si>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</si>
  <si>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</si>
  <si>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</si>
  <si>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</si>
  <si>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</si>
  <si>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Famous Dave's BBQ</t>
  </si>
  <si>
    <t>Garlic Knot</t>
  </si>
  <si>
    <t>Inca</t>
  </si>
  <si>
    <t>Old Chicago Timberline</t>
  </si>
  <si>
    <t>Pueblo Viejo</t>
  </si>
  <si>
    <t>Ryan's Sports Grill</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</si>
  <si>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</si>
  <si>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</si>
  <si>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</si>
  <si>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</si>
  <si>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</si>
  <si>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</si>
  <si>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</si>
  <si>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</si>
  <si>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</si>
  <si>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</si>
  <si>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</si>
  <si>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</si>
  <si>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</si>
  <si>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</si>
  <si>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</si>
  <si>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</si>
  <si>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</si>
  <si>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</si>
  <si>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</si>
  <si>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</si>
  <si>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</si>
  <si>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</si>
  <si>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</si>
  <si>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</si>
  <si>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</si>
  <si>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</si>
  <si>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</si>
  <si>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</si>
  <si>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</si>
  <si>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</si>
  <si>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$2.50 Coors Lights &amp; Coors Drafts &lt;br&gt; $3.50 Select Craft Drafts &lt;br&gt; $4 House Margaritas &lt;br&gt; $3 Wells &lt;br&gt; Free Chips and Salsa w/ Bar purchase</t>
  </si>
  <si>
    <t>$3.25 Domestic Pints &lt;br&gt; $3.00 Shot Specials &lt;br&gt; $3.50 Well Drinks &lt;br&gt; $4.25 Micro Beer Pints &lt;br&gt; $4.00 House Wines &lt;br&gt; $5.00 Margaritas &lt;br&gt; $6.00 House Martinis</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</si>
  <si>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</si>
  <si>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</si>
  <si>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Mule: $7 &lt;br&gt; Martini: $6 &lt;br&gt; Select Cocktails: $6 &lt;br&gt; Season Beer: $6 &lt;br&gt; Wines: $5 &lt;br&gt; Draft Beer: $1.50 off &lt;br&gt; Fish &amp; Chips with Beer: $24.95 &lt;br&gt; Wide range of appetizers</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</si>
  <si>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</si>
  <si>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</si>
  <si>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</si>
  <si>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</si>
  <si>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</si>
  <si>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</si>
  <si>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</si>
  <si>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Austin's American Grill (W. Mountain)</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</si>
  <si>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</si>
  <si>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</si>
  <si>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</si>
  <si>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</si>
  <si>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</si>
  <si>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</si>
  <si>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</si>
  <si>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</si>
  <si>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</si>
  <si>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</si>
  <si>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</si>
  <si>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</si>
  <si>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</si>
  <si>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</si>
  <si>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</si>
  <si>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</si>
  <si>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</si>
  <si>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</si>
  <si>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</si>
  <si>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</si>
  <si>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</si>
  <si>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Special kids meal menu</t>
  </si>
  <si>
    <t>Domenic's Restaurant</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</si>
  <si>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</si>
  <si>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</si>
  <si>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</si>
  <si>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</si>
  <si>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</si>
  <si>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</si>
  <si>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</si>
  <si>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</si>
  <si>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</si>
  <si>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William Oliver's</t>
  </si>
  <si>
    <t>2608 S Timberline Rd, Fort Collins, CO 80525</t>
  </si>
  <si>
    <t>https://www.williamolivers.com/</t>
  </si>
  <si>
    <t>Town Pump</t>
  </si>
  <si>
    <t>124 N College Ave, Fort Collins, CO 80524</t>
  </si>
  <si>
    <t>steaks</t>
  </si>
  <si>
    <t>151 N College Ave, Fort Collins, CO 80524</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</si>
  <si>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</si>
  <si>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</si>
  <si>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</si>
  <si>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</si>
  <si>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</si>
  <si>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</si>
  <si>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</si>
  <si>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</si>
  <si>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</si>
  <si>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</si>
  <si>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</si>
  <si>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</si>
  <si>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</si>
  <si>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</si>
  <si>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</si>
  <si>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</si>
  <si>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</si>
  <si>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</si>
  <si>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</si>
  <si>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</si>
  <si>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</si>
  <si>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</si>
  <si>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</si>
  <si>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</si>
  <si>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</si>
  <si>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</si>
  <si>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</si>
  <si>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</si>
  <si>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</si>
  <si>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</si>
  <si>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</si>
  <si>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</si>
  <si>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</si>
  <si>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</si>
  <si>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</si>
  <si>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</si>
  <si>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</si>
  <si>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</si>
  <si>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</si>
  <si>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</si>
  <si>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</si>
  <si>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</si>
  <si>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</si>
  <si>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</si>
  <si>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</si>
  <si>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</si>
  <si>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</si>
  <si>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</si>
  <si>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</si>
  <si>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</si>
  <si>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</si>
  <si>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</si>
  <si>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</si>
  <si>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</si>
  <si>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</si>
  <si>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</si>
  <si>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</si>
  <si>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</si>
  <si>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</si>
  <si>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</si>
  <si>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</si>
  <si>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</si>
  <si>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</si>
  <si>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</si>
  <si>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</si>
  <si>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</si>
  <si>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</si>
  <si>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</si>
  <si>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</si>
  <si>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</si>
  <si>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</si>
  <si>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</si>
  <si>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</si>
  <si>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</si>
  <si>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</si>
  <si>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</si>
  <si>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</si>
  <si>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</si>
  <si>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</si>
  <si>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</si>
  <si>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</si>
  <si>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</si>
  <si>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</si>
  <si>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</si>
  <si>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</si>
  <si>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</si>
  <si>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</si>
  <si>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</si>
  <si>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Cacciatore at Heller's Kitchen</t>
  </si>
  <si>
    <t>Elevated Sandwiches</t>
  </si>
  <si>
    <t>Rainbow Restaurant</t>
  </si>
  <si>
    <t>Simmer</t>
  </si>
  <si>
    <t>Snack Attack Specialty Sandwiches &amp; Brews</t>
  </si>
  <si>
    <t>Ocean's Bar &amp; Grill</t>
  </si>
  <si>
    <t>R Bar and Lounge</t>
  </si>
  <si>
    <t>NOCO Distillery</t>
  </si>
  <si>
    <t>Mojeaux's</t>
  </si>
  <si>
    <t>Drunken Monkey</t>
  </si>
  <si>
    <t>Blue Door</t>
  </si>
  <si>
    <t>West End Pub</t>
  </si>
  <si>
    <t>Downtown Artery</t>
  </si>
  <si>
    <t>Ramskellar Pub &amp; Grub</t>
  </si>
  <si>
    <t>Sahara Night Smoke Lounge</t>
  </si>
  <si>
    <t>Sundance Steakhouse &amp; Saloon</t>
  </si>
  <si>
    <t>Match Ups Pool Hall</t>
  </si>
  <si>
    <t>Swing Station</t>
  </si>
  <si>
    <t>Ten Bears Winery</t>
  </si>
  <si>
    <t>Hodi's Half Note</t>
  </si>
  <si>
    <t>J J's Lounge</t>
  </si>
  <si>
    <t>Everyday Joe's Coffee House</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</si>
  <si>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</si>
  <si>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</si>
  <si>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</si>
  <si>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</si>
  <si>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</si>
  <si>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</si>
  <si>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</si>
  <si>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</si>
  <si>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</si>
  <si>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820 City Park Ave Fort Collins CO</t>
  </si>
  <si>
    <t>151 S College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</si>
  <si>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</si>
  <si>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</si>
  <si>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</si>
  <si>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</si>
  <si>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</si>
  <si>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</si>
  <si>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</si>
  <si>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</si>
  <si>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</si>
  <si>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</si>
  <si>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</si>
  <si>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</si>
  <si>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</si>
  <si>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The Still Whiskey Steaks</t>
  </si>
  <si>
    <t>https://www.aggietheatre.com/</t>
  </si>
  <si>
    <t>http://bluedoorfortcollins.com/</t>
  </si>
  <si>
    <t>$2.50 off craft cocktails&lt;br&gt;$5 Wine&lt;br&gt;Sharable bites menu</t>
  </si>
  <si>
    <t>https://www.downtownartery.com/</t>
  </si>
  <si>
    <t>http://www.thedrunkmonkey.com/</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</si>
  <si>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</si>
  <si>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</si>
  <si>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</si>
  <si>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</si>
  <si>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</si>
  <si>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</si>
  <si>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</si>
  <si>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</si>
  <si>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</si>
  <si>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</si>
  <si>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</si>
  <si>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</si>
  <si>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</si>
  <si>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</si>
  <si>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</si>
  <si>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</si>
  <si>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</si>
  <si>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</si>
  <si>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</si>
  <si>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</si>
  <si>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</si>
  <si>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</si>
  <si>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</si>
  <si>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</si>
  <si>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</si>
  <si>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</si>
  <si>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</si>
  <si>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Select Wines - $5&lt;br&gt;Select Beers - $5&lt;br&gt; Cocktails and Food - $2 off</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</si>
  <si>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</si>
  <si>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</si>
  <si>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</si>
  <si>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</si>
  <si>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</si>
  <si>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</si>
  <si>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</si>
  <si>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</si>
  <si>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</si>
  <si>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</si>
  <si>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</si>
  <si>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</si>
  <si>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</si>
  <si>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</si>
  <si>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</si>
  <si>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</si>
  <si>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</si>
  <si>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</si>
  <si>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</si>
  <si>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</si>
  <si>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</si>
  <si>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</si>
  <si>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</si>
  <si>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</si>
  <si>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</si>
  <si>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</si>
  <si>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</si>
  <si>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</si>
  <si>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</si>
  <si>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</si>
  <si>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</si>
  <si>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</si>
  <si>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</si>
  <si>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</si>
  <si>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</si>
  <si>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</si>
  <si>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</si>
  <si>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</si>
  <si>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</si>
  <si>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</si>
  <si>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</si>
  <si>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</si>
  <si>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</si>
  <si>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</si>
  <si>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</si>
  <si>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</si>
  <si>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</si>
  <si>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</si>
  <si>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</si>
  <si>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</si>
  <si>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</si>
  <si>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</si>
  <si>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</si>
  <si>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</si>
  <si>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</si>
  <si>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</si>
  <si>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Sundays: $2 off Bloody Mary’s &lt;br&gt; Wed-Thur: &lt;br&gt; $6 select cocktails including mules &lt;br&gt; Spinach Artichoke Dip $8&lt;br&gt;Bacon Wrapped Scallops $13&lt;br&gt;Meat and Cheese Board $13</t>
  </si>
  <si>
    <t>$3.50 All 14 oz Drafts&lt;br&gt;$4.50 Wines by the Glass&lt;br&gt;$5.50 Signauture Martinis&lt;br&gt;Half Off Select Appetizers and Flatbreads</t>
  </si>
  <si>
    <t>Taste and Savor Wine Bar</t>
  </si>
  <si>
    <t>3581 E Harmony Rd Suite 130, Fort Collins, CO 80528</t>
  </si>
  <si>
    <t>Special pricing on a sparkling, white, rose and red by the glass. Discount prices on cheese board and cheese bread.</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</si>
  <si>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</si>
  <si>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</si>
  <si>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</si>
  <si>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</si>
  <si>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</si>
  <si>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</si>
  <si>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</si>
  <si>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</si>
  <si>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</si>
  <si>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</si>
  <si>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</si>
  <si>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</si>
  <si>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</si>
  <si>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</si>
  <si>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HOUSE RED, WHITE, SPARKLING ROSE 5&lt;br&gt;PORCH SLING 5&lt;br&gt;ELDERFLOWER MIMOSA 6&lt;br&gt;ELEVATION KOLSCH 4&lt;br&gt;STEM PEAR CIDER (GF) 4&lt;br&gt;EQUINOX SPACE GHOST IPA 4&lt;br&gt;STRING FRIES 4&lt;br&gt;SWEET POTATO FRIES 5&lt;br&gt;GRILLED CHEESE DIPPERS 7&lt;br&gt;PRETZEL BITES 4</t>
  </si>
  <si>
    <t>Mugs Coffee Lounge</t>
  </si>
  <si>
    <t xml:space="preserve"> 261 S College Ave, Fort Collins, CO 80521</t>
  </si>
  <si>
    <t>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</si>
  <si>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</si>
  <si>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$1 Tenders&lt;br&gt;$4 Beer &amp; keg cocktails&lt;br&gt;$5 wine</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</si>
  <si>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</si>
  <si>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</si>
  <si>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Wed-Thur&lt;br&gt;$2 wells and bombs&lt;br&gt;$3 double&lt;br&gt; $4 Long Island&lt;br&gt;Fri-Sat&lt;br&gt;$2 wells&lt;br&gt;$2.5 draughts &lt;br&gt; $4 Long Island&lt;br&gt;Sunday Funday &lt;br&gt;11am-6pm: $2 mimosas, $3 New Belgium pints, $3 Bloody Marys&lt;br&gt;6pm-2am: $2 wells and bombs, $4 Long Islands</t>
  </si>
  <si>
    <t xml:space="preserve">$2.50 Single &amp; $4.50 Double Well Cocktails&lt;br&gt;$3.25 Select Micro Pints&lt;br&gt;&lt;br&gt;Monday:Free pool ALL DAY!&lt;br&gt;Wednesday:2 for 1 Burgers 5pm-9 and$1 Pints 9pm-12 with a Live DJ&lt;br&gt;Thursday:all day happy hour&lt;br&gt;Sunday:$3 Local Pints
</t>
  </si>
  <si>
    <t>$3.50 Well Drinks and Micro drafts&lt;br&gt;$4.50 Wine by the glass, Premium Drafts, Mules, Classics, Mojitos and Margs&lt;br&gt;$5.50 Shareable Plates</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</si>
  <si>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</si>
  <si>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</si>
  <si>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</si>
  <si>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</si>
  <si>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 xml:space="preserve"> $2 off all drafts &lt;br&gt; $3.50 Wells &lt;br&gt; $2 shared bites and tots</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</si>
  <si>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</si>
  <si>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</si>
  <si>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</si>
  <si>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</si>
  <si>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</si>
  <si>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</si>
  <si>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</si>
  <si>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</si>
  <si>
    <t>$2 off martinis &lt;br&gt; $2 off tapas&lt;br&gt;Dirty Wednesday: $6 house dirty martinis and a special dirty menu all night.</t>
  </si>
  <si>
    <t>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t>
  </si>
  <si>
    <t>Drink Specials 11am - 6pm&lt;br&gt;Food Specials 3pm-6pm&lt;br&gt;$4 Colorado Drafts &lt;br&gt; $5 Select Glasses of Wine, $2 off all other wines by the glass &lt;br&gt; $5 Sangria &lt;br&gt; &lt;b&gt;Food&lt;/b&gt;&lt;br&gt;SIDE HOUSE SALAD 5 &lt;Br&gt;MARINATED OLIVES 5&lt;Br&gt;BEEF SLIDER 5&lt;Br&gt;PULLED PORK SLIDER 5&lt;Br&gt;FRENCH FRIES 5&lt;Br&gt;HOUSE MADE RICOTTA 9&lt;Br&gt;HOUSEMADE FOCACCIA 4&lt;Br&gt;HEIRLOOM TOMATOES 8&lt;Br&gt;HAPPY HOUR CHEESE AND CHARCUTERIE 14&lt;Br&gt;BRUSSEL SPROUTS 7</t>
  </si>
  <si>
    <t>$6 house wines and cocktails&lt;br&gt;$5 well cocktails&lt;br&gt;$4 canned beer&lt;br&gt;$1 off draft beer&lt;br&gt;$1.25 raw oysters&lt;br&gt;$6 small plates&lt;br&gt;$10 Reggie burger, a shot, and a beer</t>
  </si>
  <si>
    <t xml:space="preserve">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t>
  </si>
  <si>
    <t>$5 wine &lt;br&gt; $1 off all draft beers &lt;br&gt;$4 well drinks&lt;br&gt; Speciality Cocktails $5-$9 &lt;br&gt;&lt;br&gt; Food: &lt;br&gt; $6 - Bacon Cheese Fries &lt;br&gt; $6 - Onion Rings/French Fries &lt;br&gt; $5 - Potato Skins &lt;br&gt; $9 - Roasted Bone Marrow (add a spicy rye shooter for $4)&lt;br&gt;$11 - steamed mussels&lt;br&gt;$10 - flatbread bruschetta&lt;br&gt;$5 - wedge salad</t>
  </si>
  <si>
    <t>$7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t>
  </si>
  <si>
    <t>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</si>
  <si>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Mon-Thurs&lt;br&gt;2 for 1 burger of the day&lt;br&gt;$2 Odell Lagers&lt;br&gt;1/2 rare cellar bottles&lt;br&gt;Fri&lt;br&gt;1/2 off sausage boards&lt;br&gt;2 for 1 noco mules&lt;br&gt;$2 Odell lagers&lt;br&gt;Wed Slider Special - $1 off beers and $1 sliders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</si>
  <si>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t>
  </si>
  <si>
    <t>&lt;b&gt;Drink Specials&lt;/b&gt;&lt;br&gt;$1 off 8oz pours&lt;br&gt;$2 off 12oz pours&lt;br&gt;$3 off 16oz pours  &lt;br&gt;$5 glasses of wine&lt;br&gt;&lt;b&gt;Food Specials&lt;/b&gt;&lt;br&gt;$1 wings (up to 24)&lt;br&gt;$3 chips &amp; salsa (no refill)&lt;br&gt;$4 fire&lt;br&gt;$5 artisan flatbreads&lt;br&gt;$4 Mozzarella Sticks&lt;br&gt;&lt;b&gt;Daily Food Specials&lt;/b&gt;&lt;br&gt;Two Dollar Tuesdays ($2 select beers and tacos)&lt;br&gt;Wing Wednesdays&lt;br&gt;Friday Night Flights - 4oz beers paired with 4oz bites&lt;br&gt;Game Night Specials: Monday and Thursday - $3 12oz cans, $5 nachos, $6 basket of wings and fries</t>
  </si>
  <si>
    <t>Draft beers $3.00 &lt;br&gt; Budwiser $2.00 &lt;br&gt; House Wine $3.75 &lt;br&gt;$3.00 Pizza by the slice&lt;br&gt;$5.00 Fried Mozzarella&lt;br&gt;$4.00 Parmesan Fries&lt;br&gt;$5.00 Fried Calamari&lt;br&gt;$5.00 Chicken Wings&lt;br&gt;&lt;b&gt;Wine Mondays!&lt;/b&gt;Half off all bottles of wine from 5 to 9pm on Mondays</t>
  </si>
  <si>
    <t>Envy Brewing</t>
  </si>
  <si>
    <t>$1 off all drafts&lt;br&gt;$3.50 you call it gin and vodka singles</t>
  </si>
  <si>
    <t>https://www.envybrewing.com/</t>
  </si>
  <si>
    <t>3027 E Harmony Rd Suite #2, Fort Collins, CO 80528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</si>
</sst>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x14ac:knownFonts="1">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
      <sz val="11"/>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7"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1"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1"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1"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1"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1"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2" fillId="0" borderId="0" applyNumberFormat="0" applyFill="0" applyBorder="0" applyAlignment="0" applyProtection="0"/>
    <xf numFmtId="0" fontId="23" fillId="4" borderId="0" applyNumberFormat="0" applyBorder="0" applyAlignment="0" applyProtection="0"/>
    <xf numFmtId="0" fontId="7" fillId="12" borderId="0" applyNumberFormat="0" applyBorder="0" applyAlignment="0" applyProtection="0"/>
    <xf numFmtId="0" fontId="7" fillId="16"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cellStyleXfs>
  <cellXfs count="17">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3" fillId="0" borderId="0" xfId="0" applyFont="1"/>
    <xf numFmtId="0" fontId="4" fillId="0" borderId="0" xfId="0" applyFont="1"/>
    <xf numFmtId="0" fontId="3" fillId="0" borderId="0" xfId="0" applyFont="1" applyAlignment="1">
      <alignment horizontal="left" vertical="center"/>
    </xf>
    <xf numFmtId="0" fontId="6" fillId="0" borderId="0" xfId="0" applyFont="1"/>
    <xf numFmtId="0" fontId="24" fillId="0" borderId="0" xfId="0" applyFont="1" applyAlignment="1">
      <alignment horizontal="left" vertical="center"/>
    </xf>
    <xf numFmtId="0" fontId="2" fillId="0" borderId="0" xfId="1" applyAlignment="1">
      <alignment horizontal="left" vertical="center"/>
    </xf>
    <xf numFmtId="0" fontId="24" fillId="0" borderId="0" xfId="0" applyFont="1"/>
    <xf numFmtId="0" fontId="5" fillId="0" borderId="0" xfId="0" applyFont="1" applyAlignment="1">
      <alignment vertical="center"/>
    </xf>
    <xf numFmtId="0" fontId="25" fillId="0" borderId="0" xfId="0" applyFont="1"/>
    <xf numFmtId="0" fontId="26" fillId="0" borderId="0" xfId="0" applyFont="1"/>
    <xf numFmtId="0" fontId="27" fillId="0" borderId="0" xfId="0" applyFont="1"/>
    <xf numFmtId="0" fontId="28"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arlouie.com/locations/states/colorado/foothills-mall-fort-collins/"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horseanddragonbrewing.com/" TargetMode="External"/><Relationship Id="rId47" Type="http://schemas.openxmlformats.org/officeDocument/2006/relationships/hyperlink" Target="http://www.scrumpys.net/" TargetMode="External"/><Relationship Id="rId50" Type="http://schemas.openxmlformats.org/officeDocument/2006/relationships/hyperlink" Target="http://www.tortillamarissas.com/" TargetMode="External"/><Relationship Id="rId55" Type="http://schemas.openxmlformats.org/officeDocument/2006/relationships/hyperlink" Target="http://www.thefoxandthecrow.net/" TargetMode="External"/><Relationship Id="rId63" Type="http://schemas.openxmlformats.org/officeDocument/2006/relationships/hyperlink" Target="http://www.austinsamericangrill.com/" TargetMode="External"/><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9" Type="http://schemas.openxmlformats.org/officeDocument/2006/relationships/hyperlink" Target="http://www.alleycatcoffeehouse.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blueagavegrillcolorado.com/menu/" TargetMode="External"/><Relationship Id="rId45" Type="http://schemas.openxmlformats.org/officeDocument/2006/relationships/hyperlink" Target="http://www.pourbrothers.com/" TargetMode="External"/><Relationship Id="rId53" Type="http://schemas.openxmlformats.org/officeDocument/2006/relationships/hyperlink" Target="http://www.elliotsmartini.com/" TargetMode="External"/><Relationship Id="rId58" Type="http://schemas.openxmlformats.org/officeDocument/2006/relationships/hyperlink" Target="http://www.socialfortcollins.com/" TargetMode="External"/><Relationship Id="rId66" Type="http://schemas.openxmlformats.org/officeDocument/2006/relationships/hyperlink" Target="https://themayorofoldtown.com/" TargetMode="External"/><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hecoloradoroom.com/" TargetMode="External"/><Relationship Id="rId57" Type="http://schemas.openxmlformats.org/officeDocument/2006/relationships/hyperlink" Target="http://www.luckyjoes.com/" TargetMode="External"/><Relationship Id="rId61" Type="http://schemas.openxmlformats.org/officeDocument/2006/relationships/hyperlink" Target="https://www.hopgrenadefoco.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mobbmountain.com/" TargetMode="External"/><Relationship Id="rId52" Type="http://schemas.openxmlformats.org/officeDocument/2006/relationships/hyperlink" Target="http://www.blindpigfortcollins.com/" TargetMode="External"/><Relationship Id="rId60" Type="http://schemas.openxmlformats.org/officeDocument/2006/relationships/hyperlink" Target="http://emporiumftcollins.com/" TargetMode="External"/><Relationship Id="rId65" Type="http://schemas.openxmlformats.org/officeDocument/2006/relationships/hyperlink" Target="https://www.yelp.com/biz/avuncular-bobs-beerhouse-fort-collins"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intersectbrewing.com/" TargetMode="External"/><Relationship Id="rId48" Type="http://schemas.openxmlformats.org/officeDocument/2006/relationships/hyperlink" Target="http://www.snowbank.beer/" TargetMode="External"/><Relationship Id="rId56" Type="http://schemas.openxmlformats.org/officeDocument/2006/relationships/hyperlink" Target="http://www.highpointbar.com/" TargetMode="External"/><Relationship Id="rId64" Type="http://schemas.openxmlformats.org/officeDocument/2006/relationships/hyperlink" Target="https://www.thestillwhiskeysteaks.com/" TargetMode="External"/><Relationship Id="rId8" Type="http://schemas.openxmlformats.org/officeDocument/2006/relationships/hyperlink" Target="http://www.eastmoonasianbistroco.com/" TargetMode="External"/><Relationship Id="rId51" Type="http://schemas.openxmlformats.org/officeDocument/2006/relationships/hyperlink" Target="http://www.zweibrewing.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road34.com/" TargetMode="External"/><Relationship Id="rId59" Type="http://schemas.openxmlformats.org/officeDocument/2006/relationships/hyperlink" Target="http://www.trailheadtavern.com/" TargetMode="External"/><Relationship Id="rId67" Type="http://schemas.openxmlformats.org/officeDocument/2006/relationships/printerSettings" Target="../printerSettings/printerSettings1.bin"/><Relationship Id="rId20" Type="http://schemas.openxmlformats.org/officeDocument/2006/relationships/hyperlink" Target="http://www.avogadros.com/" TargetMode="External"/><Relationship Id="rId41" Type="http://schemas.openxmlformats.org/officeDocument/2006/relationships/hyperlink" Target="http://www.feistyspirits.com/" TargetMode="External"/><Relationship Id="rId54" Type="http://schemas.openxmlformats.org/officeDocument/2006/relationships/hyperlink" Target="http://www.theforgepublickhouse.com/" TargetMode="External"/><Relationship Id="rId62" Type="http://schemas.openxmlformats.org/officeDocument/2006/relationships/hyperlink" Target="https://www.dcoakesbrewhouse.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197"/>
  <sheetViews>
    <sheetView tabSelected="1" zoomScale="85" zoomScaleNormal="85" workbookViewId="0">
      <pane xSplit="4" ySplit="1" topLeftCell="H96" activePane="bottomRight" state="frozen"/>
      <selection pane="topRight" activeCell="E1" sqref="E1"/>
      <selection pane="bottomLeft" activeCell="U86" sqref="U86"/>
      <selection pane="bottomRight" activeCell="L105" sqref="L105:M105"/>
    </sheetView>
  </sheetViews>
  <sheetFormatPr defaultColWidth="9.1796875" defaultRowHeight="21" customHeight="1" x14ac:dyDescent="0.35"/>
  <cols>
    <col min="3" max="3" width="19.81640625" customWidth="1"/>
    <col min="4" max="36" width="6" customWidth="1"/>
    <col min="37" max="37" width="10.81640625" customWidth="1"/>
    <col min="38" max="38" width="13.54296875" customWidth="1"/>
    <col min="39" max="39" width="13" customWidth="1"/>
    <col min="40" max="42" width="10.26953125" customWidth="1"/>
    <col min="43" max="43" width="15.81640625" customWidth="1"/>
    <col min="50" max="50" width="90.54296875" bestFit="1" customWidth="1"/>
    <col min="51" max="51" width="5.54296875" bestFit="1" customWidth="1"/>
    <col min="53" max="53" width="10.1796875" customWidth="1"/>
    <col min="57" max="57" width="53.54296875" customWidth="1"/>
    <col min="58" max="58" width="19.453125" customWidth="1"/>
  </cols>
  <sheetData>
    <row r="1" spans="2:64" ht="21" customHeight="1" x14ac:dyDescent="0.35">
      <c r="B1" t="s">
        <v>0</v>
      </c>
      <c r="C1" t="s">
        <v>1</v>
      </c>
      <c r="D1" t="s">
        <v>25</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402</v>
      </c>
      <c r="X1" t="s">
        <v>403</v>
      </c>
      <c r="Y1" t="s">
        <v>404</v>
      </c>
      <c r="Z1" t="s">
        <v>405</v>
      </c>
      <c r="AA1" t="s">
        <v>406</v>
      </c>
      <c r="AB1" t="s">
        <v>407</v>
      </c>
      <c r="AC1" t="s">
        <v>408</v>
      </c>
      <c r="AD1" t="s">
        <v>409</v>
      </c>
      <c r="AE1" t="s">
        <v>410</v>
      </c>
      <c r="AF1" t="s">
        <v>411</v>
      </c>
      <c r="AG1" t="s">
        <v>412</v>
      </c>
      <c r="AH1" t="s">
        <v>413</v>
      </c>
      <c r="AI1" t="s">
        <v>414</v>
      </c>
      <c r="AJ1" t="s">
        <v>415</v>
      </c>
      <c r="AK1" t="s">
        <v>395</v>
      </c>
      <c r="AL1" t="s">
        <v>396</v>
      </c>
      <c r="AM1" t="s">
        <v>397</v>
      </c>
      <c r="AN1" t="s">
        <v>398</v>
      </c>
      <c r="AO1" t="s">
        <v>399</v>
      </c>
      <c r="AP1" t="s">
        <v>400</v>
      </c>
      <c r="AQ1" t="s">
        <v>401</v>
      </c>
      <c r="AR1" t="s">
        <v>17</v>
      </c>
      <c r="AS1" t="s">
        <v>298</v>
      </c>
      <c r="AT1" t="s">
        <v>299</v>
      </c>
      <c r="AU1" t="s">
        <v>292</v>
      </c>
      <c r="AV1" t="s">
        <v>21</v>
      </c>
      <c r="AW1" t="s">
        <v>22</v>
      </c>
      <c r="AY1" s="4"/>
      <c r="BD1" t="s">
        <v>416</v>
      </c>
      <c r="BE1" t="s">
        <v>417</v>
      </c>
      <c r="BF1" t="s">
        <v>422</v>
      </c>
      <c r="BG1" t="s">
        <v>424</v>
      </c>
      <c r="BH1" t="s">
        <v>425</v>
      </c>
      <c r="BJ1" t="s">
        <v>427</v>
      </c>
      <c r="BL1" t="s">
        <v>428</v>
      </c>
    </row>
    <row r="2" spans="2:64" ht="21" customHeight="1" x14ac:dyDescent="0.35">
      <c r="B2" t="s">
        <v>446</v>
      </c>
      <c r="C2" t="s">
        <v>420</v>
      </c>
      <c r="E2" t="s">
        <v>423</v>
      </c>
      <c r="G2" t="s">
        <v>447</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448</v>
      </c>
      <c r="AU2" t="s">
        <v>294</v>
      </c>
      <c r="AV2" s="3" t="s">
        <v>301</v>
      </c>
      <c r="AW2" s="3" t="s">
        <v>301</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8" t="s">
        <v>482</v>
      </c>
    </row>
    <row r="3" spans="2:64" ht="21" customHeight="1" x14ac:dyDescent="0.35">
      <c r="B3" t="s">
        <v>140</v>
      </c>
      <c r="C3" t="s">
        <v>418</v>
      </c>
      <c r="D3" t="s">
        <v>141</v>
      </c>
      <c r="E3" t="s">
        <v>423</v>
      </c>
      <c r="G3" s="1" t="s">
        <v>142</v>
      </c>
      <c r="H3">
        <v>1600</v>
      </c>
      <c r="I3">
        <v>1800</v>
      </c>
      <c r="J3">
        <v>1600</v>
      </c>
      <c r="K3">
        <v>1800</v>
      </c>
      <c r="L3">
        <v>1600</v>
      </c>
      <c r="M3">
        <v>1800</v>
      </c>
      <c r="N3">
        <v>1600</v>
      </c>
      <c r="O3">
        <v>1800</v>
      </c>
      <c r="P3">
        <v>1600</v>
      </c>
      <c r="Q3">
        <v>1800</v>
      </c>
      <c r="R3">
        <v>1600</v>
      </c>
      <c r="S3">
        <v>1800</v>
      </c>
      <c r="T3">
        <v>1600</v>
      </c>
      <c r="U3">
        <v>1800</v>
      </c>
      <c r="V3" t="s">
        <v>759</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6" si="25">IF(H3&gt;0,CONCATENATE(IF(W3&lt;=12,W3,W3-12),IF(OR(W3&lt;12,W3=24),"am","pm"),"-",IF(X3&lt;=12,X3,X3-12),IF(OR(X3&lt;12,X3=24),"am","pm")),"")</f>
        <v>4pm-6pm</v>
      </c>
      <c r="AL3" t="str">
        <f t="shared" ref="AL3:AL66" si="26">IF(J3&gt;0,CONCATENATE(IF(Y3&lt;=12,Y3,Y3-12),IF(OR(Y3&lt;12,Y3=24),"am","pm"),"-",IF(Z3&lt;=12,Z3,Z3-12),IF(OR(Z3&lt;12,Z3=24),"am","pm")),"")</f>
        <v>4pm-6pm</v>
      </c>
      <c r="AM3" t="str">
        <f t="shared" ref="AM3:AM66" si="27">IF(L3&gt;0,CONCATENATE(IF(AA3&lt;=12,AA3,AA3-12),IF(OR(AA3&lt;12,AA3=24),"am","pm"),"-",IF(AB3&lt;=12,AB3,AB3-12),IF(OR(AB3&lt;12,AB3=24),"am","pm")),"")</f>
        <v>4pm-6pm</v>
      </c>
      <c r="AN3" t="str">
        <f t="shared" ref="AN3:AN66" si="28">IF(N3&gt;0,CONCATENATE(IF(AC3&lt;=12,AC3,AC3-12),IF(OR(AC3&lt;12,AC3=24),"am","pm"),"-",IF(AD3&lt;=12,AD3,AD3-12),IF(OR(AD3&lt;12,AD3=24),"am","pm")),"")</f>
        <v>4pm-6pm</v>
      </c>
      <c r="AO3" t="str">
        <f t="shared" ref="AO3:AO66" si="29">IF(P3&gt;0,CONCATENATE(IF(AE3&lt;=12,AE3,AE3-12),IF(OR(AE3&lt;12,AE3=24),"am","pm"),"-",IF(AF3&lt;=12,AF3,AF3-12),IF(OR(AF3&lt;12,AF3=24),"am","pm")),"")</f>
        <v>4pm-6pm</v>
      </c>
      <c r="AP3" t="str">
        <f t="shared" ref="AP3:AP66" si="30">IF(R3&gt;0,CONCATENATE(IF(AG3&lt;=12,AG3,AG3-12),IF(OR(AG3&lt;12,AG3=24),"am","pm"),"-",IF(AH3&lt;=12,AH3,AH3-12),IF(OR(AH3&lt;12,AH3=24),"am","pm")),"")</f>
        <v>4pm-6pm</v>
      </c>
      <c r="AQ3" t="str">
        <f t="shared" ref="AQ3:AQ66" si="31">IF(T3&gt;0,CONCATENATE(IF(AI3&lt;=12,AI3,AI3-12),IF(OR(AI3&lt;12,AI3=24),"am","pm"),"-",IF(AJ3&lt;=12,AJ3,AJ3-12),IF(OR(AJ3&lt;12,AJ3=24),"am","pm")),"")</f>
        <v>4pm-6pm</v>
      </c>
      <c r="AR3" s="5" t="s">
        <v>247</v>
      </c>
      <c r="AU3" t="s">
        <v>293</v>
      </c>
      <c r="AV3" s="3" t="s">
        <v>301</v>
      </c>
      <c r="AW3" s="3" t="s">
        <v>302</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x14ac:dyDescent="0.35">
      <c r="B4" t="s">
        <v>636</v>
      </c>
      <c r="C4" t="s">
        <v>418</v>
      </c>
      <c r="E4" t="s">
        <v>423</v>
      </c>
      <c r="G4" t="s">
        <v>656</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661</v>
      </c>
      <c r="AU4" t="s">
        <v>293</v>
      </c>
      <c r="AV4" s="3" t="s">
        <v>302</v>
      </c>
      <c r="AW4" s="3" t="s">
        <v>302</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x14ac:dyDescent="0.35">
      <c r="B5" t="s">
        <v>146</v>
      </c>
      <c r="C5" t="s">
        <v>303</v>
      </c>
      <c r="D5" t="s">
        <v>147</v>
      </c>
      <c r="E5" t="s">
        <v>54</v>
      </c>
      <c r="G5" s="1" t="s">
        <v>148</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328</v>
      </c>
      <c r="AU5" t="s">
        <v>28</v>
      </c>
      <c r="AV5" s="3" t="s">
        <v>302</v>
      </c>
      <c r="AW5" s="3" t="s">
        <v>302</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x14ac:dyDescent="0.35">
      <c r="B6" t="s">
        <v>483</v>
      </c>
      <c r="C6" t="s">
        <v>303</v>
      </c>
      <c r="D6" t="s">
        <v>484</v>
      </c>
      <c r="E6" t="s">
        <v>54</v>
      </c>
      <c r="G6" s="1" t="s">
        <v>485</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28</v>
      </c>
      <c r="AV6" s="3" t="s">
        <v>302</v>
      </c>
      <c r="AW6" s="3" t="s">
        <v>302</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x14ac:dyDescent="0.35">
      <c r="B7" t="s">
        <v>149</v>
      </c>
      <c r="C7" t="s">
        <v>419</v>
      </c>
      <c r="D7" t="s">
        <v>267</v>
      </c>
      <c r="E7" t="s">
        <v>423</v>
      </c>
      <c r="G7" t="s">
        <v>150</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329</v>
      </c>
      <c r="AS7" t="s">
        <v>290</v>
      </c>
      <c r="AT7" t="s">
        <v>300</v>
      </c>
      <c r="AU7" t="s">
        <v>294</v>
      </c>
      <c r="AV7" s="3" t="s">
        <v>302</v>
      </c>
      <c r="AW7" s="3" t="s">
        <v>302</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x14ac:dyDescent="0.35">
      <c r="B8" t="s">
        <v>65</v>
      </c>
      <c r="C8" t="s">
        <v>420</v>
      </c>
      <c r="D8" t="s">
        <v>66</v>
      </c>
      <c r="E8" t="s">
        <v>423</v>
      </c>
      <c r="G8" s="1" t="s">
        <v>67</v>
      </c>
      <c r="H8">
        <v>1600</v>
      </c>
      <c r="I8">
        <v>1800</v>
      </c>
      <c r="J8">
        <v>1500</v>
      </c>
      <c r="K8">
        <v>1800</v>
      </c>
      <c r="L8">
        <v>1500</v>
      </c>
      <c r="M8">
        <v>1800</v>
      </c>
      <c r="N8">
        <v>1500</v>
      </c>
      <c r="O8">
        <v>1800</v>
      </c>
      <c r="P8">
        <v>1500</v>
      </c>
      <c r="Q8">
        <v>1800</v>
      </c>
      <c r="R8">
        <v>1500</v>
      </c>
      <c r="S8">
        <v>1800</v>
      </c>
      <c r="T8">
        <v>1600</v>
      </c>
      <c r="U8">
        <v>1800</v>
      </c>
      <c r="V8" t="s">
        <v>760</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306</v>
      </c>
      <c r="AS8" t="s">
        <v>290</v>
      </c>
      <c r="AU8" t="s">
        <v>294</v>
      </c>
      <c r="AV8" s="3" t="s">
        <v>301</v>
      </c>
      <c r="AW8" s="3" t="s">
        <v>301</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x14ac:dyDescent="0.35">
      <c r="B9" t="s">
        <v>486</v>
      </c>
      <c r="C9" t="s">
        <v>418</v>
      </c>
      <c r="D9" t="s">
        <v>487</v>
      </c>
      <c r="E9" t="s">
        <v>423</v>
      </c>
      <c r="G9" s="1" t="s">
        <v>488</v>
      </c>
      <c r="H9">
        <v>1600</v>
      </c>
      <c r="I9">
        <v>1800</v>
      </c>
      <c r="J9">
        <v>1500</v>
      </c>
      <c r="K9">
        <v>1800</v>
      </c>
      <c r="L9">
        <v>1500</v>
      </c>
      <c r="M9">
        <v>1800</v>
      </c>
      <c r="N9">
        <v>1500</v>
      </c>
      <c r="O9">
        <v>1800</v>
      </c>
      <c r="P9">
        <v>1500</v>
      </c>
      <c r="Q9">
        <v>1800</v>
      </c>
      <c r="R9">
        <v>1500</v>
      </c>
      <c r="S9">
        <v>1800</v>
      </c>
      <c r="T9">
        <v>1600</v>
      </c>
      <c r="U9">
        <v>1800</v>
      </c>
      <c r="V9" t="s">
        <v>760</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306</v>
      </c>
      <c r="AS9" t="s">
        <v>290</v>
      </c>
      <c r="AU9" t="s">
        <v>293</v>
      </c>
      <c r="AV9" s="3" t="s">
        <v>301</v>
      </c>
      <c r="AW9" s="3" t="s">
        <v>301</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x14ac:dyDescent="0.35">
      <c r="B10" t="s">
        <v>109</v>
      </c>
      <c r="C10" t="s">
        <v>303</v>
      </c>
      <c r="D10" t="s">
        <v>110</v>
      </c>
      <c r="E10" t="s">
        <v>423</v>
      </c>
      <c r="G10" s="1" t="s">
        <v>111</v>
      </c>
      <c r="H10">
        <v>900</v>
      </c>
      <c r="I10">
        <v>2400</v>
      </c>
      <c r="J10">
        <v>1100</v>
      </c>
      <c r="K10">
        <v>2400</v>
      </c>
      <c r="L10">
        <v>1100</v>
      </c>
      <c r="M10">
        <v>2400</v>
      </c>
      <c r="N10">
        <v>1100</v>
      </c>
      <c r="O10">
        <v>2400</v>
      </c>
      <c r="P10">
        <v>1100</v>
      </c>
      <c r="Q10">
        <v>2400</v>
      </c>
      <c r="R10">
        <v>1100</v>
      </c>
      <c r="S10">
        <v>2400</v>
      </c>
      <c r="T10">
        <v>900</v>
      </c>
      <c r="U10">
        <v>2400</v>
      </c>
      <c r="V10" t="s">
        <v>243</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319</v>
      </c>
      <c r="AS10" t="s">
        <v>290</v>
      </c>
      <c r="AU10" t="s">
        <v>28</v>
      </c>
      <c r="AV10" s="3" t="s">
        <v>301</v>
      </c>
      <c r="AW10" s="3" t="s">
        <v>302</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x14ac:dyDescent="0.35">
      <c r="B11" s="2" t="s">
        <v>536</v>
      </c>
      <c r="C11" t="s">
        <v>303</v>
      </c>
      <c r="D11" t="s">
        <v>528</v>
      </c>
      <c r="E11" t="s">
        <v>423</v>
      </c>
      <c r="G11" s="1" t="s">
        <v>537</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9" t="s">
        <v>538</v>
      </c>
      <c r="AU11" t="s">
        <v>28</v>
      </c>
      <c r="AV11" s="3" t="s">
        <v>302</v>
      </c>
      <c r="AW11" s="3" t="s">
        <v>302</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x14ac:dyDescent="0.35">
      <c r="B12" t="s">
        <v>489</v>
      </c>
      <c r="C12" t="s">
        <v>419</v>
      </c>
      <c r="D12" t="s">
        <v>487</v>
      </c>
      <c r="E12" t="s">
        <v>423</v>
      </c>
      <c r="G12" s="1" t="s">
        <v>490</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294</v>
      </c>
      <c r="AV12" s="3" t="s">
        <v>302</v>
      </c>
      <c r="AW12" s="3" t="s">
        <v>302</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x14ac:dyDescent="0.35">
      <c r="B13" t="s">
        <v>491</v>
      </c>
      <c r="C13" t="s">
        <v>418</v>
      </c>
      <c r="E13" t="s">
        <v>423</v>
      </c>
      <c r="G13" s="1" t="s">
        <v>492</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293</v>
      </c>
      <c r="AV13" s="3" t="s">
        <v>302</v>
      </c>
      <c r="AW13" s="3" t="s">
        <v>302</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x14ac:dyDescent="0.35">
      <c r="B14" t="s">
        <v>680</v>
      </c>
      <c r="C14" t="s">
        <v>304</v>
      </c>
      <c r="E14" t="s">
        <v>423</v>
      </c>
      <c r="G14" s="1" t="s">
        <v>681</v>
      </c>
      <c r="H14">
        <v>1500</v>
      </c>
      <c r="I14">
        <v>1800</v>
      </c>
      <c r="J14">
        <v>1500</v>
      </c>
      <c r="K14">
        <v>1800</v>
      </c>
      <c r="L14">
        <v>1500</v>
      </c>
      <c r="M14">
        <v>1800</v>
      </c>
      <c r="N14">
        <v>1500</v>
      </c>
      <c r="O14">
        <v>1800</v>
      </c>
      <c r="P14">
        <v>1500</v>
      </c>
      <c r="Q14">
        <v>1800</v>
      </c>
      <c r="R14">
        <v>1500</v>
      </c>
      <c r="S14">
        <v>1800</v>
      </c>
      <c r="T14">
        <v>1500</v>
      </c>
      <c r="U14">
        <v>1800</v>
      </c>
      <c r="V14" s="13" t="s">
        <v>684</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685</v>
      </c>
      <c r="AS14" t="s">
        <v>290</v>
      </c>
      <c r="AU14" t="s">
        <v>294</v>
      </c>
      <c r="AV14" s="6" t="s">
        <v>686</v>
      </c>
      <c r="AW14" s="3" t="s">
        <v>301</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x14ac:dyDescent="0.35">
      <c r="B15" t="s">
        <v>134</v>
      </c>
      <c r="C15" t="s">
        <v>303</v>
      </c>
      <c r="D15" t="s">
        <v>119</v>
      </c>
      <c r="E15" t="s">
        <v>54</v>
      </c>
      <c r="G15" s="1" t="s">
        <v>108</v>
      </c>
      <c r="V15" s="13"/>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326</v>
      </c>
      <c r="AU15" t="s">
        <v>28</v>
      </c>
      <c r="AV15" s="3" t="s">
        <v>302</v>
      </c>
      <c r="AW15" s="3" t="s">
        <v>302</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x14ac:dyDescent="0.35">
      <c r="B16" t="s">
        <v>23</v>
      </c>
      <c r="C16" t="s">
        <v>304</v>
      </c>
      <c r="D16" t="s">
        <v>173</v>
      </c>
      <c r="E16" t="s">
        <v>423</v>
      </c>
      <c r="G16" t="s">
        <v>174</v>
      </c>
      <c r="J16">
        <v>1600</v>
      </c>
      <c r="K16">
        <v>1900</v>
      </c>
      <c r="L16">
        <v>1600</v>
      </c>
      <c r="M16">
        <v>1900</v>
      </c>
      <c r="N16">
        <v>1600</v>
      </c>
      <c r="O16">
        <v>1900</v>
      </c>
      <c r="P16">
        <v>1600</v>
      </c>
      <c r="Q16">
        <v>1900</v>
      </c>
      <c r="R16">
        <v>1600</v>
      </c>
      <c r="S16">
        <v>1900</v>
      </c>
      <c r="V16" s="15" t="s">
        <v>751</v>
      </c>
      <c r="W16" t="str">
        <f t="shared" si="0"/>
        <v/>
      </c>
      <c r="X16" t="str">
        <f t="shared" si="1"/>
        <v/>
      </c>
      <c r="Y16">
        <f t="shared" si="2"/>
        <v>16</v>
      </c>
      <c r="Z16">
        <f t="shared" si="3"/>
        <v>19</v>
      </c>
      <c r="AA16">
        <f t="shared" si="4"/>
        <v>16</v>
      </c>
      <c r="AB16">
        <f t="shared" si="5"/>
        <v>19</v>
      </c>
      <c r="AC16">
        <f t="shared" si="6"/>
        <v>16</v>
      </c>
      <c r="AD16">
        <f t="shared" si="7"/>
        <v>19</v>
      </c>
      <c r="AE16">
        <f t="shared" si="8"/>
        <v>16</v>
      </c>
      <c r="AF16">
        <f t="shared" si="9"/>
        <v>19</v>
      </c>
      <c r="AG16">
        <f t="shared" si="10"/>
        <v>16</v>
      </c>
      <c r="AH16">
        <f t="shared" si="11"/>
        <v>19</v>
      </c>
      <c r="AI16" t="str">
        <f t="shared" si="12"/>
        <v/>
      </c>
      <c r="AJ16" t="str">
        <f t="shared" si="13"/>
        <v/>
      </c>
      <c r="AK16" t="str">
        <f t="shared" si="25"/>
        <v/>
      </c>
      <c r="AL16" t="str">
        <f t="shared" si="26"/>
        <v>4pm-7pm</v>
      </c>
      <c r="AM16" t="str">
        <f t="shared" si="27"/>
        <v>4pm-7pm</v>
      </c>
      <c r="AN16" t="str">
        <f t="shared" si="28"/>
        <v>4pm-7pm</v>
      </c>
      <c r="AO16" t="str">
        <f t="shared" si="29"/>
        <v>4pm-7pm</v>
      </c>
      <c r="AP16" t="str">
        <f t="shared" si="30"/>
        <v>4pm-7pm</v>
      </c>
      <c r="AQ16" t="str">
        <f t="shared" si="31"/>
        <v/>
      </c>
      <c r="AR16" s="10" t="s">
        <v>338</v>
      </c>
      <c r="AS16" t="s">
        <v>290</v>
      </c>
      <c r="AU16" t="s">
        <v>294</v>
      </c>
      <c r="AV16" s="3" t="s">
        <v>301</v>
      </c>
      <c r="AW16" s="3" t="s">
        <v>301</v>
      </c>
      <c r="AX16" s="4" t="str">
        <f t="shared" si="15"/>
        <v>{
    'name': "Bar Louie",
    'area': "midtown",'hours': {
      'sunday-start':"", 'sunday-end':"", 'monday-start':"1600", 'monday-end':"1900", 'tuesday-start':"1600", 'tuesday-end':"1900", 'wednesday-start':"1600", 'wednesday-end':"1900", 'thursday-start':"1600", 'thursday-end':"1900", 'friday-start':"1600", 'friday-end':"1900", 'saturday-start':"", 'saturday-end':""},  'description': "$3.50 All 14 oz Drafts&lt;br&gt;$4.50 Wines by the Glass&lt;br&gt;$5.50 Signauture Martinis&lt;br&gt;Half Off Select Appetizers and Flatbreads", 'link':"http://www.barlouie.com/locations/states/colorado/foothills-mall-fort-collins/", 'pricing':"med",   'phone-number': "", 'address': "321 E Foothills Pkwy, Fort Collins, CO 80525", 'other-amenities': ['outdoor','','easy'], 'has-drink':true, 'has-food':true},</v>
      </c>
      <c r="AY16" t="str">
        <f t="shared" si="16"/>
        <v>&lt;img src=@img/outdoor.png@&gt;</v>
      </c>
      <c r="AZ16" t="str">
        <f t="shared" si="17"/>
        <v/>
      </c>
      <c r="BA16" t="str">
        <f t="shared" si="18"/>
        <v>&lt;img src=@img/easy.png@&gt;</v>
      </c>
      <c r="BB16" t="str">
        <f t="shared" si="19"/>
        <v>&lt;img src=@img/drinkicon.png@&gt;</v>
      </c>
      <c r="BC16" t="str">
        <f t="shared" si="20"/>
        <v>&lt;img src=@img/foodicon.png@&gt;</v>
      </c>
      <c r="BD16" t="str">
        <f t="shared" si="21"/>
        <v>&lt;img src=@img/outdoor.png@&gt;&lt;img src=@img/easy.png@&gt;&lt;img src=@img/drinkicon.png@&gt;&lt;img src=@img/foodicon.png@&gt;</v>
      </c>
      <c r="BE16" t="str">
        <f t="shared" si="22"/>
        <v>outdoor drink food easy med midtown</v>
      </c>
      <c r="BF16" t="str">
        <f t="shared" si="23"/>
        <v>Midtown</v>
      </c>
      <c r="BG16">
        <v>40.542237999999998</v>
      </c>
      <c r="BH16">
        <v>-105.072501</v>
      </c>
      <c r="BI16" t="str">
        <f t="shared" si="24"/>
        <v>[40.542238,-105.072501],</v>
      </c>
      <c r="BK16" t="str">
        <f>IF(BJ16&gt;0,"&lt;img src=@img/kidicon.png@&gt;","")</f>
        <v/>
      </c>
    </row>
    <row r="17" spans="2:64" ht="21" customHeight="1" x14ac:dyDescent="0.35">
      <c r="B17" t="s">
        <v>547</v>
      </c>
      <c r="C17" t="s">
        <v>303</v>
      </c>
      <c r="G17" s="6" t="s">
        <v>548</v>
      </c>
      <c r="V17" s="13" t="s">
        <v>682</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1" t="s">
        <v>549</v>
      </c>
      <c r="AS17" t="s">
        <v>290</v>
      </c>
      <c r="AU17" t="s">
        <v>294</v>
      </c>
      <c r="AV17" s="3" t="s">
        <v>302</v>
      </c>
      <c r="AW17" s="3" t="s">
        <v>302</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x14ac:dyDescent="0.35">
      <c r="B18" t="s">
        <v>56</v>
      </c>
      <c r="C18" t="s">
        <v>418</v>
      </c>
      <c r="D18" t="s">
        <v>57</v>
      </c>
      <c r="E18" t="s">
        <v>423</v>
      </c>
      <c r="G18" s="1" t="s">
        <v>58</v>
      </c>
      <c r="H18">
        <v>1500</v>
      </c>
      <c r="I18">
        <v>1800</v>
      </c>
      <c r="J18">
        <v>1500</v>
      </c>
      <c r="K18">
        <v>1800</v>
      </c>
      <c r="L18">
        <v>1500</v>
      </c>
      <c r="M18">
        <v>1800</v>
      </c>
      <c r="N18">
        <v>1500</v>
      </c>
      <c r="O18">
        <v>1800</v>
      </c>
      <c r="P18">
        <v>1500</v>
      </c>
      <c r="Q18">
        <v>1800</v>
      </c>
      <c r="R18">
        <v>1500</v>
      </c>
      <c r="S18">
        <v>1800</v>
      </c>
      <c r="T18">
        <v>1500</v>
      </c>
      <c r="U18">
        <v>1800</v>
      </c>
      <c r="V18" s="15" t="s">
        <v>761</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5" t="s">
        <v>235</v>
      </c>
      <c r="AS18" t="s">
        <v>290</v>
      </c>
      <c r="AU18" t="s">
        <v>28</v>
      </c>
      <c r="AV18" s="3" t="s">
        <v>301</v>
      </c>
      <c r="AW18" s="3" t="s">
        <v>301</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33">IF(BJ18&gt;0,"&lt;img src=@img/kidicon.png@&gt;","")</f>
        <v>&lt;img src=@img/kidicon.png@&gt;</v>
      </c>
      <c r="BL18" t="s">
        <v>429</v>
      </c>
    </row>
    <row r="19" spans="2:64" ht="21" customHeight="1" x14ac:dyDescent="0.35">
      <c r="B19" t="s">
        <v>242</v>
      </c>
      <c r="C19" t="s">
        <v>418</v>
      </c>
      <c r="D19" t="s">
        <v>106</v>
      </c>
      <c r="E19" t="s">
        <v>54</v>
      </c>
      <c r="G19" s="1" t="s">
        <v>107</v>
      </c>
      <c r="V19" s="13" t="s">
        <v>683</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0" t="s">
        <v>317</v>
      </c>
      <c r="AU19" t="s">
        <v>28</v>
      </c>
      <c r="AV19" s="3" t="s">
        <v>302</v>
      </c>
      <c r="AW19" s="3" t="s">
        <v>302</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33"/>
        <v/>
      </c>
    </row>
    <row r="20" spans="2:64" ht="21" customHeight="1" x14ac:dyDescent="0.35">
      <c r="B20" t="s">
        <v>52</v>
      </c>
      <c r="C20" t="s">
        <v>303</v>
      </c>
      <c r="D20" t="s">
        <v>53</v>
      </c>
      <c r="E20" t="s">
        <v>54</v>
      </c>
      <c r="G20" s="1" t="s">
        <v>55</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305</v>
      </c>
      <c r="AU20" t="s">
        <v>28</v>
      </c>
      <c r="AV20" s="3" t="s">
        <v>302</v>
      </c>
      <c r="AW20" s="3" t="s">
        <v>302</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33"/>
        <v/>
      </c>
    </row>
    <row r="21" spans="2:64" ht="21" customHeight="1" x14ac:dyDescent="0.35">
      <c r="B21" t="s">
        <v>296</v>
      </c>
      <c r="C21" t="s">
        <v>420</v>
      </c>
      <c r="D21" t="s">
        <v>78</v>
      </c>
      <c r="E21" t="s">
        <v>423</v>
      </c>
      <c r="G21" s="6" t="s">
        <v>285</v>
      </c>
      <c r="H21">
        <v>2200</v>
      </c>
      <c r="I21">
        <v>2400</v>
      </c>
      <c r="J21">
        <v>1500</v>
      </c>
      <c r="K21">
        <v>1900</v>
      </c>
      <c r="L21">
        <v>1500</v>
      </c>
      <c r="M21">
        <v>1900</v>
      </c>
      <c r="N21">
        <v>1500</v>
      </c>
      <c r="O21">
        <v>1900</v>
      </c>
      <c r="P21">
        <v>1500</v>
      </c>
      <c r="Q21">
        <v>1900</v>
      </c>
      <c r="R21">
        <v>1500</v>
      </c>
      <c r="S21">
        <v>1900</v>
      </c>
      <c r="T21">
        <v>2200</v>
      </c>
      <c r="U21">
        <v>2400</v>
      </c>
      <c r="V21" t="s">
        <v>762</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5" t="s">
        <v>297</v>
      </c>
      <c r="AU21" t="s">
        <v>294</v>
      </c>
      <c r="AV21" s="3" t="s">
        <v>301</v>
      </c>
      <c r="AW21" s="3" t="s">
        <v>301</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33"/>
        <v/>
      </c>
    </row>
    <row r="22" spans="2:64" ht="21" customHeight="1" x14ac:dyDescent="0.35">
      <c r="B22" t="s">
        <v>151</v>
      </c>
      <c r="C22" t="s">
        <v>303</v>
      </c>
      <c r="D22" t="s">
        <v>267</v>
      </c>
      <c r="E22" t="s">
        <v>423</v>
      </c>
      <c r="G22" t="s">
        <v>152</v>
      </c>
      <c r="H22">
        <v>1100</v>
      </c>
      <c r="I22">
        <v>1800</v>
      </c>
      <c r="J22">
        <v>1100</v>
      </c>
      <c r="K22">
        <v>1800</v>
      </c>
      <c r="L22">
        <v>1100</v>
      </c>
      <c r="M22">
        <v>1800</v>
      </c>
      <c r="N22">
        <v>1100</v>
      </c>
      <c r="O22">
        <v>1800</v>
      </c>
      <c r="P22">
        <v>1100</v>
      </c>
      <c r="Q22">
        <v>1800</v>
      </c>
      <c r="R22">
        <v>1100</v>
      </c>
      <c r="S22">
        <v>1800</v>
      </c>
      <c r="T22">
        <v>1100</v>
      </c>
      <c r="U22">
        <v>1800</v>
      </c>
      <c r="V22" t="s">
        <v>764</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7" t="s">
        <v>268</v>
      </c>
      <c r="AS22" t="s">
        <v>290</v>
      </c>
      <c r="AU22" t="s">
        <v>294</v>
      </c>
      <c r="AV22" s="3" t="s">
        <v>301</v>
      </c>
      <c r="AW22" s="3" t="s">
        <v>302</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33"/>
        <v>&lt;img src=@img/kidicon.png@&gt;</v>
      </c>
      <c r="BL22" t="s">
        <v>430</v>
      </c>
    </row>
    <row r="23" spans="2:64" ht="21" customHeight="1" x14ac:dyDescent="0.35">
      <c r="B23" t="s">
        <v>261</v>
      </c>
      <c r="C23" t="s">
        <v>418</v>
      </c>
      <c r="D23" t="s">
        <v>78</v>
      </c>
      <c r="E23" t="s">
        <v>423</v>
      </c>
      <c r="G23" s="6" t="s">
        <v>286</v>
      </c>
      <c r="J23">
        <v>1000</v>
      </c>
      <c r="K23">
        <v>1400</v>
      </c>
      <c r="L23">
        <v>1400</v>
      </c>
      <c r="M23">
        <v>1900</v>
      </c>
      <c r="N23">
        <v>1400</v>
      </c>
      <c r="O23">
        <v>1900</v>
      </c>
      <c r="P23">
        <v>1400</v>
      </c>
      <c r="Q23">
        <v>1900</v>
      </c>
      <c r="R23">
        <v>1400</v>
      </c>
      <c r="S23">
        <v>1900</v>
      </c>
      <c r="T23">
        <v>1100</v>
      </c>
      <c r="U23">
        <v>1600</v>
      </c>
      <c r="V23" t="s">
        <v>765</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353</v>
      </c>
      <c r="AU23" t="s">
        <v>293</v>
      </c>
      <c r="AV23" s="3" t="s">
        <v>301</v>
      </c>
      <c r="AW23" s="3" t="s">
        <v>301</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33"/>
        <v>&lt;img src=@img/kidicon.png@&gt;</v>
      </c>
      <c r="BL23" t="s">
        <v>431</v>
      </c>
    </row>
    <row r="24" spans="2:64" ht="21" customHeight="1" x14ac:dyDescent="0.35">
      <c r="B24" t="s">
        <v>175</v>
      </c>
      <c r="C24" t="s">
        <v>418</v>
      </c>
      <c r="D24" t="s">
        <v>53</v>
      </c>
      <c r="E24" t="s">
        <v>423</v>
      </c>
      <c r="G24" t="s">
        <v>176</v>
      </c>
      <c r="J24">
        <v>1500</v>
      </c>
      <c r="K24">
        <v>1800</v>
      </c>
      <c r="L24">
        <v>1500</v>
      </c>
      <c r="M24">
        <v>1800</v>
      </c>
      <c r="N24">
        <v>1500</v>
      </c>
      <c r="O24">
        <v>1800</v>
      </c>
      <c r="P24">
        <v>1500</v>
      </c>
      <c r="Q24">
        <v>1800</v>
      </c>
      <c r="R24">
        <v>1500</v>
      </c>
      <c r="S24">
        <v>1800</v>
      </c>
      <c r="V24" t="s">
        <v>766</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339</v>
      </c>
      <c r="AS24" t="s">
        <v>290</v>
      </c>
      <c r="AU24" t="s">
        <v>293</v>
      </c>
      <c r="AV24" s="3" t="s">
        <v>301</v>
      </c>
      <c r="AW24" s="3" t="s">
        <v>301</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33"/>
        <v/>
      </c>
    </row>
    <row r="25" spans="2:64" ht="21" customHeight="1" x14ac:dyDescent="0.35">
      <c r="B25" t="s">
        <v>624</v>
      </c>
      <c r="C25" t="s">
        <v>418</v>
      </c>
      <c r="E25" t="s">
        <v>423</v>
      </c>
      <c r="G25" t="s">
        <v>647</v>
      </c>
      <c r="P25">
        <v>2000</v>
      </c>
      <c r="Q25">
        <v>2400</v>
      </c>
      <c r="R25">
        <v>1800</v>
      </c>
      <c r="S25">
        <v>2000</v>
      </c>
      <c r="T25">
        <v>1800</v>
      </c>
      <c r="U25">
        <v>2000</v>
      </c>
      <c r="V25" t="s">
        <v>663</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662</v>
      </c>
      <c r="AU25" t="s">
        <v>293</v>
      </c>
      <c r="AV25" s="3" t="s">
        <v>301</v>
      </c>
      <c r="AW25" s="3" t="s">
        <v>301</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x14ac:dyDescent="0.35">
      <c r="B26" t="s">
        <v>262</v>
      </c>
      <c r="C26" t="s">
        <v>418</v>
      </c>
      <c r="D26" t="s">
        <v>78</v>
      </c>
      <c r="E26" t="s">
        <v>423</v>
      </c>
      <c r="G26" t="s">
        <v>263</v>
      </c>
      <c r="H26">
        <v>1100</v>
      </c>
      <c r="I26">
        <v>2400</v>
      </c>
      <c r="N26">
        <v>1200</v>
      </c>
      <c r="O26">
        <v>2400</v>
      </c>
      <c r="P26">
        <v>1700</v>
      </c>
      <c r="Q26">
        <v>2100</v>
      </c>
      <c r="R26">
        <v>1500</v>
      </c>
      <c r="S26">
        <v>1800</v>
      </c>
      <c r="T26">
        <v>1500</v>
      </c>
      <c r="U26">
        <v>1800</v>
      </c>
      <c r="V26" t="s">
        <v>777</v>
      </c>
      <c r="W26">
        <f t="shared" si="0"/>
        <v>11</v>
      </c>
      <c r="X26">
        <f t="shared" si="1"/>
        <v>24</v>
      </c>
      <c r="Y26" t="str">
        <f t="shared" si="2"/>
        <v/>
      </c>
      <c r="Z26" t="str">
        <f t="shared" si="3"/>
        <v/>
      </c>
      <c r="AA26" t="str">
        <f t="shared" si="4"/>
        <v/>
      </c>
      <c r="AB26" t="str">
        <f t="shared" si="5"/>
        <v/>
      </c>
      <c r="AC26">
        <f t="shared" si="6"/>
        <v>12</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12pm-12am</v>
      </c>
      <c r="AO26" t="str">
        <f t="shared" si="29"/>
        <v>5pm-9pm</v>
      </c>
      <c r="AP26" t="str">
        <f t="shared" si="30"/>
        <v>3pm-6pm</v>
      </c>
      <c r="AQ26" t="str">
        <f t="shared" si="31"/>
        <v>3pm-6pm</v>
      </c>
      <c r="AU26" t="s">
        <v>293</v>
      </c>
      <c r="AV26" s="3" t="s">
        <v>301</v>
      </c>
      <c r="AW26" s="3" t="s">
        <v>302</v>
      </c>
      <c r="AX26"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"Wed-Thur&lt;br&gt;$2 wells and bombs&lt;br&gt;$3 double&lt;br&gt; $4 Long Island&lt;br&gt;Fri-Sat&lt;br&gt;$2 wells&lt;br&gt;$2.5 draughts &lt;br&gt; $4 Long Island&lt;br&gt;Sunday Funday &lt;br&gt;11am-6pm: $2 mimosas, $3 New Belgium pints, $3 Bloody Marys&lt;br&gt;6pm-2am: $2 wells and bombs, $4 Long Islands",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x14ac:dyDescent="0.35">
      <c r="B27" t="s">
        <v>493</v>
      </c>
      <c r="C27" t="s">
        <v>304</v>
      </c>
      <c r="D27" t="s">
        <v>494</v>
      </c>
      <c r="E27" t="s">
        <v>54</v>
      </c>
      <c r="G27" t="s">
        <v>495</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294</v>
      </c>
      <c r="AV27" s="3" t="s">
        <v>302</v>
      </c>
      <c r="AW27" s="3" t="s">
        <v>302</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x14ac:dyDescent="0.35">
      <c r="B28" t="s">
        <v>177</v>
      </c>
      <c r="C28" t="s">
        <v>420</v>
      </c>
      <c r="D28" t="s">
        <v>78</v>
      </c>
      <c r="E28" t="s">
        <v>54</v>
      </c>
      <c r="G28" t="s">
        <v>178</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340</v>
      </c>
      <c r="AU28" t="s">
        <v>294</v>
      </c>
      <c r="AV28" s="3" t="s">
        <v>302</v>
      </c>
      <c r="AW28" s="3" t="s">
        <v>302</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432</v>
      </c>
    </row>
    <row r="29" spans="2:64" ht="21" customHeight="1" x14ac:dyDescent="0.35">
      <c r="B29" t="s">
        <v>614</v>
      </c>
      <c r="C29" t="s">
        <v>304</v>
      </c>
      <c r="E29" t="s">
        <v>423</v>
      </c>
      <c r="G29" t="s">
        <v>637</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28</v>
      </c>
      <c r="AV29" s="3" t="s">
        <v>302</v>
      </c>
      <c r="AW29" s="3" t="s">
        <v>302</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x14ac:dyDescent="0.35">
      <c r="B30" t="s">
        <v>496</v>
      </c>
      <c r="C30" t="s">
        <v>420</v>
      </c>
      <c r="E30" t="s">
        <v>423</v>
      </c>
      <c r="G30" t="s">
        <v>497</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294</v>
      </c>
      <c r="AV30" s="3" t="s">
        <v>302</v>
      </c>
      <c r="AW30" s="3" t="s">
        <v>302</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x14ac:dyDescent="0.35">
      <c r="B31" t="s">
        <v>498</v>
      </c>
      <c r="C31" t="s">
        <v>303</v>
      </c>
      <c r="E31" t="s">
        <v>423</v>
      </c>
      <c r="G31" t="s">
        <v>499</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28</v>
      </c>
      <c r="AV31" s="3" t="s">
        <v>302</v>
      </c>
      <c r="AW31" s="3" t="s">
        <v>302</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x14ac:dyDescent="0.35">
      <c r="B32" t="s">
        <v>550</v>
      </c>
      <c r="C32" t="s">
        <v>421</v>
      </c>
      <c r="G32" s="6" t="s">
        <v>551</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552</v>
      </c>
      <c r="AU32" t="s">
        <v>294</v>
      </c>
      <c r="AV32" s="3" t="s">
        <v>302</v>
      </c>
      <c r="AW32" s="3" t="s">
        <v>302</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x14ac:dyDescent="0.35">
      <c r="B33" t="s">
        <v>553</v>
      </c>
      <c r="C33" t="s">
        <v>304</v>
      </c>
      <c r="G33" s="6" t="s">
        <v>554</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9" t="s">
        <v>555</v>
      </c>
      <c r="AU33" t="s">
        <v>294</v>
      </c>
      <c r="AV33" s="3" t="s">
        <v>302</v>
      </c>
      <c r="AW33" s="3" t="s">
        <v>302</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449</v>
      </c>
    </row>
    <row r="34" spans="2:64" ht="21" customHeight="1" x14ac:dyDescent="0.35">
      <c r="B34" t="s">
        <v>361</v>
      </c>
      <c r="C34" t="s">
        <v>303</v>
      </c>
      <c r="D34" t="s">
        <v>71</v>
      </c>
      <c r="E34" t="s">
        <v>423</v>
      </c>
      <c r="G34" s="1" t="s">
        <v>72</v>
      </c>
      <c r="H34">
        <v>1500</v>
      </c>
      <c r="I34">
        <v>1800</v>
      </c>
      <c r="J34">
        <v>1500</v>
      </c>
      <c r="K34">
        <v>1800</v>
      </c>
      <c r="L34">
        <v>1500</v>
      </c>
      <c r="M34">
        <v>1800</v>
      </c>
      <c r="N34">
        <v>1500</v>
      </c>
      <c r="O34">
        <v>1800</v>
      </c>
      <c r="P34">
        <v>1500</v>
      </c>
      <c r="Q34">
        <v>1800</v>
      </c>
      <c r="R34">
        <v>1500</v>
      </c>
      <c r="S34">
        <v>1800</v>
      </c>
      <c r="T34">
        <v>1500</v>
      </c>
      <c r="U34">
        <v>1800</v>
      </c>
      <c r="V34" t="s">
        <v>758</v>
      </c>
      <c r="W34">
        <f t="shared" ref="W34:W63" si="34">IF(H34&gt;0,H34/100,"")</f>
        <v>15</v>
      </c>
      <c r="X34">
        <f t="shared" ref="X34:X63" si="35">IF(I34&gt;0,I34/100,"")</f>
        <v>18</v>
      </c>
      <c r="Y34">
        <f t="shared" ref="Y34:Y63" si="36">IF(J34&gt;0,J34/100,"")</f>
        <v>15</v>
      </c>
      <c r="Z34">
        <f t="shared" ref="Z34:Z63" si="37">IF(K34&gt;0,K34/100,"")</f>
        <v>18</v>
      </c>
      <c r="AA34">
        <f t="shared" ref="AA34:AA63" si="38">IF(L34&gt;0,L34/100,"")</f>
        <v>15</v>
      </c>
      <c r="AB34">
        <f t="shared" ref="AB34:AB63" si="39">IF(M34&gt;0,M34/100,"")</f>
        <v>18</v>
      </c>
      <c r="AC34">
        <f t="shared" ref="AC34:AC63" si="40">IF(N34&gt;0,N34/100,"")</f>
        <v>15</v>
      </c>
      <c r="AD34">
        <f t="shared" ref="AD34:AD63" si="41">IF(O34&gt;0,O34/100,"")</f>
        <v>18</v>
      </c>
      <c r="AE34">
        <f t="shared" ref="AE34:AE63" si="42">IF(P34&gt;0,P34/100,"")</f>
        <v>15</v>
      </c>
      <c r="AF34">
        <f t="shared" ref="AF34:AF63" si="43">IF(Q34&gt;0,Q34/100,"")</f>
        <v>18</v>
      </c>
      <c r="AG34">
        <f t="shared" ref="AG34:AG63" si="44">IF(R34&gt;0,R34/100,"")</f>
        <v>15</v>
      </c>
      <c r="AH34">
        <f t="shared" ref="AH34:AH63" si="45">IF(S34&gt;0,S34/100,"")</f>
        <v>18</v>
      </c>
      <c r="AI34">
        <f t="shared" ref="AI34:AI63" si="46">IF(T34&gt;0,T34/100,"")</f>
        <v>15</v>
      </c>
      <c r="AJ34">
        <f t="shared" ref="AJ34:AJ63" si="47">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308</v>
      </c>
      <c r="AS34" t="s">
        <v>290</v>
      </c>
      <c r="AU34" t="s">
        <v>28</v>
      </c>
      <c r="AV34" s="3" t="s">
        <v>301</v>
      </c>
      <c r="AW34" s="3" t="s">
        <v>301</v>
      </c>
      <c r="AX34" s="4" t="str">
        <f t="shared" ref="AX34:AX65" si="48">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5" si="49">IF(AS34&gt;0,"&lt;img src=@img/outdoor.png@&gt;","")</f>
        <v>&lt;img src=@img/outdoor.png@&gt;</v>
      </c>
      <c r="AZ34" t="str">
        <f t="shared" ref="AZ34:AZ65" si="50">IF(AT34&gt;0,"&lt;img src=@img/pets.png@&gt;","")</f>
        <v/>
      </c>
      <c r="BA34" t="str">
        <f t="shared" ref="BA34:BA65" si="51">IF(AU34="hard","&lt;img src=@img/hard.png@&gt;",IF(AU34="medium","&lt;img src=@img/medium.png@&gt;",IF(AU34="easy","&lt;img src=@img/easy.png@&gt;","")))</f>
        <v>&lt;img src=@img/medium.png@&gt;</v>
      </c>
      <c r="BB34" t="str">
        <f t="shared" ref="BB34:BB65" si="52">IF(AV34="true","&lt;img src=@img/drinkicon.png@&gt;","")</f>
        <v>&lt;img src=@img/drinkicon.png@&gt;</v>
      </c>
      <c r="BC34" t="str">
        <f t="shared" ref="BC34:BC65" si="53">IF(AW34="true","&lt;img src=@img/foodicon.png@&gt;","")</f>
        <v>&lt;img src=@img/foodicon.png@&gt;</v>
      </c>
      <c r="BD34" t="str">
        <f t="shared" ref="BD34:BD65" si="54">CONCATENATE(AY34,AZ34,BA34,BB34,BC34,BK34)</f>
        <v>&lt;img src=@img/outdoor.png@&gt;&lt;img src=@img/medium.png@&gt;&lt;img src=@img/drinkicon.png@&gt;&lt;img src=@img/foodicon.png@&gt;</v>
      </c>
      <c r="BE34" t="str">
        <f t="shared" ref="BE34:BE65" si="55">CONCATENATE(IF(AS34&gt;0,"outdoor ",""),IF(AT34&gt;0,"pet ",""),IF(AV34="true","drink ",""),IF(AW34="true","food ",""),AU34," ",E34," ",C34,IF(BJ34=TRUE," kid",""))</f>
        <v>outdoor drink food medium med campus</v>
      </c>
      <c r="BF34" t="str">
        <f t="shared" ref="BF34:BF65" si="56">IF(C34="old","Old Town",IF(C34="campus","Near Campus",IF(C34="sfoco","South Foco",IF(C34="nfoco","North Foco",IF(C34="midtown","Midtown",IF(C34="cwest","Campus West",IF(C34="efoco","East FoCo",IF(C34="windsor","Windsor",""))))))))</f>
        <v>Near Campus</v>
      </c>
      <c r="BG34">
        <v>40.571671000000002</v>
      </c>
      <c r="BH34">
        <v>-105.076622</v>
      </c>
      <c r="BI34" t="str">
        <f t="shared" ref="BI34:BI65" si="57">CONCATENATE("[",BG34,",",BH34,"],")</f>
        <v>[40.571671,-105.076622],</v>
      </c>
      <c r="BK34" t="str">
        <f>IF(BJ34&gt;0,"&lt;img src=@img/kidicon.png@&gt;","")</f>
        <v/>
      </c>
    </row>
    <row r="35" spans="2:64" ht="21" customHeight="1" x14ac:dyDescent="0.35">
      <c r="B35" t="s">
        <v>556</v>
      </c>
      <c r="C35" t="s">
        <v>418</v>
      </c>
      <c r="G35" s="6" t="s">
        <v>557</v>
      </c>
      <c r="W35" t="str">
        <f t="shared" si="34"/>
        <v/>
      </c>
      <c r="X35" t="str">
        <f t="shared" si="35"/>
        <v/>
      </c>
      <c r="Y35" t="str">
        <f t="shared" si="36"/>
        <v/>
      </c>
      <c r="Z35" t="str">
        <f t="shared" si="37"/>
        <v/>
      </c>
      <c r="AA35" t="str">
        <f t="shared" si="38"/>
        <v/>
      </c>
      <c r="AB35" t="str">
        <f t="shared" si="39"/>
        <v/>
      </c>
      <c r="AC35" t="str">
        <f t="shared" si="40"/>
        <v/>
      </c>
      <c r="AD35" t="str">
        <f t="shared" si="41"/>
        <v/>
      </c>
      <c r="AE35" t="str">
        <f t="shared" si="42"/>
        <v/>
      </c>
      <c r="AF35" t="str">
        <f t="shared" si="43"/>
        <v/>
      </c>
      <c r="AG35" t="str">
        <f t="shared" si="44"/>
        <v/>
      </c>
      <c r="AH35" t="str">
        <f t="shared" si="45"/>
        <v/>
      </c>
      <c r="AI35" t="str">
        <f t="shared" si="46"/>
        <v/>
      </c>
      <c r="AJ35" t="str">
        <f t="shared" si="47"/>
        <v/>
      </c>
      <c r="AK35" t="str">
        <f t="shared" si="25"/>
        <v/>
      </c>
      <c r="AL35" t="str">
        <f t="shared" si="26"/>
        <v/>
      </c>
      <c r="AM35" t="str">
        <f t="shared" si="27"/>
        <v/>
      </c>
      <c r="AN35" t="str">
        <f t="shared" si="28"/>
        <v/>
      </c>
      <c r="AO35" t="str">
        <f t="shared" si="29"/>
        <v/>
      </c>
      <c r="AP35" t="str">
        <f t="shared" si="30"/>
        <v/>
      </c>
      <c r="AQ35" t="str">
        <f t="shared" si="31"/>
        <v/>
      </c>
      <c r="AR35" s="11" t="s">
        <v>558</v>
      </c>
      <c r="AU35" t="s">
        <v>28</v>
      </c>
      <c r="AV35" s="3" t="s">
        <v>302</v>
      </c>
      <c r="AW35" s="3" t="s">
        <v>302</v>
      </c>
      <c r="AX35"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49"/>
        <v/>
      </c>
      <c r="AZ35" t="str">
        <f t="shared" si="50"/>
        <v/>
      </c>
      <c r="BA35" t="str">
        <f t="shared" si="51"/>
        <v>&lt;img src=@img/medium.png@&gt;</v>
      </c>
      <c r="BB35" t="str">
        <f t="shared" si="52"/>
        <v/>
      </c>
      <c r="BC35" t="str">
        <f t="shared" si="53"/>
        <v/>
      </c>
      <c r="BD35" t="str">
        <f t="shared" si="54"/>
        <v>&lt;img src=@img/medium.png@&gt;</v>
      </c>
      <c r="BE35" t="str">
        <f t="shared" si="55"/>
        <v>medium  old</v>
      </c>
      <c r="BF35" t="str">
        <f t="shared" si="56"/>
        <v>Old Town</v>
      </c>
      <c r="BG35">
        <v>40.579509999999999</v>
      </c>
      <c r="BH35">
        <v>-105.07765999999999</v>
      </c>
      <c r="BI35" t="str">
        <f t="shared" si="57"/>
        <v>[40.57951,-105.07766],</v>
      </c>
    </row>
    <row r="36" spans="2:64" ht="21" customHeight="1" x14ac:dyDescent="0.35">
      <c r="B36" t="s">
        <v>270</v>
      </c>
      <c r="C36" t="s">
        <v>304</v>
      </c>
      <c r="E36" t="s">
        <v>423</v>
      </c>
      <c r="G36" s="6" t="s">
        <v>284</v>
      </c>
      <c r="H36">
        <v>2100</v>
      </c>
      <c r="I36">
        <v>2300</v>
      </c>
      <c r="J36">
        <v>1500</v>
      </c>
      <c r="K36">
        <v>1800</v>
      </c>
      <c r="L36">
        <v>1500</v>
      </c>
      <c r="M36">
        <v>1800</v>
      </c>
      <c r="N36">
        <v>1500</v>
      </c>
      <c r="O36">
        <v>1800</v>
      </c>
      <c r="P36">
        <v>1500</v>
      </c>
      <c r="Q36">
        <v>1800</v>
      </c>
      <c r="R36">
        <v>1500</v>
      </c>
      <c r="S36">
        <v>1800</v>
      </c>
      <c r="T36">
        <v>2100</v>
      </c>
      <c r="U36">
        <v>2300</v>
      </c>
      <c r="V36" s="4" t="s">
        <v>773</v>
      </c>
      <c r="W36">
        <f t="shared" si="34"/>
        <v>21</v>
      </c>
      <c r="X36">
        <f t="shared" si="35"/>
        <v>23</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f t="shared" si="46"/>
        <v>21</v>
      </c>
      <c r="AJ36">
        <f t="shared" si="47"/>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5" t="s">
        <v>295</v>
      </c>
      <c r="AS36" t="s">
        <v>290</v>
      </c>
      <c r="AU36" t="s">
        <v>294</v>
      </c>
      <c r="AV36" s="3" t="s">
        <v>301</v>
      </c>
      <c r="AW36" s="3" t="s">
        <v>301</v>
      </c>
      <c r="AX36"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src=@img/foodicon.png@&gt;&lt;img src=@img/kidicon.png@&gt;</v>
      </c>
      <c r="BE36" t="str">
        <f t="shared" si="55"/>
        <v>outdoor drink food easy med midtown kid</v>
      </c>
      <c r="BF36" t="str">
        <f t="shared" si="56"/>
        <v>Midtown</v>
      </c>
      <c r="BG36">
        <v>40.537533000000003</v>
      </c>
      <c r="BH36">
        <v>-105.050901</v>
      </c>
      <c r="BI36" t="str">
        <f t="shared" si="57"/>
        <v>[40.537533,-105.050901],</v>
      </c>
      <c r="BJ36" t="b">
        <v>1</v>
      </c>
      <c r="BK36" t="str">
        <f>IF(BJ36&gt;0,"&lt;img src=@img/kidicon.png@&gt;","")</f>
        <v>&lt;img src=@img/kidicon.png@&gt;</v>
      </c>
      <c r="BL36" t="s">
        <v>676</v>
      </c>
    </row>
    <row r="37" spans="2:64" ht="21" customHeight="1" x14ac:dyDescent="0.35">
      <c r="B37" t="s">
        <v>269</v>
      </c>
      <c r="C37" t="s">
        <v>304</v>
      </c>
      <c r="D37" t="s">
        <v>78</v>
      </c>
      <c r="E37" t="s">
        <v>423</v>
      </c>
      <c r="G37" t="s">
        <v>179</v>
      </c>
      <c r="J37">
        <v>1500</v>
      </c>
      <c r="K37">
        <v>1800</v>
      </c>
      <c r="L37">
        <v>1500</v>
      </c>
      <c r="M37">
        <v>1800</v>
      </c>
      <c r="N37">
        <v>1500</v>
      </c>
      <c r="O37">
        <v>1800</v>
      </c>
      <c r="P37">
        <v>1500</v>
      </c>
      <c r="Q37">
        <v>1800</v>
      </c>
      <c r="R37">
        <v>1500</v>
      </c>
      <c r="S37">
        <v>1800</v>
      </c>
      <c r="V37" t="s">
        <v>767</v>
      </c>
      <c r="W37" t="str">
        <f t="shared" si="34"/>
        <v/>
      </c>
      <c r="X37" t="str">
        <f t="shared" si="35"/>
        <v/>
      </c>
      <c r="Y37">
        <f t="shared" si="36"/>
        <v>15</v>
      </c>
      <c r="Z37">
        <f t="shared" si="37"/>
        <v>18</v>
      </c>
      <c r="AA37">
        <f t="shared" si="38"/>
        <v>15</v>
      </c>
      <c r="AB37">
        <f t="shared" si="39"/>
        <v>18</v>
      </c>
      <c r="AC37">
        <f t="shared" si="40"/>
        <v>15</v>
      </c>
      <c r="AD37">
        <f t="shared" si="41"/>
        <v>18</v>
      </c>
      <c r="AE37">
        <f t="shared" si="42"/>
        <v>15</v>
      </c>
      <c r="AF37">
        <f t="shared" si="43"/>
        <v>18</v>
      </c>
      <c r="AG37">
        <f t="shared" si="44"/>
        <v>15</v>
      </c>
      <c r="AH37">
        <f t="shared" si="45"/>
        <v>18</v>
      </c>
      <c r="AI37" t="str">
        <f t="shared" si="46"/>
        <v/>
      </c>
      <c r="AJ37" t="str">
        <f t="shared" si="47"/>
        <v/>
      </c>
      <c r="AK37" t="str">
        <f t="shared" si="25"/>
        <v/>
      </c>
      <c r="AL37" t="str">
        <f t="shared" si="26"/>
        <v>3pm-6pm</v>
      </c>
      <c r="AM37" t="str">
        <f t="shared" si="27"/>
        <v>3pm-6pm</v>
      </c>
      <c r="AN37" t="str">
        <f t="shared" si="28"/>
        <v>3pm-6pm</v>
      </c>
      <c r="AO37" t="str">
        <f t="shared" si="29"/>
        <v>3pm-6pm</v>
      </c>
      <c r="AP37" t="str">
        <f t="shared" si="30"/>
        <v>3pm-6pm</v>
      </c>
      <c r="AQ37" t="str">
        <f t="shared" si="31"/>
        <v/>
      </c>
      <c r="AR37" s="5" t="s">
        <v>250</v>
      </c>
      <c r="AS37" t="s">
        <v>290</v>
      </c>
      <c r="AU37" t="s">
        <v>294</v>
      </c>
      <c r="AV37" s="3" t="s">
        <v>301</v>
      </c>
      <c r="AW37" s="3" t="s">
        <v>301</v>
      </c>
      <c r="AX37"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49"/>
        <v>&lt;img src=@img/outdoor.png@&gt;</v>
      </c>
      <c r="AZ37" t="str">
        <f t="shared" si="50"/>
        <v/>
      </c>
      <c r="BA37" t="str">
        <f t="shared" si="51"/>
        <v>&lt;img src=@img/easy.png@&gt;</v>
      </c>
      <c r="BB37" t="str">
        <f t="shared" si="52"/>
        <v>&lt;img src=@img/drinkicon.png@&gt;</v>
      </c>
      <c r="BC37" t="str">
        <f t="shared" si="53"/>
        <v>&lt;img src=@img/foodicon.png@&gt;</v>
      </c>
      <c r="BD37" t="str">
        <f t="shared" si="54"/>
        <v>&lt;img src=@img/outdoor.png@&gt;&lt;img src=@img/easy.png@&gt;&lt;img src=@img/drinkicon.png@&gt;&lt;img src=@img/foodicon.png@&gt;</v>
      </c>
      <c r="BE37" t="str">
        <f t="shared" si="55"/>
        <v>outdoor drink food easy med midtown</v>
      </c>
      <c r="BF37" t="str">
        <f t="shared" si="56"/>
        <v>Midtown</v>
      </c>
      <c r="BG37">
        <v>40.543506999999998</v>
      </c>
      <c r="BH37">
        <v>-105.07405300000001</v>
      </c>
      <c r="BI37" t="str">
        <f t="shared" si="57"/>
        <v>[40.543507,-105.074053],</v>
      </c>
      <c r="BK37" t="str">
        <f>IF(BJ37&gt;0,"&lt;img src=@img/kidicon.png@&gt;","")</f>
        <v/>
      </c>
    </row>
    <row r="38" spans="2:64" ht="21" customHeight="1" x14ac:dyDescent="0.35">
      <c r="B38" t="s">
        <v>559</v>
      </c>
      <c r="C38" t="s">
        <v>419</v>
      </c>
      <c r="G38" s="6" t="s">
        <v>560</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11" t="s">
        <v>561</v>
      </c>
      <c r="AU38" t="s">
        <v>294</v>
      </c>
      <c r="AV38" s="3" t="s">
        <v>302</v>
      </c>
      <c r="AW38" s="3" t="s">
        <v>302</v>
      </c>
      <c r="AX38"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49"/>
        <v/>
      </c>
      <c r="AZ38" t="str">
        <f t="shared" si="50"/>
        <v/>
      </c>
      <c r="BA38" t="str">
        <f t="shared" si="51"/>
        <v>&lt;img src=@img/easy.png@&gt;</v>
      </c>
      <c r="BB38" t="str">
        <f t="shared" si="52"/>
        <v/>
      </c>
      <c r="BC38" t="str">
        <f t="shared" si="53"/>
        <v/>
      </c>
      <c r="BD38" t="str">
        <f t="shared" si="54"/>
        <v>&lt;img src=@img/easy.png@&gt;</v>
      </c>
      <c r="BE38" t="str">
        <f t="shared" si="55"/>
        <v>easy  nfoco</v>
      </c>
      <c r="BF38" t="str">
        <f t="shared" si="56"/>
        <v>North Foco</v>
      </c>
      <c r="BG38">
        <v>40.581519999999998</v>
      </c>
      <c r="BH38">
        <v>-105.04595</v>
      </c>
      <c r="BI38" t="str">
        <f t="shared" si="57"/>
        <v>[40.58152,-105.04595],</v>
      </c>
    </row>
    <row r="39" spans="2:64" ht="21" customHeight="1" x14ac:dyDescent="0.35">
      <c r="B39" t="s">
        <v>126</v>
      </c>
      <c r="C39" t="s">
        <v>303</v>
      </c>
      <c r="D39" t="s">
        <v>90</v>
      </c>
      <c r="E39" t="s">
        <v>54</v>
      </c>
      <c r="G39" s="1" t="s">
        <v>127</v>
      </c>
      <c r="W39" t="str">
        <f t="shared" si="34"/>
        <v/>
      </c>
      <c r="X39" t="str">
        <f t="shared" si="35"/>
        <v/>
      </c>
      <c r="Y39" t="str">
        <f t="shared" si="36"/>
        <v/>
      </c>
      <c r="Z39" t="str">
        <f t="shared" si="37"/>
        <v/>
      </c>
      <c r="AA39" t="str">
        <f t="shared" si="38"/>
        <v/>
      </c>
      <c r="AB39" t="str">
        <f t="shared" si="39"/>
        <v/>
      </c>
      <c r="AC39" t="str">
        <f t="shared" si="40"/>
        <v/>
      </c>
      <c r="AD39" t="str">
        <f t="shared" si="41"/>
        <v/>
      </c>
      <c r="AE39" t="str">
        <f t="shared" si="42"/>
        <v/>
      </c>
      <c r="AF39" t="str">
        <f t="shared" si="43"/>
        <v/>
      </c>
      <c r="AG39" t="str">
        <f t="shared" si="44"/>
        <v/>
      </c>
      <c r="AH39" t="str">
        <f t="shared" si="45"/>
        <v/>
      </c>
      <c r="AI39" t="str">
        <f t="shared" si="46"/>
        <v/>
      </c>
      <c r="AJ39" t="str">
        <f t="shared" si="47"/>
        <v/>
      </c>
      <c r="AK39" t="str">
        <f t="shared" si="25"/>
        <v/>
      </c>
      <c r="AL39" t="str">
        <f t="shared" si="26"/>
        <v/>
      </c>
      <c r="AM39" t="str">
        <f t="shared" si="27"/>
        <v/>
      </c>
      <c r="AN39" t="str">
        <f t="shared" si="28"/>
        <v/>
      </c>
      <c r="AO39" t="str">
        <f t="shared" si="29"/>
        <v/>
      </c>
      <c r="AP39" t="str">
        <f t="shared" si="30"/>
        <v/>
      </c>
      <c r="AQ39" t="str">
        <f t="shared" si="31"/>
        <v/>
      </c>
      <c r="AR39" s="5" t="s">
        <v>245</v>
      </c>
      <c r="AS39" t="s">
        <v>291</v>
      </c>
      <c r="AU39" t="s">
        <v>28</v>
      </c>
      <c r="AV39" s="3" t="s">
        <v>302</v>
      </c>
      <c r="AW39" s="3" t="s">
        <v>302</v>
      </c>
      <c r="AX39"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49"/>
        <v>&lt;img src=@img/outdoor.png@&gt;</v>
      </c>
      <c r="AZ39" t="str">
        <f t="shared" si="50"/>
        <v/>
      </c>
      <c r="BA39" t="str">
        <f t="shared" si="51"/>
        <v>&lt;img src=@img/medium.png@&gt;</v>
      </c>
      <c r="BB39" t="str">
        <f t="shared" si="52"/>
        <v/>
      </c>
      <c r="BC39" t="str">
        <f t="shared" si="53"/>
        <v/>
      </c>
      <c r="BD39" t="str">
        <f t="shared" si="54"/>
        <v>&lt;img src=@img/outdoor.png@&gt;&lt;img src=@img/medium.png@&gt;</v>
      </c>
      <c r="BE39" t="str">
        <f t="shared" si="55"/>
        <v>outdoor medium low campus</v>
      </c>
      <c r="BF39" t="str">
        <f t="shared" si="56"/>
        <v>Near Campus</v>
      </c>
      <c r="BG39">
        <v>40.578285999999999</v>
      </c>
      <c r="BH39">
        <v>-105.07652</v>
      </c>
      <c r="BI39" t="str">
        <f t="shared" si="57"/>
        <v>[40.578286,-105.07652],</v>
      </c>
      <c r="BK39" t="str">
        <f t="shared" ref="BK39:BK49" si="58">IF(BJ39&gt;0,"&lt;img src=@img/kidicon.png@&gt;","")</f>
        <v/>
      </c>
    </row>
    <row r="40" spans="2:64" ht="21" customHeight="1" x14ac:dyDescent="0.35">
      <c r="B40" t="s">
        <v>689</v>
      </c>
      <c r="C40" t="s">
        <v>690</v>
      </c>
      <c r="E40" t="s">
        <v>423</v>
      </c>
      <c r="G40" s="1" t="s">
        <v>691</v>
      </c>
      <c r="H40">
        <v>1600</v>
      </c>
      <c r="I40">
        <v>1800</v>
      </c>
      <c r="J40">
        <v>1600</v>
      </c>
      <c r="K40">
        <v>1800</v>
      </c>
      <c r="L40">
        <v>1600</v>
      </c>
      <c r="M40">
        <v>1800</v>
      </c>
      <c r="N40">
        <v>1600</v>
      </c>
      <c r="O40">
        <v>1800</v>
      </c>
      <c r="P40">
        <v>1600</v>
      </c>
      <c r="Q40">
        <v>1800</v>
      </c>
      <c r="R40">
        <v>1600</v>
      </c>
      <c r="S40">
        <v>1800</v>
      </c>
      <c r="T40">
        <v>1600</v>
      </c>
      <c r="U40">
        <v>1800</v>
      </c>
      <c r="V40" t="s">
        <v>693</v>
      </c>
      <c r="W40">
        <f t="shared" si="34"/>
        <v>16</v>
      </c>
      <c r="X40">
        <f t="shared" si="35"/>
        <v>18</v>
      </c>
      <c r="Y40">
        <f t="shared" si="36"/>
        <v>16</v>
      </c>
      <c r="Z40">
        <f t="shared" si="37"/>
        <v>18</v>
      </c>
      <c r="AA40">
        <f t="shared" si="38"/>
        <v>16</v>
      </c>
      <c r="AB40">
        <f t="shared" si="39"/>
        <v>18</v>
      </c>
      <c r="AC40">
        <f t="shared" si="40"/>
        <v>16</v>
      </c>
      <c r="AD40">
        <f t="shared" si="41"/>
        <v>18</v>
      </c>
      <c r="AE40">
        <f t="shared" si="42"/>
        <v>16</v>
      </c>
      <c r="AF40">
        <f t="shared" si="43"/>
        <v>18</v>
      </c>
      <c r="AG40">
        <f t="shared" si="44"/>
        <v>16</v>
      </c>
      <c r="AH40">
        <f t="shared" si="45"/>
        <v>18</v>
      </c>
      <c r="AI40">
        <f t="shared" si="46"/>
        <v>16</v>
      </c>
      <c r="AJ40">
        <f t="shared" si="47"/>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5" t="s">
        <v>692</v>
      </c>
      <c r="AU40" t="s">
        <v>28</v>
      </c>
      <c r="AV40" s="3" t="s">
        <v>301</v>
      </c>
      <c r="AW40" s="3" t="s">
        <v>301</v>
      </c>
      <c r="AX40"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$5&lt;br&gt; Cocktails and Food - $2 off", 'link':"http://www.chimneypark.com/", 'pricing':"med",   'phone-number': "", 'address': "406 Main Street Windsor CO", 'other-amenities': ['','','medium'], 'has-drink':true, 'has-food':true},</v>
      </c>
      <c r="AY40" t="str">
        <f t="shared" si="49"/>
        <v/>
      </c>
      <c r="AZ40" t="str">
        <f t="shared" si="50"/>
        <v/>
      </c>
      <c r="BA40" t="str">
        <f t="shared" si="51"/>
        <v>&lt;img src=@img/medium.png@&gt;</v>
      </c>
      <c r="BB40" t="str">
        <f t="shared" si="52"/>
        <v>&lt;img src=@img/drinkicon.png@&gt;</v>
      </c>
      <c r="BC40" t="str">
        <f t="shared" si="53"/>
        <v>&lt;img src=@img/foodicon.png@&gt;</v>
      </c>
      <c r="BD40" t="str">
        <f t="shared" si="54"/>
        <v>&lt;img src=@img/medium.png@&gt;&lt;img src=@img/drinkicon.png@&gt;&lt;img src=@img/foodicon.png@&gt;</v>
      </c>
      <c r="BE40" t="str">
        <f t="shared" si="55"/>
        <v>drink food medium med windsor</v>
      </c>
      <c r="BF40" t="str">
        <f t="shared" si="56"/>
        <v>Windsor</v>
      </c>
      <c r="BG40">
        <v>40.480139999999999</v>
      </c>
      <c r="BH40">
        <v>-104.9027</v>
      </c>
      <c r="BI40" t="str">
        <f t="shared" si="57"/>
        <v>[40.48014,-104.9027],</v>
      </c>
      <c r="BK40" t="str">
        <f t="shared" si="58"/>
        <v/>
      </c>
    </row>
    <row r="41" spans="2:64" ht="21" customHeight="1" x14ac:dyDescent="0.35">
      <c r="B41" t="s">
        <v>30</v>
      </c>
      <c r="C41" t="s">
        <v>418</v>
      </c>
      <c r="D41" t="s">
        <v>31</v>
      </c>
      <c r="E41" t="s">
        <v>423</v>
      </c>
      <c r="G41" s="1" t="s">
        <v>32</v>
      </c>
      <c r="J41">
        <v>1500</v>
      </c>
      <c r="K41">
        <v>1800</v>
      </c>
      <c r="L41">
        <v>1500</v>
      </c>
      <c r="M41">
        <v>1800</v>
      </c>
      <c r="N41">
        <v>1500</v>
      </c>
      <c r="O41">
        <v>1800</v>
      </c>
      <c r="P41">
        <v>1500</v>
      </c>
      <c r="Q41">
        <v>1800</v>
      </c>
      <c r="R41">
        <v>1500</v>
      </c>
      <c r="S41">
        <v>1800</v>
      </c>
      <c r="V41" t="s">
        <v>801</v>
      </c>
      <c r="W41" t="str">
        <f t="shared" si="34"/>
        <v/>
      </c>
      <c r="X41" t="str">
        <f t="shared" si="35"/>
        <v/>
      </c>
      <c r="Y41">
        <f t="shared" si="36"/>
        <v>15</v>
      </c>
      <c r="Z41">
        <f t="shared" si="37"/>
        <v>18</v>
      </c>
      <c r="AA41">
        <f t="shared" si="38"/>
        <v>15</v>
      </c>
      <c r="AB41">
        <f t="shared" si="39"/>
        <v>18</v>
      </c>
      <c r="AC41">
        <f t="shared" si="40"/>
        <v>15</v>
      </c>
      <c r="AD41">
        <f t="shared" si="41"/>
        <v>18</v>
      </c>
      <c r="AE41">
        <f t="shared" si="42"/>
        <v>15</v>
      </c>
      <c r="AF41">
        <f t="shared" si="43"/>
        <v>18</v>
      </c>
      <c r="AG41">
        <f t="shared" si="44"/>
        <v>15</v>
      </c>
      <c r="AH41">
        <f t="shared" si="45"/>
        <v>18</v>
      </c>
      <c r="AI41" t="str">
        <f t="shared" si="46"/>
        <v/>
      </c>
      <c r="AJ41" t="str">
        <f t="shared" si="47"/>
        <v/>
      </c>
      <c r="AK41" t="str">
        <f t="shared" si="25"/>
        <v/>
      </c>
      <c r="AL41" t="str">
        <f t="shared" si="26"/>
        <v>3pm-6pm</v>
      </c>
      <c r="AM41" t="str">
        <f t="shared" si="27"/>
        <v>3pm-6pm</v>
      </c>
      <c r="AN41" t="str">
        <f t="shared" si="28"/>
        <v>3pm-6pm</v>
      </c>
      <c r="AO41" t="str">
        <f t="shared" si="29"/>
        <v>3pm-6pm</v>
      </c>
      <c r="AP41" t="str">
        <f t="shared" si="30"/>
        <v>3pm-6pm</v>
      </c>
      <c r="AQ41" t="str">
        <f t="shared" si="31"/>
        <v/>
      </c>
      <c r="AR41" s="2" t="s">
        <v>227</v>
      </c>
      <c r="AS41" t="s">
        <v>290</v>
      </c>
      <c r="AU41" t="s">
        <v>293</v>
      </c>
      <c r="AV41" s="3" t="s">
        <v>301</v>
      </c>
      <c r="AW41" s="3" t="s">
        <v>301</v>
      </c>
      <c r="AX41" s="4" t="str">
        <f t="shared" si="48"/>
        <v>{
    'name': "Choice City Butcher &amp; Deli",
    'area': "old",'hours': {
      'sunday-start':"", 'sunday-end':"", 'monday-start':"1500", 'monday-end':"1800", 'tuesday-start':"1500", 'tuesday-end':"1800", 'wednesday-start':"1500", 'wednesday-end':"1800", 'thursday-start':"1500", 'thursday-end':"1800", 'friday-start':"1500", 'friday-end':"1800", 'saturday-start':"", 'saturday-end':""},  'description': "Mon-Thurs&lt;br&gt;2 for 1 burger of the day&lt;br&gt;$2 Odell Lagers&lt;br&gt;1/2 rare cellar bottles&lt;br&gt;Fri&lt;br&gt;1/2 off sausage boards&lt;br&gt;2 for 1 noco mules&lt;br&gt;$2 Odell lagers&lt;br&gt;Wed Slider Special - $1 off beers and $1 sliders", 'link':"http://choicecitybutcher.com/beer.html", 'pricing':"med",   'phone-number': "", 'address': "104 W Olive St, Fort Collins 80524", 'other-amenities': ['outdoor','','hard'], 'has-drink':true, 'has-food':true},</v>
      </c>
      <c r="AY41" t="str">
        <f t="shared" si="49"/>
        <v>&lt;img src=@img/outdoor.png@&gt;</v>
      </c>
      <c r="AZ41" t="str">
        <f t="shared" si="50"/>
        <v/>
      </c>
      <c r="BA41" t="str">
        <f t="shared" si="51"/>
        <v>&lt;img src=@img/hard.png@&gt;</v>
      </c>
      <c r="BB41" t="str">
        <f t="shared" si="52"/>
        <v>&lt;img src=@img/drinkicon.png@&gt;</v>
      </c>
      <c r="BC41" t="str">
        <f t="shared" si="53"/>
        <v>&lt;img src=@img/foodicon.png@&gt;</v>
      </c>
      <c r="BD41" t="str">
        <f t="shared" si="54"/>
        <v>&lt;img src=@img/outdoor.png@&gt;&lt;img src=@img/hard.png@&gt;&lt;img src=@img/drinkicon.png@&gt;&lt;img src=@img/foodicon.png@&gt;</v>
      </c>
      <c r="BE41" t="str">
        <f t="shared" si="55"/>
        <v>outdoor drink food hard med old</v>
      </c>
      <c r="BF41" t="str">
        <f t="shared" si="56"/>
        <v>Old Town</v>
      </c>
      <c r="BG41">
        <v>40.584392999999999</v>
      </c>
      <c r="BH41">
        <v>-105.077686</v>
      </c>
      <c r="BI41" t="str">
        <f t="shared" si="57"/>
        <v>[40.584393,-105.077686],</v>
      </c>
      <c r="BK41" t="str">
        <f t="shared" si="58"/>
        <v/>
      </c>
    </row>
    <row r="42" spans="2:64" ht="21" customHeight="1" x14ac:dyDescent="0.35">
      <c r="B42" t="s">
        <v>153</v>
      </c>
      <c r="C42" t="s">
        <v>418</v>
      </c>
      <c r="D42" t="s">
        <v>154</v>
      </c>
      <c r="E42" t="s">
        <v>423</v>
      </c>
      <c r="G42" t="s">
        <v>155</v>
      </c>
      <c r="H42">
        <v>1500</v>
      </c>
      <c r="I42">
        <v>1700</v>
      </c>
      <c r="J42">
        <v>1500</v>
      </c>
      <c r="K42">
        <v>1700</v>
      </c>
      <c r="L42">
        <v>1500</v>
      </c>
      <c r="M42">
        <v>1700</v>
      </c>
      <c r="N42">
        <v>1500</v>
      </c>
      <c r="O42">
        <v>1700</v>
      </c>
      <c r="P42">
        <v>1500</v>
      </c>
      <c r="Q42">
        <v>1700</v>
      </c>
      <c r="R42">
        <v>1500</v>
      </c>
      <c r="S42">
        <v>1700</v>
      </c>
      <c r="T42">
        <v>1500</v>
      </c>
      <c r="U42">
        <v>1700</v>
      </c>
      <c r="V42" t="s">
        <v>774</v>
      </c>
      <c r="W42">
        <f t="shared" si="34"/>
        <v>15</v>
      </c>
      <c r="X42">
        <f t="shared" si="35"/>
        <v>17</v>
      </c>
      <c r="Y42">
        <f t="shared" si="36"/>
        <v>15</v>
      </c>
      <c r="Z42">
        <f t="shared" si="37"/>
        <v>17</v>
      </c>
      <c r="AA42">
        <f t="shared" si="38"/>
        <v>15</v>
      </c>
      <c r="AB42">
        <f t="shared" si="39"/>
        <v>17</v>
      </c>
      <c r="AC42">
        <f t="shared" si="40"/>
        <v>15</v>
      </c>
      <c r="AD42">
        <f t="shared" si="41"/>
        <v>17</v>
      </c>
      <c r="AE42">
        <f t="shared" si="42"/>
        <v>15</v>
      </c>
      <c r="AF42">
        <f t="shared" si="43"/>
        <v>17</v>
      </c>
      <c r="AG42">
        <f t="shared" si="44"/>
        <v>15</v>
      </c>
      <c r="AH42">
        <f t="shared" si="45"/>
        <v>17</v>
      </c>
      <c r="AI42">
        <f t="shared" si="46"/>
        <v>15</v>
      </c>
      <c r="AJ42">
        <f t="shared" si="47"/>
        <v>17</v>
      </c>
      <c r="AK42" t="str">
        <f t="shared" si="25"/>
        <v>3pm-5pm</v>
      </c>
      <c r="AL42" t="str">
        <f t="shared" si="26"/>
        <v>3pm-5pm</v>
      </c>
      <c r="AM42" t="str">
        <f t="shared" si="27"/>
        <v>3pm-5pm</v>
      </c>
      <c r="AN42" t="str">
        <f t="shared" si="28"/>
        <v>3pm-5pm</v>
      </c>
      <c r="AO42" t="str">
        <f t="shared" si="29"/>
        <v>3pm-5pm</v>
      </c>
      <c r="AP42" t="str">
        <f t="shared" si="30"/>
        <v>3pm-5pm</v>
      </c>
      <c r="AQ42" t="str">
        <f t="shared" si="31"/>
        <v>3pm-5pm</v>
      </c>
      <c r="AR42" s="2" t="s">
        <v>330</v>
      </c>
      <c r="AU42" t="s">
        <v>28</v>
      </c>
      <c r="AV42" s="3" t="s">
        <v>302</v>
      </c>
      <c r="AW42" s="3" t="s">
        <v>302</v>
      </c>
      <c r="AX42" s="4" t="str">
        <f t="shared" si="48"/>
        <v>{
    'name': "Comet Chicken",
    'area': "old",'hours': {
      'sunday-start':"1500", 'sunday-end':"1700", 'monday-start':"1500", 'monday-end':"1700", 'tuesday-start':"1500", 'tuesday-end':"1700", 'wednesday-start':"1500", 'wednesday-end':"1700", 'thursday-start':"1500", 'thursday-end':"1700", 'friday-start':"1500", 'friday-end':"1700", 'saturday-start':"1500", 'saturday-end':"1700"},  'description': "$1 Tenders&lt;br&gt;$4 Beer &amp; keg cocktails&lt;br&gt;$5 wine", 'link':"http://www.cometchicken.com", 'pricing':"med",   'phone-number': "", 'address': "126 W. Mountain Avenue, Fort Collins, CO 80524", 'other-amenities': ['','','medium'], 'has-drink':false, 'has-food':false},</v>
      </c>
      <c r="AY42" t="str">
        <f t="shared" si="49"/>
        <v/>
      </c>
      <c r="AZ42" t="str">
        <f t="shared" si="50"/>
        <v/>
      </c>
      <c r="BA42" t="str">
        <f t="shared" si="51"/>
        <v>&lt;img src=@img/medium.png@&gt;</v>
      </c>
      <c r="BB42" t="str">
        <f t="shared" si="52"/>
        <v/>
      </c>
      <c r="BC42" t="str">
        <f t="shared" si="53"/>
        <v/>
      </c>
      <c r="BD42" t="str">
        <f t="shared" si="54"/>
        <v>&lt;img src=@img/medium.png@&gt;</v>
      </c>
      <c r="BE42" t="str">
        <f t="shared" si="55"/>
        <v>medium med old</v>
      </c>
      <c r="BF42" t="str">
        <f t="shared" si="56"/>
        <v>Old Town</v>
      </c>
      <c r="BG42">
        <v>40.587420000000002</v>
      </c>
      <c r="BH42">
        <v>-105.07789</v>
      </c>
      <c r="BI42" t="str">
        <f t="shared" si="57"/>
        <v>[40.58742,-105.07789],</v>
      </c>
      <c r="BK42" t="str">
        <f t="shared" si="58"/>
        <v/>
      </c>
    </row>
    <row r="43" spans="2:64" ht="21" customHeight="1" x14ac:dyDescent="0.35">
      <c r="B43" t="s">
        <v>26</v>
      </c>
      <c r="C43" t="s">
        <v>418</v>
      </c>
      <c r="D43" t="s">
        <v>27</v>
      </c>
      <c r="E43" t="s">
        <v>423</v>
      </c>
      <c r="G43" s="1" t="s">
        <v>29</v>
      </c>
      <c r="J43">
        <v>1500</v>
      </c>
      <c r="K43">
        <v>1800</v>
      </c>
      <c r="L43">
        <v>1500</v>
      </c>
      <c r="M43">
        <v>1800</v>
      </c>
      <c r="N43">
        <v>1500</v>
      </c>
      <c r="O43">
        <v>1800</v>
      </c>
      <c r="P43">
        <v>1500</v>
      </c>
      <c r="Q43">
        <v>1800</v>
      </c>
      <c r="R43">
        <v>1500</v>
      </c>
      <c r="S43">
        <v>1800</v>
      </c>
      <c r="V43" t="s">
        <v>775</v>
      </c>
      <c r="W43" t="str">
        <f t="shared" si="34"/>
        <v/>
      </c>
      <c r="X43" t="str">
        <f t="shared" si="35"/>
        <v/>
      </c>
      <c r="Y43">
        <f t="shared" si="36"/>
        <v>15</v>
      </c>
      <c r="Z43">
        <f t="shared" si="37"/>
        <v>18</v>
      </c>
      <c r="AA43">
        <f t="shared" si="38"/>
        <v>15</v>
      </c>
      <c r="AB43">
        <f t="shared" si="39"/>
        <v>18</v>
      </c>
      <c r="AC43">
        <f t="shared" si="40"/>
        <v>15</v>
      </c>
      <c r="AD43">
        <f t="shared" si="41"/>
        <v>18</v>
      </c>
      <c r="AE43">
        <f t="shared" si="42"/>
        <v>15</v>
      </c>
      <c r="AF43">
        <f t="shared" si="43"/>
        <v>18</v>
      </c>
      <c r="AG43">
        <f t="shared" si="44"/>
        <v>15</v>
      </c>
      <c r="AH43">
        <f t="shared" si="45"/>
        <v>18</v>
      </c>
      <c r="AI43" t="str">
        <f t="shared" si="46"/>
        <v/>
      </c>
      <c r="AJ43" t="str">
        <f t="shared" si="47"/>
        <v/>
      </c>
      <c r="AK43" t="str">
        <f t="shared" si="25"/>
        <v/>
      </c>
      <c r="AL43" t="str">
        <f t="shared" si="26"/>
        <v>3pm-6pm</v>
      </c>
      <c r="AM43" t="str">
        <f t="shared" si="27"/>
        <v>3pm-6pm</v>
      </c>
      <c r="AN43" t="str">
        <f t="shared" si="28"/>
        <v>3pm-6pm</v>
      </c>
      <c r="AO43" t="str">
        <f t="shared" si="29"/>
        <v>3pm-6pm</v>
      </c>
      <c r="AP43" t="str">
        <f t="shared" si="30"/>
        <v>3pm-6pm</v>
      </c>
      <c r="AQ43" t="str">
        <f t="shared" si="31"/>
        <v/>
      </c>
      <c r="AR43" t="s">
        <v>226</v>
      </c>
      <c r="AS43" t="s">
        <v>290</v>
      </c>
      <c r="AT43" t="s">
        <v>300</v>
      </c>
      <c r="AU43" t="s">
        <v>28</v>
      </c>
      <c r="AV43" s="3" t="s">
        <v>301</v>
      </c>
      <c r="AW43" s="3" t="s">
        <v>302</v>
      </c>
      <c r="AX43"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49"/>
        <v>&lt;img src=@img/outdoor.png@&gt;</v>
      </c>
      <c r="AZ43" t="str">
        <f t="shared" si="50"/>
        <v>&lt;img src=@img/pets.png@&gt;</v>
      </c>
      <c r="BA43" t="str">
        <f t="shared" si="51"/>
        <v>&lt;img src=@img/medium.png@&gt;</v>
      </c>
      <c r="BB43" t="str">
        <f t="shared" si="52"/>
        <v>&lt;img src=@img/drinkicon.png@&gt;</v>
      </c>
      <c r="BC43" t="str">
        <f t="shared" si="53"/>
        <v/>
      </c>
      <c r="BD43" t="str">
        <f t="shared" si="54"/>
        <v>&lt;img src=@img/outdoor.png@&gt;&lt;img src=@img/pets.png@&gt;&lt;img src=@img/medium.png@&gt;&lt;img src=@img/drinkicon.png@&gt;</v>
      </c>
      <c r="BE43" t="str">
        <f t="shared" si="55"/>
        <v>outdoor pet drink medium med old</v>
      </c>
      <c r="BF43" t="str">
        <f t="shared" si="56"/>
        <v>Old Town</v>
      </c>
      <c r="BG43">
        <v>40.587390999999997</v>
      </c>
      <c r="BH43">
        <v>-105.07562900000001</v>
      </c>
      <c r="BI43" t="str">
        <f t="shared" si="57"/>
        <v>[40.587391,-105.075629],</v>
      </c>
      <c r="BK43" t="str">
        <f t="shared" si="58"/>
        <v/>
      </c>
    </row>
    <row r="44" spans="2:64" ht="21" customHeight="1" x14ac:dyDescent="0.35">
      <c r="B44" t="s">
        <v>156</v>
      </c>
      <c r="C44" t="s">
        <v>418</v>
      </c>
      <c r="D44" t="s">
        <v>157</v>
      </c>
      <c r="E44" t="s">
        <v>423</v>
      </c>
      <c r="G44" t="s">
        <v>158</v>
      </c>
      <c r="H44">
        <v>1200</v>
      </c>
      <c r="I44">
        <v>1900</v>
      </c>
      <c r="N44">
        <v>1600</v>
      </c>
      <c r="O44">
        <v>2100</v>
      </c>
      <c r="P44">
        <v>1600</v>
      </c>
      <c r="Q44">
        <v>2100</v>
      </c>
      <c r="V44" t="s">
        <v>750</v>
      </c>
      <c r="W44">
        <f t="shared" si="34"/>
        <v>12</v>
      </c>
      <c r="X44">
        <f t="shared" si="35"/>
        <v>19</v>
      </c>
      <c r="Y44" t="str">
        <f t="shared" si="36"/>
        <v/>
      </c>
      <c r="Z44" t="str">
        <f t="shared" si="37"/>
        <v/>
      </c>
      <c r="AA44" t="str">
        <f t="shared" si="38"/>
        <v/>
      </c>
      <c r="AB44" t="str">
        <f t="shared" si="39"/>
        <v/>
      </c>
      <c r="AC44">
        <f t="shared" si="40"/>
        <v>16</v>
      </c>
      <c r="AD44">
        <f t="shared" si="41"/>
        <v>21</v>
      </c>
      <c r="AE44">
        <f t="shared" si="42"/>
        <v>16</v>
      </c>
      <c r="AF44">
        <f t="shared" si="43"/>
        <v>21</v>
      </c>
      <c r="AG44" t="str">
        <f t="shared" si="44"/>
        <v/>
      </c>
      <c r="AH44" t="str">
        <f t="shared" si="45"/>
        <v/>
      </c>
      <c r="AI44" t="str">
        <f t="shared" si="46"/>
        <v/>
      </c>
      <c r="AJ44" t="str">
        <f t="shared" si="47"/>
        <v/>
      </c>
      <c r="AK44" t="str">
        <f t="shared" si="25"/>
        <v>12pm-7pm</v>
      </c>
      <c r="AL44" t="str">
        <f t="shared" si="26"/>
        <v/>
      </c>
      <c r="AM44" t="str">
        <f t="shared" si="27"/>
        <v/>
      </c>
      <c r="AN44" t="str">
        <f t="shared" si="28"/>
        <v>4pm-9pm</v>
      </c>
      <c r="AO44" t="str">
        <f t="shared" si="29"/>
        <v>4pm-9pm</v>
      </c>
      <c r="AP44" t="str">
        <f t="shared" si="30"/>
        <v/>
      </c>
      <c r="AQ44" t="str">
        <f t="shared" si="31"/>
        <v/>
      </c>
      <c r="AR44" s="2" t="s">
        <v>331</v>
      </c>
      <c r="AS44" t="s">
        <v>290</v>
      </c>
      <c r="AU44" t="s">
        <v>28</v>
      </c>
      <c r="AV44" s="3" t="s">
        <v>301</v>
      </c>
      <c r="AW44" s="3" t="s">
        <v>301</v>
      </c>
      <c r="AX44"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Spinach Artichoke Dip $8&lt;br&gt;Bacon Wrapped Scallops $13&lt;br&gt;Meat and Cheese Board $13", 'link':"http://www.coppermuse.com/", 'pricing':"med",   'phone-number': "", 'address': "244 N. College Ave, Fort Collins, CO 80524", 'other-amenities': ['outdoor','','medium'], 'has-drink':true, 'has-food':true},</v>
      </c>
      <c r="AY44" t="str">
        <f t="shared" si="49"/>
        <v>&lt;img src=@img/outdoor.png@&gt;</v>
      </c>
      <c r="AZ44" t="str">
        <f t="shared" si="50"/>
        <v/>
      </c>
      <c r="BA44" t="str">
        <f t="shared" si="51"/>
        <v>&lt;img src=@img/medium.png@&gt;</v>
      </c>
      <c r="BB44" t="str">
        <f t="shared" si="52"/>
        <v>&lt;img src=@img/drinkicon.png@&gt;</v>
      </c>
      <c r="BC44" t="str">
        <f t="shared" si="53"/>
        <v>&lt;img src=@img/foodicon.png@&gt;</v>
      </c>
      <c r="BD44" t="str">
        <f t="shared" si="54"/>
        <v>&lt;img src=@img/outdoor.png@&gt;&lt;img src=@img/medium.png@&gt;&lt;img src=@img/drinkicon.png@&gt;&lt;img src=@img/foodicon.png@&gt;</v>
      </c>
      <c r="BE44" t="str">
        <f t="shared" si="55"/>
        <v>outdoor drink food medium med old</v>
      </c>
      <c r="BF44" t="str">
        <f t="shared" si="56"/>
        <v>Old Town</v>
      </c>
      <c r="BG44">
        <v>40.589993999999997</v>
      </c>
      <c r="BH44">
        <v>-105.076655</v>
      </c>
      <c r="BI44" t="str">
        <f t="shared" si="57"/>
        <v>[40.589994,-105.076655],</v>
      </c>
      <c r="BK44" t="str">
        <f t="shared" si="58"/>
        <v/>
      </c>
    </row>
    <row r="45" spans="2:64" ht="21" customHeight="1" x14ac:dyDescent="0.35">
      <c r="B45" t="s">
        <v>77</v>
      </c>
      <c r="C45" t="s">
        <v>418</v>
      </c>
      <c r="D45" t="s">
        <v>78</v>
      </c>
      <c r="E45" t="s">
        <v>423</v>
      </c>
      <c r="G45" s="1" t="s">
        <v>79</v>
      </c>
      <c r="H45">
        <v>2200</v>
      </c>
      <c r="I45">
        <v>2400</v>
      </c>
      <c r="J45">
        <v>1500</v>
      </c>
      <c r="K45">
        <v>1800</v>
      </c>
      <c r="L45">
        <v>1500</v>
      </c>
      <c r="M45">
        <v>1800</v>
      </c>
      <c r="N45">
        <v>1500</v>
      </c>
      <c r="O45">
        <v>1800</v>
      </c>
      <c r="P45">
        <v>1500</v>
      </c>
      <c r="Q45">
        <v>1800</v>
      </c>
      <c r="R45">
        <v>2200</v>
      </c>
      <c r="S45">
        <v>2400</v>
      </c>
      <c r="T45">
        <v>2200</v>
      </c>
      <c r="U45">
        <v>2400</v>
      </c>
      <c r="V45" t="s">
        <v>473</v>
      </c>
      <c r="W45">
        <f t="shared" si="34"/>
        <v>22</v>
      </c>
      <c r="X45">
        <f t="shared" si="35"/>
        <v>24</v>
      </c>
      <c r="Y45">
        <f t="shared" si="36"/>
        <v>15</v>
      </c>
      <c r="Z45">
        <f t="shared" si="37"/>
        <v>18</v>
      </c>
      <c r="AA45">
        <f t="shared" si="38"/>
        <v>15</v>
      </c>
      <c r="AB45">
        <f t="shared" si="39"/>
        <v>18</v>
      </c>
      <c r="AC45">
        <f t="shared" si="40"/>
        <v>15</v>
      </c>
      <c r="AD45">
        <f t="shared" si="41"/>
        <v>18</v>
      </c>
      <c r="AE45">
        <f t="shared" si="42"/>
        <v>15</v>
      </c>
      <c r="AF45">
        <f t="shared" si="43"/>
        <v>18</v>
      </c>
      <c r="AG45">
        <f t="shared" si="44"/>
        <v>22</v>
      </c>
      <c r="AH45">
        <f t="shared" si="45"/>
        <v>24</v>
      </c>
      <c r="AI45">
        <f t="shared" si="46"/>
        <v>22</v>
      </c>
      <c r="AJ45">
        <f t="shared" si="47"/>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310</v>
      </c>
      <c r="AS45" t="s">
        <v>290</v>
      </c>
      <c r="AU45" t="s">
        <v>28</v>
      </c>
      <c r="AV45" s="3" t="s">
        <v>301</v>
      </c>
      <c r="AW45" s="3" t="s">
        <v>302</v>
      </c>
      <c r="AX45"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49"/>
        <v>&lt;img src=@img/outdoor.png@&gt;</v>
      </c>
      <c r="AZ45" t="str">
        <f t="shared" si="50"/>
        <v/>
      </c>
      <c r="BA45" t="str">
        <f t="shared" si="51"/>
        <v>&lt;img src=@img/medium.png@&gt;</v>
      </c>
      <c r="BB45" t="str">
        <f t="shared" si="52"/>
        <v>&lt;img src=@img/drinkicon.png@&gt;</v>
      </c>
      <c r="BC45" t="str">
        <f t="shared" si="53"/>
        <v/>
      </c>
      <c r="BD45" t="str">
        <f t="shared" si="54"/>
        <v>&lt;img src=@img/outdoor.png@&gt;&lt;img src=@img/medium.png@&gt;&lt;img src=@img/drinkicon.png@&gt;</v>
      </c>
      <c r="BE45" t="str">
        <f t="shared" si="55"/>
        <v>outdoor drink medium med old</v>
      </c>
      <c r="BF45" t="str">
        <f t="shared" si="56"/>
        <v>Old Town</v>
      </c>
      <c r="BG45">
        <v>40.586179000000001</v>
      </c>
      <c r="BH45">
        <v>-105.076767</v>
      </c>
      <c r="BI45" t="str">
        <f t="shared" si="57"/>
        <v>[40.586179,-105.076767],</v>
      </c>
      <c r="BK45" t="str">
        <f t="shared" si="58"/>
        <v/>
      </c>
    </row>
    <row r="46" spans="2:64" ht="21" customHeight="1" x14ac:dyDescent="0.35">
      <c r="B46" t="s">
        <v>745</v>
      </c>
      <c r="C46" t="s">
        <v>418</v>
      </c>
      <c r="E46" t="s">
        <v>423</v>
      </c>
      <c r="G46" s="1" t="s">
        <v>746</v>
      </c>
      <c r="W46" t="str">
        <f t="shared" ref="W46" si="59">IF(H46&gt;0,H46/100,"")</f>
        <v/>
      </c>
      <c r="X46" t="str">
        <f t="shared" ref="X46" si="60">IF(I46&gt;0,I46/100,"")</f>
        <v/>
      </c>
      <c r="Y46" t="str">
        <f t="shared" ref="Y46" si="61">IF(J46&gt;0,J46/100,"")</f>
        <v/>
      </c>
      <c r="Z46" t="str">
        <f t="shared" ref="Z46" si="62">IF(K46&gt;0,K46/100,"")</f>
        <v/>
      </c>
      <c r="AA46" t="str">
        <f t="shared" ref="AA46" si="63">IF(L46&gt;0,L46/100,"")</f>
        <v/>
      </c>
      <c r="AB46" t="str">
        <f t="shared" ref="AB46" si="64">IF(M46&gt;0,M46/100,"")</f>
        <v/>
      </c>
      <c r="AC46" t="str">
        <f t="shared" ref="AC46" si="65">IF(N46&gt;0,N46/100,"")</f>
        <v/>
      </c>
      <c r="AD46" t="str">
        <f t="shared" ref="AD46" si="66">IF(O46&gt;0,O46/100,"")</f>
        <v/>
      </c>
      <c r="AE46" t="str">
        <f t="shared" ref="AE46" si="67">IF(P46&gt;0,P46/100,"")</f>
        <v/>
      </c>
      <c r="AF46" t="str">
        <f t="shared" ref="AF46" si="68">IF(Q46&gt;0,Q46/100,"")</f>
        <v/>
      </c>
      <c r="AG46" t="str">
        <f t="shared" ref="AG46" si="69">IF(R46&gt;0,R46/100,"")</f>
        <v/>
      </c>
      <c r="AH46" t="str">
        <f t="shared" ref="AH46" si="70">IF(S46&gt;0,S46/100,"")</f>
        <v/>
      </c>
      <c r="AI46" t="str">
        <f t="shared" ref="AI46" si="71">IF(T46&gt;0,T46/100,"")</f>
        <v/>
      </c>
      <c r="AJ46" t="str">
        <f t="shared" ref="AJ46" si="72">IF(U46&gt;0,U46/100,"")</f>
        <v/>
      </c>
      <c r="AK46" t="str">
        <f t="shared" ref="AK46" si="73">IF(H46&gt;0,CONCATENATE(IF(W46&lt;=12,W46,W46-12),IF(OR(W46&lt;12,W46=24),"am","pm"),"-",IF(X46&lt;=12,X46,X46-12),IF(OR(X46&lt;12,X46=24),"am","pm")),"")</f>
        <v/>
      </c>
      <c r="AL46" t="str">
        <f t="shared" ref="AL46" si="74">IF(J46&gt;0,CONCATENATE(IF(Y46&lt;=12,Y46,Y46-12),IF(OR(Y46&lt;12,Y46=24),"am","pm"),"-",IF(Z46&lt;=12,Z46,Z46-12),IF(OR(Z46&lt;12,Z46=24),"am","pm")),"")</f>
        <v/>
      </c>
      <c r="AM46" t="str">
        <f t="shared" ref="AM46" si="75">IF(L46&gt;0,CONCATENATE(IF(AA46&lt;=12,AA46,AA46-12),IF(OR(AA46&lt;12,AA46=24),"am","pm"),"-",IF(AB46&lt;=12,AB46,AB46-12),IF(OR(AB46&lt;12,AB46=24),"am","pm")),"")</f>
        <v/>
      </c>
      <c r="AN46" t="str">
        <f t="shared" ref="AN46" si="76">IF(N46&gt;0,CONCATENATE(IF(AC46&lt;=12,AC46,AC46-12),IF(OR(AC46&lt;12,AC46=24),"am","pm"),"-",IF(AD46&lt;=12,AD46,AD46-12),IF(OR(AD46&lt;12,AD46=24),"am","pm")),"")</f>
        <v/>
      </c>
      <c r="AO46" t="str">
        <f t="shared" ref="AO46" si="77">IF(P46&gt;0,CONCATENATE(IF(AE46&lt;=12,AE46,AE46-12),IF(OR(AE46&lt;12,AE46=24),"am","pm"),"-",IF(AF46&lt;=12,AF46,AF46-12),IF(OR(AF46&lt;12,AF46=24),"am","pm")),"")</f>
        <v/>
      </c>
      <c r="AP46" t="str">
        <f t="shared" ref="AP46" si="78">IF(R46&gt;0,CONCATENATE(IF(AG46&lt;=12,AG46,AG46-12),IF(OR(AG46&lt;12,AG46=24),"am","pm"),"-",IF(AH46&lt;=12,AH46,AH46-12),IF(OR(AH46&lt;12,AH46=24),"am","pm")),"")</f>
        <v/>
      </c>
      <c r="AQ46" t="str">
        <f t="shared" ref="AQ46" si="79">IF(T46&gt;0,CONCATENATE(IF(AI46&lt;=12,AI46,AI46-12),IF(OR(AI46&lt;12,AI46=24),"am","pm"),"-",IF(AJ46&lt;=12,AJ46,AJ46-12),IF(OR(AJ46&lt;12,AJ46=24),"am","pm")),"")</f>
        <v/>
      </c>
      <c r="AR46" s="2"/>
      <c r="AS46" t="s">
        <v>290</v>
      </c>
      <c r="AT46" t="s">
        <v>747</v>
      </c>
      <c r="AU46" t="s">
        <v>293</v>
      </c>
      <c r="AV46" s="3" t="s">
        <v>302</v>
      </c>
      <c r="AW46" s="3" t="s">
        <v>302</v>
      </c>
      <c r="AX46" s="4" t="str">
        <f t="shared" ref="AX46" si="80">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81">IF(AS46&gt;0,"&lt;img src=@img/outdoor.png@&gt;","")</f>
        <v>&lt;img src=@img/outdoor.png@&gt;</v>
      </c>
      <c r="AZ46" t="str">
        <f t="shared" ref="AZ46" si="82">IF(AT46&gt;0,"&lt;img src=@img/pets.png@&gt;","")</f>
        <v>&lt;img src=@img/pets.png@&gt;</v>
      </c>
      <c r="BA46" t="str">
        <f t="shared" ref="BA46" si="83">IF(AU46="hard","&lt;img src=@img/hard.png@&gt;",IF(AU46="medium","&lt;img src=@img/medium.png@&gt;",IF(AU46="easy","&lt;img src=@img/easy.png@&gt;","")))</f>
        <v>&lt;img src=@img/hard.png@&gt;</v>
      </c>
      <c r="BB46" t="str">
        <f t="shared" ref="BB46" si="84">IF(AV46="true","&lt;img src=@img/drinkicon.png@&gt;","")</f>
        <v/>
      </c>
      <c r="BC46" t="str">
        <f t="shared" ref="BC46" si="85">IF(AW46="true","&lt;img src=@img/foodicon.png@&gt;","")</f>
        <v/>
      </c>
      <c r="BD46" t="str">
        <f t="shared" ref="BD46" si="86">CONCATENATE(AY46,AZ46,BA46,BB46,BC46,BK46)</f>
        <v>&lt;img src=@img/outdoor.png@&gt;&lt;img src=@img/pets.png@&gt;&lt;img src=@img/hard.png@&gt;</v>
      </c>
      <c r="BE46" t="str">
        <f t="shared" ref="BE46" si="87">CONCATENATE(IF(AS46&gt;0,"outdoor ",""),IF(AT46&gt;0,"pet ",""),IF(AV46="true","drink ",""),IF(AW46="true","food ",""),AU46," ",E46," ",C46,IF(BJ46=TRUE," kid",""))</f>
        <v>outdoor pet hard med old</v>
      </c>
      <c r="BF46" t="str">
        <f t="shared" ref="BF46" si="88">IF(C46="old","Old Town",IF(C46="campus","Near Campus",IF(C46="sfoco","South Foco",IF(C46="nfoco","North Foco",IF(C46="midtown","Midtown",IF(C46="cwest","Campus West",IF(C46="efoco","East FoCo",IF(C46="windsor","Windsor",""))))))))</f>
        <v>Old Town</v>
      </c>
      <c r="BG46" s="14">
        <v>40.589824999999998</v>
      </c>
      <c r="BH46">
        <v>-105.076497</v>
      </c>
      <c r="BI46" t="str">
        <f t="shared" si="57"/>
        <v>[40.589825,-105.076497],</v>
      </c>
    </row>
    <row r="47" spans="2:64" ht="21" customHeight="1" x14ac:dyDescent="0.35">
      <c r="B47" t="s">
        <v>436</v>
      </c>
      <c r="C47" t="s">
        <v>420</v>
      </c>
      <c r="E47" t="s">
        <v>423</v>
      </c>
      <c r="G47" t="s">
        <v>450</v>
      </c>
      <c r="J47">
        <v>1500</v>
      </c>
      <c r="K47">
        <v>1800</v>
      </c>
      <c r="L47">
        <v>1500</v>
      </c>
      <c r="M47">
        <v>1800</v>
      </c>
      <c r="N47">
        <v>1500</v>
      </c>
      <c r="O47">
        <v>1800</v>
      </c>
      <c r="P47">
        <v>1500</v>
      </c>
      <c r="Q47">
        <v>1800</v>
      </c>
      <c r="R47">
        <v>1500</v>
      </c>
      <c r="S47">
        <v>1800</v>
      </c>
      <c r="V47" t="s">
        <v>471</v>
      </c>
      <c r="W47" t="str">
        <f t="shared" si="34"/>
        <v/>
      </c>
      <c r="X47" t="str">
        <f t="shared" si="35"/>
        <v/>
      </c>
      <c r="Y47">
        <f t="shared" si="36"/>
        <v>15</v>
      </c>
      <c r="Z47">
        <f t="shared" si="37"/>
        <v>18</v>
      </c>
      <c r="AA47">
        <f t="shared" si="38"/>
        <v>15</v>
      </c>
      <c r="AB47">
        <f t="shared" si="39"/>
        <v>18</v>
      </c>
      <c r="AC47">
        <f t="shared" si="40"/>
        <v>15</v>
      </c>
      <c r="AD47">
        <f t="shared" si="41"/>
        <v>18</v>
      </c>
      <c r="AE47">
        <f t="shared" si="42"/>
        <v>15</v>
      </c>
      <c r="AF47">
        <f t="shared" si="43"/>
        <v>18</v>
      </c>
      <c r="AG47">
        <f t="shared" si="44"/>
        <v>15</v>
      </c>
      <c r="AH47">
        <f t="shared" si="45"/>
        <v>18</v>
      </c>
      <c r="AI47" t="str">
        <f t="shared" si="46"/>
        <v/>
      </c>
      <c r="AJ47" t="str">
        <f t="shared" si="47"/>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451</v>
      </c>
      <c r="AU47" t="s">
        <v>28</v>
      </c>
      <c r="AV47" s="3" t="s">
        <v>301</v>
      </c>
      <c r="AW47" s="3" t="s">
        <v>301</v>
      </c>
      <c r="AX47"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49"/>
        <v/>
      </c>
      <c r="AZ47" t="str">
        <f t="shared" si="50"/>
        <v/>
      </c>
      <c r="BA47" t="str">
        <f t="shared" si="51"/>
        <v>&lt;img src=@img/medium.png@&gt;</v>
      </c>
      <c r="BB47" t="str">
        <f t="shared" si="52"/>
        <v>&lt;img src=@img/drinkicon.png@&gt;</v>
      </c>
      <c r="BC47" t="str">
        <f t="shared" si="53"/>
        <v>&lt;img src=@img/foodicon.png@&gt;</v>
      </c>
      <c r="BD47" t="str">
        <f t="shared" si="54"/>
        <v>&lt;img src=@img/medium.png@&gt;&lt;img src=@img/drinkicon.png@&gt;&lt;img src=@img/foodicon.png@&gt;&lt;img src=@img/kidicon.png@&gt;</v>
      </c>
      <c r="BE47" t="str">
        <f t="shared" si="55"/>
        <v>drink food medium med sfoco kid</v>
      </c>
      <c r="BF47" t="str">
        <f t="shared" si="56"/>
        <v>South Foco</v>
      </c>
      <c r="BG47">
        <v>40.522758000000003</v>
      </c>
      <c r="BH47">
        <v>-105.011408</v>
      </c>
      <c r="BI47" t="str">
        <f t="shared" si="57"/>
        <v>[40.522758,-105.011408],</v>
      </c>
      <c r="BJ47" t="b">
        <v>1</v>
      </c>
      <c r="BK47" t="str">
        <f t="shared" si="58"/>
        <v>&lt;img src=@img/kidicon.png@&gt;</v>
      </c>
      <c r="BL47" t="s">
        <v>452</v>
      </c>
    </row>
    <row r="48" spans="2:64" ht="21" customHeight="1" x14ac:dyDescent="0.35">
      <c r="B48" t="s">
        <v>437</v>
      </c>
      <c r="C48" t="s">
        <v>304</v>
      </c>
      <c r="E48" t="s">
        <v>54</v>
      </c>
      <c r="G48" t="s">
        <v>453</v>
      </c>
      <c r="W48" t="str">
        <f t="shared" si="34"/>
        <v/>
      </c>
      <c r="X48" t="str">
        <f t="shared" si="35"/>
        <v/>
      </c>
      <c r="Y48" t="str">
        <f t="shared" si="36"/>
        <v/>
      </c>
      <c r="Z48" t="str">
        <f t="shared" si="37"/>
        <v/>
      </c>
      <c r="AA48" t="str">
        <f t="shared" si="38"/>
        <v/>
      </c>
      <c r="AB48" t="str">
        <f t="shared" si="39"/>
        <v/>
      </c>
      <c r="AC48" t="str">
        <f t="shared" si="40"/>
        <v/>
      </c>
      <c r="AD48" t="str">
        <f t="shared" si="41"/>
        <v/>
      </c>
      <c r="AE48" t="str">
        <f t="shared" si="42"/>
        <v/>
      </c>
      <c r="AF48" t="str">
        <f t="shared" si="43"/>
        <v/>
      </c>
      <c r="AG48" t="str">
        <f t="shared" si="44"/>
        <v/>
      </c>
      <c r="AH48" t="str">
        <f t="shared" si="45"/>
        <v/>
      </c>
      <c r="AI48" t="str">
        <f t="shared" si="46"/>
        <v/>
      </c>
      <c r="AJ48" t="str">
        <f t="shared" si="47"/>
        <v/>
      </c>
      <c r="AK48" t="str">
        <f t="shared" si="25"/>
        <v/>
      </c>
      <c r="AL48" t="str">
        <f t="shared" si="26"/>
        <v/>
      </c>
      <c r="AM48" t="str">
        <f t="shared" si="27"/>
        <v/>
      </c>
      <c r="AN48" t="str">
        <f t="shared" si="28"/>
        <v/>
      </c>
      <c r="AO48" t="str">
        <f t="shared" si="29"/>
        <v/>
      </c>
      <c r="AP48" t="str">
        <f t="shared" si="30"/>
        <v/>
      </c>
      <c r="AQ48" t="str">
        <f t="shared" si="31"/>
        <v/>
      </c>
      <c r="AU48" t="s">
        <v>294</v>
      </c>
      <c r="AV48" s="3" t="s">
        <v>302</v>
      </c>
      <c r="AW48" s="3" t="s">
        <v>302</v>
      </c>
      <c r="AX48"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49"/>
        <v/>
      </c>
      <c r="AZ48" t="str">
        <f t="shared" si="50"/>
        <v/>
      </c>
      <c r="BA48" t="str">
        <f t="shared" si="51"/>
        <v>&lt;img src=@img/easy.png@&gt;</v>
      </c>
      <c r="BB48" t="str">
        <f t="shared" si="52"/>
        <v/>
      </c>
      <c r="BC48" t="str">
        <f t="shared" si="53"/>
        <v/>
      </c>
      <c r="BD48" t="str">
        <f t="shared" si="54"/>
        <v>&lt;img src=@img/easy.png@&gt;&lt;img src=@img/kidicon.png@&gt;</v>
      </c>
      <c r="BE48" t="str">
        <f t="shared" si="55"/>
        <v>easy low midtown kid</v>
      </c>
      <c r="BF48" t="str">
        <f t="shared" si="56"/>
        <v>Midtown</v>
      </c>
      <c r="BG48">
        <v>40.549796000000001</v>
      </c>
      <c r="BH48">
        <v>-105.07767200000001</v>
      </c>
      <c r="BI48" t="str">
        <f t="shared" si="57"/>
        <v>[40.549796,-105.077672],</v>
      </c>
      <c r="BJ48" t="b">
        <v>1</v>
      </c>
      <c r="BK48" t="str">
        <f t="shared" si="58"/>
        <v>&lt;img src=@img/kidicon.png@&gt;</v>
      </c>
      <c r="BL48" t="s">
        <v>454</v>
      </c>
    </row>
    <row r="49" spans="2:64" ht="21" customHeight="1" x14ac:dyDescent="0.35">
      <c r="B49" t="s">
        <v>509</v>
      </c>
      <c r="C49" t="s">
        <v>420</v>
      </c>
      <c r="D49" t="s">
        <v>180</v>
      </c>
      <c r="E49" t="s">
        <v>423</v>
      </c>
      <c r="G49" t="s">
        <v>181</v>
      </c>
      <c r="L49">
        <v>1600</v>
      </c>
      <c r="M49">
        <v>1800</v>
      </c>
      <c r="N49">
        <v>1600</v>
      </c>
      <c r="O49">
        <v>1800</v>
      </c>
      <c r="P49">
        <v>1600</v>
      </c>
      <c r="Q49">
        <v>1800</v>
      </c>
      <c r="R49">
        <v>1600</v>
      </c>
      <c r="S49">
        <v>1800</v>
      </c>
      <c r="V49" t="s">
        <v>776</v>
      </c>
      <c r="W49" t="str">
        <f t="shared" si="34"/>
        <v/>
      </c>
      <c r="X49" t="str">
        <f t="shared" si="35"/>
        <v/>
      </c>
      <c r="Y49" t="str">
        <f t="shared" si="36"/>
        <v/>
      </c>
      <c r="Z49" t="str">
        <f t="shared" si="37"/>
        <v/>
      </c>
      <c r="AA49">
        <f t="shared" si="38"/>
        <v>16</v>
      </c>
      <c r="AB49">
        <f t="shared" si="39"/>
        <v>18</v>
      </c>
      <c r="AC49">
        <f t="shared" si="40"/>
        <v>16</v>
      </c>
      <c r="AD49">
        <f t="shared" si="41"/>
        <v>18</v>
      </c>
      <c r="AE49">
        <f t="shared" si="42"/>
        <v>16</v>
      </c>
      <c r="AF49">
        <f t="shared" si="43"/>
        <v>18</v>
      </c>
      <c r="AG49">
        <f t="shared" si="44"/>
        <v>16</v>
      </c>
      <c r="AH49">
        <f t="shared" si="45"/>
        <v>18</v>
      </c>
      <c r="AI49" t="str">
        <f t="shared" si="46"/>
        <v/>
      </c>
      <c r="AJ49" t="str">
        <f t="shared" si="47"/>
        <v/>
      </c>
      <c r="AK49" t="str">
        <f t="shared" si="25"/>
        <v/>
      </c>
      <c r="AL49" t="str">
        <f t="shared" si="26"/>
        <v/>
      </c>
      <c r="AM49" t="str">
        <f t="shared" si="27"/>
        <v>4pm-6pm</v>
      </c>
      <c r="AN49" t="str">
        <f t="shared" si="28"/>
        <v>4pm-6pm</v>
      </c>
      <c r="AO49" t="str">
        <f t="shared" si="29"/>
        <v>4pm-6pm</v>
      </c>
      <c r="AP49" t="str">
        <f t="shared" si="30"/>
        <v>4pm-6pm</v>
      </c>
      <c r="AQ49" t="str">
        <f t="shared" si="31"/>
        <v/>
      </c>
      <c r="AR49" s="5" t="s">
        <v>251</v>
      </c>
      <c r="AS49" t="s">
        <v>290</v>
      </c>
      <c r="AU49" t="s">
        <v>294</v>
      </c>
      <c r="AV49" s="3" t="s">
        <v>302</v>
      </c>
      <c r="AW49" s="3" t="s">
        <v>302</v>
      </c>
      <c r="AX49"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49"/>
        <v>&lt;img src=@img/outdoor.png@&gt;</v>
      </c>
      <c r="AZ49" t="str">
        <f t="shared" si="50"/>
        <v/>
      </c>
      <c r="BA49" t="str">
        <f t="shared" si="51"/>
        <v>&lt;img src=@img/easy.png@&gt;</v>
      </c>
      <c r="BB49" t="str">
        <f t="shared" si="52"/>
        <v/>
      </c>
      <c r="BC49" t="str">
        <f t="shared" si="53"/>
        <v/>
      </c>
      <c r="BD49" t="str">
        <f t="shared" si="54"/>
        <v>&lt;img src=@img/outdoor.png@&gt;&lt;img src=@img/easy.png@&gt;</v>
      </c>
      <c r="BE49" t="str">
        <f t="shared" si="55"/>
        <v>outdoor easy med sfoco</v>
      </c>
      <c r="BF49" t="str">
        <f t="shared" si="56"/>
        <v>South Foco</v>
      </c>
      <c r="BG49">
        <v>40.523086999999997</v>
      </c>
      <c r="BH49">
        <v>-105.060349</v>
      </c>
      <c r="BI49" t="str">
        <f t="shared" si="57"/>
        <v>[40.523087,-105.060349],</v>
      </c>
      <c r="BK49" t="str">
        <f t="shared" si="58"/>
        <v/>
      </c>
    </row>
    <row r="50" spans="2:64" ht="21" customHeight="1" x14ac:dyDescent="0.35">
      <c r="B50" t="s">
        <v>626</v>
      </c>
      <c r="C50" t="s">
        <v>418</v>
      </c>
      <c r="E50" t="s">
        <v>54</v>
      </c>
      <c r="G50" t="s">
        <v>649</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t="s">
        <v>664</v>
      </c>
      <c r="AU50" t="s">
        <v>293</v>
      </c>
      <c r="AV50" s="3" t="s">
        <v>302</v>
      </c>
      <c r="AW50" s="3" t="s">
        <v>302</v>
      </c>
      <c r="AX50"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49"/>
        <v/>
      </c>
      <c r="AZ50" t="str">
        <f t="shared" si="50"/>
        <v/>
      </c>
      <c r="BA50" t="str">
        <f t="shared" si="51"/>
        <v>&lt;img src=@img/hard.png@&gt;</v>
      </c>
      <c r="BB50" t="str">
        <f t="shared" si="52"/>
        <v/>
      </c>
      <c r="BC50" t="str">
        <f t="shared" si="53"/>
        <v/>
      </c>
      <c r="BD50" t="str">
        <f t="shared" si="54"/>
        <v>&lt;img src=@img/hard.png@&gt;</v>
      </c>
      <c r="BE50" t="str">
        <f t="shared" si="55"/>
        <v>hard low old</v>
      </c>
      <c r="BF50" t="str">
        <f t="shared" si="56"/>
        <v>Old Town</v>
      </c>
      <c r="BG50">
        <v>40.588749999999997</v>
      </c>
      <c r="BH50">
        <v>-105.07418</v>
      </c>
      <c r="BI50" t="str">
        <f t="shared" si="57"/>
        <v>[40.58875,-105.07418],</v>
      </c>
    </row>
    <row r="51" spans="2:64" ht="21" customHeight="1" x14ac:dyDescent="0.35">
      <c r="B51" t="s">
        <v>623</v>
      </c>
      <c r="C51" t="s">
        <v>418</v>
      </c>
      <c r="E51" t="s">
        <v>423</v>
      </c>
      <c r="G51" t="s">
        <v>646</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t="s">
        <v>665</v>
      </c>
      <c r="AS51" t="s">
        <v>290</v>
      </c>
      <c r="AU51" t="s">
        <v>293</v>
      </c>
      <c r="AV51" s="3" t="s">
        <v>302</v>
      </c>
      <c r="AW51" s="3" t="s">
        <v>302</v>
      </c>
      <c r="AX51" s="4" t="str">
        <f t="shared" si="48"/>
        <v>{
    'name': "Drunken Monkey",
    'area': "old",'hours': {
      'sunday-start':"", 'sunday-end':"", 'monday-start':"", 'monday-end':"", 'tuesday-start':"", 'tuesday-end':"", 'wednesday-start':"", 'wednesday-end':"", 'thursday-start':"", 'thursday-end':"", 'friday-start':"", 'friday-end':"", 'saturday-start':"", 'saturday-end':""},  'description': "", 'link':"http://www.thedrunkmonkey.com/", 'pricing':"med",   'phone-number': "", 'address': "151 S College Ave Fort Collins CO", 'other-amenities': ['outdoor','','hard'], 'has-drink':false, 'has-food':false},</v>
      </c>
      <c r="AY51" t="str">
        <f t="shared" si="49"/>
        <v>&lt;img src=@img/outdoor.png@&gt;</v>
      </c>
      <c r="AZ51" t="str">
        <f t="shared" si="50"/>
        <v/>
      </c>
      <c r="BA51" t="str">
        <f t="shared" si="51"/>
        <v>&lt;img src=@img/hard.png@&gt;</v>
      </c>
      <c r="BB51" t="str">
        <f t="shared" si="52"/>
        <v/>
      </c>
      <c r="BC51" t="str">
        <f t="shared" si="53"/>
        <v/>
      </c>
      <c r="BD51" t="str">
        <f t="shared" si="54"/>
        <v>&lt;img src=@img/outdoor.png@&gt;&lt;img src=@img/hard.png@&gt;</v>
      </c>
      <c r="BE51" t="str">
        <f t="shared" si="55"/>
        <v>outdoor hard med old</v>
      </c>
      <c r="BF51" t="str">
        <f t="shared" si="56"/>
        <v>Old Town</v>
      </c>
      <c r="BG51">
        <v>40.58587</v>
      </c>
      <c r="BH51">
        <v>-105.07762</v>
      </c>
      <c r="BI51" t="str">
        <f t="shared" si="57"/>
        <v>[40.58587,-105.07762],</v>
      </c>
    </row>
    <row r="52" spans="2:64" ht="21" customHeight="1" x14ac:dyDescent="0.35">
      <c r="B52" t="s">
        <v>86</v>
      </c>
      <c r="C52" t="s">
        <v>304</v>
      </c>
      <c r="D52" t="s">
        <v>87</v>
      </c>
      <c r="E52" t="s">
        <v>423</v>
      </c>
      <c r="G52" s="1" t="s">
        <v>88</v>
      </c>
      <c r="W52" t="str">
        <f t="shared" si="34"/>
        <v/>
      </c>
      <c r="X52" t="str">
        <f t="shared" si="35"/>
        <v/>
      </c>
      <c r="Y52" t="str">
        <f t="shared" si="36"/>
        <v/>
      </c>
      <c r="Z52" t="str">
        <f t="shared" si="37"/>
        <v/>
      </c>
      <c r="AA52" t="str">
        <f t="shared" si="38"/>
        <v/>
      </c>
      <c r="AB52" t="str">
        <f t="shared" si="39"/>
        <v/>
      </c>
      <c r="AC52" t="str">
        <f t="shared" si="40"/>
        <v/>
      </c>
      <c r="AD52" t="str">
        <f t="shared" si="41"/>
        <v/>
      </c>
      <c r="AE52" t="str">
        <f t="shared" si="42"/>
        <v/>
      </c>
      <c r="AF52" t="str">
        <f t="shared" si="43"/>
        <v/>
      </c>
      <c r="AG52" t="str">
        <f t="shared" si="44"/>
        <v/>
      </c>
      <c r="AH52" t="str">
        <f t="shared" si="45"/>
        <v/>
      </c>
      <c r="AI52" t="str">
        <f t="shared" si="46"/>
        <v/>
      </c>
      <c r="AJ52" t="str">
        <f t="shared" si="47"/>
        <v/>
      </c>
      <c r="AK52" t="str">
        <f t="shared" si="25"/>
        <v/>
      </c>
      <c r="AL52" t="str">
        <f t="shared" si="26"/>
        <v/>
      </c>
      <c r="AM52" t="str">
        <f t="shared" si="27"/>
        <v/>
      </c>
      <c r="AN52" t="str">
        <f t="shared" si="28"/>
        <v/>
      </c>
      <c r="AO52" t="str">
        <f t="shared" si="29"/>
        <v/>
      </c>
      <c r="AP52" t="str">
        <f t="shared" si="30"/>
        <v/>
      </c>
      <c r="AQ52" t="str">
        <f t="shared" si="31"/>
        <v/>
      </c>
      <c r="AR52" s="2" t="s">
        <v>307</v>
      </c>
      <c r="AU52" t="s">
        <v>294</v>
      </c>
      <c r="AV52" s="3" t="s">
        <v>302</v>
      </c>
      <c r="AW52" s="3" t="s">
        <v>302</v>
      </c>
      <c r="AX52"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2" t="str">
        <f t="shared" si="49"/>
        <v/>
      </c>
      <c r="AZ52" t="str">
        <f t="shared" si="50"/>
        <v/>
      </c>
      <c r="BA52" t="str">
        <f t="shared" si="51"/>
        <v>&lt;img src=@img/easy.png@&gt;</v>
      </c>
      <c r="BB52" t="str">
        <f t="shared" si="52"/>
        <v/>
      </c>
      <c r="BC52" t="str">
        <f t="shared" si="53"/>
        <v/>
      </c>
      <c r="BD52" t="str">
        <f t="shared" si="54"/>
        <v>&lt;img src=@img/easy.png@&gt;</v>
      </c>
      <c r="BE52" t="str">
        <f t="shared" si="55"/>
        <v>easy med midtown</v>
      </c>
      <c r="BF52" t="str">
        <f t="shared" si="56"/>
        <v>Midtown</v>
      </c>
      <c r="BG52">
        <v>40.566077</v>
      </c>
      <c r="BH52">
        <v>-105.056792</v>
      </c>
      <c r="BI52" t="str">
        <f t="shared" si="57"/>
        <v>[40.566077,-105.056792],</v>
      </c>
      <c r="BK52" t="str">
        <f>IF(BJ52&gt;0,"&lt;img src=@img/kidicon.png@&gt;","")</f>
        <v/>
      </c>
    </row>
    <row r="53" spans="2:64" ht="21" customHeight="1" x14ac:dyDescent="0.35">
      <c r="B53" t="s">
        <v>68</v>
      </c>
      <c r="C53" t="s">
        <v>420</v>
      </c>
      <c r="D53" t="s">
        <v>69</v>
      </c>
      <c r="E53" t="s">
        <v>423</v>
      </c>
      <c r="G53" s="1" t="s">
        <v>70</v>
      </c>
      <c r="W53" t="str">
        <f t="shared" si="34"/>
        <v/>
      </c>
      <c r="X53" t="str">
        <f t="shared" si="35"/>
        <v/>
      </c>
      <c r="Y53" t="str">
        <f t="shared" si="36"/>
        <v/>
      </c>
      <c r="Z53" t="str">
        <f t="shared" si="37"/>
        <v/>
      </c>
      <c r="AA53" t="str">
        <f t="shared" si="38"/>
        <v/>
      </c>
      <c r="AB53" t="str">
        <f t="shared" si="39"/>
        <v/>
      </c>
      <c r="AC53" t="str">
        <f t="shared" si="40"/>
        <v/>
      </c>
      <c r="AD53" t="str">
        <f t="shared" si="41"/>
        <v/>
      </c>
      <c r="AE53" t="str">
        <f t="shared" si="42"/>
        <v/>
      </c>
      <c r="AF53" t="str">
        <f t="shared" si="43"/>
        <v/>
      </c>
      <c r="AG53" t="str">
        <f t="shared" si="44"/>
        <v/>
      </c>
      <c r="AH53" t="str">
        <f t="shared" si="45"/>
        <v/>
      </c>
      <c r="AI53" t="str">
        <f t="shared" si="46"/>
        <v/>
      </c>
      <c r="AJ53" t="str">
        <f t="shared" si="47"/>
        <v/>
      </c>
      <c r="AK53" t="str">
        <f t="shared" si="25"/>
        <v/>
      </c>
      <c r="AL53" t="str">
        <f t="shared" si="26"/>
        <v/>
      </c>
      <c r="AM53" t="str">
        <f t="shared" si="27"/>
        <v/>
      </c>
      <c r="AN53" t="str">
        <f t="shared" si="28"/>
        <v/>
      </c>
      <c r="AO53" t="str">
        <f t="shared" si="29"/>
        <v/>
      </c>
      <c r="AP53" t="str">
        <f t="shared" si="30"/>
        <v/>
      </c>
      <c r="AQ53" t="str">
        <f t="shared" si="31"/>
        <v/>
      </c>
      <c r="AR53" s="2" t="s">
        <v>307</v>
      </c>
      <c r="AU53" t="s">
        <v>294</v>
      </c>
      <c r="AV53" s="3" t="s">
        <v>302</v>
      </c>
      <c r="AW53" s="3" t="s">
        <v>302</v>
      </c>
      <c r="AX53"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3" t="str">
        <f t="shared" si="49"/>
        <v/>
      </c>
      <c r="AZ53" t="str">
        <f t="shared" si="50"/>
        <v/>
      </c>
      <c r="BA53" t="str">
        <f t="shared" si="51"/>
        <v>&lt;img src=@img/easy.png@&gt;</v>
      </c>
      <c r="BB53" t="str">
        <f t="shared" si="52"/>
        <v/>
      </c>
      <c r="BC53" t="str">
        <f t="shared" si="53"/>
        <v/>
      </c>
      <c r="BD53" t="str">
        <f t="shared" si="54"/>
        <v>&lt;img src=@img/easy.png@&gt;</v>
      </c>
      <c r="BE53" t="str">
        <f t="shared" si="55"/>
        <v>easy med sfoco</v>
      </c>
      <c r="BF53" t="str">
        <f t="shared" si="56"/>
        <v>South Foco</v>
      </c>
      <c r="BG53">
        <v>40.523729000000003</v>
      </c>
      <c r="BH53">
        <v>-105.033248</v>
      </c>
      <c r="BI53" t="str">
        <f t="shared" si="57"/>
        <v>[40.523729,-105.033248],</v>
      </c>
      <c r="BK53" t="str">
        <f>IF(BJ53&gt;0,"&lt;img src=@img/kidicon.png@&gt;","")</f>
        <v/>
      </c>
    </row>
    <row r="54" spans="2:64" ht="21" customHeight="1" x14ac:dyDescent="0.35">
      <c r="B54" t="s">
        <v>615</v>
      </c>
      <c r="C54" t="s">
        <v>419</v>
      </c>
      <c r="E54" t="s">
        <v>423</v>
      </c>
      <c r="G54" t="s">
        <v>638</v>
      </c>
      <c r="L54">
        <v>1600</v>
      </c>
      <c r="M54">
        <v>1800</v>
      </c>
      <c r="N54">
        <v>1600</v>
      </c>
      <c r="O54">
        <v>1800</v>
      </c>
      <c r="P54">
        <v>1600</v>
      </c>
      <c r="Q54">
        <v>1800</v>
      </c>
      <c r="R54">
        <v>1600</v>
      </c>
      <c r="S54">
        <v>1800</v>
      </c>
      <c r="T54">
        <v>1600</v>
      </c>
      <c r="U54">
        <v>1800</v>
      </c>
      <c r="V54" t="s">
        <v>756</v>
      </c>
      <c r="W54" t="str">
        <f t="shared" si="34"/>
        <v/>
      </c>
      <c r="X54" t="str">
        <f t="shared" si="35"/>
        <v/>
      </c>
      <c r="Y54" t="str">
        <f t="shared" si="36"/>
        <v/>
      </c>
      <c r="Z54" t="str">
        <f t="shared" si="37"/>
        <v/>
      </c>
      <c r="AA54">
        <f t="shared" si="38"/>
        <v>16</v>
      </c>
      <c r="AB54">
        <f t="shared" si="39"/>
        <v>18</v>
      </c>
      <c r="AC54">
        <f t="shared" si="40"/>
        <v>16</v>
      </c>
      <c r="AD54">
        <f t="shared" si="41"/>
        <v>18</v>
      </c>
      <c r="AE54">
        <f t="shared" si="42"/>
        <v>16</v>
      </c>
      <c r="AF54">
        <f t="shared" si="43"/>
        <v>18</v>
      </c>
      <c r="AG54">
        <f t="shared" si="44"/>
        <v>16</v>
      </c>
      <c r="AH54">
        <f t="shared" si="45"/>
        <v>18</v>
      </c>
      <c r="AI54">
        <f t="shared" si="46"/>
        <v>16</v>
      </c>
      <c r="AJ54">
        <f t="shared" si="47"/>
        <v>18</v>
      </c>
      <c r="AK54" t="str">
        <f t="shared" si="25"/>
        <v/>
      </c>
      <c r="AL54" t="str">
        <f t="shared" si="26"/>
        <v/>
      </c>
      <c r="AM54" t="str">
        <f t="shared" si="27"/>
        <v>4pm-6pm</v>
      </c>
      <c r="AN54" t="str">
        <f t="shared" si="28"/>
        <v>4pm-6pm</v>
      </c>
      <c r="AO54" t="str">
        <f t="shared" si="29"/>
        <v>4pm-6pm</v>
      </c>
      <c r="AP54" t="str">
        <f t="shared" si="30"/>
        <v>4pm-6pm</v>
      </c>
      <c r="AQ54" t="str">
        <f t="shared" si="31"/>
        <v>4pm-6pm</v>
      </c>
      <c r="AR54" t="s">
        <v>666</v>
      </c>
      <c r="AS54" t="s">
        <v>290</v>
      </c>
      <c r="AU54" t="s">
        <v>294</v>
      </c>
      <c r="AV54" s="3" t="s">
        <v>301</v>
      </c>
      <c r="AW54" s="3" t="s">
        <v>301</v>
      </c>
      <c r="AX54"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4" t="str">
        <f t="shared" si="49"/>
        <v>&lt;img src=@img/outdoor.png@&gt;</v>
      </c>
      <c r="AZ54" t="str">
        <f t="shared" si="50"/>
        <v/>
      </c>
      <c r="BA54" t="str">
        <f t="shared" si="51"/>
        <v>&lt;img src=@img/easy.png@&gt;</v>
      </c>
      <c r="BB54" t="str">
        <f t="shared" si="52"/>
        <v>&lt;img src=@img/drinkicon.png@&gt;</v>
      </c>
      <c r="BC54" t="str">
        <f t="shared" si="53"/>
        <v>&lt;img src=@img/foodicon.png@&gt;</v>
      </c>
      <c r="BD54" t="str">
        <f t="shared" si="54"/>
        <v>&lt;img src=@img/outdoor.png@&gt;&lt;img src=@img/easy.png@&gt;&lt;img src=@img/drinkicon.png@&gt;&lt;img src=@img/foodicon.png@&gt;</v>
      </c>
      <c r="BE54" t="str">
        <f t="shared" si="55"/>
        <v>outdoor drink food easy med nfoco</v>
      </c>
      <c r="BF54" t="str">
        <f t="shared" si="56"/>
        <v>North Foco</v>
      </c>
      <c r="BG54">
        <v>40.608919999999998</v>
      </c>
      <c r="BH54">
        <v>-105.07429999999999</v>
      </c>
      <c r="BI54" t="str">
        <f t="shared" si="57"/>
        <v>[40.60892,-105.0743],</v>
      </c>
    </row>
    <row r="55" spans="2:64" ht="21" customHeight="1" x14ac:dyDescent="0.35">
      <c r="B55" t="s">
        <v>159</v>
      </c>
      <c r="C55" t="s">
        <v>304</v>
      </c>
      <c r="D55" t="s">
        <v>160</v>
      </c>
      <c r="E55" t="s">
        <v>423</v>
      </c>
      <c r="G55" t="s">
        <v>161</v>
      </c>
      <c r="N55">
        <v>1600</v>
      </c>
      <c r="O55">
        <v>1800</v>
      </c>
      <c r="P55">
        <v>1600</v>
      </c>
      <c r="Q55">
        <v>1800</v>
      </c>
      <c r="V55" t="s">
        <v>734</v>
      </c>
      <c r="W55" t="str">
        <f t="shared" si="34"/>
        <v/>
      </c>
      <c r="X55" t="str">
        <f t="shared" si="35"/>
        <v/>
      </c>
      <c r="Y55" t="str">
        <f t="shared" si="36"/>
        <v/>
      </c>
      <c r="Z55" t="str">
        <f t="shared" si="37"/>
        <v/>
      </c>
      <c r="AA55" t="str">
        <f t="shared" si="38"/>
        <v/>
      </c>
      <c r="AB55" t="str">
        <f t="shared" si="39"/>
        <v/>
      </c>
      <c r="AC55">
        <f t="shared" si="40"/>
        <v>16</v>
      </c>
      <c r="AD55">
        <f t="shared" si="41"/>
        <v>18</v>
      </c>
      <c r="AE55">
        <f t="shared" si="42"/>
        <v>16</v>
      </c>
      <c r="AF55">
        <f t="shared" si="43"/>
        <v>18</v>
      </c>
      <c r="AG55" t="str">
        <f t="shared" si="44"/>
        <v/>
      </c>
      <c r="AH55" t="str">
        <f t="shared" si="45"/>
        <v/>
      </c>
      <c r="AI55" t="str">
        <f t="shared" si="46"/>
        <v/>
      </c>
      <c r="AJ55" t="str">
        <f t="shared" si="47"/>
        <v/>
      </c>
      <c r="AK55" t="str">
        <f t="shared" si="25"/>
        <v/>
      </c>
      <c r="AL55" t="str">
        <f t="shared" si="26"/>
        <v/>
      </c>
      <c r="AM55" t="str">
        <f t="shared" si="27"/>
        <v/>
      </c>
      <c r="AN55" t="str">
        <f t="shared" si="28"/>
        <v>4pm-6pm</v>
      </c>
      <c r="AO55" t="str">
        <f t="shared" si="29"/>
        <v>4pm-6pm</v>
      </c>
      <c r="AP55" t="str">
        <f t="shared" si="30"/>
        <v/>
      </c>
      <c r="AQ55" t="str">
        <f t="shared" si="31"/>
        <v/>
      </c>
      <c r="AR55" s="2" t="s">
        <v>332</v>
      </c>
      <c r="AS55" t="s">
        <v>290</v>
      </c>
      <c r="AT55" t="s">
        <v>747</v>
      </c>
      <c r="AU55" t="s">
        <v>294</v>
      </c>
      <c r="AV55" s="3" t="s">
        <v>302</v>
      </c>
      <c r="AW55" s="3" t="s">
        <v>302</v>
      </c>
      <c r="AX55"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5" t="str">
        <f t="shared" si="49"/>
        <v>&lt;img src=@img/outdoor.png@&gt;</v>
      </c>
      <c r="AZ55" t="str">
        <f t="shared" si="50"/>
        <v>&lt;img src=@img/pets.png@&gt;</v>
      </c>
      <c r="BA55" t="str">
        <f t="shared" si="51"/>
        <v>&lt;img src=@img/easy.png@&gt;</v>
      </c>
      <c r="BB55" t="str">
        <f t="shared" si="52"/>
        <v/>
      </c>
      <c r="BC55" t="str">
        <f t="shared" si="53"/>
        <v/>
      </c>
      <c r="BD55" t="str">
        <f t="shared" si="54"/>
        <v>&lt;img src=@img/outdoor.png@&gt;&lt;img src=@img/pets.png@&gt;&lt;img src=@img/easy.png@&gt;</v>
      </c>
      <c r="BE55" t="str">
        <f t="shared" si="55"/>
        <v>outdoor pet easy med midtown</v>
      </c>
      <c r="BF55" t="str">
        <f t="shared" si="56"/>
        <v>Midtown</v>
      </c>
      <c r="BG55" s="14">
        <v>40.551755</v>
      </c>
      <c r="BH55">
        <v>-105.05984599999999</v>
      </c>
      <c r="BI55" t="str">
        <f t="shared" si="57"/>
        <v>[40.551755,-105.059846],</v>
      </c>
      <c r="BK55" t="str">
        <f>IF(BJ55&gt;0,"&lt;img src=@img/kidicon.png@&gt;","")</f>
        <v/>
      </c>
    </row>
    <row r="56" spans="2:64" ht="21" customHeight="1" x14ac:dyDescent="0.35">
      <c r="B56" t="s">
        <v>264</v>
      </c>
      <c r="C56" t="s">
        <v>418</v>
      </c>
      <c r="D56" t="s">
        <v>218</v>
      </c>
      <c r="E56" t="s">
        <v>423</v>
      </c>
      <c r="G56" s="6" t="s">
        <v>287</v>
      </c>
      <c r="J56">
        <v>1630</v>
      </c>
      <c r="K56">
        <v>1900</v>
      </c>
      <c r="L56">
        <v>1630</v>
      </c>
      <c r="M56">
        <v>1900</v>
      </c>
      <c r="N56">
        <v>1630</v>
      </c>
      <c r="O56">
        <v>2400</v>
      </c>
      <c r="P56">
        <v>1630</v>
      </c>
      <c r="Q56">
        <v>1900</v>
      </c>
      <c r="R56">
        <v>1630</v>
      </c>
      <c r="S56">
        <v>1900</v>
      </c>
      <c r="V56" t="s">
        <v>793</v>
      </c>
      <c r="W56" t="str">
        <f t="shared" si="34"/>
        <v/>
      </c>
      <c r="X56" t="str">
        <f t="shared" si="35"/>
        <v/>
      </c>
      <c r="Y56">
        <f t="shared" si="36"/>
        <v>16.3</v>
      </c>
      <c r="Z56">
        <f t="shared" si="37"/>
        <v>19</v>
      </c>
      <c r="AA56">
        <f t="shared" si="38"/>
        <v>16.3</v>
      </c>
      <c r="AB56">
        <f t="shared" si="39"/>
        <v>19</v>
      </c>
      <c r="AC56">
        <f t="shared" si="40"/>
        <v>16.3</v>
      </c>
      <c r="AD56">
        <f t="shared" si="41"/>
        <v>24</v>
      </c>
      <c r="AE56">
        <f t="shared" si="42"/>
        <v>16.3</v>
      </c>
      <c r="AF56">
        <f t="shared" si="43"/>
        <v>19</v>
      </c>
      <c r="AG56">
        <f t="shared" si="44"/>
        <v>16.3</v>
      </c>
      <c r="AH56">
        <f t="shared" si="45"/>
        <v>19</v>
      </c>
      <c r="AI56" t="str">
        <f t="shared" si="46"/>
        <v/>
      </c>
      <c r="AJ56" t="str">
        <f t="shared" si="47"/>
        <v/>
      </c>
      <c r="AK56" t="str">
        <f t="shared" si="25"/>
        <v/>
      </c>
      <c r="AL56" t="str">
        <f t="shared" si="26"/>
        <v>4.3pm-7pm</v>
      </c>
      <c r="AM56" t="str">
        <f t="shared" si="27"/>
        <v>4.3pm-7pm</v>
      </c>
      <c r="AN56" t="str">
        <f t="shared" si="28"/>
        <v>4.3pm-12am</v>
      </c>
      <c r="AO56" t="str">
        <f t="shared" si="29"/>
        <v>4.3pm-7pm</v>
      </c>
      <c r="AP56" t="str">
        <f t="shared" si="30"/>
        <v>4.3pm-7pm</v>
      </c>
      <c r="AQ56" t="str">
        <f t="shared" si="31"/>
        <v/>
      </c>
      <c r="AR56" s="2" t="s">
        <v>354</v>
      </c>
      <c r="AU56" t="s">
        <v>293</v>
      </c>
      <c r="AV56" s="3" t="s">
        <v>301</v>
      </c>
      <c r="AW56" s="3" t="s">
        <v>301</v>
      </c>
      <c r="AX56" s="4" t="str">
        <f t="shared" si="48"/>
        <v>{
    'name': "Elliot's Martini Bar",
    'area': "old",'hours': {
      'sunday-start':"", 'sunday-end':"", 'monday-start':"1630", 'monday-end':"1900", 'tuesday-start':"1630", 'tuesday-end':"1900", 'wednesday-start':"1630", 'wednesday-end':"2400", 'thursday-start':"1630", 'thursday-end':"1900", 'friday-start':"1630", 'friday-end':"1900", 'saturday-start':"", 'saturday-end':""},  'description': "$2 off martinis &lt;br&gt; $2 off tapas&lt;br&gt;Dirty Wednesday: $6 house dirty martinis and a special dirty menu all night.", 'link':"http://www.elliotsmartini.com/", 'pricing':"med",   'phone-number': "", 'address': "234 Linden St, Fort Collins, CO 80524", 'other-amenities': ['','','hard'], 'has-drink':true, 'has-food':true},</v>
      </c>
      <c r="AY56" t="str">
        <f t="shared" si="49"/>
        <v/>
      </c>
      <c r="AZ56" t="str">
        <f t="shared" si="50"/>
        <v/>
      </c>
      <c r="BA56" t="str">
        <f t="shared" si="51"/>
        <v>&lt;img src=@img/hard.png@&gt;</v>
      </c>
      <c r="BB56" t="str">
        <f t="shared" si="52"/>
        <v>&lt;img src=@img/drinkicon.png@&gt;</v>
      </c>
      <c r="BC56" t="str">
        <f t="shared" si="53"/>
        <v>&lt;img src=@img/foodicon.png@&gt;</v>
      </c>
      <c r="BD56" t="str">
        <f t="shared" si="54"/>
        <v>&lt;img src=@img/hard.png@&gt;&lt;img src=@img/drinkicon.png@&gt;&lt;img src=@img/foodicon.png@&gt;</v>
      </c>
      <c r="BE56" t="str">
        <f t="shared" si="55"/>
        <v>drink food hard med old</v>
      </c>
      <c r="BF56" t="str">
        <f t="shared" si="56"/>
        <v>Old Town</v>
      </c>
      <c r="BG56">
        <v>40.588436000000002</v>
      </c>
      <c r="BH56">
        <v>-105.074501</v>
      </c>
      <c r="BI56" t="str">
        <f t="shared" si="57"/>
        <v>[40.588436,-105.074501],</v>
      </c>
      <c r="BK56" t="str">
        <f>IF(BJ56&gt;0,"&lt;img src=@img/kidicon.png@&gt;","")</f>
        <v/>
      </c>
    </row>
    <row r="57" spans="2:64" ht="21" customHeight="1" x14ac:dyDescent="0.35">
      <c r="B57" t="s">
        <v>362</v>
      </c>
      <c r="C57" t="s">
        <v>418</v>
      </c>
      <c r="D57" t="s">
        <v>364</v>
      </c>
      <c r="E57" t="s">
        <v>423</v>
      </c>
      <c r="G57" s="6" t="s">
        <v>363</v>
      </c>
      <c r="H57">
        <v>1500</v>
      </c>
      <c r="I57">
        <v>1800</v>
      </c>
      <c r="J57">
        <v>1500</v>
      </c>
      <c r="K57">
        <v>1800</v>
      </c>
      <c r="L57">
        <v>1500</v>
      </c>
      <c r="M57">
        <v>1800</v>
      </c>
      <c r="N57">
        <v>1500</v>
      </c>
      <c r="O57">
        <v>1800</v>
      </c>
      <c r="P57">
        <v>1500</v>
      </c>
      <c r="Q57">
        <v>1800</v>
      </c>
      <c r="R57">
        <v>1500</v>
      </c>
      <c r="S57">
        <v>1800</v>
      </c>
      <c r="T57">
        <v>1500</v>
      </c>
      <c r="U57">
        <v>1800</v>
      </c>
      <c r="V57" t="s">
        <v>794</v>
      </c>
      <c r="W57">
        <f t="shared" si="34"/>
        <v>15</v>
      </c>
      <c r="X57">
        <f t="shared" si="35"/>
        <v>18</v>
      </c>
      <c r="Y57">
        <f t="shared" si="36"/>
        <v>15</v>
      </c>
      <c r="Z57">
        <f t="shared" si="37"/>
        <v>18</v>
      </c>
      <c r="AA57">
        <f t="shared" si="38"/>
        <v>15</v>
      </c>
      <c r="AB57">
        <f t="shared" si="39"/>
        <v>18</v>
      </c>
      <c r="AC57">
        <f t="shared" si="40"/>
        <v>15</v>
      </c>
      <c r="AD57">
        <f t="shared" si="41"/>
        <v>18</v>
      </c>
      <c r="AE57">
        <f t="shared" si="42"/>
        <v>15</v>
      </c>
      <c r="AF57">
        <f t="shared" si="43"/>
        <v>18</v>
      </c>
      <c r="AG57">
        <f t="shared" si="44"/>
        <v>15</v>
      </c>
      <c r="AH57">
        <f t="shared" si="45"/>
        <v>18</v>
      </c>
      <c r="AI57">
        <f t="shared" si="46"/>
        <v>15</v>
      </c>
      <c r="AJ57">
        <f t="shared" si="47"/>
        <v>18</v>
      </c>
      <c r="AK57" t="str">
        <f t="shared" si="25"/>
        <v>3pm-6pm</v>
      </c>
      <c r="AL57" t="str">
        <f t="shared" si="26"/>
        <v>3pm-6pm</v>
      </c>
      <c r="AM57" t="str">
        <f t="shared" si="27"/>
        <v>3pm-6pm</v>
      </c>
      <c r="AN57" t="str">
        <f t="shared" si="28"/>
        <v>3pm-6pm</v>
      </c>
      <c r="AO57" t="str">
        <f t="shared" si="29"/>
        <v>3pm-6pm</v>
      </c>
      <c r="AP57" t="str">
        <f t="shared" si="30"/>
        <v>3pm-6pm</v>
      </c>
      <c r="AQ57" t="str">
        <f t="shared" si="31"/>
        <v>3pm-6pm</v>
      </c>
      <c r="AR57" s="2" t="s">
        <v>365</v>
      </c>
      <c r="AU57" t="s">
        <v>28</v>
      </c>
      <c r="AV57" s="3" t="s">
        <v>301</v>
      </c>
      <c r="AW57" s="3" t="s">
        <v>301</v>
      </c>
      <c r="AX57"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 'link':"http://emporiumftcollins.com/", 'pricing':"med",   'phone-number': "", 'address': "378 Walnut St, Fort Collins, CO 80524", 'other-amenities': ['','','medium'], 'has-drink':true, 'has-food':true},</v>
      </c>
      <c r="AY57" t="str">
        <f t="shared" si="49"/>
        <v/>
      </c>
      <c r="AZ57" t="str">
        <f t="shared" si="50"/>
        <v/>
      </c>
      <c r="BA57" t="str">
        <f t="shared" si="51"/>
        <v>&lt;img src=@img/medium.png@&gt;</v>
      </c>
      <c r="BB57" t="str">
        <f t="shared" si="52"/>
        <v>&lt;img src=@img/drinkicon.png@&gt;</v>
      </c>
      <c r="BC57" t="str">
        <f t="shared" si="53"/>
        <v>&lt;img src=@img/foodicon.png@&gt;</v>
      </c>
      <c r="BD57" t="str">
        <f t="shared" si="54"/>
        <v>&lt;img src=@img/medium.png@&gt;&lt;img src=@img/drinkicon.png@&gt;&lt;img src=@img/foodicon.png@&gt;</v>
      </c>
      <c r="BE57" t="str">
        <f t="shared" si="55"/>
        <v>drink food medium med old</v>
      </c>
      <c r="BF57" t="str">
        <f t="shared" si="56"/>
        <v>Old Town</v>
      </c>
      <c r="BG57">
        <v>40.587229000000001</v>
      </c>
      <c r="BH57">
        <v>-105.07409699999999</v>
      </c>
      <c r="BI57" t="str">
        <f t="shared" si="57"/>
        <v>[40.587229,-105.074097],</v>
      </c>
      <c r="BK57" t="str">
        <f>IF(BJ57&gt;0,"&lt;img src=@img/kidicon.png@&gt;","")</f>
        <v/>
      </c>
    </row>
    <row r="58" spans="2:64" ht="21" customHeight="1" x14ac:dyDescent="0.35">
      <c r="B58" t="s">
        <v>805</v>
      </c>
      <c r="C58" t="s">
        <v>420</v>
      </c>
      <c r="E58" t="s">
        <v>423</v>
      </c>
      <c r="G58" s="16" t="s">
        <v>808</v>
      </c>
      <c r="J58">
        <v>1500</v>
      </c>
      <c r="K58">
        <v>1830</v>
      </c>
      <c r="L58">
        <v>1500</v>
      </c>
      <c r="M58">
        <v>1830</v>
      </c>
      <c r="N58">
        <v>1500</v>
      </c>
      <c r="O58">
        <v>1830</v>
      </c>
      <c r="P58">
        <v>1500</v>
      </c>
      <c r="Q58">
        <v>1830</v>
      </c>
      <c r="V58" t="s">
        <v>806</v>
      </c>
      <c r="W58" t="str">
        <f t="shared" ref="W58" si="89">IF(H58&gt;0,H58/100,"")</f>
        <v/>
      </c>
      <c r="X58" t="str">
        <f t="shared" ref="X58" si="90">IF(I58&gt;0,I58/100,"")</f>
        <v/>
      </c>
      <c r="Y58">
        <f t="shared" ref="Y58" si="91">IF(J58&gt;0,J58/100,"")</f>
        <v>15</v>
      </c>
      <c r="Z58">
        <f t="shared" ref="Z58" si="92">IF(K58&gt;0,K58/100,"")</f>
        <v>18.3</v>
      </c>
      <c r="AA58">
        <f t="shared" ref="AA58" si="93">IF(L58&gt;0,L58/100,"")</f>
        <v>15</v>
      </c>
      <c r="AB58">
        <f t="shared" ref="AB58" si="94">IF(M58&gt;0,M58/100,"")</f>
        <v>18.3</v>
      </c>
      <c r="AC58">
        <f t="shared" ref="AC58" si="95">IF(N58&gt;0,N58/100,"")</f>
        <v>15</v>
      </c>
      <c r="AD58">
        <f t="shared" ref="AD58" si="96">IF(O58&gt;0,O58/100,"")</f>
        <v>18.3</v>
      </c>
      <c r="AE58">
        <f t="shared" ref="AE58" si="97">IF(P58&gt;0,P58/100,"")</f>
        <v>15</v>
      </c>
      <c r="AF58">
        <f t="shared" ref="AF58" si="98">IF(Q58&gt;0,Q58/100,"")</f>
        <v>18.3</v>
      </c>
      <c r="AG58" t="str">
        <f t="shared" ref="AG58" si="99">IF(R58&gt;0,R58/100,"")</f>
        <v/>
      </c>
      <c r="AH58" t="str">
        <f t="shared" ref="AH58" si="100">IF(S58&gt;0,S58/100,"")</f>
        <v/>
      </c>
      <c r="AI58" t="str">
        <f t="shared" ref="AI58" si="101">IF(T58&gt;0,T58/100,"")</f>
        <v/>
      </c>
      <c r="AJ58" t="str">
        <f t="shared" ref="AJ58" si="102">IF(U58&gt;0,U58/100,"")</f>
        <v/>
      </c>
      <c r="AK58" t="str">
        <f t="shared" ref="AK58" si="103">IF(H58&gt;0,CONCATENATE(IF(W58&lt;=12,W58,W58-12),IF(OR(W58&lt;12,W58=24),"am","pm"),"-",IF(X58&lt;=12,X58,X58-12),IF(OR(X58&lt;12,X58=24),"am","pm")),"")</f>
        <v/>
      </c>
      <c r="AL58" t="str">
        <f t="shared" ref="AL58" si="104">IF(J58&gt;0,CONCATENATE(IF(Y58&lt;=12,Y58,Y58-12),IF(OR(Y58&lt;12,Y58=24),"am","pm"),"-",IF(Z58&lt;=12,Z58,Z58-12),IF(OR(Z58&lt;12,Z58=24),"am","pm")),"")</f>
        <v>3pm-6.3pm</v>
      </c>
      <c r="AM58" t="str">
        <f t="shared" ref="AM58" si="105">IF(L58&gt;0,CONCATENATE(IF(AA58&lt;=12,AA58,AA58-12),IF(OR(AA58&lt;12,AA58=24),"am","pm"),"-",IF(AB58&lt;=12,AB58,AB58-12),IF(OR(AB58&lt;12,AB58=24),"am","pm")),"")</f>
        <v>3pm-6.3pm</v>
      </c>
      <c r="AN58" t="str">
        <f t="shared" ref="AN58" si="106">IF(N58&gt;0,CONCATENATE(IF(AC58&lt;=12,AC58,AC58-12),IF(OR(AC58&lt;12,AC58=24),"am","pm"),"-",IF(AD58&lt;=12,AD58,AD58-12),IF(OR(AD58&lt;12,AD58=24),"am","pm")),"")</f>
        <v>3pm-6.3pm</v>
      </c>
      <c r="AO58" t="str">
        <f t="shared" ref="AO58" si="107">IF(P58&gt;0,CONCATENATE(IF(AE58&lt;=12,AE58,AE58-12),IF(OR(AE58&lt;12,AE58=24),"am","pm"),"-",IF(AF58&lt;=12,AF58,AF58-12),IF(OR(AF58&lt;12,AF58=24),"am","pm")),"")</f>
        <v>3pm-6.3pm</v>
      </c>
      <c r="AP58" t="str">
        <f t="shared" ref="AP58" si="108">IF(R58&gt;0,CONCATENATE(IF(AG58&lt;=12,AG58,AG58-12),IF(OR(AG58&lt;12,AG58=24),"am","pm"),"-",IF(AH58&lt;=12,AH58,AH58-12),IF(OR(AH58&lt;12,AH58=24),"am","pm")),"")</f>
        <v/>
      </c>
      <c r="AQ58" t="str">
        <f t="shared" ref="AQ58" si="109">IF(T58&gt;0,CONCATENATE(IF(AI58&lt;=12,AI58,AI58-12),IF(OR(AI58&lt;12,AI58=24),"am","pm"),"-",IF(AJ58&lt;=12,AJ58,AJ58-12),IF(OR(AJ58&lt;12,AJ58=24),"am","pm")),"")</f>
        <v/>
      </c>
      <c r="AR58" s="2" t="s">
        <v>807</v>
      </c>
      <c r="AU58" t="s">
        <v>294</v>
      </c>
      <c r="AV58" s="3" t="s">
        <v>301</v>
      </c>
      <c r="AW58" s="3" t="s">
        <v>302</v>
      </c>
      <c r="AX58" s="4" t="str">
        <f t="shared" ref="AX58" si="110">CONCATENATE("{
    'name': """,B58,""",
    'area': ","""",C58,""",",
"'hours': {
      'sunday-start':","""",H58,"""",", 'sunday-end':","""",I58,"""",", 'monday-start':","""",J58,"""",", 'monday-end':","""",K58,"""",", 'tuesday-start':","""",L58,"""",", 'tuesday-end':","""",M58,""", 'wednesday-start':","""",N58,""", 'wednesday-end':","""",O58,""", 'thursday-start':","""",P58,""", 'thursday-end':","""",Q58,""", 'friday-start':","""",R58,""", 'friday-end':","""",S58,""", 'saturday-start':","""",T58,""", 'saturday-end':","""",U58,"""","},","  'description': ","""",V58,"""",", 'link':","""",AR58,"""",", 'pricing':","""",E58,"""",",   'phone-number': ","""",F58,"""",", 'address': ","""",G58,"""",", 'other-amenities': [","'",AS58,"','",AT58,"','",AU58,"'","]",", 'has-drink':",AV58,", 'has-food':",AW58,"},")</f>
        <v>{
    'name': "Envy Brewing",
    'area': "sfoco",'hours': {
      'sunday-start':"", 'sunday-end':"", 'monday-start':"1500", 'monday-end':"1830", 'tuesday-start':"1500", 'tuesday-end':"1830", 'wednesday-start':"1500", 'wednesday-end':"1830", 'thursday-start':"1500", 'thursday-end':"1830", 'friday-start':"", 'friday-end':"", 'saturday-start':"", 'saturday-end':""},  'description': "$1 off all drafts&lt;br&gt;$3.50 you call it gin and vodka singles", 'link':"https://www.envybrewing.com/", 'pricing':"med",   'phone-number': "", 'address': "3027 E Harmony Rd Suite #2, Fort Collins, CO 80528", 'other-amenities': ['','','easy'], 'has-drink':true, 'has-food':false},</v>
      </c>
      <c r="AY58" t="str">
        <f t="shared" ref="AY58" si="111">IF(AS58&gt;0,"&lt;img src=@img/outdoor.png@&gt;","")</f>
        <v/>
      </c>
      <c r="AZ58" t="str">
        <f t="shared" ref="AZ58" si="112">IF(AT58&gt;0,"&lt;img src=@img/pets.png@&gt;","")</f>
        <v/>
      </c>
      <c r="BA58" t="str">
        <f t="shared" ref="BA58" si="113">IF(AU58="hard","&lt;img src=@img/hard.png@&gt;",IF(AU58="medium","&lt;img src=@img/medium.png@&gt;",IF(AU58="easy","&lt;img src=@img/easy.png@&gt;","")))</f>
        <v>&lt;img src=@img/easy.png@&gt;</v>
      </c>
      <c r="BB58" t="str">
        <f t="shared" ref="BB58" si="114">IF(AV58="true","&lt;img src=@img/drinkicon.png@&gt;","")</f>
        <v>&lt;img src=@img/drinkicon.png@&gt;</v>
      </c>
      <c r="BC58" t="str">
        <f t="shared" ref="BC58" si="115">IF(AW58="true","&lt;img src=@img/foodicon.png@&gt;","")</f>
        <v/>
      </c>
      <c r="BD58" t="str">
        <f t="shared" ref="BD58" si="116">CONCATENATE(AY58,AZ58,BA58,BB58,BC58,BK58)</f>
        <v>&lt;img src=@img/easy.png@&gt;&lt;img src=@img/drinkicon.png@&gt;</v>
      </c>
      <c r="BE58" t="str">
        <f t="shared" ref="BE58" si="117">CONCATENATE(IF(AS58&gt;0,"outdoor ",""),IF(AT58&gt;0,"pet ",""),IF(AV58="true","drink ",""),IF(AW58="true","food ",""),AU58," ",E58," ",C58,IF(BJ58=TRUE," kid",""))</f>
        <v>drink easy med sfoco</v>
      </c>
      <c r="BF58" t="str">
        <f t="shared" ref="BF58" si="118">IF(C58="old","Old Town",IF(C58="campus","Near Campus",IF(C58="sfoco","South Foco",IF(C58="nfoco","North Foco",IF(C58="midtown","Midtown",IF(C58="cwest","Campus West",IF(C58="efoco","East FoCo",IF(C58="windsor","Windsor",""))))))))</f>
        <v>South Foco</v>
      </c>
      <c r="BG58">
        <v>40.522713299999999</v>
      </c>
      <c r="BH58">
        <v>-105.02120410000001</v>
      </c>
      <c r="BI58" t="str">
        <f t="shared" si="57"/>
        <v>[40.5227133,-105.0212041],</v>
      </c>
    </row>
    <row r="59" spans="2:64" ht="21" customHeight="1" x14ac:dyDescent="0.35">
      <c r="B59" t="s">
        <v>635</v>
      </c>
      <c r="C59" t="s">
        <v>418</v>
      </c>
      <c r="E59" t="s">
        <v>54</v>
      </c>
      <c r="G59" t="s">
        <v>655</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R59" t="s">
        <v>667</v>
      </c>
      <c r="AU59" t="s">
        <v>293</v>
      </c>
      <c r="AV59" s="3" t="s">
        <v>302</v>
      </c>
      <c r="AW59" s="3" t="s">
        <v>302</v>
      </c>
      <c r="AX59"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9" t="str">
        <f t="shared" si="49"/>
        <v/>
      </c>
      <c r="AZ59" t="str">
        <f t="shared" si="50"/>
        <v/>
      </c>
      <c r="BA59" t="str">
        <f t="shared" si="51"/>
        <v>&lt;img src=@img/hard.png@&gt;</v>
      </c>
      <c r="BB59" t="str">
        <f t="shared" si="52"/>
        <v/>
      </c>
      <c r="BC59" t="str">
        <f t="shared" si="53"/>
        <v/>
      </c>
      <c r="BD59" t="str">
        <f t="shared" si="54"/>
        <v>&lt;img src=@img/hard.png@&gt;</v>
      </c>
      <c r="BE59" t="str">
        <f t="shared" si="55"/>
        <v>hard low old</v>
      </c>
      <c r="BF59" t="str">
        <f t="shared" si="56"/>
        <v>Old Town</v>
      </c>
      <c r="BG59">
        <v>40.586019999999998</v>
      </c>
      <c r="BH59">
        <v>-105.07859000000001</v>
      </c>
      <c r="BI59" t="str">
        <f t="shared" si="57"/>
        <v>[40.58602,-105.07859],</v>
      </c>
    </row>
    <row r="60" spans="2:64" ht="21" customHeight="1" x14ac:dyDescent="0.35">
      <c r="B60" t="s">
        <v>438</v>
      </c>
      <c r="C60" t="s">
        <v>420</v>
      </c>
      <c r="E60" t="s">
        <v>54</v>
      </c>
      <c r="G60" t="s">
        <v>455</v>
      </c>
      <c r="W60" t="str">
        <f t="shared" si="34"/>
        <v/>
      </c>
      <c r="X60" t="str">
        <f t="shared" si="35"/>
        <v/>
      </c>
      <c r="Y60" t="str">
        <f t="shared" si="36"/>
        <v/>
      </c>
      <c r="Z60" t="str">
        <f t="shared" si="37"/>
        <v/>
      </c>
      <c r="AA60" t="str">
        <f t="shared" si="38"/>
        <v/>
      </c>
      <c r="AB60" t="str">
        <f t="shared" si="39"/>
        <v/>
      </c>
      <c r="AC60" t="str">
        <f t="shared" si="40"/>
        <v/>
      </c>
      <c r="AD60" t="str">
        <f t="shared" si="41"/>
        <v/>
      </c>
      <c r="AE60" t="str">
        <f t="shared" si="42"/>
        <v/>
      </c>
      <c r="AF60" t="str">
        <f t="shared" si="43"/>
        <v/>
      </c>
      <c r="AG60" t="str">
        <f t="shared" si="44"/>
        <v/>
      </c>
      <c r="AH60" t="str">
        <f t="shared" si="45"/>
        <v/>
      </c>
      <c r="AI60" t="str">
        <f t="shared" si="46"/>
        <v/>
      </c>
      <c r="AJ60" t="str">
        <f t="shared" si="47"/>
        <v/>
      </c>
      <c r="AK60" t="str">
        <f t="shared" si="25"/>
        <v/>
      </c>
      <c r="AL60" t="str">
        <f t="shared" si="26"/>
        <v/>
      </c>
      <c r="AM60" t="str">
        <f t="shared" si="27"/>
        <v/>
      </c>
      <c r="AN60" t="str">
        <f t="shared" si="28"/>
        <v/>
      </c>
      <c r="AO60" t="str">
        <f t="shared" si="29"/>
        <v/>
      </c>
      <c r="AP60" t="str">
        <f t="shared" si="30"/>
        <v/>
      </c>
      <c r="AQ60" t="str">
        <f t="shared" si="31"/>
        <v/>
      </c>
      <c r="AU60" t="s">
        <v>294</v>
      </c>
      <c r="AV60" s="3" t="s">
        <v>302</v>
      </c>
      <c r="AW60" s="3" t="s">
        <v>302</v>
      </c>
      <c r="AX60"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60" t="str">
        <f t="shared" si="49"/>
        <v/>
      </c>
      <c r="AZ60" t="str">
        <f t="shared" si="50"/>
        <v/>
      </c>
      <c r="BA60" t="str">
        <f t="shared" si="51"/>
        <v>&lt;img src=@img/easy.png@&gt;</v>
      </c>
      <c r="BB60" t="str">
        <f t="shared" si="52"/>
        <v/>
      </c>
      <c r="BC60" t="str">
        <f t="shared" si="53"/>
        <v/>
      </c>
      <c r="BD60" t="str">
        <f t="shared" si="54"/>
        <v>&lt;img src=@img/easy.png@&gt;&lt;img src=@img/kidicon.png@&gt;</v>
      </c>
      <c r="BE60" t="str">
        <f t="shared" si="55"/>
        <v>easy low sfoco kid</v>
      </c>
      <c r="BF60" t="str">
        <f t="shared" si="56"/>
        <v>South Foco</v>
      </c>
      <c r="BG60">
        <v>40.523744000000001</v>
      </c>
      <c r="BH60">
        <v>-105.023917</v>
      </c>
      <c r="BI60" t="str">
        <f t="shared" si="57"/>
        <v>[40.523744,-105.023917],</v>
      </c>
      <c r="BJ60" t="b">
        <v>1</v>
      </c>
      <c r="BK60" t="str">
        <f>IF(BJ60&gt;0,"&lt;img src=@img/kidicon.png@&gt;","")</f>
        <v>&lt;img src=@img/kidicon.png@&gt;</v>
      </c>
      <c r="BL60" t="s">
        <v>452</v>
      </c>
    </row>
    <row r="61" spans="2:64" ht="21" customHeight="1" x14ac:dyDescent="0.35">
      <c r="B61" t="s">
        <v>252</v>
      </c>
      <c r="C61" t="s">
        <v>418</v>
      </c>
      <c r="D61" t="s">
        <v>182</v>
      </c>
      <c r="E61" t="s">
        <v>423</v>
      </c>
      <c r="G61" t="s">
        <v>183</v>
      </c>
      <c r="W61" t="str">
        <f t="shared" si="34"/>
        <v/>
      </c>
      <c r="X61" t="str">
        <f t="shared" si="35"/>
        <v/>
      </c>
      <c r="Y61" t="str">
        <f t="shared" si="36"/>
        <v/>
      </c>
      <c r="Z61" t="str">
        <f t="shared" si="37"/>
        <v/>
      </c>
      <c r="AA61" t="str">
        <f t="shared" si="38"/>
        <v/>
      </c>
      <c r="AB61" t="str">
        <f t="shared" si="39"/>
        <v/>
      </c>
      <c r="AC61" t="str">
        <f t="shared" si="40"/>
        <v/>
      </c>
      <c r="AD61" t="str">
        <f t="shared" si="41"/>
        <v/>
      </c>
      <c r="AE61" t="str">
        <f t="shared" si="42"/>
        <v/>
      </c>
      <c r="AF61" t="str">
        <f t="shared" si="43"/>
        <v/>
      </c>
      <c r="AG61" t="str">
        <f t="shared" si="44"/>
        <v/>
      </c>
      <c r="AH61" t="str">
        <f t="shared" si="45"/>
        <v/>
      </c>
      <c r="AI61" t="str">
        <f t="shared" si="46"/>
        <v/>
      </c>
      <c r="AJ61" t="str">
        <f t="shared" si="47"/>
        <v/>
      </c>
      <c r="AK61" t="str">
        <f t="shared" si="25"/>
        <v/>
      </c>
      <c r="AL61" t="str">
        <f t="shared" si="26"/>
        <v/>
      </c>
      <c r="AM61" t="str">
        <f t="shared" si="27"/>
        <v/>
      </c>
      <c r="AN61" t="str">
        <f t="shared" si="28"/>
        <v/>
      </c>
      <c r="AO61" t="str">
        <f t="shared" si="29"/>
        <v/>
      </c>
      <c r="AP61" t="str">
        <f t="shared" si="30"/>
        <v/>
      </c>
      <c r="AQ61" t="str">
        <f t="shared" si="31"/>
        <v/>
      </c>
      <c r="AR61" s="2" t="s">
        <v>341</v>
      </c>
      <c r="AU61" t="s">
        <v>294</v>
      </c>
      <c r="AV61" s="3" t="s">
        <v>302</v>
      </c>
      <c r="AW61" s="3" t="s">
        <v>302</v>
      </c>
      <c r="AX61"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1" t="str">
        <f t="shared" si="49"/>
        <v/>
      </c>
      <c r="AZ61" t="str">
        <f t="shared" si="50"/>
        <v/>
      </c>
      <c r="BA61" t="str">
        <f t="shared" si="51"/>
        <v>&lt;img src=@img/easy.png@&gt;</v>
      </c>
      <c r="BB61" t="str">
        <f t="shared" si="52"/>
        <v/>
      </c>
      <c r="BC61" t="str">
        <f t="shared" si="53"/>
        <v/>
      </c>
      <c r="BD61" t="str">
        <f t="shared" si="54"/>
        <v>&lt;img src=@img/easy.png@&gt;</v>
      </c>
      <c r="BE61" t="str">
        <f t="shared" si="55"/>
        <v>easy med old</v>
      </c>
      <c r="BF61" t="str">
        <f t="shared" si="56"/>
        <v>Old Town</v>
      </c>
      <c r="BG61">
        <v>40.585124999999998</v>
      </c>
      <c r="BH61">
        <v>-105.04610700000001</v>
      </c>
      <c r="BI61" t="str">
        <f t="shared" si="57"/>
        <v>[40.585125,-105.046107],</v>
      </c>
      <c r="BK61" t="str">
        <f>IF(BJ61&gt;0,"&lt;img src=@img/kidicon.png@&gt;","")</f>
        <v/>
      </c>
    </row>
    <row r="62" spans="2:64" ht="21" customHeight="1" x14ac:dyDescent="0.35">
      <c r="B62" t="s">
        <v>98</v>
      </c>
      <c r="C62" t="s">
        <v>418</v>
      </c>
      <c r="D62" t="s">
        <v>93</v>
      </c>
      <c r="E62" t="s">
        <v>35</v>
      </c>
      <c r="G62" s="1" t="s">
        <v>99</v>
      </c>
      <c r="H62">
        <v>1600</v>
      </c>
      <c r="I62">
        <v>1800</v>
      </c>
      <c r="J62">
        <v>1500</v>
      </c>
      <c r="K62">
        <v>1800</v>
      </c>
      <c r="L62">
        <v>1500</v>
      </c>
      <c r="M62">
        <v>1800</v>
      </c>
      <c r="N62">
        <v>1500</v>
      </c>
      <c r="O62">
        <v>1800</v>
      </c>
      <c r="P62">
        <v>1500</v>
      </c>
      <c r="Q62">
        <v>1800</v>
      </c>
      <c r="R62">
        <v>1500</v>
      </c>
      <c r="S62">
        <v>1800</v>
      </c>
      <c r="T62">
        <v>1500</v>
      </c>
      <c r="U62">
        <v>1800</v>
      </c>
      <c r="V62" t="s">
        <v>790</v>
      </c>
      <c r="W62">
        <f t="shared" si="34"/>
        <v>16</v>
      </c>
      <c r="X62">
        <f t="shared" si="35"/>
        <v>18</v>
      </c>
      <c r="Y62">
        <f t="shared" si="36"/>
        <v>15</v>
      </c>
      <c r="Z62">
        <f t="shared" si="37"/>
        <v>18</v>
      </c>
      <c r="AA62">
        <f t="shared" si="38"/>
        <v>15</v>
      </c>
      <c r="AB62">
        <f t="shared" si="39"/>
        <v>18</v>
      </c>
      <c r="AC62">
        <f t="shared" si="40"/>
        <v>15</v>
      </c>
      <c r="AD62">
        <f t="shared" si="41"/>
        <v>18</v>
      </c>
      <c r="AE62">
        <f t="shared" si="42"/>
        <v>15</v>
      </c>
      <c r="AF62">
        <f t="shared" si="43"/>
        <v>18</v>
      </c>
      <c r="AG62">
        <f t="shared" si="44"/>
        <v>15</v>
      </c>
      <c r="AH62">
        <f t="shared" si="45"/>
        <v>18</v>
      </c>
      <c r="AI62">
        <f t="shared" si="46"/>
        <v>15</v>
      </c>
      <c r="AJ62">
        <f t="shared" si="47"/>
        <v>18</v>
      </c>
      <c r="AK62" t="str">
        <f t="shared" si="25"/>
        <v>4pm-6pm</v>
      </c>
      <c r="AL62" t="str">
        <f t="shared" si="26"/>
        <v>3pm-6pm</v>
      </c>
      <c r="AM62" t="str">
        <f t="shared" si="27"/>
        <v>3pm-6pm</v>
      </c>
      <c r="AN62" t="str">
        <f t="shared" si="28"/>
        <v>3pm-6pm</v>
      </c>
      <c r="AO62" t="str">
        <f t="shared" si="29"/>
        <v>3pm-6pm</v>
      </c>
      <c r="AP62" t="str">
        <f t="shared" si="30"/>
        <v>3pm-6pm</v>
      </c>
      <c r="AQ62" t="str">
        <f t="shared" si="31"/>
        <v>3pm-6pm</v>
      </c>
      <c r="AR62" s="2" t="s">
        <v>314</v>
      </c>
      <c r="AU62" t="s">
        <v>28</v>
      </c>
      <c r="AV62" s="3" t="s">
        <v>301</v>
      </c>
      <c r="AW62" s="3" t="s">
        <v>301</v>
      </c>
      <c r="AX62"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2" t="str">
        <f t="shared" si="49"/>
        <v/>
      </c>
      <c r="AZ62" t="str">
        <f t="shared" si="50"/>
        <v/>
      </c>
      <c r="BA62" t="str">
        <f t="shared" si="51"/>
        <v>&lt;img src=@img/medium.png@&gt;</v>
      </c>
      <c r="BB62" t="str">
        <f t="shared" si="52"/>
        <v>&lt;img src=@img/drinkicon.png@&gt;</v>
      </c>
      <c r="BC62" t="str">
        <f t="shared" si="53"/>
        <v>&lt;img src=@img/foodicon.png@&gt;</v>
      </c>
      <c r="BD62" t="str">
        <f t="shared" si="54"/>
        <v>&lt;img src=@img/medium.png@&gt;&lt;img src=@img/drinkicon.png@&gt;&lt;img src=@img/foodicon.png@&gt;</v>
      </c>
      <c r="BE62" t="str">
        <f t="shared" si="55"/>
        <v>drink food medium high old</v>
      </c>
      <c r="BF62" t="str">
        <f t="shared" si="56"/>
        <v>Old Town</v>
      </c>
      <c r="BG62">
        <v>40.585799000000002</v>
      </c>
      <c r="BH62">
        <v>-105.078547</v>
      </c>
      <c r="BI62" t="str">
        <f t="shared" si="57"/>
        <v>[40.585799,-105.078547],</v>
      </c>
      <c r="BK62" t="str">
        <f>IF(BJ62&gt;0,"&lt;img src=@img/kidicon.png@&gt;","")</f>
        <v/>
      </c>
    </row>
    <row r="63" spans="2:64" ht="21" customHeight="1" x14ac:dyDescent="0.35">
      <c r="B63" t="s">
        <v>73</v>
      </c>
      <c r="C63" t="s">
        <v>421</v>
      </c>
      <c r="D63" t="s">
        <v>75</v>
      </c>
      <c r="E63" t="s">
        <v>74</v>
      </c>
      <c r="G63" s="1" t="s">
        <v>76</v>
      </c>
      <c r="W63" t="str">
        <f t="shared" si="34"/>
        <v/>
      </c>
      <c r="X63" t="str">
        <f t="shared" si="35"/>
        <v/>
      </c>
      <c r="Y63" t="str">
        <f t="shared" si="36"/>
        <v/>
      </c>
      <c r="Z63" t="str">
        <f t="shared" si="37"/>
        <v/>
      </c>
      <c r="AA63" t="str">
        <f t="shared" si="38"/>
        <v/>
      </c>
      <c r="AB63" t="str">
        <f t="shared" si="39"/>
        <v/>
      </c>
      <c r="AC63" t="str">
        <f t="shared" si="40"/>
        <v/>
      </c>
      <c r="AD63" t="str">
        <f t="shared" si="41"/>
        <v/>
      </c>
      <c r="AE63" t="str">
        <f t="shared" si="42"/>
        <v/>
      </c>
      <c r="AF63" t="str">
        <f t="shared" si="43"/>
        <v/>
      </c>
      <c r="AG63" t="str">
        <f t="shared" si="44"/>
        <v/>
      </c>
      <c r="AH63" t="str">
        <f t="shared" si="45"/>
        <v/>
      </c>
      <c r="AI63" t="str">
        <f t="shared" si="46"/>
        <v/>
      </c>
      <c r="AJ63" t="str">
        <f t="shared" si="47"/>
        <v/>
      </c>
      <c r="AK63" t="str">
        <f t="shared" si="25"/>
        <v/>
      </c>
      <c r="AL63" t="str">
        <f t="shared" si="26"/>
        <v/>
      </c>
      <c r="AM63" t="str">
        <f t="shared" si="27"/>
        <v/>
      </c>
      <c r="AN63" t="str">
        <f t="shared" si="28"/>
        <v/>
      </c>
      <c r="AO63" t="str">
        <f t="shared" si="29"/>
        <v/>
      </c>
      <c r="AP63" t="str">
        <f t="shared" si="30"/>
        <v/>
      </c>
      <c r="AQ63" t="str">
        <f t="shared" si="31"/>
        <v/>
      </c>
      <c r="AR63" s="2" t="s">
        <v>309</v>
      </c>
      <c r="AU63" t="s">
        <v>294</v>
      </c>
      <c r="AV63" s="3" t="s">
        <v>302</v>
      </c>
      <c r="AW63" s="3" t="s">
        <v>302</v>
      </c>
      <c r="AX63"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3" t="str">
        <f t="shared" si="49"/>
        <v/>
      </c>
      <c r="AZ63" t="str">
        <f t="shared" si="50"/>
        <v/>
      </c>
      <c r="BA63" t="str">
        <f t="shared" si="51"/>
        <v>&lt;img src=@img/easy.png@&gt;</v>
      </c>
      <c r="BB63" t="str">
        <f t="shared" si="52"/>
        <v/>
      </c>
      <c r="BC63" t="str">
        <f t="shared" si="53"/>
        <v/>
      </c>
      <c r="BD63" t="str">
        <f t="shared" si="54"/>
        <v>&lt;img src=@img/easy.png@&gt;</v>
      </c>
      <c r="BE63" t="str">
        <f t="shared" si="55"/>
        <v>easy Low cwest</v>
      </c>
      <c r="BF63" t="str">
        <f t="shared" si="56"/>
        <v>Campus West</v>
      </c>
      <c r="BG63">
        <v>40.574339999999999</v>
      </c>
      <c r="BH63">
        <v>-105.100224</v>
      </c>
      <c r="BI63" t="str">
        <f t="shared" si="57"/>
        <v>[40.57434,-105.100224],</v>
      </c>
      <c r="BK63" t="str">
        <f>IF(BJ63&gt;0,"&lt;img src=@img/kidicon.png@&gt;","")</f>
        <v/>
      </c>
    </row>
    <row r="64" spans="2:64" ht="21" customHeight="1" x14ac:dyDescent="0.35">
      <c r="B64" t="s">
        <v>703</v>
      </c>
      <c r="C64" t="s">
        <v>418</v>
      </c>
      <c r="E64" t="s">
        <v>54</v>
      </c>
      <c r="G64" s="6" t="s">
        <v>711</v>
      </c>
      <c r="W64" t="str">
        <f t="shared" ref="W64:W90" si="119">IF(H64&gt;0,H64/100,"")</f>
        <v/>
      </c>
      <c r="X64" t="str">
        <f t="shared" ref="X64:X90" si="120">IF(I64&gt;0,I64/100,"")</f>
        <v/>
      </c>
      <c r="Y64" t="str">
        <f t="shared" ref="Y64:Y90" si="121">IF(J64&gt;0,J64/100,"")</f>
        <v/>
      </c>
      <c r="Z64" t="str">
        <f t="shared" ref="Z64:Z90" si="122">IF(K64&gt;0,K64/100,"")</f>
        <v/>
      </c>
      <c r="AA64" t="str">
        <f t="shared" ref="AA64:AA90" si="123">IF(L64&gt;0,L64/100,"")</f>
        <v/>
      </c>
      <c r="AB64" t="str">
        <f t="shared" ref="AB64:AB90" si="124">IF(M64&gt;0,M64/100,"")</f>
        <v/>
      </c>
      <c r="AC64" t="str">
        <f t="shared" ref="AC64:AC90" si="125">IF(N64&gt;0,N64/100,"")</f>
        <v/>
      </c>
      <c r="AD64" t="str">
        <f t="shared" ref="AD64:AD90" si="126">IF(O64&gt;0,O64/100,"")</f>
        <v/>
      </c>
      <c r="AG64" t="str">
        <f t="shared" ref="AG64:AG90" si="127">IF(R64&gt;0,R64/100,"")</f>
        <v/>
      </c>
      <c r="AH64" t="str">
        <f t="shared" ref="AH64:AH90" si="128">IF(S64&gt;0,S64/100,"")</f>
        <v/>
      </c>
      <c r="AI64" t="str">
        <f t="shared" ref="AI64:AI90" si="129">IF(T64&gt;0,T64/100,"")</f>
        <v/>
      </c>
      <c r="AJ64" t="str">
        <f t="shared" ref="AJ64:AJ90" si="130">IF(U64&gt;0,U64/100,"")</f>
        <v/>
      </c>
      <c r="AK64" t="str">
        <f t="shared" si="25"/>
        <v/>
      </c>
      <c r="AL64" t="str">
        <f t="shared" si="26"/>
        <v/>
      </c>
      <c r="AM64" t="str">
        <f t="shared" si="27"/>
        <v/>
      </c>
      <c r="AN64" t="str">
        <f t="shared" si="28"/>
        <v/>
      </c>
      <c r="AO64" t="str">
        <f t="shared" si="29"/>
        <v/>
      </c>
      <c r="AP64" t="str">
        <f t="shared" si="30"/>
        <v/>
      </c>
      <c r="AQ64" t="str">
        <f t="shared" si="31"/>
        <v/>
      </c>
      <c r="AR64" t="s">
        <v>712</v>
      </c>
      <c r="AS64" t="s">
        <v>290</v>
      </c>
      <c r="AU64" t="s">
        <v>28</v>
      </c>
      <c r="AV64" s="3" t="s">
        <v>302</v>
      </c>
      <c r="AW64" s="3" t="s">
        <v>302</v>
      </c>
      <c r="AX64"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4" t="str">
        <f t="shared" si="49"/>
        <v>&lt;img src=@img/outdoor.png@&gt;</v>
      </c>
      <c r="AZ64" t="str">
        <f t="shared" si="50"/>
        <v/>
      </c>
      <c r="BA64" t="str">
        <f t="shared" si="51"/>
        <v>&lt;img src=@img/medium.png@&gt;</v>
      </c>
      <c r="BB64" t="str">
        <f t="shared" si="52"/>
        <v/>
      </c>
      <c r="BC64" t="str">
        <f t="shared" si="53"/>
        <v/>
      </c>
      <c r="BD64" t="str">
        <f t="shared" si="54"/>
        <v>&lt;img src=@img/outdoor.png@&gt;&lt;img src=@img/medium.png@&gt;</v>
      </c>
      <c r="BE64" t="str">
        <f t="shared" si="55"/>
        <v>outdoor medium low old</v>
      </c>
      <c r="BF64" t="str">
        <f t="shared" si="56"/>
        <v>Old Town</v>
      </c>
      <c r="BG64">
        <v>40.589759999999998</v>
      </c>
      <c r="BH64">
        <v>-105.076497</v>
      </c>
      <c r="BI64" t="str">
        <f t="shared" si="57"/>
        <v>[40.58976,-105.076497],</v>
      </c>
    </row>
    <row r="65" spans="2:64" ht="21" customHeight="1" x14ac:dyDescent="0.35">
      <c r="B65" t="s">
        <v>265</v>
      </c>
      <c r="C65" t="s">
        <v>418</v>
      </c>
      <c r="D65" t="s">
        <v>266</v>
      </c>
      <c r="E65" t="s">
        <v>423</v>
      </c>
      <c r="G65" t="s">
        <v>272</v>
      </c>
      <c r="H65">
        <v>1400</v>
      </c>
      <c r="I65">
        <v>2200</v>
      </c>
      <c r="J65">
        <v>1600</v>
      </c>
      <c r="K65">
        <v>1800</v>
      </c>
      <c r="L65">
        <v>1600</v>
      </c>
      <c r="M65">
        <v>1800</v>
      </c>
      <c r="N65">
        <v>1600</v>
      </c>
      <c r="O65">
        <v>1800</v>
      </c>
      <c r="P65">
        <v>1600</v>
      </c>
      <c r="Q65">
        <v>1800</v>
      </c>
      <c r="R65">
        <v>1600</v>
      </c>
      <c r="S65">
        <v>1800</v>
      </c>
      <c r="T65">
        <v>1600</v>
      </c>
      <c r="U65">
        <v>1800</v>
      </c>
      <c r="V65" t="s">
        <v>271</v>
      </c>
      <c r="W65">
        <f t="shared" si="119"/>
        <v>14</v>
      </c>
      <c r="X65">
        <f t="shared" si="120"/>
        <v>22</v>
      </c>
      <c r="Y65">
        <f t="shared" si="121"/>
        <v>16</v>
      </c>
      <c r="Z65">
        <f t="shared" si="122"/>
        <v>18</v>
      </c>
      <c r="AA65">
        <f t="shared" si="123"/>
        <v>16</v>
      </c>
      <c r="AB65">
        <f t="shared" si="124"/>
        <v>18</v>
      </c>
      <c r="AC65">
        <f t="shared" si="125"/>
        <v>16</v>
      </c>
      <c r="AD65">
        <f t="shared" si="126"/>
        <v>18</v>
      </c>
      <c r="AE65">
        <f>IF(P65&gt;0,P65/100,"")</f>
        <v>16</v>
      </c>
      <c r="AF65">
        <f>IF(Q65&gt;0,Q65/100,"")</f>
        <v>18</v>
      </c>
      <c r="AG65">
        <f t="shared" si="127"/>
        <v>16</v>
      </c>
      <c r="AH65">
        <f t="shared" si="128"/>
        <v>18</v>
      </c>
      <c r="AI65">
        <f t="shared" si="129"/>
        <v>16</v>
      </c>
      <c r="AJ65">
        <f t="shared" si="130"/>
        <v>18</v>
      </c>
      <c r="AK65" t="str">
        <f t="shared" si="25"/>
        <v>2pm-10pm</v>
      </c>
      <c r="AL65" t="str">
        <f t="shared" si="26"/>
        <v>4pm-6pm</v>
      </c>
      <c r="AM65" t="str">
        <f t="shared" si="27"/>
        <v>4pm-6pm</v>
      </c>
      <c r="AN65" t="str">
        <f t="shared" si="28"/>
        <v>4pm-6pm</v>
      </c>
      <c r="AO65" t="str">
        <f t="shared" si="29"/>
        <v>4pm-6pm</v>
      </c>
      <c r="AP65" t="str">
        <f t="shared" si="30"/>
        <v>4pm-6pm</v>
      </c>
      <c r="AQ65" t="str">
        <f t="shared" si="31"/>
        <v>4pm-6pm</v>
      </c>
      <c r="AR65" s="2" t="s">
        <v>355</v>
      </c>
      <c r="AS65" t="s">
        <v>290</v>
      </c>
      <c r="AU65" t="s">
        <v>293</v>
      </c>
      <c r="AV65" s="3" t="s">
        <v>301</v>
      </c>
      <c r="AW65" s="3" t="s">
        <v>302</v>
      </c>
      <c r="AX65"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5" t="str">
        <f t="shared" si="49"/>
        <v>&lt;img src=@img/outdoor.png@&gt;</v>
      </c>
      <c r="AZ65" t="str">
        <f t="shared" si="50"/>
        <v/>
      </c>
      <c r="BA65" t="str">
        <f t="shared" si="51"/>
        <v>&lt;img src=@img/hard.png@&gt;</v>
      </c>
      <c r="BB65" t="str">
        <f t="shared" si="52"/>
        <v>&lt;img src=@img/drinkicon.png@&gt;</v>
      </c>
      <c r="BC65" t="str">
        <f t="shared" si="53"/>
        <v/>
      </c>
      <c r="BD65" t="str">
        <f t="shared" si="54"/>
        <v>&lt;img src=@img/outdoor.png@&gt;&lt;img src=@img/hard.png@&gt;&lt;img src=@img/drinkicon.png@&gt;</v>
      </c>
      <c r="BE65" t="str">
        <f t="shared" si="55"/>
        <v>outdoor drink hard med old</v>
      </c>
      <c r="BF65" t="str">
        <f t="shared" si="56"/>
        <v>Old Town</v>
      </c>
      <c r="BG65">
        <v>40.588875000000002</v>
      </c>
      <c r="BH65">
        <v>-105.075542</v>
      </c>
      <c r="BI65" t="str">
        <f t="shared" si="57"/>
        <v>[40.588875,-105.075542],</v>
      </c>
      <c r="BK65" t="str">
        <f>IF(BJ65&gt;0,"&lt;img src=@img/kidicon.png@&gt;","")</f>
        <v/>
      </c>
    </row>
    <row r="66" spans="2:64" ht="21" customHeight="1" x14ac:dyDescent="0.35">
      <c r="B66" t="s">
        <v>273</v>
      </c>
      <c r="C66" t="s">
        <v>304</v>
      </c>
      <c r="D66" t="s">
        <v>180</v>
      </c>
      <c r="E66" t="s">
        <v>423</v>
      </c>
      <c r="G66" t="s">
        <v>274</v>
      </c>
      <c r="J66">
        <v>1500</v>
      </c>
      <c r="K66">
        <v>1800</v>
      </c>
      <c r="L66">
        <v>1500</v>
      </c>
      <c r="M66">
        <v>1800</v>
      </c>
      <c r="N66">
        <v>1500</v>
      </c>
      <c r="O66">
        <v>1800</v>
      </c>
      <c r="P66">
        <v>1500</v>
      </c>
      <c r="Q66">
        <v>1800</v>
      </c>
      <c r="R66">
        <v>1500</v>
      </c>
      <c r="S66">
        <v>1800</v>
      </c>
      <c r="V66" t="s">
        <v>688</v>
      </c>
      <c r="W66" t="str">
        <f t="shared" si="119"/>
        <v/>
      </c>
      <c r="X66" t="str">
        <f t="shared" si="120"/>
        <v/>
      </c>
      <c r="Y66">
        <f t="shared" si="121"/>
        <v>15</v>
      </c>
      <c r="Z66">
        <f t="shared" si="122"/>
        <v>18</v>
      </c>
      <c r="AA66">
        <f t="shared" si="123"/>
        <v>15</v>
      </c>
      <c r="AB66">
        <f t="shared" si="124"/>
        <v>18</v>
      </c>
      <c r="AC66">
        <f t="shared" si="125"/>
        <v>15</v>
      </c>
      <c r="AD66">
        <f t="shared" si="126"/>
        <v>18</v>
      </c>
      <c r="AE66">
        <f>IF(P66&gt;0,P66/100,"")</f>
        <v>15</v>
      </c>
      <c r="AF66">
        <f>IF(Q66&gt;0,Q66/100,"")</f>
        <v>18</v>
      </c>
      <c r="AG66">
        <f t="shared" si="127"/>
        <v>15</v>
      </c>
      <c r="AH66">
        <f t="shared" si="128"/>
        <v>18</v>
      </c>
      <c r="AI66" t="str">
        <f t="shared" si="129"/>
        <v/>
      </c>
      <c r="AJ66" t="str">
        <f t="shared" si="130"/>
        <v/>
      </c>
      <c r="AK66" t="str">
        <f t="shared" si="25"/>
        <v/>
      </c>
      <c r="AL66" t="str">
        <f t="shared" si="26"/>
        <v>3pm-6pm</v>
      </c>
      <c r="AM66" t="str">
        <f t="shared" si="27"/>
        <v>3pm-6pm</v>
      </c>
      <c r="AN66" t="str">
        <f t="shared" si="28"/>
        <v>3pm-6pm</v>
      </c>
      <c r="AO66" t="str">
        <f t="shared" si="29"/>
        <v>3pm-6pm</v>
      </c>
      <c r="AP66" t="str">
        <f t="shared" si="30"/>
        <v>3pm-6pm</v>
      </c>
      <c r="AQ66" t="str">
        <f t="shared" si="31"/>
        <v/>
      </c>
      <c r="AR66" s="2" t="s">
        <v>356</v>
      </c>
      <c r="AS66" t="s">
        <v>290</v>
      </c>
      <c r="AU66" t="s">
        <v>294</v>
      </c>
      <c r="AV66" s="3" t="s">
        <v>301</v>
      </c>
      <c r="AW66" s="3" t="s">
        <v>301</v>
      </c>
      <c r="AX66" s="4" t="str">
        <f t="shared" ref="AX66:AX99" si="131">CONCATENATE("{
    'name': """,B66,""",
    'area': ","""",C66,""",",
"'hours': {
      'sunday-start':","""",H66,"""",", 'sunday-end':","""",I66,"""",", 'monday-start':","""",J66,"""",", 'monday-end':","""",K66,"""",", 'tuesday-start':","""",L66,"""",", 'tuesday-end':","""",M66,""", 'wednesday-start':","""",N66,""", 'wednesday-end':","""",O66,""", 'thursday-start':","""",P66,""", 'thursday-end':","""",Q66,""", 'friday-start':","""",R66,""", 'friday-end':","""",S66,""", 'saturday-start':","""",T66,""", 'saturday-end':","""",U66,"""","},","  'description': ","""",V66,"""",", 'link':","""",AR66,"""",", 'pricing':","""",E66,"""",",   'phone-number': ","""",F66,"""",", 'address': ","""",G66,"""",", 'other-amenities': [","'",AS66,"','",AT66,"','",AU66,"'","]",", 'has-drink':",AV66,", 'has-food':",AW66,"},")</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6" t="str">
        <f t="shared" ref="AY66:AY99" si="132">IF(AS66&gt;0,"&lt;img src=@img/outdoor.png@&gt;","")</f>
        <v>&lt;img src=@img/outdoor.png@&gt;</v>
      </c>
      <c r="AZ66" t="str">
        <f t="shared" ref="AZ66:AZ99" si="133">IF(AT66&gt;0,"&lt;img src=@img/pets.png@&gt;","")</f>
        <v/>
      </c>
      <c r="BA66" t="str">
        <f t="shared" ref="BA66:BA99" si="134">IF(AU66="hard","&lt;img src=@img/hard.png@&gt;",IF(AU66="medium","&lt;img src=@img/medium.png@&gt;",IF(AU66="easy","&lt;img src=@img/easy.png@&gt;","")))</f>
        <v>&lt;img src=@img/easy.png@&gt;</v>
      </c>
      <c r="BB66" t="str">
        <f t="shared" ref="BB66:BB99" si="135">IF(AV66="true","&lt;img src=@img/drinkicon.png@&gt;","")</f>
        <v>&lt;img src=@img/drinkicon.png@&gt;</v>
      </c>
      <c r="BC66" t="str">
        <f t="shared" ref="BC66:BC99" si="136">IF(AW66="true","&lt;img src=@img/foodicon.png@&gt;","")</f>
        <v>&lt;img src=@img/foodicon.png@&gt;</v>
      </c>
      <c r="BD66" t="str">
        <f t="shared" ref="BD66:BD99" si="137">CONCATENATE(AY66,AZ66,BA66,BB66,BC66,BK66)</f>
        <v>&lt;img src=@img/outdoor.png@&gt;&lt;img src=@img/easy.png@&gt;&lt;img src=@img/drinkicon.png@&gt;&lt;img src=@img/foodicon.png@&gt;</v>
      </c>
      <c r="BE66" t="str">
        <f t="shared" ref="BE66:BE99" si="138">CONCATENATE(IF(AS66&gt;0,"outdoor ",""),IF(AT66&gt;0,"pet ",""),IF(AV66="true","drink ",""),IF(AW66="true","food ",""),AU66," ",E66," ",C66,IF(BJ66=TRUE," kid",""))</f>
        <v>outdoor drink food easy med midtown</v>
      </c>
      <c r="BF66" t="str">
        <f t="shared" ref="BF66:BF99" si="139">IF(C66="old","Old Town",IF(C66="campus","Near Campus",IF(C66="sfoco","South Foco",IF(C66="nfoco","North Foco",IF(C66="midtown","Midtown",IF(C66="cwest","Campus West",IF(C66="efoco","East FoCo",IF(C66="windsor","Windsor",""))))))))</f>
        <v>Midtown</v>
      </c>
      <c r="BG66">
        <v>40.551048999999999</v>
      </c>
      <c r="BH66">
        <v>-105.05831000000001</v>
      </c>
      <c r="BI66" t="str">
        <f t="shared" ref="BI66:BI99" si="140">CONCATENATE("[",BG66,",",BH66,"],")</f>
        <v>[40.551049,-105.05831],</v>
      </c>
      <c r="BK66" t="str">
        <f>IF(BJ66&gt;0,"&lt;img src=@img/kidicon.png@&gt;","")</f>
        <v/>
      </c>
    </row>
    <row r="67" spans="2:64" ht="21" customHeight="1" x14ac:dyDescent="0.35">
      <c r="B67" t="s">
        <v>705</v>
      </c>
      <c r="C67" t="s">
        <v>304</v>
      </c>
      <c r="E67" t="s">
        <v>423</v>
      </c>
      <c r="G67" s="6" t="s">
        <v>715</v>
      </c>
      <c r="W67" t="str">
        <f t="shared" si="119"/>
        <v/>
      </c>
      <c r="X67" t="str">
        <f t="shared" si="120"/>
        <v/>
      </c>
      <c r="Y67" t="str">
        <f t="shared" si="121"/>
        <v/>
      </c>
      <c r="Z67" t="str">
        <f t="shared" si="122"/>
        <v/>
      </c>
      <c r="AA67" t="str">
        <f t="shared" si="123"/>
        <v/>
      </c>
      <c r="AB67" t="str">
        <f t="shared" si="124"/>
        <v/>
      </c>
      <c r="AC67" t="str">
        <f t="shared" si="125"/>
        <v/>
      </c>
      <c r="AD67" t="str">
        <f t="shared" si="126"/>
        <v/>
      </c>
      <c r="AG67" t="str">
        <f t="shared" si="127"/>
        <v/>
      </c>
      <c r="AH67" t="str">
        <f t="shared" si="128"/>
        <v/>
      </c>
      <c r="AI67" t="str">
        <f t="shared" si="129"/>
        <v/>
      </c>
      <c r="AJ67" t="str">
        <f t="shared" si="130"/>
        <v/>
      </c>
      <c r="AK67" t="str">
        <f t="shared" ref="AK67:AK133" si="141">IF(H67&gt;0,CONCATENATE(IF(W67&lt;=12,W67,W67-12),IF(OR(W67&lt;12,W67=24),"am","pm"),"-",IF(X67&lt;=12,X67,X67-12),IF(OR(X67&lt;12,X67=24),"am","pm")),"")</f>
        <v/>
      </c>
      <c r="AL67" t="str">
        <f t="shared" ref="AL67:AL133" si="142">IF(J67&gt;0,CONCATENATE(IF(Y67&lt;=12,Y67,Y67-12),IF(OR(Y67&lt;12,Y67=24),"am","pm"),"-",IF(Z67&lt;=12,Z67,Z67-12),IF(OR(Z67&lt;12,Z67=24),"am","pm")),"")</f>
        <v/>
      </c>
      <c r="AM67" t="str">
        <f t="shared" ref="AM67:AM133" si="143">IF(L67&gt;0,CONCATENATE(IF(AA67&lt;=12,AA67,AA67-12),IF(OR(AA67&lt;12,AA67=24),"am","pm"),"-",IF(AB67&lt;=12,AB67,AB67-12),IF(OR(AB67&lt;12,AB67=24),"am","pm")),"")</f>
        <v/>
      </c>
      <c r="AN67" t="str">
        <f t="shared" ref="AN67:AN133" si="144">IF(N67&gt;0,CONCATENATE(IF(AC67&lt;=12,AC67,AC67-12),IF(OR(AC67&lt;12,AC67=24),"am","pm"),"-",IF(AD67&lt;=12,AD67,AD67-12),IF(OR(AD67&lt;12,AD67=24),"am","pm")),"")</f>
        <v/>
      </c>
      <c r="AO67" t="str">
        <f t="shared" ref="AO67:AO133" si="145">IF(P67&gt;0,CONCATENATE(IF(AE67&lt;=12,AE67,AE67-12),IF(OR(AE67&lt;12,AE67=24),"am","pm"),"-",IF(AF67&lt;=12,AF67,AF67-12),IF(OR(AF67&lt;12,AF67=24),"am","pm")),"")</f>
        <v/>
      </c>
      <c r="AP67" t="str">
        <f t="shared" ref="AP67:AP133" si="146">IF(R67&gt;0,CONCATENATE(IF(AG67&lt;=12,AG67,AG67-12),IF(OR(AG67&lt;12,AG67=24),"am","pm"),"-",IF(AH67&lt;=12,AH67,AH67-12),IF(OR(AH67&lt;12,AH67=24),"am","pm")),"")</f>
        <v/>
      </c>
      <c r="AQ67" t="str">
        <f t="shared" ref="AQ67:AQ133" si="147">IF(T67&gt;0,CONCATENATE(IF(AI67&lt;=12,AI67,AI67-12),IF(OR(AI67&lt;12,AI67=24),"am","pm"),"-",IF(AJ67&lt;=12,AJ67,AJ67-12),IF(OR(AJ67&lt;12,AJ67=24),"am","pm")),"")</f>
        <v/>
      </c>
      <c r="AR67" t="s">
        <v>716</v>
      </c>
      <c r="AU67" t="s">
        <v>294</v>
      </c>
      <c r="AV67" s="3" t="s">
        <v>302</v>
      </c>
      <c r="AW67" s="3" t="s">
        <v>302</v>
      </c>
      <c r="AX67" s="4" t="str">
        <f t="shared" si="13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7" t="str">
        <f t="shared" si="132"/>
        <v/>
      </c>
      <c r="AZ67" t="str">
        <f t="shared" si="133"/>
        <v/>
      </c>
      <c r="BA67" t="str">
        <f t="shared" si="134"/>
        <v>&lt;img src=@img/easy.png@&gt;</v>
      </c>
      <c r="BB67" t="str">
        <f t="shared" si="135"/>
        <v/>
      </c>
      <c r="BC67" t="str">
        <f t="shared" si="136"/>
        <v/>
      </c>
      <c r="BD67" t="str">
        <f t="shared" si="137"/>
        <v>&lt;img src=@img/easy.png@&gt;</v>
      </c>
      <c r="BE67" t="str">
        <f t="shared" si="138"/>
        <v>easy med midtown</v>
      </c>
      <c r="BF67" t="str">
        <f t="shared" si="139"/>
        <v>Midtown</v>
      </c>
      <c r="BG67">
        <v>40.551048999999999</v>
      </c>
      <c r="BH67">
        <v>-105.05831000000001</v>
      </c>
      <c r="BI67" t="str">
        <f t="shared" si="140"/>
        <v>[40.551049,-105.05831],</v>
      </c>
    </row>
    <row r="68" spans="2:64" ht="21" customHeight="1" x14ac:dyDescent="0.35">
      <c r="B68" t="s">
        <v>501</v>
      </c>
      <c r="C68" t="s">
        <v>418</v>
      </c>
      <c r="G68" t="s">
        <v>500</v>
      </c>
      <c r="W68" t="str">
        <f t="shared" si="119"/>
        <v/>
      </c>
      <c r="X68" t="str">
        <f t="shared" si="120"/>
        <v/>
      </c>
      <c r="Y68" t="str">
        <f t="shared" si="121"/>
        <v/>
      </c>
      <c r="Z68" t="str">
        <f t="shared" si="122"/>
        <v/>
      </c>
      <c r="AA68" t="str">
        <f t="shared" si="123"/>
        <v/>
      </c>
      <c r="AB68" t="str">
        <f t="shared" si="124"/>
        <v/>
      </c>
      <c r="AC68" t="str">
        <f t="shared" si="125"/>
        <v/>
      </c>
      <c r="AD68" t="str">
        <f t="shared" si="126"/>
        <v/>
      </c>
      <c r="AE68" t="str">
        <f t="shared" ref="AE68:AE90" si="148">IF(P68&gt;0,P68/100,"")</f>
        <v/>
      </c>
      <c r="AF68" t="str">
        <f t="shared" ref="AF68:AF90" si="149">IF(Q68&gt;0,Q68/100,"")</f>
        <v/>
      </c>
      <c r="AG68" t="str">
        <f t="shared" si="127"/>
        <v/>
      </c>
      <c r="AH68" t="str">
        <f t="shared" si="128"/>
        <v/>
      </c>
      <c r="AI68" t="str">
        <f t="shared" si="129"/>
        <v/>
      </c>
      <c r="AJ68" t="str">
        <f t="shared" si="130"/>
        <v/>
      </c>
      <c r="AK68" t="str">
        <f t="shared" si="141"/>
        <v/>
      </c>
      <c r="AL68" t="str">
        <f t="shared" si="142"/>
        <v/>
      </c>
      <c r="AM68" t="str">
        <f t="shared" si="143"/>
        <v/>
      </c>
      <c r="AN68" t="str">
        <f t="shared" si="144"/>
        <v/>
      </c>
      <c r="AO68" t="str">
        <f t="shared" si="145"/>
        <v/>
      </c>
      <c r="AP68" t="str">
        <f t="shared" si="146"/>
        <v/>
      </c>
      <c r="AQ68" t="str">
        <f t="shared" si="147"/>
        <v/>
      </c>
      <c r="AR68" s="2"/>
      <c r="AU68" t="s">
        <v>28</v>
      </c>
      <c r="AV68" s="3" t="s">
        <v>302</v>
      </c>
      <c r="AW68" s="3" t="s">
        <v>302</v>
      </c>
      <c r="AX68" s="4" t="str">
        <f t="shared" si="13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8" t="str">
        <f t="shared" si="132"/>
        <v/>
      </c>
      <c r="AZ68" t="str">
        <f t="shared" si="133"/>
        <v/>
      </c>
      <c r="BA68" t="str">
        <f t="shared" si="134"/>
        <v>&lt;img src=@img/medium.png@&gt;</v>
      </c>
      <c r="BB68" t="str">
        <f t="shared" si="135"/>
        <v/>
      </c>
      <c r="BC68" t="str">
        <f t="shared" si="136"/>
        <v/>
      </c>
      <c r="BD68" t="str">
        <f t="shared" si="137"/>
        <v>&lt;img src=@img/medium.png@&gt;</v>
      </c>
      <c r="BE68" t="str">
        <f t="shared" si="138"/>
        <v>medium  old</v>
      </c>
      <c r="BF68" t="str">
        <f t="shared" si="139"/>
        <v>Old Town</v>
      </c>
      <c r="BG68">
        <v>40.583092999999998</v>
      </c>
      <c r="BH68">
        <v>-105.042058</v>
      </c>
      <c r="BI68" t="str">
        <f t="shared" si="140"/>
        <v>[40.583093,-105.042058],</v>
      </c>
      <c r="BK68" t="str">
        <f>IF(BJ68&gt;0,"&lt;img src=@img/kidicon.png@&gt;","")</f>
        <v/>
      </c>
    </row>
    <row r="69" spans="2:64" ht="21" customHeight="1" x14ac:dyDescent="0.35">
      <c r="B69" t="s">
        <v>184</v>
      </c>
      <c r="C69" t="s">
        <v>421</v>
      </c>
      <c r="D69" t="s">
        <v>53</v>
      </c>
      <c r="E69" t="s">
        <v>54</v>
      </c>
      <c r="G69" t="s">
        <v>185</v>
      </c>
      <c r="V69" s="4"/>
      <c r="W69" t="str">
        <f t="shared" si="119"/>
        <v/>
      </c>
      <c r="X69" t="str">
        <f t="shared" si="120"/>
        <v/>
      </c>
      <c r="Y69" t="str">
        <f t="shared" si="121"/>
        <v/>
      </c>
      <c r="Z69" t="str">
        <f t="shared" si="122"/>
        <v/>
      </c>
      <c r="AA69" t="str">
        <f t="shared" si="123"/>
        <v/>
      </c>
      <c r="AB69" t="str">
        <f t="shared" si="124"/>
        <v/>
      </c>
      <c r="AC69" t="str">
        <f t="shared" si="125"/>
        <v/>
      </c>
      <c r="AD69" t="str">
        <f t="shared" si="126"/>
        <v/>
      </c>
      <c r="AE69" t="str">
        <f t="shared" si="148"/>
        <v/>
      </c>
      <c r="AF69" t="str">
        <f t="shared" si="149"/>
        <v/>
      </c>
      <c r="AG69" t="str">
        <f t="shared" si="127"/>
        <v/>
      </c>
      <c r="AH69" t="str">
        <f t="shared" si="128"/>
        <v/>
      </c>
      <c r="AI69" t="str">
        <f t="shared" si="129"/>
        <v/>
      </c>
      <c r="AJ69" t="str">
        <f t="shared" si="130"/>
        <v/>
      </c>
      <c r="AK69" t="str">
        <f t="shared" si="141"/>
        <v/>
      </c>
      <c r="AL69" t="str">
        <f t="shared" si="142"/>
        <v/>
      </c>
      <c r="AM69" t="str">
        <f t="shared" si="143"/>
        <v/>
      </c>
      <c r="AN69" t="str">
        <f t="shared" si="144"/>
        <v/>
      </c>
      <c r="AO69" t="str">
        <f t="shared" si="145"/>
        <v/>
      </c>
      <c r="AP69" t="str">
        <f t="shared" si="146"/>
        <v/>
      </c>
      <c r="AQ69" t="str">
        <f t="shared" si="147"/>
        <v/>
      </c>
      <c r="AR69" s="5" t="s">
        <v>253</v>
      </c>
      <c r="AU69" t="s">
        <v>28</v>
      </c>
      <c r="AV69" s="3" t="s">
        <v>301</v>
      </c>
      <c r="AW69" s="3" t="s">
        <v>301</v>
      </c>
      <c r="AX69" s="4" t="str">
        <f t="shared" si="13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9" t="str">
        <f t="shared" si="132"/>
        <v/>
      </c>
      <c r="AZ69" t="str">
        <f t="shared" si="133"/>
        <v/>
      </c>
      <c r="BA69" t="str">
        <f t="shared" si="134"/>
        <v>&lt;img src=@img/medium.png@&gt;</v>
      </c>
      <c r="BB69" t="str">
        <f t="shared" si="135"/>
        <v>&lt;img src=@img/drinkicon.png@&gt;</v>
      </c>
      <c r="BC69" t="str">
        <f t="shared" si="136"/>
        <v>&lt;img src=@img/foodicon.png@&gt;</v>
      </c>
      <c r="BD69" t="str">
        <f t="shared" si="137"/>
        <v>&lt;img src=@img/medium.png@&gt;&lt;img src=@img/drinkicon.png@&gt;&lt;img src=@img/foodicon.png@&gt;</v>
      </c>
      <c r="BE69" t="str">
        <f t="shared" si="138"/>
        <v>drink food medium low cwest</v>
      </c>
      <c r="BF69" t="str">
        <f t="shared" si="139"/>
        <v>Campus West</v>
      </c>
      <c r="BG69">
        <v>40.574339999999999</v>
      </c>
      <c r="BH69">
        <v>-105.100224</v>
      </c>
      <c r="BI69" t="str">
        <f t="shared" si="140"/>
        <v>[40.57434,-105.100224],</v>
      </c>
      <c r="BK69" t="str">
        <f>IF(BJ69&gt;0,"&lt;img src=@img/kidicon.png@&gt;","")</f>
        <v/>
      </c>
    </row>
    <row r="70" spans="2:64" ht="21" customHeight="1" x14ac:dyDescent="0.35">
      <c r="B70" t="s">
        <v>186</v>
      </c>
      <c r="C70" t="s">
        <v>420</v>
      </c>
      <c r="D70" t="s">
        <v>53</v>
      </c>
      <c r="E70" t="s">
        <v>54</v>
      </c>
      <c r="G70" t="s">
        <v>187</v>
      </c>
      <c r="W70" t="str">
        <f t="shared" si="119"/>
        <v/>
      </c>
      <c r="X70" t="str">
        <f t="shared" si="120"/>
        <v/>
      </c>
      <c r="Y70" t="str">
        <f t="shared" si="121"/>
        <v/>
      </c>
      <c r="Z70" t="str">
        <f t="shared" si="122"/>
        <v/>
      </c>
      <c r="AA70" t="str">
        <f t="shared" si="123"/>
        <v/>
      </c>
      <c r="AB70" t="str">
        <f t="shared" si="124"/>
        <v/>
      </c>
      <c r="AC70" t="str">
        <f t="shared" si="125"/>
        <v/>
      </c>
      <c r="AD70" t="str">
        <f t="shared" si="126"/>
        <v/>
      </c>
      <c r="AE70" t="str">
        <f t="shared" si="148"/>
        <v/>
      </c>
      <c r="AF70" t="str">
        <f t="shared" si="149"/>
        <v/>
      </c>
      <c r="AG70" t="str">
        <f t="shared" si="127"/>
        <v/>
      </c>
      <c r="AH70" t="str">
        <f t="shared" si="128"/>
        <v/>
      </c>
      <c r="AI70" t="str">
        <f t="shared" si="129"/>
        <v/>
      </c>
      <c r="AJ70" t="str">
        <f t="shared" si="130"/>
        <v/>
      </c>
      <c r="AK70" t="str">
        <f t="shared" si="141"/>
        <v/>
      </c>
      <c r="AL70" t="str">
        <f t="shared" si="142"/>
        <v/>
      </c>
      <c r="AM70" t="str">
        <f t="shared" si="143"/>
        <v/>
      </c>
      <c r="AN70" t="str">
        <f t="shared" si="144"/>
        <v/>
      </c>
      <c r="AO70" t="str">
        <f t="shared" si="145"/>
        <v/>
      </c>
      <c r="AP70" t="str">
        <f t="shared" si="146"/>
        <v/>
      </c>
      <c r="AQ70" t="str">
        <f t="shared" si="147"/>
        <v/>
      </c>
      <c r="AR70" s="7" t="s">
        <v>254</v>
      </c>
      <c r="AU70" t="s">
        <v>294</v>
      </c>
      <c r="AV70" s="3" t="s">
        <v>301</v>
      </c>
      <c r="AW70" s="3" t="s">
        <v>301</v>
      </c>
      <c r="AX70" s="4" t="str">
        <f t="shared" si="13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70" t="str">
        <f t="shared" si="132"/>
        <v/>
      </c>
      <c r="AZ70" t="str">
        <f t="shared" si="133"/>
        <v/>
      </c>
      <c r="BA70" t="str">
        <f t="shared" si="134"/>
        <v>&lt;img src=@img/easy.png@&gt;</v>
      </c>
      <c r="BB70" t="str">
        <f t="shared" si="135"/>
        <v>&lt;img src=@img/drinkicon.png@&gt;</v>
      </c>
      <c r="BC70" t="str">
        <f t="shared" si="136"/>
        <v>&lt;img src=@img/foodicon.png@&gt;</v>
      </c>
      <c r="BD70" t="str">
        <f t="shared" si="137"/>
        <v>&lt;img src=@img/easy.png@&gt;&lt;img src=@img/drinkicon.png@&gt;&lt;img src=@img/foodicon.png@&gt;</v>
      </c>
      <c r="BE70" t="str">
        <f t="shared" si="138"/>
        <v>drink food easy low sfoco</v>
      </c>
      <c r="BF70" t="str">
        <f t="shared" si="139"/>
        <v>South Foco</v>
      </c>
      <c r="BG70">
        <v>40.522661999999997</v>
      </c>
      <c r="BH70">
        <v>-105.023278</v>
      </c>
      <c r="BI70" t="str">
        <f t="shared" si="140"/>
        <v>[40.522662,-105.023278],</v>
      </c>
      <c r="BK70" t="str">
        <f>IF(BJ70&gt;0,"&lt;img src=@img/kidicon.png@&gt;","")</f>
        <v/>
      </c>
    </row>
    <row r="71" spans="2:64" ht="21" customHeight="1" x14ac:dyDescent="0.35">
      <c r="B71" t="s">
        <v>439</v>
      </c>
      <c r="C71" t="s">
        <v>304</v>
      </c>
      <c r="E71" t="s">
        <v>423</v>
      </c>
      <c r="G71" t="s">
        <v>456</v>
      </c>
      <c r="W71" t="str">
        <f t="shared" si="119"/>
        <v/>
      </c>
      <c r="X71" t="str">
        <f t="shared" si="120"/>
        <v/>
      </c>
      <c r="Y71" t="str">
        <f t="shared" si="121"/>
        <v/>
      </c>
      <c r="Z71" t="str">
        <f t="shared" si="122"/>
        <v/>
      </c>
      <c r="AA71" t="str">
        <f t="shared" si="123"/>
        <v/>
      </c>
      <c r="AB71" t="str">
        <f t="shared" si="124"/>
        <v/>
      </c>
      <c r="AC71" t="str">
        <f t="shared" si="125"/>
        <v/>
      </c>
      <c r="AD71" t="str">
        <f t="shared" si="126"/>
        <v/>
      </c>
      <c r="AE71" t="str">
        <f t="shared" si="148"/>
        <v/>
      </c>
      <c r="AF71" t="str">
        <f t="shared" si="149"/>
        <v/>
      </c>
      <c r="AG71" t="str">
        <f t="shared" si="127"/>
        <v/>
      </c>
      <c r="AH71" t="str">
        <f t="shared" si="128"/>
        <v/>
      </c>
      <c r="AI71" t="str">
        <f t="shared" si="129"/>
        <v/>
      </c>
      <c r="AJ71" t="str">
        <f t="shared" si="130"/>
        <v/>
      </c>
      <c r="AK71" t="str">
        <f t="shared" si="141"/>
        <v/>
      </c>
      <c r="AL71" t="str">
        <f t="shared" si="142"/>
        <v/>
      </c>
      <c r="AM71" t="str">
        <f t="shared" si="143"/>
        <v/>
      </c>
      <c r="AN71" t="str">
        <f t="shared" si="144"/>
        <v/>
      </c>
      <c r="AO71" t="str">
        <f t="shared" si="145"/>
        <v/>
      </c>
      <c r="AP71" t="str">
        <f t="shared" si="146"/>
        <v/>
      </c>
      <c r="AQ71" t="str">
        <f t="shared" si="147"/>
        <v/>
      </c>
      <c r="AU71" t="s">
        <v>294</v>
      </c>
      <c r="AV71" s="3" t="s">
        <v>302</v>
      </c>
      <c r="AW71" s="3" t="s">
        <v>302</v>
      </c>
      <c r="AX71" s="4" t="str">
        <f t="shared" si="13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1" t="str">
        <f t="shared" si="132"/>
        <v/>
      </c>
      <c r="AZ71" t="str">
        <f t="shared" si="133"/>
        <v/>
      </c>
      <c r="BA71" t="str">
        <f t="shared" si="134"/>
        <v>&lt;img src=@img/easy.png@&gt;</v>
      </c>
      <c r="BB71" t="str">
        <f t="shared" si="135"/>
        <v/>
      </c>
      <c r="BC71" t="str">
        <f t="shared" si="136"/>
        <v/>
      </c>
      <c r="BD71" t="str">
        <f t="shared" si="137"/>
        <v>&lt;img src=@img/easy.png@&gt;&lt;img src=@img/kidicon.png@&gt;</v>
      </c>
      <c r="BE71" t="str">
        <f t="shared" si="138"/>
        <v>easy med midtown kid</v>
      </c>
      <c r="BF71" t="str">
        <f t="shared" si="139"/>
        <v>Midtown</v>
      </c>
      <c r="BG71">
        <v>40.551048999999999</v>
      </c>
      <c r="BH71">
        <v>-105.05831000000001</v>
      </c>
      <c r="BI71" t="str">
        <f t="shared" si="140"/>
        <v>[40.551049,-105.05831],</v>
      </c>
      <c r="BJ71" t="b">
        <v>1</v>
      </c>
      <c r="BK71" t="str">
        <f>IF(BJ71&gt;0,"&lt;img src=@img/kidicon.png@&gt;","")</f>
        <v>&lt;img src=@img/kidicon.png@&gt;</v>
      </c>
      <c r="BL71" t="s">
        <v>449</v>
      </c>
    </row>
    <row r="72" spans="2:64" ht="21" customHeight="1" x14ac:dyDescent="0.35">
      <c r="B72" t="s">
        <v>188</v>
      </c>
      <c r="C72" t="s">
        <v>304</v>
      </c>
      <c r="D72" t="s">
        <v>266</v>
      </c>
      <c r="E72" t="s">
        <v>423</v>
      </c>
      <c r="G72" t="s">
        <v>189</v>
      </c>
      <c r="W72" t="str">
        <f t="shared" si="119"/>
        <v/>
      </c>
      <c r="X72" t="str">
        <f t="shared" si="120"/>
        <v/>
      </c>
      <c r="Y72" t="str">
        <f t="shared" si="121"/>
        <v/>
      </c>
      <c r="Z72" t="str">
        <f t="shared" si="122"/>
        <v/>
      </c>
      <c r="AA72" t="str">
        <f t="shared" si="123"/>
        <v/>
      </c>
      <c r="AB72" t="str">
        <f t="shared" si="124"/>
        <v/>
      </c>
      <c r="AC72" t="str">
        <f t="shared" si="125"/>
        <v/>
      </c>
      <c r="AD72" t="str">
        <f t="shared" si="126"/>
        <v/>
      </c>
      <c r="AE72" t="str">
        <f t="shared" si="148"/>
        <v/>
      </c>
      <c r="AF72" t="str">
        <f t="shared" si="149"/>
        <v/>
      </c>
      <c r="AG72" t="str">
        <f t="shared" si="127"/>
        <v/>
      </c>
      <c r="AH72" t="str">
        <f t="shared" si="128"/>
        <v/>
      </c>
      <c r="AI72" t="str">
        <f t="shared" si="129"/>
        <v/>
      </c>
      <c r="AJ72" t="str">
        <f t="shared" si="130"/>
        <v/>
      </c>
      <c r="AK72" t="str">
        <f t="shared" si="141"/>
        <v/>
      </c>
      <c r="AL72" t="str">
        <f t="shared" si="142"/>
        <v/>
      </c>
      <c r="AM72" t="str">
        <f t="shared" si="143"/>
        <v/>
      </c>
      <c r="AN72" t="str">
        <f t="shared" si="144"/>
        <v/>
      </c>
      <c r="AO72" t="str">
        <f t="shared" si="145"/>
        <v/>
      </c>
      <c r="AP72" t="str">
        <f t="shared" si="146"/>
        <v/>
      </c>
      <c r="AQ72" t="str">
        <f t="shared" si="147"/>
        <v/>
      </c>
      <c r="AR72" s="5" t="s">
        <v>255</v>
      </c>
      <c r="AS72" t="s">
        <v>290</v>
      </c>
      <c r="AU72" t="s">
        <v>294</v>
      </c>
      <c r="AV72" s="3" t="s">
        <v>302</v>
      </c>
      <c r="AW72" s="3" t="s">
        <v>302</v>
      </c>
      <c r="AX72" s="4" t="str">
        <f t="shared" si="13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2" t="str">
        <f t="shared" si="132"/>
        <v>&lt;img src=@img/outdoor.png@&gt;</v>
      </c>
      <c r="AZ72" t="str">
        <f t="shared" si="133"/>
        <v/>
      </c>
      <c r="BA72" t="str">
        <f t="shared" si="134"/>
        <v>&lt;img src=@img/easy.png@&gt;</v>
      </c>
      <c r="BB72" t="str">
        <f t="shared" si="135"/>
        <v/>
      </c>
      <c r="BC72" t="str">
        <f t="shared" si="136"/>
        <v/>
      </c>
      <c r="BD72" t="str">
        <f t="shared" si="137"/>
        <v>&lt;img src=@img/outdoor.png@&gt;&lt;img src=@img/easy.png@&gt;</v>
      </c>
      <c r="BE72" t="str">
        <f t="shared" si="138"/>
        <v>outdoor easy med midtown</v>
      </c>
      <c r="BF72" t="str">
        <f t="shared" si="139"/>
        <v>Midtown</v>
      </c>
      <c r="BG72">
        <v>40.539341999999998</v>
      </c>
      <c r="BH72">
        <v>-105.075287</v>
      </c>
      <c r="BI72" t="str">
        <f t="shared" si="140"/>
        <v>[40.539342,-105.075287],</v>
      </c>
      <c r="BK72" t="str">
        <f>IF(BJ72&gt;0,"&lt;img src=@img/kidicon.png@&gt;","")</f>
        <v/>
      </c>
    </row>
    <row r="73" spans="2:64" ht="21" customHeight="1" x14ac:dyDescent="0.35">
      <c r="B73" t="s">
        <v>562</v>
      </c>
      <c r="C73" t="s">
        <v>418</v>
      </c>
      <c r="E73" t="s">
        <v>423</v>
      </c>
      <c r="G73" s="6" t="s">
        <v>563</v>
      </c>
      <c r="H73">
        <v>1600</v>
      </c>
      <c r="I73">
        <v>1800</v>
      </c>
      <c r="J73">
        <v>1600</v>
      </c>
      <c r="K73">
        <v>1800</v>
      </c>
      <c r="L73">
        <v>1600</v>
      </c>
      <c r="M73">
        <v>1800</v>
      </c>
      <c r="N73">
        <v>1600</v>
      </c>
      <c r="O73">
        <v>1800</v>
      </c>
      <c r="P73">
        <v>1600</v>
      </c>
      <c r="Q73">
        <v>1800</v>
      </c>
      <c r="R73">
        <v>1600</v>
      </c>
      <c r="S73">
        <v>1800</v>
      </c>
      <c r="T73">
        <v>1600</v>
      </c>
      <c r="U73">
        <v>1800</v>
      </c>
      <c r="V73" s="4" t="s">
        <v>698</v>
      </c>
      <c r="W73">
        <f t="shared" si="119"/>
        <v>16</v>
      </c>
      <c r="X73">
        <f t="shared" si="120"/>
        <v>18</v>
      </c>
      <c r="Y73">
        <f t="shared" si="121"/>
        <v>16</v>
      </c>
      <c r="Z73">
        <f t="shared" si="122"/>
        <v>18</v>
      </c>
      <c r="AA73">
        <f t="shared" si="123"/>
        <v>16</v>
      </c>
      <c r="AB73">
        <f t="shared" si="124"/>
        <v>18</v>
      </c>
      <c r="AC73">
        <f t="shared" si="125"/>
        <v>16</v>
      </c>
      <c r="AD73">
        <f t="shared" si="126"/>
        <v>18</v>
      </c>
      <c r="AE73">
        <f t="shared" si="148"/>
        <v>16</v>
      </c>
      <c r="AF73">
        <f t="shared" si="149"/>
        <v>18</v>
      </c>
      <c r="AG73">
        <f t="shared" si="127"/>
        <v>16</v>
      </c>
      <c r="AH73">
        <f t="shared" si="128"/>
        <v>18</v>
      </c>
      <c r="AI73">
        <f t="shared" si="129"/>
        <v>16</v>
      </c>
      <c r="AJ73">
        <f t="shared" si="130"/>
        <v>18</v>
      </c>
      <c r="AK73" t="str">
        <f t="shared" si="141"/>
        <v>4pm-6pm</v>
      </c>
      <c r="AL73" t="str">
        <f t="shared" si="142"/>
        <v>4pm-6pm</v>
      </c>
      <c r="AM73" t="str">
        <f t="shared" si="143"/>
        <v>4pm-6pm</v>
      </c>
      <c r="AN73" t="str">
        <f t="shared" si="144"/>
        <v>4pm-6pm</v>
      </c>
      <c r="AO73" t="str">
        <f t="shared" si="145"/>
        <v>4pm-6pm</v>
      </c>
      <c r="AP73" t="str">
        <f t="shared" si="146"/>
        <v>4pm-6pm</v>
      </c>
      <c r="AQ73" t="str">
        <f t="shared" si="147"/>
        <v>4pm-6pm</v>
      </c>
      <c r="AR73" s="11" t="s">
        <v>564</v>
      </c>
      <c r="AS73" t="s">
        <v>290</v>
      </c>
      <c r="AU73" t="s">
        <v>294</v>
      </c>
      <c r="AV73" s="3" t="s">
        <v>301</v>
      </c>
      <c r="AW73" s="3" t="s">
        <v>302</v>
      </c>
      <c r="AX73" s="4" t="str">
        <f t="shared" si="13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3" t="str">
        <f t="shared" si="132"/>
        <v>&lt;img src=@img/outdoor.png@&gt;</v>
      </c>
      <c r="AZ73" t="str">
        <f t="shared" si="133"/>
        <v/>
      </c>
      <c r="BA73" t="str">
        <f t="shared" si="134"/>
        <v>&lt;img src=@img/easy.png@&gt;</v>
      </c>
      <c r="BB73" t="str">
        <f t="shared" si="135"/>
        <v>&lt;img src=@img/drinkicon.png@&gt;</v>
      </c>
      <c r="BC73" t="str">
        <f t="shared" si="136"/>
        <v/>
      </c>
      <c r="BD73" t="str">
        <f t="shared" si="137"/>
        <v>&lt;img src=@img/outdoor.png@&gt;&lt;img src=@img/easy.png@&gt;&lt;img src=@img/drinkicon.png@&gt;</v>
      </c>
      <c r="BE73" t="str">
        <f t="shared" si="138"/>
        <v>outdoor drink easy med old</v>
      </c>
      <c r="BF73" t="str">
        <f t="shared" si="139"/>
        <v>Old Town</v>
      </c>
      <c r="BG73">
        <v>40.590029999999999</v>
      </c>
      <c r="BH73">
        <v>-105.07362999999999</v>
      </c>
      <c r="BI73" t="str">
        <f t="shared" si="140"/>
        <v>[40.59003,-105.07363],</v>
      </c>
    </row>
    <row r="74" spans="2:64" ht="21" customHeight="1" x14ac:dyDescent="0.35">
      <c r="B74" t="s">
        <v>502</v>
      </c>
      <c r="C74" t="s">
        <v>687</v>
      </c>
      <c r="E74" t="s">
        <v>423</v>
      </c>
      <c r="G74" t="s">
        <v>503</v>
      </c>
      <c r="W74" t="str">
        <f t="shared" si="119"/>
        <v/>
      </c>
      <c r="X74" t="str">
        <f t="shared" si="120"/>
        <v/>
      </c>
      <c r="Y74" t="str">
        <f t="shared" si="121"/>
        <v/>
      </c>
      <c r="Z74" t="str">
        <f t="shared" si="122"/>
        <v/>
      </c>
      <c r="AA74" t="str">
        <f t="shared" si="123"/>
        <v/>
      </c>
      <c r="AB74" t="str">
        <f t="shared" si="124"/>
        <v/>
      </c>
      <c r="AC74" t="str">
        <f t="shared" si="125"/>
        <v/>
      </c>
      <c r="AD74" t="str">
        <f t="shared" si="126"/>
        <v/>
      </c>
      <c r="AE74" t="str">
        <f t="shared" si="148"/>
        <v/>
      </c>
      <c r="AF74" t="str">
        <f t="shared" si="149"/>
        <v/>
      </c>
      <c r="AG74" t="str">
        <f t="shared" si="127"/>
        <v/>
      </c>
      <c r="AH74" t="str">
        <f t="shared" si="128"/>
        <v/>
      </c>
      <c r="AI74" t="str">
        <f t="shared" si="129"/>
        <v/>
      </c>
      <c r="AJ74" t="str">
        <f t="shared" si="130"/>
        <v/>
      </c>
      <c r="AK74" t="str">
        <f t="shared" si="141"/>
        <v/>
      </c>
      <c r="AL74" t="str">
        <f t="shared" si="142"/>
        <v/>
      </c>
      <c r="AM74" t="str">
        <f t="shared" si="143"/>
        <v/>
      </c>
      <c r="AN74" t="str">
        <f t="shared" si="144"/>
        <v/>
      </c>
      <c r="AO74" t="str">
        <f t="shared" si="145"/>
        <v/>
      </c>
      <c r="AP74" t="str">
        <f t="shared" si="146"/>
        <v/>
      </c>
      <c r="AQ74" t="str">
        <f t="shared" si="147"/>
        <v/>
      </c>
      <c r="AR74" s="5"/>
      <c r="AU74" t="s">
        <v>294</v>
      </c>
      <c r="AV74" s="3" t="s">
        <v>302</v>
      </c>
      <c r="AW74" s="3" t="s">
        <v>302</v>
      </c>
      <c r="AX74" s="4" t="str">
        <f t="shared" si="13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4" t="str">
        <f t="shared" si="132"/>
        <v/>
      </c>
      <c r="AZ74" t="str">
        <f t="shared" si="133"/>
        <v/>
      </c>
      <c r="BA74" t="str">
        <f t="shared" si="134"/>
        <v>&lt;img src=@img/easy.png@&gt;</v>
      </c>
      <c r="BB74" t="str">
        <f t="shared" si="135"/>
        <v/>
      </c>
      <c r="BC74" t="str">
        <f t="shared" si="136"/>
        <v/>
      </c>
      <c r="BD74" t="str">
        <f t="shared" si="137"/>
        <v>&lt;img src=@img/easy.png@&gt;</v>
      </c>
      <c r="BE74" t="str">
        <f t="shared" si="138"/>
        <v>easy med efoco</v>
      </c>
      <c r="BF74" t="str">
        <f t="shared" si="139"/>
        <v>East FoCo</v>
      </c>
      <c r="BG74">
        <v>40.581789000000001</v>
      </c>
      <c r="BH74">
        <v>-105.00803000000001</v>
      </c>
      <c r="BI74" t="str">
        <f t="shared" si="140"/>
        <v>[40.581789,-105.00803],</v>
      </c>
      <c r="BK74" t="str">
        <f>IF(BJ74&gt;0,"&lt;img src=@img/kidicon.png@&gt;","")</f>
        <v/>
      </c>
    </row>
    <row r="75" spans="2:64" ht="21" customHeight="1" x14ac:dyDescent="0.35">
      <c r="B75" t="s">
        <v>694</v>
      </c>
      <c r="C75" t="s">
        <v>690</v>
      </c>
      <c r="E75" t="s">
        <v>423</v>
      </c>
      <c r="G75" t="s">
        <v>697</v>
      </c>
      <c r="H75">
        <v>1500</v>
      </c>
      <c r="I75">
        <v>1800</v>
      </c>
      <c r="J75">
        <v>1500</v>
      </c>
      <c r="K75">
        <v>2100</v>
      </c>
      <c r="L75">
        <v>1500</v>
      </c>
      <c r="M75">
        <v>1800</v>
      </c>
      <c r="N75">
        <v>1500</v>
      </c>
      <c r="O75">
        <v>1800</v>
      </c>
      <c r="P75">
        <v>1500</v>
      </c>
      <c r="Q75">
        <v>1800</v>
      </c>
      <c r="R75">
        <v>1500</v>
      </c>
      <c r="S75">
        <v>1800</v>
      </c>
      <c r="T75">
        <v>1500</v>
      </c>
      <c r="U75">
        <v>1800</v>
      </c>
      <c r="V75" t="s">
        <v>696</v>
      </c>
      <c r="W75">
        <f t="shared" si="119"/>
        <v>15</v>
      </c>
      <c r="X75">
        <f t="shared" si="120"/>
        <v>18</v>
      </c>
      <c r="Y75">
        <f t="shared" si="121"/>
        <v>15</v>
      </c>
      <c r="Z75">
        <f t="shared" si="122"/>
        <v>21</v>
      </c>
      <c r="AA75">
        <f t="shared" si="123"/>
        <v>15</v>
      </c>
      <c r="AB75">
        <f t="shared" si="124"/>
        <v>18</v>
      </c>
      <c r="AC75">
        <f t="shared" si="125"/>
        <v>15</v>
      </c>
      <c r="AD75">
        <f t="shared" si="126"/>
        <v>18</v>
      </c>
      <c r="AE75">
        <f t="shared" si="148"/>
        <v>15</v>
      </c>
      <c r="AF75">
        <f t="shared" si="149"/>
        <v>18</v>
      </c>
      <c r="AG75">
        <f t="shared" si="127"/>
        <v>15</v>
      </c>
      <c r="AH75">
        <f t="shared" si="128"/>
        <v>18</v>
      </c>
      <c r="AI75">
        <f t="shared" si="129"/>
        <v>15</v>
      </c>
      <c r="AJ75">
        <f t="shared" si="130"/>
        <v>18</v>
      </c>
      <c r="AK75" t="str">
        <f t="shared" si="141"/>
        <v>3pm-6pm</v>
      </c>
      <c r="AL75" t="str">
        <f t="shared" si="142"/>
        <v>3pm-9pm</v>
      </c>
      <c r="AM75" t="str">
        <f t="shared" si="143"/>
        <v>3pm-6pm</v>
      </c>
      <c r="AN75" t="str">
        <f t="shared" si="144"/>
        <v>3pm-6pm</v>
      </c>
      <c r="AO75" t="str">
        <f t="shared" si="145"/>
        <v>3pm-6pm</v>
      </c>
      <c r="AP75" t="str">
        <f t="shared" si="146"/>
        <v>3pm-6pm</v>
      </c>
      <c r="AQ75" t="str">
        <f t="shared" si="147"/>
        <v>3pm-6pm</v>
      </c>
      <c r="AR75" s="5" t="s">
        <v>695</v>
      </c>
      <c r="AU75" t="s">
        <v>294</v>
      </c>
      <c r="AV75" s="3" t="s">
        <v>301</v>
      </c>
      <c r="AW75" s="3" t="s">
        <v>301</v>
      </c>
      <c r="AX75" s="4" t="str">
        <f t="shared" si="13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5" t="str">
        <f t="shared" si="132"/>
        <v/>
      </c>
      <c r="AZ75" t="str">
        <f t="shared" si="133"/>
        <v/>
      </c>
      <c r="BA75" t="str">
        <f t="shared" si="134"/>
        <v>&lt;img src=@img/easy.png@&gt;</v>
      </c>
      <c r="BB75" t="str">
        <f t="shared" si="135"/>
        <v>&lt;img src=@img/drinkicon.png@&gt;</v>
      </c>
      <c r="BC75" t="str">
        <f t="shared" si="136"/>
        <v>&lt;img src=@img/foodicon.png@&gt;</v>
      </c>
      <c r="BD75" t="str">
        <f t="shared" si="137"/>
        <v>&lt;img src=@img/easy.png@&gt;&lt;img src=@img/drinkicon.png@&gt;&lt;img src=@img/foodicon.png@&gt;</v>
      </c>
      <c r="BE75" t="str">
        <f t="shared" si="138"/>
        <v>drink food easy med windsor</v>
      </c>
      <c r="BF75" t="str">
        <f t="shared" si="139"/>
        <v>Windsor</v>
      </c>
      <c r="BG75">
        <v>40.479640000000003</v>
      </c>
      <c r="BH75">
        <v>-104.90192</v>
      </c>
      <c r="BI75" t="str">
        <f t="shared" si="140"/>
        <v>[40.47964,-104.90192],</v>
      </c>
    </row>
    <row r="76" spans="2:64" ht="21" customHeight="1" x14ac:dyDescent="0.35">
      <c r="B76" t="s">
        <v>275</v>
      </c>
      <c r="C76" t="s">
        <v>418</v>
      </c>
      <c r="D76" t="s">
        <v>266</v>
      </c>
      <c r="E76" t="s">
        <v>423</v>
      </c>
      <c r="G76" t="s">
        <v>276</v>
      </c>
      <c r="H76">
        <v>1400</v>
      </c>
      <c r="I76">
        <v>2400</v>
      </c>
      <c r="J76">
        <v>1600</v>
      </c>
      <c r="K76">
        <v>1900</v>
      </c>
      <c r="L76">
        <v>1600</v>
      </c>
      <c r="M76">
        <v>1900</v>
      </c>
      <c r="N76">
        <v>1600</v>
      </c>
      <c r="O76">
        <v>1900</v>
      </c>
      <c r="P76">
        <v>1600</v>
      </c>
      <c r="Q76">
        <v>1900</v>
      </c>
      <c r="R76">
        <v>1600</v>
      </c>
      <c r="S76">
        <v>1900</v>
      </c>
      <c r="T76">
        <v>1600</v>
      </c>
      <c r="U76">
        <v>1900</v>
      </c>
      <c r="V76" t="s">
        <v>755</v>
      </c>
      <c r="W76">
        <f t="shared" si="119"/>
        <v>14</v>
      </c>
      <c r="X76">
        <f t="shared" si="120"/>
        <v>24</v>
      </c>
      <c r="Y76">
        <f t="shared" si="121"/>
        <v>16</v>
      </c>
      <c r="Z76">
        <f t="shared" si="122"/>
        <v>19</v>
      </c>
      <c r="AA76">
        <f t="shared" si="123"/>
        <v>16</v>
      </c>
      <c r="AB76">
        <f t="shared" si="124"/>
        <v>19</v>
      </c>
      <c r="AC76">
        <f t="shared" si="125"/>
        <v>16</v>
      </c>
      <c r="AD76">
        <f t="shared" si="126"/>
        <v>19</v>
      </c>
      <c r="AE76">
        <f t="shared" si="148"/>
        <v>16</v>
      </c>
      <c r="AF76">
        <f t="shared" si="149"/>
        <v>19</v>
      </c>
      <c r="AG76">
        <f t="shared" si="127"/>
        <v>16</v>
      </c>
      <c r="AH76">
        <f t="shared" si="128"/>
        <v>19</v>
      </c>
      <c r="AI76">
        <f t="shared" si="129"/>
        <v>16</v>
      </c>
      <c r="AJ76">
        <f t="shared" si="130"/>
        <v>19</v>
      </c>
      <c r="AK76" t="str">
        <f t="shared" si="141"/>
        <v>2pm-12am</v>
      </c>
      <c r="AL76" t="str">
        <f t="shared" si="142"/>
        <v>4pm-7pm</v>
      </c>
      <c r="AM76" t="str">
        <f t="shared" si="143"/>
        <v>4pm-7pm</v>
      </c>
      <c r="AN76" t="str">
        <f t="shared" si="144"/>
        <v>4pm-7pm</v>
      </c>
      <c r="AO76" t="str">
        <f t="shared" si="145"/>
        <v>4pm-7pm</v>
      </c>
      <c r="AP76" t="str">
        <f t="shared" si="146"/>
        <v>4pm-7pm</v>
      </c>
      <c r="AQ76" t="str">
        <f t="shared" si="147"/>
        <v>4pm-7pm</v>
      </c>
      <c r="AR76" s="2" t="s">
        <v>357</v>
      </c>
      <c r="AU76" t="s">
        <v>293</v>
      </c>
      <c r="AV76" s="3" t="s">
        <v>301</v>
      </c>
      <c r="AW76" s="3" t="s">
        <v>302</v>
      </c>
      <c r="AX76" s="4" t="str">
        <f t="shared" si="13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6" t="str">
        <f t="shared" si="132"/>
        <v/>
      </c>
      <c r="AZ76" t="str">
        <f t="shared" si="133"/>
        <v/>
      </c>
      <c r="BA76" t="str">
        <f t="shared" si="134"/>
        <v>&lt;img src=@img/hard.png@&gt;</v>
      </c>
      <c r="BB76" t="str">
        <f t="shared" si="135"/>
        <v>&lt;img src=@img/drinkicon.png@&gt;</v>
      </c>
      <c r="BC76" t="str">
        <f t="shared" si="136"/>
        <v/>
      </c>
      <c r="BD76" t="str">
        <f t="shared" si="137"/>
        <v>&lt;img src=@img/hard.png@&gt;&lt;img src=@img/drinkicon.png@&gt;</v>
      </c>
      <c r="BE76" t="str">
        <f t="shared" si="138"/>
        <v>drink hard med old</v>
      </c>
      <c r="BF76" t="str">
        <f t="shared" si="139"/>
        <v>Old Town</v>
      </c>
      <c r="BG76">
        <v>40.588039999999999</v>
      </c>
      <c r="BH76">
        <v>-105.076588</v>
      </c>
      <c r="BI76" t="str">
        <f t="shared" si="140"/>
        <v>[40.58804,-105.076588],</v>
      </c>
      <c r="BK76" t="str">
        <f>IF(BJ76&gt;0,"&lt;img src=@img/kidicon.png@&gt;","")</f>
        <v/>
      </c>
    </row>
    <row r="77" spans="2:64" ht="21" customHeight="1" x14ac:dyDescent="0.35">
      <c r="B77" t="s">
        <v>633</v>
      </c>
      <c r="C77" t="s">
        <v>418</v>
      </c>
      <c r="E77" t="s">
        <v>423</v>
      </c>
      <c r="G77" t="s">
        <v>653</v>
      </c>
      <c r="W77" t="str">
        <f t="shared" si="119"/>
        <v/>
      </c>
      <c r="X77" t="str">
        <f t="shared" si="120"/>
        <v/>
      </c>
      <c r="Y77" t="str">
        <f t="shared" si="121"/>
        <v/>
      </c>
      <c r="Z77" t="str">
        <f t="shared" si="122"/>
        <v/>
      </c>
      <c r="AA77" t="str">
        <f t="shared" si="123"/>
        <v/>
      </c>
      <c r="AB77" t="str">
        <f t="shared" si="124"/>
        <v/>
      </c>
      <c r="AC77" t="str">
        <f t="shared" si="125"/>
        <v/>
      </c>
      <c r="AD77" t="str">
        <f t="shared" si="126"/>
        <v/>
      </c>
      <c r="AE77" t="str">
        <f t="shared" si="148"/>
        <v/>
      </c>
      <c r="AF77" t="str">
        <f t="shared" si="149"/>
        <v/>
      </c>
      <c r="AG77" t="str">
        <f t="shared" si="127"/>
        <v/>
      </c>
      <c r="AH77" t="str">
        <f t="shared" si="128"/>
        <v/>
      </c>
      <c r="AI77" t="str">
        <f t="shared" si="129"/>
        <v/>
      </c>
      <c r="AJ77" t="str">
        <f t="shared" si="130"/>
        <v/>
      </c>
      <c r="AK77" t="str">
        <f t="shared" si="141"/>
        <v/>
      </c>
      <c r="AL77" t="str">
        <f t="shared" si="142"/>
        <v/>
      </c>
      <c r="AM77" t="str">
        <f t="shared" si="143"/>
        <v/>
      </c>
      <c r="AN77" t="str">
        <f t="shared" si="144"/>
        <v/>
      </c>
      <c r="AO77" t="str">
        <f t="shared" si="145"/>
        <v/>
      </c>
      <c r="AP77" t="str">
        <f t="shared" si="146"/>
        <v/>
      </c>
      <c r="AQ77" t="str">
        <f t="shared" si="147"/>
        <v/>
      </c>
      <c r="AR77" t="s">
        <v>668</v>
      </c>
      <c r="AU77" t="s">
        <v>293</v>
      </c>
      <c r="AV77" s="3" t="s">
        <v>302</v>
      </c>
      <c r="AW77" s="3" t="s">
        <v>302</v>
      </c>
      <c r="AX77" s="4" t="str">
        <f t="shared" si="13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7" t="str">
        <f t="shared" si="132"/>
        <v/>
      </c>
      <c r="AZ77" t="str">
        <f t="shared" si="133"/>
        <v/>
      </c>
      <c r="BA77" t="str">
        <f t="shared" si="134"/>
        <v>&lt;img src=@img/hard.png@&gt;</v>
      </c>
      <c r="BB77" t="str">
        <f t="shared" si="135"/>
        <v/>
      </c>
      <c r="BC77" t="str">
        <f t="shared" si="136"/>
        <v/>
      </c>
      <c r="BD77" t="str">
        <f t="shared" si="137"/>
        <v>&lt;img src=@img/hard.png@&gt;</v>
      </c>
      <c r="BE77" t="str">
        <f t="shared" si="138"/>
        <v>hard med old</v>
      </c>
      <c r="BF77" t="str">
        <f t="shared" si="139"/>
        <v>Old Town</v>
      </c>
      <c r="BG77">
        <v>40.588389999999997</v>
      </c>
      <c r="BH77">
        <v>-105.0776</v>
      </c>
      <c r="BI77" t="str">
        <f t="shared" si="140"/>
        <v>[40.58839,-105.0776],</v>
      </c>
    </row>
    <row r="78" spans="2:64" ht="21" customHeight="1" x14ac:dyDescent="0.35">
      <c r="B78" t="s">
        <v>374</v>
      </c>
      <c r="C78" t="s">
        <v>304</v>
      </c>
      <c r="D78" t="s">
        <v>376</v>
      </c>
      <c r="E78" t="s">
        <v>423</v>
      </c>
      <c r="G78" s="4" t="s">
        <v>380</v>
      </c>
      <c r="H78">
        <v>1200</v>
      </c>
      <c r="I78">
        <v>2200</v>
      </c>
      <c r="J78">
        <v>1600</v>
      </c>
      <c r="K78">
        <v>1800</v>
      </c>
      <c r="L78">
        <v>1600</v>
      </c>
      <c r="M78">
        <v>1800</v>
      </c>
      <c r="N78">
        <v>1600</v>
      </c>
      <c r="O78">
        <v>1800</v>
      </c>
      <c r="P78">
        <v>1600</v>
      </c>
      <c r="Q78">
        <v>1800</v>
      </c>
      <c r="R78">
        <v>1600</v>
      </c>
      <c r="S78">
        <v>1800</v>
      </c>
      <c r="V78" t="s">
        <v>803</v>
      </c>
      <c r="W78">
        <f t="shared" si="119"/>
        <v>12</v>
      </c>
      <c r="X78">
        <f t="shared" si="120"/>
        <v>22</v>
      </c>
      <c r="Y78">
        <f t="shared" si="121"/>
        <v>16</v>
      </c>
      <c r="Z78">
        <f t="shared" si="122"/>
        <v>18</v>
      </c>
      <c r="AA78">
        <f t="shared" si="123"/>
        <v>16</v>
      </c>
      <c r="AB78">
        <f t="shared" si="124"/>
        <v>18</v>
      </c>
      <c r="AC78">
        <f t="shared" si="125"/>
        <v>16</v>
      </c>
      <c r="AD78">
        <f t="shared" si="126"/>
        <v>18</v>
      </c>
      <c r="AE78">
        <f t="shared" si="148"/>
        <v>16</v>
      </c>
      <c r="AF78">
        <f t="shared" si="149"/>
        <v>18</v>
      </c>
      <c r="AG78">
        <f t="shared" si="127"/>
        <v>16</v>
      </c>
      <c r="AH78">
        <f t="shared" si="128"/>
        <v>18</v>
      </c>
      <c r="AI78" t="str">
        <f t="shared" si="129"/>
        <v/>
      </c>
      <c r="AJ78" t="str">
        <f t="shared" si="130"/>
        <v/>
      </c>
      <c r="AK78" t="str">
        <f t="shared" si="141"/>
        <v>12pm-10pm</v>
      </c>
      <c r="AL78" t="str">
        <f t="shared" si="142"/>
        <v>4pm-6pm</v>
      </c>
      <c r="AM78" t="str">
        <f t="shared" si="143"/>
        <v>4pm-6pm</v>
      </c>
      <c r="AN78" t="str">
        <f t="shared" si="144"/>
        <v>4pm-6pm</v>
      </c>
      <c r="AO78" t="str">
        <f t="shared" si="145"/>
        <v>4pm-6pm</v>
      </c>
      <c r="AP78" t="str">
        <f t="shared" si="146"/>
        <v>4pm-6pm</v>
      </c>
      <c r="AQ78" t="str">
        <f t="shared" si="147"/>
        <v/>
      </c>
      <c r="AR78" s="2" t="s">
        <v>381</v>
      </c>
      <c r="AS78" t="s">
        <v>290</v>
      </c>
      <c r="AT78" t="s">
        <v>300</v>
      </c>
      <c r="AU78" t="s">
        <v>294</v>
      </c>
      <c r="AV78" s="3" t="s">
        <v>301</v>
      </c>
      <c r="AW78" s="3" t="s">
        <v>301</v>
      </c>
      <c r="AX78" s="4" t="str">
        <f t="shared" si="131"/>
        <v>{
    'name': "Hop Grenade",
    'area': "midtown",'hours': {
      'sunday-start':"1200", 'sunday-end':"2200", 'monday-start':"1600", 'monday-end':"1800", 'tuesday-start':"1600", 'tuesday-end':"1800", 'wednesday-start':"1600", 'wednesday-end':"1800", 'thursday-start':"1600", 'thursday-end':"1800", 'friday-start':"1600", 'friday-end':"1800", 'saturday-start':"", 'saturday-end':""},  'description': "&lt;b&gt;Drink Specials&lt;/b&gt;&lt;br&gt;$1 off 8oz pours&lt;br&gt;$2 off 12oz pours&lt;br&gt;$3 off 16oz pours  &lt;br&gt;$5 glasses of wine&lt;br&gt;&lt;b&gt;Food Specials&lt;/b&gt;&lt;br&gt;$1 wings (up to 24)&lt;br&gt;$3 chips &amp; salsa (no refill)&lt;br&gt;$4 fire&lt;br&gt;$5 artisan flatbreads&lt;br&gt;$4 Mozzarella Sticks&lt;br&gt;&lt;b&gt;Daily Food Specials&lt;/b&gt;&lt;br&gt;Two Dollar Tuesdays ($2 select beers and tacos)&lt;br&gt;Wing Wednesdays&lt;br&gt;Friday Night Flights - 4oz beers paired with 4oz bites&lt;br&gt;Game Night Specials: Monday and Thursday - $3 12oz cans, $5 nachos, $6 basket of wings and fries", 'link':"https://www.hopgrenadefoco.com/", 'pricing':"med",   'phone-number': "", 'address': "347 E. FOOTHILLS PKWY,  #120 FORT COLLINS, CO 80525", 'other-amenities': ['outdoor','pets','easy'], 'has-drink':true, 'has-food':true},</v>
      </c>
      <c r="AY78" t="str">
        <f t="shared" si="132"/>
        <v>&lt;img src=@img/outdoor.png@&gt;</v>
      </c>
      <c r="AZ78" t="str">
        <f t="shared" si="133"/>
        <v>&lt;img src=@img/pets.png@&gt;</v>
      </c>
      <c r="BA78" t="str">
        <f t="shared" si="134"/>
        <v>&lt;img src=@img/easy.png@&gt;</v>
      </c>
      <c r="BB78" t="str">
        <f t="shared" si="135"/>
        <v>&lt;img src=@img/drinkicon.png@&gt;</v>
      </c>
      <c r="BC78" t="str">
        <f t="shared" si="136"/>
        <v>&lt;img src=@img/foodicon.png@&gt;</v>
      </c>
      <c r="BD78" t="str">
        <f t="shared" si="137"/>
        <v>&lt;img src=@img/outdoor.png@&gt;&lt;img src=@img/pets.png@&gt;&lt;img src=@img/easy.png@&gt;&lt;img src=@img/drinkicon.png@&gt;&lt;img src=@img/foodicon.png@&gt;&lt;img src=@img/kidicon.png@&gt;</v>
      </c>
      <c r="BE78" t="str">
        <f t="shared" si="138"/>
        <v>outdoor pet drink food easy med midtown kid</v>
      </c>
      <c r="BF78" t="str">
        <f t="shared" si="139"/>
        <v>Midtown</v>
      </c>
      <c r="BG78">
        <v>40.543653999999997</v>
      </c>
      <c r="BH78">
        <v>-105.074724</v>
      </c>
      <c r="BI78" t="str">
        <f t="shared" si="140"/>
        <v>[40.543654,-105.074724],</v>
      </c>
      <c r="BJ78" t="b">
        <v>1</v>
      </c>
      <c r="BK78" t="str">
        <f t="shared" ref="BK78:BK85" si="150">IF(BJ78&gt;0,"&lt;img src=@img/kidicon.png@&gt;","")</f>
        <v>&lt;img src=@img/kidicon.png@&gt;</v>
      </c>
      <c r="BL78" t="s">
        <v>508</v>
      </c>
    </row>
    <row r="79" spans="2:64" ht="21" customHeight="1" x14ac:dyDescent="0.35">
      <c r="B79" t="s">
        <v>190</v>
      </c>
      <c r="C79" t="s">
        <v>418</v>
      </c>
      <c r="D79" t="s">
        <v>266</v>
      </c>
      <c r="E79" t="s">
        <v>423</v>
      </c>
      <c r="G79" t="s">
        <v>191</v>
      </c>
      <c r="W79" t="str">
        <f t="shared" si="119"/>
        <v/>
      </c>
      <c r="X79" t="str">
        <f t="shared" si="120"/>
        <v/>
      </c>
      <c r="Y79" t="str">
        <f t="shared" si="121"/>
        <v/>
      </c>
      <c r="Z79" t="str">
        <f t="shared" si="122"/>
        <v/>
      </c>
      <c r="AA79" t="str">
        <f t="shared" si="123"/>
        <v/>
      </c>
      <c r="AB79" t="str">
        <f t="shared" si="124"/>
        <v/>
      </c>
      <c r="AC79" t="str">
        <f t="shared" si="125"/>
        <v/>
      </c>
      <c r="AD79" t="str">
        <f t="shared" si="126"/>
        <v/>
      </c>
      <c r="AE79" t="str">
        <f t="shared" si="148"/>
        <v/>
      </c>
      <c r="AF79" t="str">
        <f t="shared" si="149"/>
        <v/>
      </c>
      <c r="AG79" t="str">
        <f t="shared" si="127"/>
        <v/>
      </c>
      <c r="AH79" t="str">
        <f t="shared" si="128"/>
        <v/>
      </c>
      <c r="AI79" t="str">
        <f t="shared" si="129"/>
        <v/>
      </c>
      <c r="AJ79" t="str">
        <f t="shared" si="130"/>
        <v/>
      </c>
      <c r="AK79" t="str">
        <f t="shared" si="141"/>
        <v/>
      </c>
      <c r="AL79" t="str">
        <f t="shared" si="142"/>
        <v/>
      </c>
      <c r="AM79" t="str">
        <f t="shared" si="143"/>
        <v/>
      </c>
      <c r="AN79" t="str">
        <f t="shared" si="144"/>
        <v/>
      </c>
      <c r="AO79" t="str">
        <f t="shared" si="145"/>
        <v/>
      </c>
      <c r="AP79" t="str">
        <f t="shared" si="146"/>
        <v/>
      </c>
      <c r="AQ79" t="str">
        <f t="shared" si="147"/>
        <v/>
      </c>
      <c r="AR79" s="2" t="s">
        <v>342</v>
      </c>
      <c r="AS79" t="s">
        <v>290</v>
      </c>
      <c r="AT79" t="s">
        <v>300</v>
      </c>
      <c r="AU79" t="s">
        <v>28</v>
      </c>
      <c r="AV79" s="3" t="s">
        <v>302</v>
      </c>
      <c r="AW79" s="3" t="s">
        <v>302</v>
      </c>
      <c r="AX79" s="4" t="str">
        <f t="shared" si="13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9" t="str">
        <f t="shared" si="132"/>
        <v>&lt;img src=@img/outdoor.png@&gt;</v>
      </c>
      <c r="AZ79" t="str">
        <f t="shared" si="133"/>
        <v>&lt;img src=@img/pets.png@&gt;</v>
      </c>
      <c r="BA79" t="str">
        <f t="shared" si="134"/>
        <v>&lt;img src=@img/medium.png@&gt;</v>
      </c>
      <c r="BB79" t="str">
        <f t="shared" si="135"/>
        <v/>
      </c>
      <c r="BC79" t="str">
        <f t="shared" si="136"/>
        <v/>
      </c>
      <c r="BD79" t="str">
        <f t="shared" si="137"/>
        <v>&lt;img src=@img/outdoor.png@&gt;&lt;img src=@img/pets.png@&gt;&lt;img src=@img/medium.png@&gt;</v>
      </c>
      <c r="BE79" t="str">
        <f t="shared" si="138"/>
        <v>outdoor pet medium med old</v>
      </c>
      <c r="BF79" t="str">
        <f t="shared" si="139"/>
        <v>Old Town</v>
      </c>
      <c r="BG79">
        <v>40.589672</v>
      </c>
      <c r="BH79">
        <v>-105.045627</v>
      </c>
      <c r="BI79" t="str">
        <f t="shared" si="140"/>
        <v>[40.589672,-105.045627],</v>
      </c>
      <c r="BK79" t="str">
        <f t="shared" si="150"/>
        <v/>
      </c>
    </row>
    <row r="80" spans="2:64" ht="21" customHeight="1" x14ac:dyDescent="0.35">
      <c r="B80" t="s">
        <v>46</v>
      </c>
      <c r="C80" t="s">
        <v>418</v>
      </c>
      <c r="D80" t="s">
        <v>47</v>
      </c>
      <c r="E80" t="s">
        <v>423</v>
      </c>
      <c r="G80" s="1" t="s">
        <v>48</v>
      </c>
      <c r="W80" t="str">
        <f t="shared" si="119"/>
        <v/>
      </c>
      <c r="X80" t="str">
        <f t="shared" si="120"/>
        <v/>
      </c>
      <c r="Y80" t="str">
        <f t="shared" si="121"/>
        <v/>
      </c>
      <c r="Z80" t="str">
        <f t="shared" si="122"/>
        <v/>
      </c>
      <c r="AA80" t="str">
        <f t="shared" si="123"/>
        <v/>
      </c>
      <c r="AB80" t="str">
        <f t="shared" si="124"/>
        <v/>
      </c>
      <c r="AC80" t="str">
        <f t="shared" si="125"/>
        <v/>
      </c>
      <c r="AD80" t="str">
        <f t="shared" si="126"/>
        <v/>
      </c>
      <c r="AE80" t="str">
        <f t="shared" si="148"/>
        <v/>
      </c>
      <c r="AF80" t="str">
        <f t="shared" si="149"/>
        <v/>
      </c>
      <c r="AG80" t="str">
        <f t="shared" si="127"/>
        <v/>
      </c>
      <c r="AH80" t="str">
        <f t="shared" si="128"/>
        <v/>
      </c>
      <c r="AI80" t="str">
        <f t="shared" si="129"/>
        <v/>
      </c>
      <c r="AJ80" t="str">
        <f t="shared" si="130"/>
        <v/>
      </c>
      <c r="AK80" t="str">
        <f t="shared" si="141"/>
        <v/>
      </c>
      <c r="AL80" t="str">
        <f t="shared" si="142"/>
        <v/>
      </c>
      <c r="AM80" t="str">
        <f t="shared" si="143"/>
        <v/>
      </c>
      <c r="AN80" t="str">
        <f t="shared" si="144"/>
        <v/>
      </c>
      <c r="AO80" t="str">
        <f t="shared" si="145"/>
        <v/>
      </c>
      <c r="AP80" t="str">
        <f t="shared" si="146"/>
        <v/>
      </c>
      <c r="AQ80" t="str">
        <f t="shared" si="147"/>
        <v/>
      </c>
      <c r="AR80" t="s">
        <v>233</v>
      </c>
      <c r="AU80" t="s">
        <v>293</v>
      </c>
      <c r="AV80" s="3" t="s">
        <v>302</v>
      </c>
      <c r="AW80" s="3" t="s">
        <v>302</v>
      </c>
      <c r="AX80" s="4" t="str">
        <f t="shared" si="13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80" t="str">
        <f t="shared" si="132"/>
        <v/>
      </c>
      <c r="AZ80" t="str">
        <f t="shared" si="133"/>
        <v/>
      </c>
      <c r="BA80" t="str">
        <f t="shared" si="134"/>
        <v>&lt;img src=@img/hard.png@&gt;</v>
      </c>
      <c r="BB80" t="str">
        <f t="shared" si="135"/>
        <v/>
      </c>
      <c r="BC80" t="str">
        <f t="shared" si="136"/>
        <v/>
      </c>
      <c r="BD80" t="str">
        <f t="shared" si="137"/>
        <v>&lt;img src=@img/hard.png@&gt;</v>
      </c>
      <c r="BE80" t="str">
        <f t="shared" si="138"/>
        <v>hard med old</v>
      </c>
      <c r="BF80" t="str">
        <f t="shared" si="139"/>
        <v>Old Town</v>
      </c>
      <c r="BG80">
        <v>40.584532000000003</v>
      </c>
      <c r="BH80">
        <v>-105.07735</v>
      </c>
      <c r="BI80" t="str">
        <f t="shared" si="140"/>
        <v>[40.584532,-105.07735],</v>
      </c>
      <c r="BK80" t="str">
        <f t="shared" si="150"/>
        <v/>
      </c>
    </row>
    <row r="81" spans="2:64" ht="21" customHeight="1" x14ac:dyDescent="0.35">
      <c r="B81" t="s">
        <v>162</v>
      </c>
      <c r="C81" t="s">
        <v>418</v>
      </c>
      <c r="D81" t="s">
        <v>53</v>
      </c>
      <c r="E81" t="s">
        <v>54</v>
      </c>
      <c r="G81" t="s">
        <v>163</v>
      </c>
      <c r="H81">
        <v>1500</v>
      </c>
      <c r="I81">
        <v>2000</v>
      </c>
      <c r="J81">
        <v>1500</v>
      </c>
      <c r="K81">
        <v>2000</v>
      </c>
      <c r="L81">
        <v>1500</v>
      </c>
      <c r="M81">
        <v>2000</v>
      </c>
      <c r="N81">
        <v>1500</v>
      </c>
      <c r="O81">
        <v>2000</v>
      </c>
      <c r="P81">
        <v>1500</v>
      </c>
      <c r="Q81">
        <v>2000</v>
      </c>
      <c r="R81">
        <v>1500</v>
      </c>
      <c r="S81">
        <v>2000</v>
      </c>
      <c r="T81">
        <v>1500</v>
      </c>
      <c r="U81">
        <v>2000</v>
      </c>
      <c r="V81" t="s">
        <v>474</v>
      </c>
      <c r="W81">
        <f t="shared" si="119"/>
        <v>15</v>
      </c>
      <c r="X81">
        <f t="shared" si="120"/>
        <v>20</v>
      </c>
      <c r="Y81">
        <f t="shared" si="121"/>
        <v>15</v>
      </c>
      <c r="Z81">
        <f t="shared" si="122"/>
        <v>20</v>
      </c>
      <c r="AA81">
        <f t="shared" si="123"/>
        <v>15</v>
      </c>
      <c r="AB81">
        <f t="shared" si="124"/>
        <v>20</v>
      </c>
      <c r="AC81">
        <f t="shared" si="125"/>
        <v>15</v>
      </c>
      <c r="AD81">
        <f t="shared" si="126"/>
        <v>20</v>
      </c>
      <c r="AE81">
        <f t="shared" si="148"/>
        <v>15</v>
      </c>
      <c r="AF81">
        <f t="shared" si="149"/>
        <v>20</v>
      </c>
      <c r="AG81">
        <f t="shared" si="127"/>
        <v>15</v>
      </c>
      <c r="AH81">
        <f t="shared" si="128"/>
        <v>20</v>
      </c>
      <c r="AI81">
        <f t="shared" si="129"/>
        <v>15</v>
      </c>
      <c r="AJ81">
        <f t="shared" si="130"/>
        <v>20</v>
      </c>
      <c r="AK81" t="str">
        <f t="shared" si="141"/>
        <v>3pm-8pm</v>
      </c>
      <c r="AL81" t="str">
        <f t="shared" si="142"/>
        <v>3pm-8pm</v>
      </c>
      <c r="AM81" t="str">
        <f t="shared" si="143"/>
        <v>3pm-8pm</v>
      </c>
      <c r="AN81" t="str">
        <f t="shared" si="144"/>
        <v>3pm-8pm</v>
      </c>
      <c r="AO81" t="str">
        <f t="shared" si="145"/>
        <v>3pm-8pm</v>
      </c>
      <c r="AP81" t="str">
        <f t="shared" si="146"/>
        <v>3pm-8pm</v>
      </c>
      <c r="AQ81" t="str">
        <f t="shared" si="147"/>
        <v>3pm-8pm</v>
      </c>
      <c r="AR81" s="2" t="s">
        <v>333</v>
      </c>
      <c r="AS81" t="s">
        <v>290</v>
      </c>
      <c r="AU81" t="s">
        <v>293</v>
      </c>
      <c r="AV81" s="3" t="s">
        <v>301</v>
      </c>
      <c r="AW81" s="3" t="s">
        <v>301</v>
      </c>
      <c r="AX81" s="4" t="str">
        <f t="shared" si="13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81" t="str">
        <f t="shared" si="132"/>
        <v>&lt;img src=@img/outdoor.png@&gt;</v>
      </c>
      <c r="AZ81" t="str">
        <f t="shared" si="133"/>
        <v/>
      </c>
      <c r="BA81" t="str">
        <f t="shared" si="134"/>
        <v>&lt;img src=@img/hard.png@&gt;</v>
      </c>
      <c r="BB81" t="str">
        <f t="shared" si="135"/>
        <v>&lt;img src=@img/drinkicon.png@&gt;</v>
      </c>
      <c r="BC81" t="str">
        <f t="shared" si="136"/>
        <v>&lt;img src=@img/foodicon.png@&gt;</v>
      </c>
      <c r="BD81" t="str">
        <f t="shared" si="137"/>
        <v>&lt;img src=@img/outdoor.png@&gt;&lt;img src=@img/hard.png@&gt;&lt;img src=@img/drinkicon.png@&gt;&lt;img src=@img/foodicon.png@&gt;</v>
      </c>
      <c r="BE81" t="str">
        <f t="shared" si="138"/>
        <v>outdoor drink food hard low old</v>
      </c>
      <c r="BF81" t="str">
        <f t="shared" si="139"/>
        <v>Old Town</v>
      </c>
      <c r="BG81">
        <v>40.588017999999998</v>
      </c>
      <c r="BH81">
        <v>-105.074555</v>
      </c>
      <c r="BI81" t="str">
        <f t="shared" si="140"/>
        <v>[40.588018,-105.074555],</v>
      </c>
      <c r="BK81" t="str">
        <f t="shared" si="150"/>
        <v/>
      </c>
    </row>
    <row r="82" spans="2:64" ht="21" customHeight="1" x14ac:dyDescent="0.35">
      <c r="B82" t="s">
        <v>440</v>
      </c>
      <c r="C82" t="s">
        <v>304</v>
      </c>
      <c r="E82" t="s">
        <v>423</v>
      </c>
      <c r="G82" t="s">
        <v>458</v>
      </c>
      <c r="W82" t="str">
        <f t="shared" si="119"/>
        <v/>
      </c>
      <c r="X82" t="str">
        <f t="shared" si="120"/>
        <v/>
      </c>
      <c r="Y82" t="str">
        <f t="shared" si="121"/>
        <v/>
      </c>
      <c r="Z82" t="str">
        <f t="shared" si="122"/>
        <v/>
      </c>
      <c r="AA82" t="str">
        <f t="shared" si="123"/>
        <v/>
      </c>
      <c r="AB82" t="str">
        <f t="shared" si="124"/>
        <v/>
      </c>
      <c r="AC82" t="str">
        <f t="shared" si="125"/>
        <v/>
      </c>
      <c r="AD82" t="str">
        <f t="shared" si="126"/>
        <v/>
      </c>
      <c r="AE82" t="str">
        <f t="shared" si="148"/>
        <v/>
      </c>
      <c r="AF82" t="str">
        <f t="shared" si="149"/>
        <v/>
      </c>
      <c r="AG82" t="str">
        <f t="shared" si="127"/>
        <v/>
      </c>
      <c r="AH82" t="str">
        <f t="shared" si="128"/>
        <v/>
      </c>
      <c r="AI82" t="str">
        <f t="shared" si="129"/>
        <v/>
      </c>
      <c r="AJ82" t="str">
        <f t="shared" si="130"/>
        <v/>
      </c>
      <c r="AK82" t="str">
        <f t="shared" si="141"/>
        <v/>
      </c>
      <c r="AL82" t="str">
        <f t="shared" si="142"/>
        <v/>
      </c>
      <c r="AM82" t="str">
        <f t="shared" si="143"/>
        <v/>
      </c>
      <c r="AN82" t="str">
        <f t="shared" si="144"/>
        <v/>
      </c>
      <c r="AO82" t="str">
        <f t="shared" si="145"/>
        <v/>
      </c>
      <c r="AP82" t="str">
        <f t="shared" si="146"/>
        <v/>
      </c>
      <c r="AQ82" t="str">
        <f t="shared" si="147"/>
        <v/>
      </c>
      <c r="AU82" t="s">
        <v>294</v>
      </c>
      <c r="AV82" s="3" t="s">
        <v>302</v>
      </c>
      <c r="AW82" s="3" t="s">
        <v>302</v>
      </c>
      <c r="AX82" s="4" t="str">
        <f t="shared" si="13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2" t="str">
        <f t="shared" si="132"/>
        <v/>
      </c>
      <c r="AZ82" t="str">
        <f t="shared" si="133"/>
        <v/>
      </c>
      <c r="BA82" t="str">
        <f t="shared" si="134"/>
        <v>&lt;img src=@img/easy.png@&gt;</v>
      </c>
      <c r="BB82" t="str">
        <f t="shared" si="135"/>
        <v/>
      </c>
      <c r="BC82" t="str">
        <f t="shared" si="136"/>
        <v/>
      </c>
      <c r="BD82" t="str">
        <f t="shared" si="137"/>
        <v>&lt;img src=@img/easy.png@&gt;&lt;img src=@img/kidicon.png@&gt;</v>
      </c>
      <c r="BE82" t="str">
        <f t="shared" si="138"/>
        <v>easy med midtown kid</v>
      </c>
      <c r="BF82" t="str">
        <f t="shared" si="139"/>
        <v>Midtown</v>
      </c>
      <c r="BG82">
        <v>40.555218000000004</v>
      </c>
      <c r="BH82">
        <v>-105.077707</v>
      </c>
      <c r="BI82" t="str">
        <f t="shared" si="140"/>
        <v>[40.555218,-105.077707],</v>
      </c>
      <c r="BJ82" t="b">
        <v>1</v>
      </c>
      <c r="BK82" t="str">
        <f t="shared" si="150"/>
        <v>&lt;img src=@img/kidicon.png@&gt;</v>
      </c>
      <c r="BL82" t="s">
        <v>457</v>
      </c>
    </row>
    <row r="83" spans="2:64" ht="21" customHeight="1" x14ac:dyDescent="0.35">
      <c r="B83" t="s">
        <v>743</v>
      </c>
      <c r="C83" t="s">
        <v>418</v>
      </c>
      <c r="E83" t="s">
        <v>423</v>
      </c>
      <c r="G83" s="6" t="s">
        <v>744</v>
      </c>
      <c r="H83">
        <v>1600</v>
      </c>
      <c r="I83">
        <v>2200</v>
      </c>
      <c r="J83">
        <v>1600</v>
      </c>
      <c r="K83">
        <v>1800</v>
      </c>
      <c r="L83">
        <v>1600</v>
      </c>
      <c r="M83">
        <v>1800</v>
      </c>
      <c r="N83">
        <v>1600</v>
      </c>
      <c r="O83">
        <v>1800</v>
      </c>
      <c r="P83">
        <v>1600</v>
      </c>
      <c r="Q83">
        <v>1800</v>
      </c>
      <c r="R83">
        <v>1600</v>
      </c>
      <c r="S83">
        <v>1800</v>
      </c>
      <c r="V83" t="s">
        <v>789</v>
      </c>
      <c r="X83">
        <f t="shared" ref="X83" si="151">IF(I83&gt;0,I83/100,"")</f>
        <v>22</v>
      </c>
      <c r="Y83">
        <f t="shared" ref="Y83" si="152">IF(J83&gt;0,J83/100,"")</f>
        <v>16</v>
      </c>
      <c r="Z83">
        <f t="shared" ref="Z83" si="153">IF(K83&gt;0,K83/100,"")</f>
        <v>18</v>
      </c>
      <c r="AA83">
        <f t="shared" ref="AA83" si="154">IF(L83&gt;0,L83/100,"")</f>
        <v>16</v>
      </c>
      <c r="AB83">
        <f t="shared" ref="AB83" si="155">IF(M83&gt;0,M83/100,"")</f>
        <v>18</v>
      </c>
      <c r="AC83">
        <f t="shared" ref="AC83" si="156">IF(N83&gt;0,N83/100,"")</f>
        <v>16</v>
      </c>
      <c r="AD83">
        <f t="shared" ref="AD83" si="157">IF(O83&gt;0,O83/100,"")</f>
        <v>18</v>
      </c>
      <c r="AE83">
        <f t="shared" ref="AE83" si="158">IF(P83&gt;0,P83/100,"")</f>
        <v>16</v>
      </c>
      <c r="AF83">
        <f t="shared" ref="AF83" si="159">IF(Q83&gt;0,Q83/100,"")</f>
        <v>18</v>
      </c>
      <c r="AG83">
        <f t="shared" ref="AG83" si="160">IF(R83&gt;0,R83/100,"")</f>
        <v>16</v>
      </c>
      <c r="AH83">
        <f t="shared" ref="AH83" si="161">IF(S83&gt;0,S83/100,"")</f>
        <v>18</v>
      </c>
      <c r="AI83" t="str">
        <f t="shared" ref="AI83" si="162">IF(T83&gt;0,T83/100,"")</f>
        <v/>
      </c>
      <c r="AJ83" t="str">
        <f t="shared" ref="AJ83" si="163">IF(U83&gt;0,U83/100,"")</f>
        <v/>
      </c>
      <c r="AK83" t="str">
        <f t="shared" ref="AK83" si="164">IF(H83&gt;0,CONCATENATE(IF(W83&lt;=12,W83,W83-12),IF(OR(W83&lt;12,W83=24),"am","pm"),"-",IF(X83&lt;=12,X83,X83-12),IF(OR(X83&lt;12,X83=24),"am","pm")),"")</f>
        <v>am-10pm</v>
      </c>
      <c r="AL83" t="str">
        <f t="shared" ref="AL83" si="165">IF(J83&gt;0,CONCATENATE(IF(Y83&lt;=12,Y83,Y83-12),IF(OR(Y83&lt;12,Y83=24),"am","pm"),"-",IF(Z83&lt;=12,Z83,Z83-12),IF(OR(Z83&lt;12,Z83=24),"am","pm")),"")</f>
        <v>4pm-6pm</v>
      </c>
      <c r="AM83" t="str">
        <f t="shared" ref="AM83" si="166">IF(L83&gt;0,CONCATENATE(IF(AA83&lt;=12,AA83,AA83-12),IF(OR(AA83&lt;12,AA83=24),"am","pm"),"-",IF(AB83&lt;=12,AB83,AB83-12),IF(OR(AB83&lt;12,AB83=24),"am","pm")),"")</f>
        <v>4pm-6pm</v>
      </c>
      <c r="AN83" t="str">
        <f t="shared" ref="AN83" si="167">IF(N83&gt;0,CONCATENATE(IF(AC83&lt;=12,AC83,AC83-12),IF(OR(AC83&lt;12,AC83=24),"am","pm"),"-",IF(AD83&lt;=12,AD83,AD83-12),IF(OR(AD83&lt;12,AD83=24),"am","pm")),"")</f>
        <v>4pm-6pm</v>
      </c>
      <c r="AO83" t="str">
        <f t="shared" ref="AO83" si="168">IF(P83&gt;0,CONCATENATE(IF(AE83&lt;=12,AE83,AE83-12),IF(OR(AE83&lt;12,AE83=24),"am","pm"),"-",IF(AF83&lt;=12,AF83,AF83-12),IF(OR(AF83&lt;12,AF83=24),"am","pm")),"")</f>
        <v>4pm-6pm</v>
      </c>
      <c r="AP83" t="str">
        <f t="shared" ref="AP83" si="169">IF(R83&gt;0,CONCATENATE(IF(AG83&lt;=12,AG83,AG83-12),IF(OR(AG83&lt;12,AG83=24),"am","pm"),"-",IF(AH83&lt;=12,AH83,AH83-12),IF(OR(AH83&lt;12,AH83=24),"am","pm")),"")</f>
        <v>4pm-6pm</v>
      </c>
      <c r="AQ83" t="str">
        <f t="shared" ref="AQ83" si="170">IF(T83&gt;0,CONCATENATE(IF(AI83&lt;=12,AI83,AI83-12),IF(OR(AI83&lt;12,AI83=24),"am","pm"),"-",IF(AJ83&lt;=12,AJ83,AJ83-12),IF(OR(AJ83&lt;12,AJ83=24),"am","pm")),"")</f>
        <v/>
      </c>
      <c r="AS83" t="s">
        <v>290</v>
      </c>
      <c r="AU83" t="s">
        <v>28</v>
      </c>
      <c r="AV83" s="3" t="s">
        <v>301</v>
      </c>
      <c r="AW83" s="3" t="s">
        <v>302</v>
      </c>
      <c r="AX83" s="4" t="str">
        <f t="shared" ref="AX83" si="171">CONCATENATE("{
    'name': """,B83,""",
    'area': ","""",C83,""",",
"'hours': {
      'sunday-start':","""",H83,"""",", 'sunday-end':","""",I83,"""",", 'monday-start':","""",J83,"""",", 'monday-end':","""",K83,"""",", 'tuesday-start':","""",L83,"""",", 'tuesday-end':","""",M83,""", 'wednesday-start':","""",N83,""", 'wednesday-end':","""",O83,""", 'thursday-start':","""",P83,""", 'thursday-end':","""",Q83,""", 'friday-start':","""",R83,""", 'friday-end':","""",S83,""", 'saturday-start':","""",T83,""", 'saturday-end':","""",U83,"""","},","  'description': ","""",V83,"""",", 'link':","""",AR83,"""",", 'pricing':","""",E83,"""",",   'phone-number': ","""",F83,"""",", 'address': ","""",G83,"""",", 'other-amenities': [","'",AS83,"','",AT83,"','",AU83,"'","]",", 'has-drink':",AV83,", 'has-food':",AW83,"},")</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3" t="str">
        <f t="shared" ref="AY83" si="172">IF(AS83&gt;0,"&lt;img src=@img/outdoor.png@&gt;","")</f>
        <v>&lt;img src=@img/outdoor.png@&gt;</v>
      </c>
      <c r="AZ83" t="str">
        <f t="shared" ref="AZ83" si="173">IF(AT83&gt;0,"&lt;img src=@img/pets.png@&gt;","")</f>
        <v/>
      </c>
      <c r="BA83" t="str">
        <f t="shared" ref="BA83" si="174">IF(AU83="hard","&lt;img src=@img/hard.png@&gt;",IF(AU83="medium","&lt;img src=@img/medium.png@&gt;",IF(AU83="easy","&lt;img src=@img/easy.png@&gt;","")))</f>
        <v>&lt;img src=@img/medium.png@&gt;</v>
      </c>
      <c r="BB83" t="str">
        <f t="shared" ref="BB83" si="175">IF(AV83="true","&lt;img src=@img/drinkicon.png@&gt;","")</f>
        <v>&lt;img src=@img/drinkicon.png@&gt;</v>
      </c>
      <c r="BC83" t="str">
        <f t="shared" ref="BC83" si="176">IF(AW83="true","&lt;img src=@img/foodicon.png@&gt;","")</f>
        <v/>
      </c>
      <c r="BD83" t="str">
        <f t="shared" ref="BD83" si="177">CONCATENATE(AY83,AZ83,BA83,BB83,BC83,BK83)</f>
        <v>&lt;img src=@img/outdoor.png@&gt;&lt;img src=@img/medium.png@&gt;&lt;img src=@img/drinkicon.png@&gt;</v>
      </c>
      <c r="BE83" t="str">
        <f t="shared" ref="BE83" si="178">CONCATENATE(IF(AS83&gt;0,"outdoor ",""),IF(AT83&gt;0,"pet ",""),IF(AV83="true","drink ",""),IF(AW83="true","food ",""),AU83," ",E83," ",C83,IF(BJ83=TRUE," kid",""))</f>
        <v>outdoor drink medium med old</v>
      </c>
      <c r="BF83" t="str">
        <f t="shared" ref="BF83" si="179">IF(C83="old","Old Town",IF(C83="campus","Near Campus",IF(C83="sfoco","South Foco",IF(C83="nfoco","North Foco",IF(C83="midtown","Midtown",IF(C83="cwest","Campus West",IF(C83="efoco","East FoCo",IF(C83="windsor","Windsor",""))))))))</f>
        <v>Old Town</v>
      </c>
      <c r="BG83" s="14">
        <v>40.589858</v>
      </c>
      <c r="BH83">
        <v>-105.076443</v>
      </c>
      <c r="BI83" t="str">
        <f t="shared" si="140"/>
        <v>[40.589858,-105.076443],</v>
      </c>
      <c r="BK83" t="str">
        <f t="shared" ref="BK83" si="180">IF(BJ83&gt;0,"&lt;img src=@img/kidicon.png@&gt;","")</f>
        <v/>
      </c>
    </row>
    <row r="84" spans="2:64" ht="21" customHeight="1" x14ac:dyDescent="0.35">
      <c r="B84" t="s">
        <v>192</v>
      </c>
      <c r="C84" t="s">
        <v>421</v>
      </c>
      <c r="D84" t="s">
        <v>266</v>
      </c>
      <c r="E84" t="s">
        <v>423</v>
      </c>
      <c r="G84" t="s">
        <v>193</v>
      </c>
      <c r="J84">
        <v>1300</v>
      </c>
      <c r="K84">
        <v>2100</v>
      </c>
      <c r="L84">
        <v>1300</v>
      </c>
      <c r="M84">
        <v>2100</v>
      </c>
      <c r="P84">
        <v>1300</v>
      </c>
      <c r="Q84">
        <v>2100</v>
      </c>
      <c r="V84" t="s">
        <v>791</v>
      </c>
      <c r="W84" t="str">
        <f t="shared" si="119"/>
        <v/>
      </c>
      <c r="X84" t="str">
        <f t="shared" si="120"/>
        <v/>
      </c>
      <c r="Y84">
        <f t="shared" si="121"/>
        <v>13</v>
      </c>
      <c r="Z84">
        <f t="shared" si="122"/>
        <v>21</v>
      </c>
      <c r="AA84">
        <f t="shared" si="123"/>
        <v>13</v>
      </c>
      <c r="AB84">
        <f t="shared" si="124"/>
        <v>21</v>
      </c>
      <c r="AC84" t="str">
        <f t="shared" si="125"/>
        <v/>
      </c>
      <c r="AD84" t="str">
        <f t="shared" si="126"/>
        <v/>
      </c>
      <c r="AE84">
        <f t="shared" si="148"/>
        <v>13</v>
      </c>
      <c r="AF84">
        <f t="shared" si="149"/>
        <v>21</v>
      </c>
      <c r="AG84" t="str">
        <f t="shared" si="127"/>
        <v/>
      </c>
      <c r="AH84" t="str">
        <f t="shared" si="128"/>
        <v/>
      </c>
      <c r="AI84" t="str">
        <f t="shared" si="129"/>
        <v/>
      </c>
      <c r="AJ84" t="str">
        <f t="shared" si="130"/>
        <v/>
      </c>
      <c r="AK84" t="str">
        <f t="shared" ref="AK84" si="181">IF(H84&gt;0,CONCATENATE(IF(W84&lt;=12,W84,W84-12),IF(OR(W84&lt;12,W84=24),"am","pm"),"-",IF(X84&lt;=12,X84,X84-12),IF(OR(X84&lt;12,X84=24),"am","pm")),"")</f>
        <v/>
      </c>
      <c r="AL84" t="str">
        <f t="shared" ref="AL84" si="182">IF(J84&gt;0,CONCATENATE(IF(Y84&lt;=12,Y84,Y84-12),IF(OR(Y84&lt;12,Y84=24),"am","pm"),"-",IF(Z84&lt;=12,Z84,Z84-12),IF(OR(Z84&lt;12,Z84=24),"am","pm")),"")</f>
        <v>1pm-9pm</v>
      </c>
      <c r="AM84" t="str">
        <f t="shared" ref="AM84" si="183">IF(L84&gt;0,CONCATENATE(IF(AA84&lt;=12,AA84,AA84-12),IF(OR(AA84&lt;12,AA84=24),"am","pm"),"-",IF(AB84&lt;=12,AB84,AB84-12),IF(OR(AB84&lt;12,AB84=24),"am","pm")),"")</f>
        <v>1pm-9pm</v>
      </c>
      <c r="AN84" t="str">
        <f t="shared" ref="AN84" si="184">IF(N84&gt;0,CONCATENATE(IF(AC84&lt;=12,AC84,AC84-12),IF(OR(AC84&lt;12,AC84=24),"am","pm"),"-",IF(AD84&lt;=12,AD84,AD84-12),IF(OR(AD84&lt;12,AD84=24),"am","pm")),"")</f>
        <v/>
      </c>
      <c r="AO84" t="str">
        <f t="shared" ref="AO84" si="185">IF(P84&gt;0,CONCATENATE(IF(AE84&lt;=12,AE84,AE84-12),IF(OR(AE84&lt;12,AE84=24),"am","pm"),"-",IF(AF84&lt;=12,AF84,AF84-12),IF(OR(AF84&lt;12,AF84=24),"am","pm")),"")</f>
        <v>1pm-9pm</v>
      </c>
      <c r="AP84" t="str">
        <f t="shared" ref="AP84" si="186">IF(R84&gt;0,CONCATENATE(IF(AG84&lt;=12,AG84,AG84-12),IF(OR(AG84&lt;12,AG84=24),"am","pm"),"-",IF(AH84&lt;=12,AH84,AH84-12),IF(OR(AH84&lt;12,AH84=24),"am","pm")),"")</f>
        <v/>
      </c>
      <c r="AQ84" t="str">
        <f t="shared" ref="AQ84" si="187">IF(T84&gt;0,CONCATENATE(IF(AI84&lt;=12,AI84,AI84-12),IF(OR(AI84&lt;12,AI84=24),"am","pm"),"-",IF(AJ84&lt;=12,AJ84,AJ84-12),IF(OR(AJ84&lt;12,AJ84=24),"am","pm")),"")</f>
        <v/>
      </c>
      <c r="AR84" s="2" t="s">
        <v>343</v>
      </c>
      <c r="AU84" s="3" t="s">
        <v>301</v>
      </c>
      <c r="AV84" s="3" t="s">
        <v>302</v>
      </c>
      <c r="AW84" s="3" t="s">
        <v>302</v>
      </c>
      <c r="AX84" s="4" t="str">
        <f t="shared" si="131"/>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4" t="str">
        <f t="shared" si="132"/>
        <v/>
      </c>
      <c r="AZ84" t="str">
        <f t="shared" si="133"/>
        <v/>
      </c>
      <c r="BA84" t="str">
        <f t="shared" si="134"/>
        <v/>
      </c>
      <c r="BB84" t="str">
        <f t="shared" si="135"/>
        <v/>
      </c>
      <c r="BC84" t="str">
        <f t="shared" si="136"/>
        <v/>
      </c>
      <c r="BD84" t="str">
        <f t="shared" si="137"/>
        <v/>
      </c>
      <c r="BE84" t="str">
        <f t="shared" si="138"/>
        <v>true med cwest</v>
      </c>
      <c r="BF84" t="str">
        <f t="shared" si="139"/>
        <v>Campus West</v>
      </c>
      <c r="BG84">
        <v>40.554659000000001</v>
      </c>
      <c r="BH84">
        <v>-105.11657700000001</v>
      </c>
      <c r="BI84" t="str">
        <f t="shared" si="140"/>
        <v>[40.554659,-105.116577],</v>
      </c>
      <c r="BK84" t="str">
        <f t="shared" si="150"/>
        <v/>
      </c>
    </row>
    <row r="85" spans="2:64" ht="21" customHeight="1" x14ac:dyDescent="0.35">
      <c r="B85" t="s">
        <v>24</v>
      </c>
      <c r="C85" t="s">
        <v>304</v>
      </c>
      <c r="D85" t="s">
        <v>135</v>
      </c>
      <c r="E85" t="s">
        <v>423</v>
      </c>
      <c r="G85" s="1" t="s">
        <v>136</v>
      </c>
      <c r="H85">
        <v>1500</v>
      </c>
      <c r="I85">
        <v>1900</v>
      </c>
      <c r="J85">
        <v>1500</v>
      </c>
      <c r="K85">
        <v>1900</v>
      </c>
      <c r="L85">
        <v>1500</v>
      </c>
      <c r="M85">
        <v>1900</v>
      </c>
      <c r="N85">
        <v>1500</v>
      </c>
      <c r="O85">
        <v>1900</v>
      </c>
      <c r="P85">
        <v>1500</v>
      </c>
      <c r="Q85">
        <v>1900</v>
      </c>
      <c r="R85">
        <v>1500</v>
      </c>
      <c r="S85">
        <v>1900</v>
      </c>
      <c r="T85">
        <v>1500</v>
      </c>
      <c r="U85">
        <v>1900</v>
      </c>
      <c r="V85" t="s">
        <v>475</v>
      </c>
      <c r="W85">
        <f t="shared" si="119"/>
        <v>15</v>
      </c>
      <c r="X85">
        <f t="shared" si="120"/>
        <v>19</v>
      </c>
      <c r="Y85">
        <f t="shared" si="121"/>
        <v>15</v>
      </c>
      <c r="Z85">
        <f t="shared" si="122"/>
        <v>19</v>
      </c>
      <c r="AA85">
        <f t="shared" si="123"/>
        <v>15</v>
      </c>
      <c r="AB85">
        <f t="shared" si="124"/>
        <v>19</v>
      </c>
      <c r="AC85">
        <f t="shared" si="125"/>
        <v>15</v>
      </c>
      <c r="AD85">
        <f t="shared" si="126"/>
        <v>19</v>
      </c>
      <c r="AE85">
        <f t="shared" si="148"/>
        <v>15</v>
      </c>
      <c r="AF85">
        <f t="shared" si="149"/>
        <v>19</v>
      </c>
      <c r="AG85">
        <f t="shared" si="127"/>
        <v>15</v>
      </c>
      <c r="AH85">
        <f t="shared" si="128"/>
        <v>19</v>
      </c>
      <c r="AI85">
        <f t="shared" si="129"/>
        <v>15</v>
      </c>
      <c r="AJ85">
        <f t="shared" si="130"/>
        <v>19</v>
      </c>
      <c r="AK85" t="str">
        <f t="shared" si="141"/>
        <v>3pm-7pm</v>
      </c>
      <c r="AL85" t="str">
        <f t="shared" si="142"/>
        <v>3pm-7pm</v>
      </c>
      <c r="AM85" t="str">
        <f t="shared" si="143"/>
        <v>3pm-7pm</v>
      </c>
      <c r="AN85" t="str">
        <f t="shared" si="144"/>
        <v>3pm-7pm</v>
      </c>
      <c r="AO85" t="str">
        <f t="shared" si="145"/>
        <v>3pm-7pm</v>
      </c>
      <c r="AP85" t="str">
        <f t="shared" si="146"/>
        <v>3pm-7pm</v>
      </c>
      <c r="AQ85" t="str">
        <f t="shared" si="147"/>
        <v>3pm-7pm</v>
      </c>
      <c r="AR85" s="2" t="s">
        <v>327</v>
      </c>
      <c r="AU85" t="s">
        <v>294</v>
      </c>
      <c r="AV85" s="3" t="s">
        <v>301</v>
      </c>
      <c r="AW85" s="3" t="s">
        <v>302</v>
      </c>
      <c r="AX85" s="4" t="str">
        <f t="shared" si="131"/>
        <v>{
    'name': "Island Grill",
    'area': "midtown",'hours': {
      'sunday-start':"1500", 'sunday-end':"1900", 'monday-start':"1500", 'monday-end':"1900", 'tuesday-start':"1500", 'tuesday-end':"1900", 'wednesday-start':"1500", 'wednesday-end':"1900", 'thursday-start':"1500", 'thursday-end':"1900", 'friday-start':"1500", 'friday-end':"1900", 'saturday-start':"1500", 'saturday-end':"1900"},  'description': "$3.25 Domestic Pints &lt;br&gt; $3.00 Shot Specials &lt;br&gt; $3.50 Well Drinks &lt;br&gt; $4.25 Micro Beer Pints &lt;br&gt; $4.00 House Wines &lt;br&gt; $5.00 Margaritas &lt;br&gt; $6.00 House Martinis", 'link':"http://www.islandgrillrestaurant.com", 'pricing':"med",   'phone-number': "", 'address': "2601 S Lemay Ave Unit 12, Fort Collins 80525", 'other-amenities': ['','','easy'], 'has-drink':true, 'has-food':false},</v>
      </c>
      <c r="AY85" t="str">
        <f t="shared" si="132"/>
        <v/>
      </c>
      <c r="AZ85" t="str">
        <f t="shared" si="133"/>
        <v/>
      </c>
      <c r="BA85" t="str">
        <f t="shared" si="134"/>
        <v>&lt;img src=@img/easy.png@&gt;</v>
      </c>
      <c r="BB85" t="str">
        <f t="shared" si="135"/>
        <v>&lt;img src=@img/drinkicon.png@&gt;</v>
      </c>
      <c r="BC85" t="str">
        <f t="shared" si="136"/>
        <v/>
      </c>
      <c r="BD85" t="str">
        <f t="shared" si="137"/>
        <v>&lt;img src=@img/easy.png@&gt;&lt;img src=@img/drinkicon.png@&gt;&lt;img src=@img/kidicon.png@&gt;</v>
      </c>
      <c r="BE85" t="str">
        <f t="shared" si="138"/>
        <v>drink easy med midtown kid</v>
      </c>
      <c r="BF85" t="str">
        <f t="shared" si="139"/>
        <v>Midtown</v>
      </c>
      <c r="BG85">
        <v>40.551048999999999</v>
      </c>
      <c r="BH85">
        <v>-105.05831000000001</v>
      </c>
      <c r="BI85" t="str">
        <f t="shared" si="140"/>
        <v>[40.551049,-105.05831],</v>
      </c>
      <c r="BJ85" t="b">
        <v>1</v>
      </c>
      <c r="BK85" t="str">
        <f t="shared" si="150"/>
        <v>&lt;img src=@img/kidicon.png@&gt;</v>
      </c>
      <c r="BL85" t="s">
        <v>433</v>
      </c>
    </row>
    <row r="86" spans="2:64" ht="21" customHeight="1" x14ac:dyDescent="0.35">
      <c r="B86" t="s">
        <v>634</v>
      </c>
      <c r="C86" t="s">
        <v>420</v>
      </c>
      <c r="E86" t="s">
        <v>423</v>
      </c>
      <c r="G86" t="s">
        <v>654</v>
      </c>
      <c r="W86" t="str">
        <f t="shared" si="119"/>
        <v/>
      </c>
      <c r="X86" t="str">
        <f t="shared" si="120"/>
        <v/>
      </c>
      <c r="Y86" t="str">
        <f t="shared" si="121"/>
        <v/>
      </c>
      <c r="Z86" t="str">
        <f t="shared" si="122"/>
        <v/>
      </c>
      <c r="AA86" t="str">
        <f t="shared" si="123"/>
        <v/>
      </c>
      <c r="AB86" t="str">
        <f t="shared" si="124"/>
        <v/>
      </c>
      <c r="AC86" t="str">
        <f t="shared" si="125"/>
        <v/>
      </c>
      <c r="AD86" t="str">
        <f t="shared" si="126"/>
        <v/>
      </c>
      <c r="AE86" t="str">
        <f t="shared" si="148"/>
        <v/>
      </c>
      <c r="AF86" t="str">
        <f t="shared" si="149"/>
        <v/>
      </c>
      <c r="AG86" t="str">
        <f t="shared" si="127"/>
        <v/>
      </c>
      <c r="AH86" t="str">
        <f t="shared" si="128"/>
        <v/>
      </c>
      <c r="AI86" t="str">
        <f t="shared" si="129"/>
        <v/>
      </c>
      <c r="AJ86" t="str">
        <f t="shared" si="130"/>
        <v/>
      </c>
      <c r="AK86" t="str">
        <f t="shared" si="141"/>
        <v/>
      </c>
      <c r="AL86" t="str">
        <f t="shared" si="142"/>
        <v/>
      </c>
      <c r="AM86" t="str">
        <f t="shared" si="143"/>
        <v/>
      </c>
      <c r="AN86" t="str">
        <f t="shared" si="144"/>
        <v/>
      </c>
      <c r="AO86" t="str">
        <f t="shared" si="145"/>
        <v/>
      </c>
      <c r="AP86" t="str">
        <f t="shared" si="146"/>
        <v/>
      </c>
      <c r="AQ86" t="str">
        <f t="shared" si="147"/>
        <v/>
      </c>
      <c r="AU86" t="s">
        <v>294</v>
      </c>
      <c r="AV86" s="3" t="s">
        <v>302</v>
      </c>
      <c r="AW86" s="3" t="s">
        <v>302</v>
      </c>
      <c r="AX86" s="4" t="str">
        <f t="shared" si="13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6" t="str">
        <f t="shared" si="132"/>
        <v/>
      </c>
      <c r="AZ86" t="str">
        <f t="shared" si="133"/>
        <v/>
      </c>
      <c r="BA86" t="str">
        <f t="shared" si="134"/>
        <v>&lt;img src=@img/easy.png@&gt;</v>
      </c>
      <c r="BB86" t="str">
        <f t="shared" si="135"/>
        <v/>
      </c>
      <c r="BC86" t="str">
        <f t="shared" si="136"/>
        <v/>
      </c>
      <c r="BD86" t="str">
        <f t="shared" si="137"/>
        <v>&lt;img src=@img/easy.png@&gt;</v>
      </c>
      <c r="BE86" t="str">
        <f t="shared" si="138"/>
        <v>easy med sfoco</v>
      </c>
      <c r="BF86" t="str">
        <f t="shared" si="139"/>
        <v>South Foco</v>
      </c>
      <c r="BG86">
        <v>40.531500000000001</v>
      </c>
      <c r="BH86">
        <v>-105.11593999999999</v>
      </c>
      <c r="BI86" t="str">
        <f t="shared" si="140"/>
        <v>[40.5315,-105.11594],</v>
      </c>
    </row>
    <row r="87" spans="2:64" ht="21" customHeight="1" x14ac:dyDescent="0.35">
      <c r="B87" t="s">
        <v>565</v>
      </c>
      <c r="C87" t="s">
        <v>421</v>
      </c>
      <c r="G87" s="6" t="s">
        <v>566</v>
      </c>
      <c r="H87">
        <v>1100</v>
      </c>
      <c r="I87">
        <v>1300</v>
      </c>
      <c r="J87">
        <v>1100</v>
      </c>
      <c r="K87">
        <v>1300</v>
      </c>
      <c r="L87">
        <v>1100</v>
      </c>
      <c r="M87">
        <v>1300</v>
      </c>
      <c r="N87">
        <v>1100</v>
      </c>
      <c r="O87">
        <v>1300</v>
      </c>
      <c r="P87">
        <v>1100</v>
      </c>
      <c r="Q87">
        <v>1300</v>
      </c>
      <c r="R87">
        <v>1100</v>
      </c>
      <c r="S87">
        <v>1300</v>
      </c>
      <c r="T87">
        <v>1100</v>
      </c>
      <c r="U87">
        <v>1300</v>
      </c>
      <c r="V87" t="s">
        <v>567</v>
      </c>
      <c r="W87">
        <f t="shared" si="119"/>
        <v>11</v>
      </c>
      <c r="X87">
        <f t="shared" si="120"/>
        <v>13</v>
      </c>
      <c r="Y87">
        <f t="shared" si="121"/>
        <v>11</v>
      </c>
      <c r="Z87">
        <f t="shared" si="122"/>
        <v>13</v>
      </c>
      <c r="AA87">
        <f t="shared" si="123"/>
        <v>11</v>
      </c>
      <c r="AB87">
        <f t="shared" si="124"/>
        <v>13</v>
      </c>
      <c r="AC87">
        <f t="shared" si="125"/>
        <v>11</v>
      </c>
      <c r="AD87">
        <f t="shared" si="126"/>
        <v>13</v>
      </c>
      <c r="AE87">
        <f t="shared" si="148"/>
        <v>11</v>
      </c>
      <c r="AF87">
        <f t="shared" si="149"/>
        <v>13</v>
      </c>
      <c r="AG87">
        <f t="shared" si="127"/>
        <v>11</v>
      </c>
      <c r="AH87">
        <f t="shared" si="128"/>
        <v>13</v>
      </c>
      <c r="AI87">
        <f t="shared" si="129"/>
        <v>11</v>
      </c>
      <c r="AJ87">
        <f t="shared" si="130"/>
        <v>13</v>
      </c>
      <c r="AK87" t="str">
        <f t="shared" si="141"/>
        <v>11am-1pm</v>
      </c>
      <c r="AL87" t="str">
        <f t="shared" si="142"/>
        <v>11am-1pm</v>
      </c>
      <c r="AM87" t="str">
        <f t="shared" si="143"/>
        <v>11am-1pm</v>
      </c>
      <c r="AN87" t="str">
        <f t="shared" si="144"/>
        <v>11am-1pm</v>
      </c>
      <c r="AO87" t="str">
        <f t="shared" si="145"/>
        <v>11am-1pm</v>
      </c>
      <c r="AP87" t="str">
        <f t="shared" si="146"/>
        <v>11am-1pm</v>
      </c>
      <c r="AQ87" t="str">
        <f t="shared" si="147"/>
        <v>11am-1pm</v>
      </c>
      <c r="AR87" t="s">
        <v>568</v>
      </c>
      <c r="AS87" t="s">
        <v>290</v>
      </c>
      <c r="AU87" t="s">
        <v>28</v>
      </c>
      <c r="AV87" s="3" t="s">
        <v>301</v>
      </c>
      <c r="AW87" s="3" t="s">
        <v>301</v>
      </c>
      <c r="AX87" s="4" t="str">
        <f t="shared" si="13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7" t="str">
        <f t="shared" si="132"/>
        <v>&lt;img src=@img/outdoor.png@&gt;</v>
      </c>
      <c r="AZ87" t="str">
        <f t="shared" si="133"/>
        <v/>
      </c>
      <c r="BA87" t="str">
        <f t="shared" si="134"/>
        <v>&lt;img src=@img/medium.png@&gt;</v>
      </c>
      <c r="BB87" t="str">
        <f t="shared" si="135"/>
        <v>&lt;img src=@img/drinkicon.png@&gt;</v>
      </c>
      <c r="BC87" t="str">
        <f t="shared" si="136"/>
        <v>&lt;img src=@img/foodicon.png@&gt;</v>
      </c>
      <c r="BD87" t="str">
        <f t="shared" si="137"/>
        <v>&lt;img src=@img/outdoor.png@&gt;&lt;img src=@img/medium.png@&gt;&lt;img src=@img/drinkicon.png@&gt;&lt;img src=@img/foodicon.png@&gt;</v>
      </c>
      <c r="BE87" t="str">
        <f t="shared" si="138"/>
        <v>outdoor drink food medium  cwest</v>
      </c>
      <c r="BF87" t="str">
        <f t="shared" si="139"/>
        <v>Campus West</v>
      </c>
      <c r="BG87">
        <v>40.574280000000002</v>
      </c>
      <c r="BH87">
        <v>-105.09835</v>
      </c>
      <c r="BI87" t="str">
        <f t="shared" si="140"/>
        <v>[40.57428,-105.09835],</v>
      </c>
    </row>
    <row r="88" spans="2:64" ht="21" customHeight="1" x14ac:dyDescent="0.35">
      <c r="B88" t="s">
        <v>92</v>
      </c>
      <c r="C88" t="s">
        <v>418</v>
      </c>
      <c r="D88" t="s">
        <v>93</v>
      </c>
      <c r="E88" t="s">
        <v>35</v>
      </c>
      <c r="G88" s="1" t="s">
        <v>94</v>
      </c>
      <c r="H88">
        <v>1600</v>
      </c>
      <c r="I88">
        <v>1800</v>
      </c>
      <c r="J88">
        <v>1600</v>
      </c>
      <c r="K88">
        <v>1800</v>
      </c>
      <c r="L88">
        <v>1600</v>
      </c>
      <c r="M88">
        <v>1800</v>
      </c>
      <c r="N88">
        <v>1600</v>
      </c>
      <c r="O88">
        <v>1800</v>
      </c>
      <c r="P88">
        <v>1600</v>
      </c>
      <c r="Q88">
        <v>1800</v>
      </c>
      <c r="R88">
        <v>1600</v>
      </c>
      <c r="S88">
        <v>1800</v>
      </c>
      <c r="T88">
        <v>1600</v>
      </c>
      <c r="U88">
        <v>1800</v>
      </c>
      <c r="V88" t="s">
        <v>241</v>
      </c>
      <c r="W88">
        <f t="shared" si="119"/>
        <v>16</v>
      </c>
      <c r="X88">
        <f t="shared" si="120"/>
        <v>18</v>
      </c>
      <c r="Y88">
        <f t="shared" si="121"/>
        <v>16</v>
      </c>
      <c r="Z88">
        <f t="shared" si="122"/>
        <v>18</v>
      </c>
      <c r="AA88">
        <f t="shared" si="123"/>
        <v>16</v>
      </c>
      <c r="AB88">
        <f t="shared" si="124"/>
        <v>18</v>
      </c>
      <c r="AC88">
        <f t="shared" si="125"/>
        <v>16</v>
      </c>
      <c r="AD88">
        <f t="shared" si="126"/>
        <v>18</v>
      </c>
      <c r="AE88">
        <f t="shared" si="148"/>
        <v>16</v>
      </c>
      <c r="AF88">
        <f t="shared" si="149"/>
        <v>18</v>
      </c>
      <c r="AG88">
        <f t="shared" si="127"/>
        <v>16</v>
      </c>
      <c r="AH88">
        <f t="shared" si="128"/>
        <v>18</v>
      </c>
      <c r="AI88">
        <f t="shared" si="129"/>
        <v>16</v>
      </c>
      <c r="AJ88">
        <f t="shared" si="130"/>
        <v>18</v>
      </c>
      <c r="AK88" t="str">
        <f t="shared" si="141"/>
        <v>4pm-6pm</v>
      </c>
      <c r="AL88" t="str">
        <f t="shared" si="142"/>
        <v>4pm-6pm</v>
      </c>
      <c r="AM88" t="str">
        <f t="shared" si="143"/>
        <v>4pm-6pm</v>
      </c>
      <c r="AN88" t="str">
        <f t="shared" si="144"/>
        <v>4pm-6pm</v>
      </c>
      <c r="AO88" t="str">
        <f t="shared" si="145"/>
        <v>4pm-6pm</v>
      </c>
      <c r="AP88" t="str">
        <f t="shared" si="146"/>
        <v>4pm-6pm</v>
      </c>
      <c r="AQ88" t="str">
        <f t="shared" si="147"/>
        <v>4pm-6pm</v>
      </c>
      <c r="AR88" s="5" t="s">
        <v>240</v>
      </c>
      <c r="AS88" t="s">
        <v>290</v>
      </c>
      <c r="AU88" t="s">
        <v>293</v>
      </c>
      <c r="AV88" s="3" t="s">
        <v>301</v>
      </c>
      <c r="AW88" s="3" t="s">
        <v>301</v>
      </c>
      <c r="AX88" s="4" t="str">
        <f t="shared" si="13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"Numerous food and drink specials including a wide selection of oysters, mussels, and shrimp", 'link':"https://www.jaxfishhouse.com/fort-collins/", 'pricing':"high",   'phone-number': "", 'address': "123 N College Ave., Fort Collins, CO, Fort Collins 80524", 'other-amenities': ['outdoor','','hard'], 'has-drink':true, 'has-food':true},</v>
      </c>
      <c r="AY88" t="str">
        <f t="shared" si="132"/>
        <v>&lt;img src=@img/outdoor.png@&gt;</v>
      </c>
      <c r="AZ88" t="str">
        <f t="shared" si="133"/>
        <v/>
      </c>
      <c r="BA88" t="str">
        <f t="shared" si="134"/>
        <v>&lt;img src=@img/hard.png@&gt;</v>
      </c>
      <c r="BB88" t="str">
        <f t="shared" si="135"/>
        <v>&lt;img src=@img/drinkicon.png@&gt;</v>
      </c>
      <c r="BC88" t="str">
        <f t="shared" si="136"/>
        <v>&lt;img src=@img/foodicon.png@&gt;</v>
      </c>
      <c r="BD88" t="str">
        <f t="shared" si="137"/>
        <v>&lt;img src=@img/outdoor.png@&gt;&lt;img src=@img/hard.png@&gt;&lt;img src=@img/drinkicon.png@&gt;&lt;img src=@img/foodicon.png@&gt;</v>
      </c>
      <c r="BE88" t="str">
        <f t="shared" si="138"/>
        <v>outdoor drink food hard high old</v>
      </c>
      <c r="BF88" t="str">
        <f t="shared" si="139"/>
        <v>Old Town</v>
      </c>
      <c r="BG88">
        <v>40.587825000000002</v>
      </c>
      <c r="BH88">
        <v>-105.077479</v>
      </c>
      <c r="BI88" t="str">
        <f t="shared" si="140"/>
        <v>[40.587825,-105.077479],</v>
      </c>
      <c r="BK88" t="str">
        <f>IF(BJ88&gt;0,"&lt;img src=@img/kidicon.png@&gt;","")</f>
        <v/>
      </c>
    </row>
    <row r="89" spans="2:64" ht="21" customHeight="1" x14ac:dyDescent="0.35">
      <c r="B89" t="s">
        <v>33</v>
      </c>
      <c r="C89" t="s">
        <v>418</v>
      </c>
      <c r="D89" t="s">
        <v>34</v>
      </c>
      <c r="E89" t="s">
        <v>35</v>
      </c>
      <c r="G89" s="1" t="s">
        <v>36</v>
      </c>
      <c r="J89">
        <v>1500</v>
      </c>
      <c r="K89">
        <v>1800</v>
      </c>
      <c r="L89">
        <v>1500</v>
      </c>
      <c r="M89">
        <v>1800</v>
      </c>
      <c r="N89">
        <v>1100</v>
      </c>
      <c r="O89">
        <v>2100</v>
      </c>
      <c r="P89">
        <v>1500</v>
      </c>
      <c r="Q89">
        <v>1800</v>
      </c>
      <c r="R89">
        <v>1500</v>
      </c>
      <c r="S89">
        <v>1800</v>
      </c>
      <c r="V89" t="s">
        <v>763</v>
      </c>
      <c r="W89" t="str">
        <f t="shared" si="119"/>
        <v/>
      </c>
      <c r="X89" t="str">
        <f t="shared" si="120"/>
        <v/>
      </c>
      <c r="Y89">
        <f t="shared" si="121"/>
        <v>15</v>
      </c>
      <c r="Z89">
        <f t="shared" si="122"/>
        <v>18</v>
      </c>
      <c r="AA89">
        <f t="shared" si="123"/>
        <v>15</v>
      </c>
      <c r="AB89">
        <f t="shared" si="124"/>
        <v>18</v>
      </c>
      <c r="AC89">
        <f t="shared" si="125"/>
        <v>11</v>
      </c>
      <c r="AD89">
        <f t="shared" si="126"/>
        <v>21</v>
      </c>
      <c r="AE89">
        <f t="shared" si="148"/>
        <v>15</v>
      </c>
      <c r="AF89">
        <f t="shared" si="149"/>
        <v>18</v>
      </c>
      <c r="AG89">
        <f t="shared" si="127"/>
        <v>15</v>
      </c>
      <c r="AH89">
        <f t="shared" si="128"/>
        <v>18</v>
      </c>
      <c r="AI89" t="str">
        <f t="shared" si="129"/>
        <v/>
      </c>
      <c r="AJ89" t="str">
        <f t="shared" si="130"/>
        <v/>
      </c>
      <c r="AK89" t="str">
        <f t="shared" si="141"/>
        <v/>
      </c>
      <c r="AL89" t="str">
        <f t="shared" si="142"/>
        <v>3pm-6pm</v>
      </c>
      <c r="AM89" t="str">
        <f t="shared" si="143"/>
        <v>3pm-6pm</v>
      </c>
      <c r="AN89" t="str">
        <f t="shared" si="144"/>
        <v>11am-9pm</v>
      </c>
      <c r="AO89" t="str">
        <f t="shared" si="145"/>
        <v>3pm-6pm</v>
      </c>
      <c r="AP89" t="str">
        <f t="shared" si="146"/>
        <v>3pm-6pm</v>
      </c>
      <c r="AQ89" t="str">
        <f t="shared" si="147"/>
        <v/>
      </c>
      <c r="AR89" t="s">
        <v>228</v>
      </c>
      <c r="AS89" t="s">
        <v>290</v>
      </c>
      <c r="AU89" t="s">
        <v>293</v>
      </c>
      <c r="AV89" s="3" t="s">
        <v>301</v>
      </c>
      <c r="AW89" s="3" t="s">
        <v>301</v>
      </c>
      <c r="AX89" s="4" t="str">
        <f t="shared" si="13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9" t="str">
        <f t="shared" si="132"/>
        <v>&lt;img src=@img/outdoor.png@&gt;</v>
      </c>
      <c r="AZ89" t="str">
        <f t="shared" si="133"/>
        <v/>
      </c>
      <c r="BA89" t="str">
        <f t="shared" si="134"/>
        <v>&lt;img src=@img/hard.png@&gt;</v>
      </c>
      <c r="BB89" t="str">
        <f t="shared" si="135"/>
        <v>&lt;img src=@img/drinkicon.png@&gt;</v>
      </c>
      <c r="BC89" t="str">
        <f t="shared" si="136"/>
        <v>&lt;img src=@img/foodicon.png@&gt;</v>
      </c>
      <c r="BD89" t="str">
        <f t="shared" si="137"/>
        <v>&lt;img src=@img/outdoor.png@&gt;&lt;img src=@img/hard.png@&gt;&lt;img src=@img/drinkicon.png@&gt;&lt;img src=@img/foodicon.png@&gt;</v>
      </c>
      <c r="BE89" t="str">
        <f t="shared" si="138"/>
        <v>outdoor drink food hard high old</v>
      </c>
      <c r="BF89" t="str">
        <f t="shared" si="139"/>
        <v>Old Town</v>
      </c>
      <c r="BG89">
        <v>40.585365000000003</v>
      </c>
      <c r="BH89">
        <v>-105.078164</v>
      </c>
      <c r="BI89" t="str">
        <f t="shared" si="140"/>
        <v>[40.585365,-105.078164],</v>
      </c>
      <c r="BK89" t="str">
        <f>IF(BJ89&gt;0,"&lt;img src=@img/kidicon.png@&gt;","")</f>
        <v/>
      </c>
    </row>
    <row r="90" spans="2:64" ht="21" customHeight="1" x14ac:dyDescent="0.35">
      <c r="B90" t="s">
        <v>115</v>
      </c>
      <c r="C90" t="s">
        <v>418</v>
      </c>
      <c r="D90" t="s">
        <v>116</v>
      </c>
      <c r="E90" t="s">
        <v>423</v>
      </c>
      <c r="G90" s="1" t="s">
        <v>117</v>
      </c>
      <c r="V90" t="s">
        <v>476</v>
      </c>
      <c r="W90" t="str">
        <f t="shared" si="119"/>
        <v/>
      </c>
      <c r="X90" t="str">
        <f t="shared" si="120"/>
        <v/>
      </c>
      <c r="Y90" t="str">
        <f t="shared" si="121"/>
        <v/>
      </c>
      <c r="Z90" t="str">
        <f t="shared" si="122"/>
        <v/>
      </c>
      <c r="AA90" t="str">
        <f t="shared" si="123"/>
        <v/>
      </c>
      <c r="AB90" t="str">
        <f t="shared" si="124"/>
        <v/>
      </c>
      <c r="AC90" t="str">
        <f t="shared" si="125"/>
        <v/>
      </c>
      <c r="AD90" t="str">
        <f t="shared" si="126"/>
        <v/>
      </c>
      <c r="AE90" t="str">
        <f t="shared" si="148"/>
        <v/>
      </c>
      <c r="AF90" t="str">
        <f t="shared" si="149"/>
        <v/>
      </c>
      <c r="AG90" t="str">
        <f t="shared" si="127"/>
        <v/>
      </c>
      <c r="AH90" t="str">
        <f t="shared" si="128"/>
        <v/>
      </c>
      <c r="AI90" t="str">
        <f t="shared" si="129"/>
        <v/>
      </c>
      <c r="AJ90" t="str">
        <f t="shared" si="130"/>
        <v/>
      </c>
      <c r="AK90" t="str">
        <f t="shared" si="141"/>
        <v/>
      </c>
      <c r="AL90" t="str">
        <f t="shared" si="142"/>
        <v/>
      </c>
      <c r="AM90" t="str">
        <f t="shared" si="143"/>
        <v/>
      </c>
      <c r="AN90" t="str">
        <f t="shared" si="144"/>
        <v/>
      </c>
      <c r="AO90" t="str">
        <f t="shared" si="145"/>
        <v/>
      </c>
      <c r="AP90" t="str">
        <f t="shared" si="146"/>
        <v/>
      </c>
      <c r="AQ90" t="str">
        <f t="shared" si="147"/>
        <v/>
      </c>
      <c r="AR90" s="2" t="s">
        <v>321</v>
      </c>
      <c r="AS90" t="s">
        <v>290</v>
      </c>
      <c r="AU90" t="s">
        <v>28</v>
      </c>
      <c r="AV90" s="3" t="s">
        <v>301</v>
      </c>
      <c r="AW90" s="3" t="s">
        <v>301</v>
      </c>
      <c r="AX90" s="4" t="str">
        <f t="shared" si="13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90" t="str">
        <f t="shared" si="132"/>
        <v>&lt;img src=@img/outdoor.png@&gt;</v>
      </c>
      <c r="AZ90" t="str">
        <f t="shared" si="133"/>
        <v/>
      </c>
      <c r="BA90" t="str">
        <f t="shared" si="134"/>
        <v>&lt;img src=@img/medium.png@&gt;</v>
      </c>
      <c r="BB90" t="str">
        <f t="shared" si="135"/>
        <v>&lt;img src=@img/drinkicon.png@&gt;</v>
      </c>
      <c r="BC90" t="str">
        <f t="shared" si="136"/>
        <v>&lt;img src=@img/foodicon.png@&gt;</v>
      </c>
      <c r="BD90" t="str">
        <f t="shared" si="137"/>
        <v>&lt;img src=@img/outdoor.png@&gt;&lt;img src=@img/medium.png@&gt;&lt;img src=@img/drinkicon.png@&gt;&lt;img src=@img/foodicon.png@&gt;</v>
      </c>
      <c r="BE90" t="str">
        <f t="shared" si="138"/>
        <v>outdoor drink food medium med old</v>
      </c>
      <c r="BF90" t="str">
        <f t="shared" si="139"/>
        <v>Old Town</v>
      </c>
      <c r="BG90">
        <v>40.584425000000003</v>
      </c>
      <c r="BH90">
        <v>-105.076705</v>
      </c>
      <c r="BI90" t="str">
        <f t="shared" si="140"/>
        <v>[40.584425,-105.076705],</v>
      </c>
      <c r="BK90" t="str">
        <f>IF(BJ90&gt;0,"&lt;img src=@img/kidicon.png@&gt;","")</f>
        <v/>
      </c>
    </row>
    <row r="91" spans="2:64" ht="21" customHeight="1" x14ac:dyDescent="0.35">
      <c r="B91" t="s">
        <v>677</v>
      </c>
      <c r="C91" t="s">
        <v>304</v>
      </c>
      <c r="E91" t="s">
        <v>423</v>
      </c>
      <c r="G91" s="6" t="s">
        <v>678</v>
      </c>
      <c r="AK91" t="str">
        <f t="shared" si="141"/>
        <v/>
      </c>
      <c r="AL91" t="str">
        <f t="shared" si="142"/>
        <v/>
      </c>
      <c r="AM91" t="str">
        <f t="shared" si="143"/>
        <v/>
      </c>
      <c r="AN91" t="str">
        <f t="shared" si="144"/>
        <v/>
      </c>
      <c r="AO91" t="str">
        <f t="shared" si="145"/>
        <v/>
      </c>
      <c r="AP91" t="str">
        <f t="shared" si="146"/>
        <v/>
      </c>
      <c r="AQ91" t="str">
        <f t="shared" si="147"/>
        <v/>
      </c>
      <c r="AR91" s="2" t="s">
        <v>679</v>
      </c>
      <c r="AS91" t="s">
        <v>290</v>
      </c>
      <c r="AU91" t="s">
        <v>28</v>
      </c>
      <c r="AV91" s="3" t="s">
        <v>302</v>
      </c>
      <c r="AW91" s="3" t="s">
        <v>302</v>
      </c>
      <c r="AX91" s="4" t="str">
        <f t="shared" si="13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91" t="str">
        <f t="shared" si="132"/>
        <v>&lt;img src=@img/outdoor.png@&gt;</v>
      </c>
      <c r="AZ91" t="str">
        <f t="shared" si="133"/>
        <v/>
      </c>
      <c r="BA91" t="str">
        <f t="shared" si="134"/>
        <v>&lt;img src=@img/medium.png@&gt;</v>
      </c>
      <c r="BB91" t="str">
        <f t="shared" si="135"/>
        <v/>
      </c>
      <c r="BC91" t="str">
        <f t="shared" si="136"/>
        <v/>
      </c>
      <c r="BD91" t="str">
        <f t="shared" si="137"/>
        <v>&lt;img src=@img/outdoor.png@&gt;&lt;img src=@img/medium.png@&gt;</v>
      </c>
      <c r="BE91" t="str">
        <f t="shared" si="138"/>
        <v>outdoor medium med midtown</v>
      </c>
      <c r="BF91" t="str">
        <f t="shared" si="139"/>
        <v>Midtown</v>
      </c>
      <c r="BG91">
        <v>40.562046000000002</v>
      </c>
      <c r="BH91">
        <v>-105.03800099999999</v>
      </c>
      <c r="BI91" t="str">
        <f t="shared" si="140"/>
        <v>[40.562046,-105.038001],</v>
      </c>
    </row>
    <row r="92" spans="2:64" ht="21" customHeight="1" x14ac:dyDescent="0.35">
      <c r="B92" t="s">
        <v>131</v>
      </c>
      <c r="C92" t="s">
        <v>421</v>
      </c>
      <c r="D92" t="s">
        <v>132</v>
      </c>
      <c r="E92" t="s">
        <v>54</v>
      </c>
      <c r="G92" s="1" t="s">
        <v>133</v>
      </c>
      <c r="W92" t="str">
        <f t="shared" ref="W92:W122" si="188">IF(H92&gt;0,H92/100,"")</f>
        <v/>
      </c>
      <c r="X92" t="str">
        <f t="shared" ref="X92:X122" si="189">IF(I92&gt;0,I92/100,"")</f>
        <v/>
      </c>
      <c r="Y92" t="str">
        <f t="shared" ref="Y92:Y122" si="190">IF(J92&gt;0,J92/100,"")</f>
        <v/>
      </c>
      <c r="Z92" t="str">
        <f t="shared" ref="Z92:Z122" si="191">IF(K92&gt;0,K92/100,"")</f>
        <v/>
      </c>
      <c r="AA92" t="str">
        <f t="shared" ref="AA92:AA122" si="192">IF(L92&gt;0,L92/100,"")</f>
        <v/>
      </c>
      <c r="AB92" t="str">
        <f t="shared" ref="AB92:AB122" si="193">IF(M92&gt;0,M92/100,"")</f>
        <v/>
      </c>
      <c r="AC92" t="str">
        <f t="shared" ref="AC92:AC122" si="194">IF(N92&gt;0,N92/100,"")</f>
        <v/>
      </c>
      <c r="AD92" t="str">
        <f t="shared" ref="AD92:AD122" si="195">IF(O92&gt;0,O92/100,"")</f>
        <v/>
      </c>
      <c r="AE92" t="str">
        <f t="shared" ref="AE92:AE122" si="196">IF(P92&gt;0,P92/100,"")</f>
        <v/>
      </c>
      <c r="AF92" t="str">
        <f t="shared" ref="AF92:AF122" si="197">IF(Q92&gt;0,Q92/100,"")</f>
        <v/>
      </c>
      <c r="AG92" t="str">
        <f t="shared" ref="AG92:AG122" si="198">IF(R92&gt;0,R92/100,"")</f>
        <v/>
      </c>
      <c r="AH92" t="str">
        <f t="shared" ref="AH92:AH122" si="199">IF(S92&gt;0,S92/100,"")</f>
        <v/>
      </c>
      <c r="AI92" t="str">
        <f t="shared" ref="AI92:AI122" si="200">IF(T92&gt;0,T92/100,"")</f>
        <v/>
      </c>
      <c r="AJ92" t="str">
        <f t="shared" ref="AJ92:AJ122" si="201">IF(U92&gt;0,U92/100,"")</f>
        <v/>
      </c>
      <c r="AK92" t="str">
        <f t="shared" si="141"/>
        <v/>
      </c>
      <c r="AL92" t="str">
        <f t="shared" si="142"/>
        <v/>
      </c>
      <c r="AM92" t="str">
        <f t="shared" si="143"/>
        <v/>
      </c>
      <c r="AN92" t="str">
        <f t="shared" si="144"/>
        <v/>
      </c>
      <c r="AO92" t="str">
        <f t="shared" si="145"/>
        <v/>
      </c>
      <c r="AP92" t="str">
        <f t="shared" si="146"/>
        <v/>
      </c>
      <c r="AQ92" t="str">
        <f t="shared" si="147"/>
        <v/>
      </c>
      <c r="AR92" s="2" t="s">
        <v>325</v>
      </c>
      <c r="AU92" t="s">
        <v>28</v>
      </c>
      <c r="AV92" s="3" t="s">
        <v>302</v>
      </c>
      <c r="AW92" s="3" t="s">
        <v>302</v>
      </c>
      <c r="AX92" s="4" t="str">
        <f t="shared" si="13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2" t="str">
        <f t="shared" si="132"/>
        <v/>
      </c>
      <c r="AZ92" t="str">
        <f t="shared" si="133"/>
        <v/>
      </c>
      <c r="BA92" t="str">
        <f t="shared" si="134"/>
        <v>&lt;img src=@img/medium.png@&gt;</v>
      </c>
      <c r="BB92" t="str">
        <f t="shared" si="135"/>
        <v/>
      </c>
      <c r="BC92" t="str">
        <f t="shared" si="136"/>
        <v/>
      </c>
      <c r="BD92" t="str">
        <f t="shared" si="137"/>
        <v>&lt;img src=@img/medium.png@&gt;</v>
      </c>
      <c r="BE92" t="str">
        <f t="shared" si="138"/>
        <v>medium low cwest</v>
      </c>
      <c r="BF92" t="str">
        <f t="shared" si="139"/>
        <v>Campus West</v>
      </c>
      <c r="BG92">
        <v>40.574174999999997</v>
      </c>
      <c r="BH92">
        <v>-105.097887</v>
      </c>
      <c r="BI92" t="str">
        <f t="shared" si="140"/>
        <v>[40.574175,-105.097887],</v>
      </c>
      <c r="BK92" t="str">
        <f>IF(BJ92&gt;0,"&lt;img src=@img/kidicon.png@&gt;","")</f>
        <v/>
      </c>
    </row>
    <row r="93" spans="2:64" ht="21" customHeight="1" x14ac:dyDescent="0.35">
      <c r="B93" t="s">
        <v>737</v>
      </c>
      <c r="C93" t="s">
        <v>421</v>
      </c>
      <c r="E93" t="s">
        <v>54</v>
      </c>
      <c r="G93" s="1" t="s">
        <v>739</v>
      </c>
      <c r="J93">
        <v>1100</v>
      </c>
      <c r="K93">
        <v>1400</v>
      </c>
      <c r="L93">
        <v>1100</v>
      </c>
      <c r="M93">
        <v>1400</v>
      </c>
      <c r="N93">
        <v>1100</v>
      </c>
      <c r="O93">
        <v>1400</v>
      </c>
      <c r="P93">
        <v>1100</v>
      </c>
      <c r="Q93">
        <v>1400</v>
      </c>
      <c r="R93">
        <v>1100</v>
      </c>
      <c r="S93">
        <v>1400</v>
      </c>
      <c r="V93" t="s">
        <v>738</v>
      </c>
      <c r="W93" t="str">
        <f t="shared" ref="W93" si="202">IF(H93&gt;0,H93/100,"")</f>
        <v/>
      </c>
      <c r="X93" t="str">
        <f t="shared" ref="X93" si="203">IF(I93&gt;0,I93/100,"")</f>
        <v/>
      </c>
      <c r="Y93">
        <f t="shared" ref="Y93" si="204">IF(J93&gt;0,J93/100,"")</f>
        <v>11</v>
      </c>
      <c r="Z93">
        <f t="shared" ref="Z93" si="205">IF(K93&gt;0,K93/100,"")</f>
        <v>14</v>
      </c>
      <c r="AA93">
        <f t="shared" ref="AA93" si="206">IF(L93&gt;0,L93/100,"")</f>
        <v>11</v>
      </c>
      <c r="AB93">
        <f t="shared" ref="AB93" si="207">IF(M93&gt;0,M93/100,"")</f>
        <v>14</v>
      </c>
      <c r="AC93">
        <f t="shared" ref="AC93" si="208">IF(N93&gt;0,N93/100,"")</f>
        <v>11</v>
      </c>
      <c r="AD93">
        <f t="shared" ref="AD93" si="209">IF(O93&gt;0,O93/100,"")</f>
        <v>14</v>
      </c>
      <c r="AE93">
        <f t="shared" ref="AE93" si="210">IF(P93&gt;0,P93/100,"")</f>
        <v>11</v>
      </c>
      <c r="AF93">
        <f t="shared" ref="AF93" si="211">IF(Q93&gt;0,Q93/100,"")</f>
        <v>14</v>
      </c>
      <c r="AG93">
        <f t="shared" ref="AG93" si="212">IF(R93&gt;0,R93/100,"")</f>
        <v>11</v>
      </c>
      <c r="AH93">
        <f t="shared" ref="AH93" si="213">IF(S93&gt;0,S93/100,"")</f>
        <v>14</v>
      </c>
      <c r="AI93" t="str">
        <f t="shared" ref="AI93" si="214">IF(T93&gt;0,T93/100,"")</f>
        <v/>
      </c>
      <c r="AJ93" t="str">
        <f t="shared" ref="AJ93" si="215">IF(U93&gt;0,U93/100,"")</f>
        <v/>
      </c>
      <c r="AK93" t="str">
        <f t="shared" si="141"/>
        <v/>
      </c>
      <c r="AL93" t="str">
        <f t="shared" si="142"/>
        <v>11am-2pm</v>
      </c>
      <c r="AM93" t="str">
        <f t="shared" si="143"/>
        <v>11am-2pm</v>
      </c>
      <c r="AN93" t="str">
        <f t="shared" si="144"/>
        <v>11am-2pm</v>
      </c>
      <c r="AO93" t="str">
        <f t="shared" si="145"/>
        <v>11am-2pm</v>
      </c>
      <c r="AP93" t="str">
        <f t="shared" si="146"/>
        <v>11am-2pm</v>
      </c>
      <c r="AQ93" t="str">
        <f t="shared" si="147"/>
        <v/>
      </c>
      <c r="AR93" s="2"/>
      <c r="AU93" t="s">
        <v>294</v>
      </c>
      <c r="AV93" s="3" t="s">
        <v>301</v>
      </c>
      <c r="AW93" s="3" t="s">
        <v>301</v>
      </c>
      <c r="AX93" s="4" t="str">
        <f t="shared" ref="AX93" si="216">CONCATENATE("{
    'name': """,B93,""",
    'area': ","""",C93,""",",
"'hours': {
      'sunday-start':","""",H93,"""",", 'sunday-end':","""",I93,"""",", 'monday-start':","""",J93,"""",", 'monday-end':","""",K93,"""",", 'tuesday-start':","""",L93,"""",", 'tuesday-end':","""",M93,""", 'wednesday-start':","""",N93,""", 'wednesday-end':","""",O93,""", 'thursday-start':","""",P93,""", 'thursday-end':","""",Q93,""", 'friday-start':","""",R93,""", 'friday-end':","""",S93,""", 'saturday-start':","""",T93,""", 'saturday-end':","""",U93,"""","},","  'description': ","""",V93,"""",", 'link':","""",AR93,"""",", 'pricing':","""",E93,"""",",   'phone-number': ","""",F93,"""",", 'address': ","""",G93,"""",", 'other-amenities': [","'",AS93,"','",AT93,"','",AU93,"'","]",", 'has-drink':",AV93,", 'has-food':",AW93,"},")</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3" t="str">
        <f t="shared" ref="AY93" si="217">IF(AS93&gt;0,"&lt;img src=@img/outdoor.png@&gt;","")</f>
        <v/>
      </c>
      <c r="AZ93" t="str">
        <f t="shared" ref="AZ93" si="218">IF(AT93&gt;0,"&lt;img src=@img/pets.png@&gt;","")</f>
        <v/>
      </c>
      <c r="BA93" t="str">
        <f t="shared" ref="BA93" si="219">IF(AU93="hard","&lt;img src=@img/hard.png@&gt;",IF(AU93="medium","&lt;img src=@img/medium.png@&gt;",IF(AU93="easy","&lt;img src=@img/easy.png@&gt;","")))</f>
        <v>&lt;img src=@img/easy.png@&gt;</v>
      </c>
      <c r="BB93" t="str">
        <f t="shared" ref="BB93" si="220">IF(AV93="true","&lt;img src=@img/drinkicon.png@&gt;","")</f>
        <v>&lt;img src=@img/drinkicon.png@&gt;</v>
      </c>
      <c r="BC93" t="str">
        <f t="shared" ref="BC93" si="221">IF(AW93="true","&lt;img src=@img/foodicon.png@&gt;","")</f>
        <v>&lt;img src=@img/foodicon.png@&gt;</v>
      </c>
      <c r="BD93" t="str">
        <f t="shared" ref="BD93" si="222">CONCATENATE(AY93,AZ93,BA93,BB93,BC93,BK93)</f>
        <v>&lt;img src=@img/easy.png@&gt;&lt;img src=@img/drinkicon.png@&gt;&lt;img src=@img/foodicon.png@&gt;</v>
      </c>
      <c r="BE93" t="str">
        <f t="shared" ref="BE93" si="223">CONCATENATE(IF(AS93&gt;0,"outdoor ",""),IF(AT93&gt;0,"pet ",""),IF(AV93="true","drink ",""),IF(AW93="true","food ",""),AU93," ",E93," ",C93,IF(BJ93=TRUE," kid",""))</f>
        <v>drink food easy low cwest</v>
      </c>
      <c r="BF93" t="str">
        <f t="shared" ref="BF93" si="224">IF(C93="old","Old Town",IF(C93="campus","Near Campus",IF(C93="sfoco","South Foco",IF(C93="nfoco","North Foco",IF(C93="midtown","Midtown",IF(C93="cwest","Campus West",IF(C93="efoco","East FoCo",IF(C93="windsor","Windsor",""))))))))</f>
        <v>Campus West</v>
      </c>
      <c r="BG93">
        <v>40.573869299999998</v>
      </c>
      <c r="BH93">
        <v>-105.1169419</v>
      </c>
      <c r="BI93" t="str">
        <f t="shared" si="140"/>
        <v>[40.5738693,-105.1169419],</v>
      </c>
    </row>
    <row r="94" spans="2:64" ht="21" customHeight="1" x14ac:dyDescent="0.35">
      <c r="B94" t="s">
        <v>95</v>
      </c>
      <c r="C94" t="s">
        <v>421</v>
      </c>
      <c r="D94" t="s">
        <v>96</v>
      </c>
      <c r="E94" t="s">
        <v>54</v>
      </c>
      <c r="G94" s="1" t="s">
        <v>97</v>
      </c>
      <c r="W94" t="str">
        <f t="shared" si="188"/>
        <v/>
      </c>
      <c r="X94" t="str">
        <f t="shared" si="189"/>
        <v/>
      </c>
      <c r="Y94" t="str">
        <f t="shared" si="190"/>
        <v/>
      </c>
      <c r="Z94" t="str">
        <f t="shared" si="191"/>
        <v/>
      </c>
      <c r="AA94" t="str">
        <f t="shared" si="192"/>
        <v/>
      </c>
      <c r="AB94" t="str">
        <f t="shared" si="193"/>
        <v/>
      </c>
      <c r="AC94" t="str">
        <f t="shared" si="194"/>
        <v/>
      </c>
      <c r="AD94" t="str">
        <f t="shared" si="195"/>
        <v/>
      </c>
      <c r="AE94" t="str">
        <f t="shared" si="196"/>
        <v/>
      </c>
      <c r="AF94" t="str">
        <f t="shared" si="197"/>
        <v/>
      </c>
      <c r="AG94" t="str">
        <f t="shared" si="198"/>
        <v/>
      </c>
      <c r="AH94" t="str">
        <f t="shared" si="199"/>
        <v/>
      </c>
      <c r="AI94" t="str">
        <f t="shared" si="200"/>
        <v/>
      </c>
      <c r="AJ94" t="str">
        <f t="shared" si="201"/>
        <v/>
      </c>
      <c r="AK94" t="str">
        <f t="shared" si="141"/>
        <v/>
      </c>
      <c r="AL94" t="str">
        <f t="shared" si="142"/>
        <v/>
      </c>
      <c r="AM94" t="str">
        <f t="shared" si="143"/>
        <v/>
      </c>
      <c r="AN94" t="str">
        <f t="shared" si="144"/>
        <v/>
      </c>
      <c r="AO94" t="str">
        <f t="shared" si="145"/>
        <v/>
      </c>
      <c r="AP94" t="str">
        <f t="shared" si="146"/>
        <v/>
      </c>
      <c r="AQ94" t="str">
        <f t="shared" si="147"/>
        <v/>
      </c>
      <c r="AR94" s="2" t="s">
        <v>313</v>
      </c>
      <c r="AU94" t="s">
        <v>294</v>
      </c>
      <c r="AV94" s="3" t="s">
        <v>302</v>
      </c>
      <c r="AW94" s="3" t="s">
        <v>302</v>
      </c>
      <c r="AX94" s="4" t="str">
        <f t="shared" si="13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4" t="str">
        <f t="shared" si="132"/>
        <v/>
      </c>
      <c r="AZ94" t="str">
        <f t="shared" si="133"/>
        <v/>
      </c>
      <c r="BA94" t="str">
        <f t="shared" si="134"/>
        <v>&lt;img src=@img/easy.png@&gt;</v>
      </c>
      <c r="BB94" t="str">
        <f t="shared" si="135"/>
        <v/>
      </c>
      <c r="BC94" t="str">
        <f t="shared" si="136"/>
        <v/>
      </c>
      <c r="BD94" t="str">
        <f t="shared" si="137"/>
        <v>&lt;img src=@img/easy.png@&gt;</v>
      </c>
      <c r="BE94" t="str">
        <f t="shared" si="138"/>
        <v>easy low cwest</v>
      </c>
      <c r="BF94" t="str">
        <f t="shared" si="139"/>
        <v>Campus West</v>
      </c>
      <c r="BG94">
        <v>40.575012999999998</v>
      </c>
      <c r="BH94">
        <v>-105.097076</v>
      </c>
      <c r="BI94" t="str">
        <f t="shared" si="140"/>
        <v>[40.575013,-105.097076],</v>
      </c>
      <c r="BK94" t="str">
        <f>IF(BJ94&gt;0,"&lt;img src=@img/kidicon.png@&gt;","")</f>
        <v/>
      </c>
    </row>
    <row r="95" spans="2:64" ht="21" customHeight="1" x14ac:dyDescent="0.35">
      <c r="B95" t="s">
        <v>515</v>
      </c>
      <c r="C95" t="s">
        <v>420</v>
      </c>
      <c r="D95" t="s">
        <v>53</v>
      </c>
      <c r="E95" t="s">
        <v>423</v>
      </c>
      <c r="G95" s="1" t="s">
        <v>516</v>
      </c>
      <c r="H95">
        <v>1600</v>
      </c>
      <c r="I95">
        <v>1800</v>
      </c>
      <c r="J95">
        <v>1600</v>
      </c>
      <c r="K95">
        <v>1800</v>
      </c>
      <c r="L95">
        <v>1600</v>
      </c>
      <c r="M95">
        <v>1800</v>
      </c>
      <c r="N95">
        <v>1600</v>
      </c>
      <c r="O95">
        <v>1800</v>
      </c>
      <c r="P95">
        <v>1600</v>
      </c>
      <c r="Q95">
        <v>1800</v>
      </c>
      <c r="R95">
        <v>1600</v>
      </c>
      <c r="S95">
        <v>1800</v>
      </c>
      <c r="T95">
        <v>1600</v>
      </c>
      <c r="U95">
        <v>1800</v>
      </c>
      <c r="V95" t="s">
        <v>517</v>
      </c>
      <c r="W95">
        <f t="shared" si="188"/>
        <v>16</v>
      </c>
      <c r="X95">
        <f t="shared" si="189"/>
        <v>18</v>
      </c>
      <c r="Y95">
        <f t="shared" si="190"/>
        <v>16</v>
      </c>
      <c r="Z95">
        <f t="shared" si="191"/>
        <v>18</v>
      </c>
      <c r="AA95">
        <f t="shared" si="192"/>
        <v>16</v>
      </c>
      <c r="AB95">
        <f t="shared" si="193"/>
        <v>18</v>
      </c>
      <c r="AC95">
        <f t="shared" si="194"/>
        <v>16</v>
      </c>
      <c r="AD95">
        <f t="shared" si="195"/>
        <v>18</v>
      </c>
      <c r="AE95">
        <f t="shared" si="196"/>
        <v>16</v>
      </c>
      <c r="AF95">
        <f t="shared" si="197"/>
        <v>18</v>
      </c>
      <c r="AG95">
        <f t="shared" si="198"/>
        <v>16</v>
      </c>
      <c r="AH95">
        <f t="shared" si="199"/>
        <v>18</v>
      </c>
      <c r="AI95">
        <f t="shared" si="200"/>
        <v>16</v>
      </c>
      <c r="AJ95">
        <f t="shared" si="201"/>
        <v>18</v>
      </c>
      <c r="AK95" t="str">
        <f t="shared" si="141"/>
        <v>4pm-6pm</v>
      </c>
      <c r="AL95" t="str">
        <f t="shared" si="142"/>
        <v>4pm-6pm</v>
      </c>
      <c r="AM95" t="str">
        <f t="shared" si="143"/>
        <v>4pm-6pm</v>
      </c>
      <c r="AN95" t="str">
        <f t="shared" si="144"/>
        <v>4pm-6pm</v>
      </c>
      <c r="AO95" t="str">
        <f t="shared" si="145"/>
        <v>4pm-6pm</v>
      </c>
      <c r="AP95" t="str">
        <f t="shared" si="146"/>
        <v>4pm-6pm</v>
      </c>
      <c r="AQ95" t="str">
        <f t="shared" si="147"/>
        <v>4pm-6pm</v>
      </c>
      <c r="AR95" s="2" t="s">
        <v>518</v>
      </c>
      <c r="AS95" t="s">
        <v>290</v>
      </c>
      <c r="AU95" t="s">
        <v>294</v>
      </c>
      <c r="AV95" s="3" t="s">
        <v>301</v>
      </c>
      <c r="AW95" s="3" t="s">
        <v>301</v>
      </c>
      <c r="AX95" s="4" t="str">
        <f t="shared" si="13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5" t="str">
        <f t="shared" si="132"/>
        <v>&lt;img src=@img/outdoor.png@&gt;</v>
      </c>
      <c r="AZ95" t="str">
        <f t="shared" si="133"/>
        <v/>
      </c>
      <c r="BA95" t="str">
        <f t="shared" si="134"/>
        <v>&lt;img src=@img/easy.png@&gt;</v>
      </c>
      <c r="BB95" t="str">
        <f t="shared" si="135"/>
        <v>&lt;img src=@img/drinkicon.png@&gt;</v>
      </c>
      <c r="BC95" t="str">
        <f t="shared" si="136"/>
        <v>&lt;img src=@img/foodicon.png@&gt;</v>
      </c>
      <c r="BD95" t="str">
        <f t="shared" si="137"/>
        <v>&lt;img src=@img/outdoor.png@&gt;&lt;img src=@img/easy.png@&gt;&lt;img src=@img/drinkicon.png@&gt;&lt;img src=@img/foodicon.png@&gt;</v>
      </c>
      <c r="BE95" t="str">
        <f t="shared" si="138"/>
        <v>outdoor drink food easy med sfoco</v>
      </c>
      <c r="BF95" t="str">
        <f t="shared" si="139"/>
        <v>South Foco</v>
      </c>
      <c r="BG95">
        <v>40.523159999999997</v>
      </c>
      <c r="BH95">
        <v>-105.06125</v>
      </c>
      <c r="BI95" t="str">
        <f t="shared" si="140"/>
        <v>[40.52316,-105.06125],</v>
      </c>
      <c r="BK95" t="str">
        <f>IF(BJ95&gt;0,"&lt;img src=@img/kidicon.png@&gt;","")</f>
        <v/>
      </c>
    </row>
    <row r="96" spans="2:64" ht="21" customHeight="1" x14ac:dyDescent="0.35">
      <c r="B96" t="s">
        <v>569</v>
      </c>
      <c r="C96" t="s">
        <v>420</v>
      </c>
      <c r="G96" s="6" t="s">
        <v>570</v>
      </c>
      <c r="H96">
        <v>1100</v>
      </c>
      <c r="I96">
        <v>1800</v>
      </c>
      <c r="J96">
        <v>1100</v>
      </c>
      <c r="K96">
        <v>1800</v>
      </c>
      <c r="L96">
        <v>1100</v>
      </c>
      <c r="M96">
        <v>1800</v>
      </c>
      <c r="N96">
        <v>1100</v>
      </c>
      <c r="O96">
        <v>1800</v>
      </c>
      <c r="P96">
        <v>1100</v>
      </c>
      <c r="Q96">
        <v>1800</v>
      </c>
      <c r="R96">
        <v>1100</v>
      </c>
      <c r="S96">
        <v>1800</v>
      </c>
      <c r="T96">
        <v>1100</v>
      </c>
      <c r="U96">
        <v>1800</v>
      </c>
      <c r="V96" t="s">
        <v>795</v>
      </c>
      <c r="W96">
        <f t="shared" si="188"/>
        <v>11</v>
      </c>
      <c r="X96">
        <f t="shared" si="189"/>
        <v>18</v>
      </c>
      <c r="Y96">
        <f t="shared" si="190"/>
        <v>11</v>
      </c>
      <c r="Z96">
        <f t="shared" si="191"/>
        <v>18</v>
      </c>
      <c r="AA96">
        <f t="shared" si="192"/>
        <v>11</v>
      </c>
      <c r="AB96">
        <f t="shared" si="193"/>
        <v>18</v>
      </c>
      <c r="AC96">
        <f t="shared" si="194"/>
        <v>11</v>
      </c>
      <c r="AD96">
        <f t="shared" si="195"/>
        <v>18</v>
      </c>
      <c r="AE96">
        <f t="shared" si="196"/>
        <v>11</v>
      </c>
      <c r="AF96">
        <f t="shared" si="197"/>
        <v>18</v>
      </c>
      <c r="AG96">
        <f t="shared" si="198"/>
        <v>11</v>
      </c>
      <c r="AH96">
        <f t="shared" si="199"/>
        <v>18</v>
      </c>
      <c r="AI96">
        <f t="shared" si="200"/>
        <v>11</v>
      </c>
      <c r="AJ96">
        <f t="shared" si="201"/>
        <v>18</v>
      </c>
      <c r="AK96" t="str">
        <f t="shared" si="141"/>
        <v>11am-6pm</v>
      </c>
      <c r="AL96" t="str">
        <f t="shared" si="142"/>
        <v>11am-6pm</v>
      </c>
      <c r="AM96" t="str">
        <f t="shared" si="143"/>
        <v>11am-6pm</v>
      </c>
      <c r="AN96" t="str">
        <f t="shared" si="144"/>
        <v>11am-6pm</v>
      </c>
      <c r="AO96" t="str">
        <f t="shared" si="145"/>
        <v>11am-6pm</v>
      </c>
      <c r="AP96" t="str">
        <f t="shared" si="146"/>
        <v>11am-6pm</v>
      </c>
      <c r="AQ96" t="str">
        <f t="shared" si="147"/>
        <v>11am-6pm</v>
      </c>
      <c r="AR96" s="11" t="s">
        <v>571</v>
      </c>
      <c r="AU96" t="s">
        <v>28</v>
      </c>
      <c r="AV96" s="3" t="s">
        <v>301</v>
      </c>
      <c r="AW96" s="3" t="s">
        <v>301</v>
      </c>
      <c r="AX96" s="4" t="str">
        <f t="shared" si="13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Colorado Drafts &lt;br&gt; $5 Select Glasses of Wine, $2 off all other wines by the glass &lt;br&gt; $5 Sangria &lt;br&gt; &lt;b&gt;Food&lt;/b&gt;&lt;br&gt;SIDE HOUSE SALAD 5 &lt;Br&gt;MARINATED OLIVES 5&lt;Br&gt;BEEF SLIDER 5&lt;Br&gt;PULLED PORK SLIDER 5&lt;Br&gt;FRENCH FRIES 5&lt;Br&gt;HOUSE MADE RICOTTA 9&lt;Br&gt;HOUSEMADE FOCACCIA 4&lt;Br&gt;HEIRLOOM TOMATOES 8&lt;Br&gt;HAPPY HOUR CHEESE AND CHARCUTERIE 14&lt;Br&gt;BRUSSEL SPROUTS 7", 'link':"localityfoco.com/", 'pricing':"",   'phone-number': "", 'address': "2350 E Harmony Rd #1, Fort Collins, CO 80528", 'other-amenities': ['','','medium'], 'has-drink':true, 'has-food':true},</v>
      </c>
      <c r="AY96" t="str">
        <f t="shared" si="132"/>
        <v/>
      </c>
      <c r="AZ96" t="str">
        <f t="shared" si="133"/>
        <v/>
      </c>
      <c r="BA96" t="str">
        <f t="shared" si="134"/>
        <v>&lt;img src=@img/medium.png@&gt;</v>
      </c>
      <c r="BB96" t="str">
        <f t="shared" si="135"/>
        <v>&lt;img src=@img/drinkicon.png@&gt;</v>
      </c>
      <c r="BC96" t="str">
        <f t="shared" si="136"/>
        <v>&lt;img src=@img/foodicon.png@&gt;</v>
      </c>
      <c r="BD96" t="str">
        <f t="shared" si="137"/>
        <v>&lt;img src=@img/medium.png@&gt;&lt;img src=@img/drinkicon.png@&gt;&lt;img src=@img/foodicon.png@&gt;</v>
      </c>
      <c r="BE96" t="str">
        <f t="shared" si="138"/>
        <v>drink food medium  sfoco</v>
      </c>
      <c r="BF96" t="str">
        <f t="shared" si="139"/>
        <v>South Foco</v>
      </c>
      <c r="BG96">
        <v>40.52366</v>
      </c>
      <c r="BH96">
        <v>-105.03402</v>
      </c>
      <c r="BI96" t="str">
        <f t="shared" si="140"/>
        <v>[40.52366,-105.03402],</v>
      </c>
    </row>
    <row r="97" spans="2:64" ht="21" customHeight="1" x14ac:dyDescent="0.35">
      <c r="B97" t="s">
        <v>371</v>
      </c>
      <c r="C97" t="s">
        <v>304</v>
      </c>
      <c r="D97" t="s">
        <v>372</v>
      </c>
      <c r="E97" t="s">
        <v>423</v>
      </c>
      <c r="G97" s="6" t="s">
        <v>384</v>
      </c>
      <c r="H97">
        <v>1100</v>
      </c>
      <c r="I97">
        <v>2200</v>
      </c>
      <c r="J97">
        <v>1100</v>
      </c>
      <c r="K97">
        <v>2200</v>
      </c>
      <c r="L97">
        <v>1100</v>
      </c>
      <c r="M97">
        <v>2200</v>
      </c>
      <c r="N97">
        <v>1100</v>
      </c>
      <c r="O97">
        <v>2200</v>
      </c>
      <c r="P97">
        <v>1100</v>
      </c>
      <c r="Q97">
        <v>2300</v>
      </c>
      <c r="R97">
        <v>1100</v>
      </c>
      <c r="S97">
        <v>2300</v>
      </c>
      <c r="T97">
        <v>1100</v>
      </c>
      <c r="U97">
        <v>2300</v>
      </c>
      <c r="V97" t="s">
        <v>788</v>
      </c>
      <c r="W97">
        <f t="shared" si="188"/>
        <v>11</v>
      </c>
      <c r="X97">
        <f t="shared" si="189"/>
        <v>22</v>
      </c>
      <c r="Y97">
        <f t="shared" si="190"/>
        <v>11</v>
      </c>
      <c r="Z97">
        <f t="shared" si="191"/>
        <v>22</v>
      </c>
      <c r="AA97">
        <f t="shared" si="192"/>
        <v>11</v>
      </c>
      <c r="AB97">
        <f t="shared" si="193"/>
        <v>22</v>
      </c>
      <c r="AC97">
        <f t="shared" si="194"/>
        <v>11</v>
      </c>
      <c r="AD97">
        <f t="shared" si="195"/>
        <v>22</v>
      </c>
      <c r="AE97">
        <f t="shared" si="196"/>
        <v>11</v>
      </c>
      <c r="AF97">
        <f t="shared" si="197"/>
        <v>23</v>
      </c>
      <c r="AG97">
        <f t="shared" si="198"/>
        <v>11</v>
      </c>
      <c r="AH97">
        <f t="shared" si="199"/>
        <v>23</v>
      </c>
      <c r="AI97">
        <f t="shared" si="200"/>
        <v>11</v>
      </c>
      <c r="AJ97">
        <f t="shared" si="201"/>
        <v>23</v>
      </c>
      <c r="AK97" t="str">
        <f t="shared" si="141"/>
        <v>11am-10pm</v>
      </c>
      <c r="AL97" t="str">
        <f t="shared" si="142"/>
        <v>11am-10pm</v>
      </c>
      <c r="AM97" t="str">
        <f t="shared" si="143"/>
        <v>11am-10pm</v>
      </c>
      <c r="AN97" t="str">
        <f t="shared" si="144"/>
        <v>11am-10pm</v>
      </c>
      <c r="AO97" t="str">
        <f t="shared" si="145"/>
        <v>11am-11pm</v>
      </c>
      <c r="AP97" t="str">
        <f t="shared" si="146"/>
        <v>11am-11pm</v>
      </c>
      <c r="AQ97" t="str">
        <f t="shared" si="147"/>
        <v>11am-11pm</v>
      </c>
      <c r="AR97" t="s">
        <v>378</v>
      </c>
      <c r="AU97" t="s">
        <v>294</v>
      </c>
      <c r="AV97" s="3" t="s">
        <v>301</v>
      </c>
      <c r="AW97" s="3" t="s">
        <v>301</v>
      </c>
      <c r="AX97" s="4" t="str">
        <f t="shared" si="13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7" t="str">
        <f t="shared" si="132"/>
        <v/>
      </c>
      <c r="AZ97" t="str">
        <f t="shared" si="133"/>
        <v/>
      </c>
      <c r="BA97" t="str">
        <f t="shared" si="134"/>
        <v>&lt;img src=@img/easy.png@&gt;</v>
      </c>
      <c r="BB97" t="str">
        <f t="shared" si="135"/>
        <v>&lt;img src=@img/drinkicon.png@&gt;</v>
      </c>
      <c r="BC97" t="str">
        <f t="shared" si="136"/>
        <v>&lt;img src=@img/foodicon.png@&gt;</v>
      </c>
      <c r="BD97" t="str">
        <f t="shared" si="137"/>
        <v>&lt;img src=@img/easy.png@&gt;&lt;img src=@img/drinkicon.png@&gt;&lt;img src=@img/foodicon.png@&gt;</v>
      </c>
      <c r="BE97" t="str">
        <f t="shared" si="138"/>
        <v>drink food easy med midtown</v>
      </c>
      <c r="BF97" t="str">
        <f t="shared" si="139"/>
        <v>Midtown</v>
      </c>
      <c r="BG97">
        <v>40.540550000000003</v>
      </c>
      <c r="BH97">
        <v>-105.07642800000001</v>
      </c>
      <c r="BI97" t="str">
        <f t="shared" si="140"/>
        <v>[40.54055,-105.076428],</v>
      </c>
      <c r="BK97" t="str">
        <f>IF(BJ97&gt;0,"&lt;img src=@img/kidicon.png@&gt;","")</f>
        <v/>
      </c>
    </row>
    <row r="98" spans="2:64" ht="21" customHeight="1" x14ac:dyDescent="0.35">
      <c r="B98" t="s">
        <v>194</v>
      </c>
      <c r="C98" t="s">
        <v>303</v>
      </c>
      <c r="D98" t="s">
        <v>53</v>
      </c>
      <c r="E98" t="s">
        <v>423</v>
      </c>
      <c r="G98" s="1" t="s">
        <v>108</v>
      </c>
      <c r="H98">
        <v>1100</v>
      </c>
      <c r="I98">
        <v>2200</v>
      </c>
      <c r="J98">
        <v>1600</v>
      </c>
      <c r="K98">
        <v>1800</v>
      </c>
      <c r="L98">
        <v>1100</v>
      </c>
      <c r="M98">
        <v>1730</v>
      </c>
      <c r="N98">
        <v>1600</v>
      </c>
      <c r="O98">
        <v>1800</v>
      </c>
      <c r="P98">
        <v>1600</v>
      </c>
      <c r="Q98">
        <v>1800</v>
      </c>
      <c r="R98">
        <v>1600</v>
      </c>
      <c r="S98">
        <v>1800</v>
      </c>
      <c r="T98">
        <v>1600</v>
      </c>
      <c r="U98">
        <v>1800</v>
      </c>
      <c r="V98" t="s">
        <v>477</v>
      </c>
      <c r="W98">
        <f t="shared" si="188"/>
        <v>11</v>
      </c>
      <c r="X98">
        <f t="shared" si="189"/>
        <v>22</v>
      </c>
      <c r="Y98">
        <f t="shared" si="190"/>
        <v>16</v>
      </c>
      <c r="Z98">
        <f t="shared" si="191"/>
        <v>18</v>
      </c>
      <c r="AA98">
        <f t="shared" si="192"/>
        <v>11</v>
      </c>
      <c r="AB98">
        <f t="shared" si="193"/>
        <v>17.3</v>
      </c>
      <c r="AC98">
        <f t="shared" si="194"/>
        <v>16</v>
      </c>
      <c r="AD98">
        <f t="shared" si="195"/>
        <v>18</v>
      </c>
      <c r="AE98">
        <f t="shared" si="196"/>
        <v>16</v>
      </c>
      <c r="AF98">
        <f t="shared" si="197"/>
        <v>18</v>
      </c>
      <c r="AG98">
        <f t="shared" si="198"/>
        <v>16</v>
      </c>
      <c r="AH98">
        <f t="shared" si="199"/>
        <v>18</v>
      </c>
      <c r="AI98">
        <f t="shared" si="200"/>
        <v>16</v>
      </c>
      <c r="AJ98">
        <f t="shared" si="201"/>
        <v>18</v>
      </c>
      <c r="AK98" t="str">
        <f t="shared" si="141"/>
        <v>11am-10pm</v>
      </c>
      <c r="AL98" t="str">
        <f t="shared" si="142"/>
        <v>4pm-6pm</v>
      </c>
      <c r="AM98" t="str">
        <f t="shared" si="143"/>
        <v>11am-5.3pm</v>
      </c>
      <c r="AN98" t="str">
        <f t="shared" si="144"/>
        <v>4pm-6pm</v>
      </c>
      <c r="AO98" t="str">
        <f t="shared" si="145"/>
        <v>4pm-6pm</v>
      </c>
      <c r="AP98" t="str">
        <f t="shared" si="146"/>
        <v>4pm-6pm</v>
      </c>
      <c r="AQ98" t="str">
        <f t="shared" si="147"/>
        <v>4pm-6pm</v>
      </c>
      <c r="AR98" s="2" t="s">
        <v>318</v>
      </c>
      <c r="AS98" t="s">
        <v>290</v>
      </c>
      <c r="AU98" t="s">
        <v>28</v>
      </c>
      <c r="AV98" s="3" t="s">
        <v>301</v>
      </c>
      <c r="AW98" s="3" t="s">
        <v>302</v>
      </c>
      <c r="AX98" s="4" t="str">
        <f t="shared" si="13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8" t="str">
        <f t="shared" si="132"/>
        <v>&lt;img src=@img/outdoor.png@&gt;</v>
      </c>
      <c r="AZ98" t="str">
        <f t="shared" si="133"/>
        <v/>
      </c>
      <c r="BA98" t="str">
        <f t="shared" si="134"/>
        <v>&lt;img src=@img/medium.png@&gt;</v>
      </c>
      <c r="BB98" t="str">
        <f t="shared" si="135"/>
        <v>&lt;img src=@img/drinkicon.png@&gt;</v>
      </c>
      <c r="BC98" t="str">
        <f t="shared" si="136"/>
        <v/>
      </c>
      <c r="BD98" t="str">
        <f t="shared" si="137"/>
        <v>&lt;img src=@img/outdoor.png@&gt;&lt;img src=@img/medium.png@&gt;&lt;img src=@img/drinkicon.png@&gt;</v>
      </c>
      <c r="BE98" t="str">
        <f t="shared" si="138"/>
        <v>outdoor drink medium med campus</v>
      </c>
      <c r="BF98" t="str">
        <f t="shared" si="139"/>
        <v>Near Campus</v>
      </c>
      <c r="BG98">
        <v>40.579048</v>
      </c>
      <c r="BH98">
        <v>-105.07677099999999</v>
      </c>
      <c r="BI98" t="str">
        <f t="shared" si="140"/>
        <v>[40.579048,-105.076771],</v>
      </c>
      <c r="BK98" t="str">
        <f>IF(BJ98&gt;0,"&lt;img src=@img/kidicon.png@&gt;","")</f>
        <v/>
      </c>
    </row>
    <row r="99" spans="2:64" ht="21" customHeight="1" x14ac:dyDescent="0.35">
      <c r="B99" t="s">
        <v>572</v>
      </c>
      <c r="C99" t="s">
        <v>418</v>
      </c>
      <c r="G99" s="6" t="s">
        <v>573</v>
      </c>
      <c r="W99" t="str">
        <f t="shared" si="188"/>
        <v/>
      </c>
      <c r="X99" t="str">
        <f t="shared" si="189"/>
        <v/>
      </c>
      <c r="Y99" t="str">
        <f t="shared" si="190"/>
        <v/>
      </c>
      <c r="Z99" t="str">
        <f t="shared" si="191"/>
        <v/>
      </c>
      <c r="AA99" t="str">
        <f t="shared" si="192"/>
        <v/>
      </c>
      <c r="AB99" t="str">
        <f t="shared" si="193"/>
        <v/>
      </c>
      <c r="AC99" t="str">
        <f t="shared" si="194"/>
        <v/>
      </c>
      <c r="AD99" t="str">
        <f t="shared" si="195"/>
        <v/>
      </c>
      <c r="AE99" t="str">
        <f t="shared" si="196"/>
        <v/>
      </c>
      <c r="AF99" t="str">
        <f t="shared" si="197"/>
        <v/>
      </c>
      <c r="AG99" t="str">
        <f t="shared" si="198"/>
        <v/>
      </c>
      <c r="AH99" t="str">
        <f t="shared" si="199"/>
        <v/>
      </c>
      <c r="AI99" t="str">
        <f t="shared" si="200"/>
        <v/>
      </c>
      <c r="AJ99" t="str">
        <f t="shared" si="201"/>
        <v/>
      </c>
      <c r="AK99" t="str">
        <f t="shared" si="141"/>
        <v/>
      </c>
      <c r="AL99" t="str">
        <f t="shared" si="142"/>
        <v/>
      </c>
      <c r="AM99" t="str">
        <f t="shared" si="143"/>
        <v/>
      </c>
      <c r="AN99" t="str">
        <f t="shared" si="144"/>
        <v/>
      </c>
      <c r="AO99" t="str">
        <f t="shared" si="145"/>
        <v/>
      </c>
      <c r="AP99" t="str">
        <f t="shared" si="146"/>
        <v/>
      </c>
      <c r="AQ99" t="str">
        <f t="shared" si="147"/>
        <v/>
      </c>
      <c r="AR99" s="11" t="s">
        <v>574</v>
      </c>
      <c r="AU99" t="s">
        <v>28</v>
      </c>
      <c r="AV99" s="3" t="s">
        <v>302</v>
      </c>
      <c r="AW99" s="3" t="s">
        <v>302</v>
      </c>
      <c r="AX99" s="4" t="str">
        <f t="shared" si="13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9" t="str">
        <f t="shared" si="132"/>
        <v/>
      </c>
      <c r="AZ99" t="str">
        <f t="shared" si="133"/>
        <v/>
      </c>
      <c r="BA99" t="str">
        <f t="shared" si="134"/>
        <v>&lt;img src=@img/medium.png@&gt;</v>
      </c>
      <c r="BB99" t="str">
        <f t="shared" si="135"/>
        <v/>
      </c>
      <c r="BC99" t="str">
        <f t="shared" si="136"/>
        <v/>
      </c>
      <c r="BD99" t="str">
        <f t="shared" si="137"/>
        <v>&lt;img src=@img/medium.png@&gt;</v>
      </c>
      <c r="BE99" t="str">
        <f t="shared" si="138"/>
        <v>medium  old</v>
      </c>
      <c r="BF99" t="str">
        <f t="shared" si="139"/>
        <v>Old Town</v>
      </c>
      <c r="BG99">
        <v>40.583100000000002</v>
      </c>
      <c r="BH99">
        <v>-105.08284999999999</v>
      </c>
      <c r="BI99" t="str">
        <f t="shared" si="140"/>
        <v>[40.5831,-105.08285],</v>
      </c>
    </row>
    <row r="100" spans="2:64" ht="21" customHeight="1" x14ac:dyDescent="0.35">
      <c r="B100" t="s">
        <v>277</v>
      </c>
      <c r="C100" t="s">
        <v>418</v>
      </c>
      <c r="D100" t="s">
        <v>278</v>
      </c>
      <c r="E100" t="s">
        <v>423</v>
      </c>
      <c r="G100" s="6" t="s">
        <v>279</v>
      </c>
      <c r="H100">
        <v>1100</v>
      </c>
      <c r="I100">
        <v>2400</v>
      </c>
      <c r="J100">
        <v>1500</v>
      </c>
      <c r="K100">
        <v>1900</v>
      </c>
      <c r="L100">
        <v>1500</v>
      </c>
      <c r="M100">
        <v>1900</v>
      </c>
      <c r="N100">
        <v>1500</v>
      </c>
      <c r="O100">
        <v>1900</v>
      </c>
      <c r="P100">
        <v>1500</v>
      </c>
      <c r="Q100">
        <v>1900</v>
      </c>
      <c r="R100">
        <v>1500</v>
      </c>
      <c r="S100">
        <v>1900</v>
      </c>
      <c r="T100">
        <v>1100</v>
      </c>
      <c r="U100">
        <v>1900</v>
      </c>
      <c r="V100" t="s">
        <v>800</v>
      </c>
      <c r="W100">
        <f t="shared" si="188"/>
        <v>11</v>
      </c>
      <c r="X100">
        <f t="shared" si="189"/>
        <v>24</v>
      </c>
      <c r="Y100">
        <f t="shared" si="190"/>
        <v>15</v>
      </c>
      <c r="Z100">
        <f t="shared" si="191"/>
        <v>19</v>
      </c>
      <c r="AA100">
        <f t="shared" si="192"/>
        <v>15</v>
      </c>
      <c r="AB100">
        <f t="shared" si="193"/>
        <v>19</v>
      </c>
      <c r="AC100">
        <f t="shared" si="194"/>
        <v>15</v>
      </c>
      <c r="AD100">
        <f t="shared" si="195"/>
        <v>19</v>
      </c>
      <c r="AE100">
        <f t="shared" si="196"/>
        <v>15</v>
      </c>
      <c r="AF100">
        <f t="shared" si="197"/>
        <v>19</v>
      </c>
      <c r="AG100">
        <f t="shared" si="198"/>
        <v>15</v>
      </c>
      <c r="AH100">
        <f t="shared" si="199"/>
        <v>19</v>
      </c>
      <c r="AI100">
        <f t="shared" si="200"/>
        <v>11</v>
      </c>
      <c r="AJ100">
        <f t="shared" si="201"/>
        <v>19</v>
      </c>
      <c r="AK100" t="str">
        <f t="shared" si="141"/>
        <v>11am-12am</v>
      </c>
      <c r="AL100" t="str">
        <f t="shared" si="142"/>
        <v>3pm-7pm</v>
      </c>
      <c r="AM100" t="str">
        <f t="shared" si="143"/>
        <v>3pm-7pm</v>
      </c>
      <c r="AN100" t="str">
        <f t="shared" si="144"/>
        <v>3pm-7pm</v>
      </c>
      <c r="AO100" t="str">
        <f t="shared" si="145"/>
        <v>3pm-7pm</v>
      </c>
      <c r="AP100" t="str">
        <f t="shared" si="146"/>
        <v>3pm-7pm</v>
      </c>
      <c r="AQ100" t="str">
        <f t="shared" si="147"/>
        <v>11am-7pm</v>
      </c>
      <c r="AR100" s="2" t="s">
        <v>358</v>
      </c>
      <c r="AU100" t="s">
        <v>293</v>
      </c>
      <c r="AV100" s="3" t="s">
        <v>301</v>
      </c>
      <c r="AW100" s="3" t="s">
        <v>301</v>
      </c>
      <c r="AX100" s="4" t="str">
        <f t="shared" ref="AX100:AX132" si="225">CONCATENATE("{
    'name': """,B100,""",
    'area': ","""",C100,""",",
"'hours': {
      'sunday-start':","""",H100,"""",", 'sunday-end':","""",I100,"""",", 'monday-start':","""",J100,"""",", 'monday-end':","""",K100,"""",", 'tuesday-start':","""",L100,"""",", 'tuesday-end':","""",M100,""", 'wednesday-start':","""",N100,""", 'wednesday-end':","""",O100,""", 'thursday-start':","""",P100,""", 'thursday-end':","""",Q100,""", 'friday-start':","""",R100,""", 'friday-end':","""",S100,""", 'saturday-start':","""",T100,""", 'saturday-end':","""",U100,"""","},","  'description': ","""",V100,"""",", 'link':","""",AR100,"""",", 'pricing':","""",E100,"""",",   'phone-number': ","""",F100,"""",", 'address': ","""",G100,"""",", 'other-amenities': [","'",AS100,"','",AT100,"','",AU100,"'","]",", 'has-drink':",AV100,", 'has-food':",AW100,"},")</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100" t="str">
        <f t="shared" ref="AY100:AY132" si="226">IF(AS100&gt;0,"&lt;img src=@img/outdoor.png@&gt;","")</f>
        <v/>
      </c>
      <c r="AZ100" t="str">
        <f t="shared" ref="AZ100:AZ132" si="227">IF(AT100&gt;0,"&lt;img src=@img/pets.png@&gt;","")</f>
        <v/>
      </c>
      <c r="BA100" t="str">
        <f t="shared" ref="BA100:BA132" si="228">IF(AU100="hard","&lt;img src=@img/hard.png@&gt;",IF(AU100="medium","&lt;img src=@img/medium.png@&gt;",IF(AU100="easy","&lt;img src=@img/easy.png@&gt;","")))</f>
        <v>&lt;img src=@img/hard.png@&gt;</v>
      </c>
      <c r="BB100" t="str">
        <f t="shared" ref="BB100:BB132" si="229">IF(AV100="true","&lt;img src=@img/drinkicon.png@&gt;","")</f>
        <v>&lt;img src=@img/drinkicon.png@&gt;</v>
      </c>
      <c r="BC100" t="str">
        <f t="shared" ref="BC100:BC132" si="230">IF(AW100="true","&lt;img src=@img/foodicon.png@&gt;","")</f>
        <v>&lt;img src=@img/foodicon.png@&gt;</v>
      </c>
      <c r="BD100" t="str">
        <f t="shared" ref="BD100:BD132" si="231">CONCATENATE(AY100,AZ100,BA100,BB100,BC100,BK100)</f>
        <v>&lt;img src=@img/hard.png@&gt;&lt;img src=@img/drinkicon.png@&gt;&lt;img src=@img/foodicon.png@&gt;</v>
      </c>
      <c r="BE100" t="str">
        <f t="shared" ref="BE100:BE132" si="232">CONCATENATE(IF(AS100&gt;0,"outdoor ",""),IF(AT100&gt;0,"pet ",""),IF(AV100="true","drink ",""),IF(AW100="true","food ",""),AU100," ",E100," ",C100,IF(BJ100=TRUE," kid",""))</f>
        <v>drink food hard med old</v>
      </c>
      <c r="BF100" t="str">
        <f t="shared" ref="BF100:BF132" si="233">IF(C100="old","Old Town",IF(C100="campus","Near Campus",IF(C100="sfoco","South Foco",IF(C100="nfoco","North Foco",IF(C100="midtown","Midtown",IF(C100="cwest","Campus West",IF(C100="efoco","East FoCo",IF(C100="windsor","Windsor",""))))))))</f>
        <v>Old Town</v>
      </c>
      <c r="BG100">
        <v>40.587446999999997</v>
      </c>
      <c r="BH100">
        <v>-105.07635399999999</v>
      </c>
      <c r="BI100" t="str">
        <f t="shared" ref="BI100:BI132" si="234">CONCATENATE("[",BG100,",",BH100,"],")</f>
        <v>[40.587447,-105.076354],</v>
      </c>
      <c r="BK100" t="str">
        <f>IF(BJ100&gt;0,"&lt;img src=@img/kidicon.png@&gt;","")</f>
        <v/>
      </c>
    </row>
    <row r="101" spans="2:64" ht="21" customHeight="1" x14ac:dyDescent="0.35">
      <c r="B101" t="s">
        <v>575</v>
      </c>
      <c r="C101" t="s">
        <v>418</v>
      </c>
      <c r="G101" s="6" t="s">
        <v>576</v>
      </c>
      <c r="W101" t="str">
        <f t="shared" si="188"/>
        <v/>
      </c>
      <c r="X101" t="str">
        <f t="shared" si="189"/>
        <v/>
      </c>
      <c r="Y101" t="str">
        <f t="shared" si="190"/>
        <v/>
      </c>
      <c r="Z101" t="str">
        <f t="shared" si="191"/>
        <v/>
      </c>
      <c r="AA101" t="str">
        <f t="shared" si="192"/>
        <v/>
      </c>
      <c r="AB101" t="str">
        <f t="shared" si="193"/>
        <v/>
      </c>
      <c r="AC101" t="str">
        <f t="shared" si="194"/>
        <v/>
      </c>
      <c r="AD101" t="str">
        <f t="shared" si="195"/>
        <v/>
      </c>
      <c r="AE101" t="str">
        <f t="shared" si="196"/>
        <v/>
      </c>
      <c r="AF101" t="str">
        <f t="shared" si="197"/>
        <v/>
      </c>
      <c r="AG101" t="str">
        <f t="shared" si="198"/>
        <v/>
      </c>
      <c r="AH101" t="str">
        <f t="shared" si="199"/>
        <v/>
      </c>
      <c r="AI101" t="str">
        <f t="shared" si="200"/>
        <v/>
      </c>
      <c r="AJ101" t="str">
        <f t="shared" si="201"/>
        <v/>
      </c>
      <c r="AK101" t="str">
        <f t="shared" si="141"/>
        <v/>
      </c>
      <c r="AL101" t="str">
        <f t="shared" si="142"/>
        <v/>
      </c>
      <c r="AM101" t="str">
        <f t="shared" si="143"/>
        <v/>
      </c>
      <c r="AN101" t="str">
        <f t="shared" si="144"/>
        <v/>
      </c>
      <c r="AO101" t="str">
        <f t="shared" si="145"/>
        <v/>
      </c>
      <c r="AP101" t="str">
        <f t="shared" si="146"/>
        <v/>
      </c>
      <c r="AQ101" t="str">
        <f t="shared" si="147"/>
        <v/>
      </c>
      <c r="AR101" s="11" t="s">
        <v>577</v>
      </c>
      <c r="AU101" t="s">
        <v>293</v>
      </c>
      <c r="AV101" s="3" t="s">
        <v>302</v>
      </c>
      <c r="AW101" s="3" t="s">
        <v>302</v>
      </c>
      <c r="AX101" s="4" t="str">
        <f t="shared" si="225"/>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101" t="str">
        <f t="shared" si="226"/>
        <v/>
      </c>
      <c r="AZ101" t="str">
        <f t="shared" si="227"/>
        <v/>
      </c>
      <c r="BA101" t="str">
        <f t="shared" si="228"/>
        <v>&lt;img src=@img/hard.png@&gt;</v>
      </c>
      <c r="BB101" t="str">
        <f t="shared" si="229"/>
        <v/>
      </c>
      <c r="BC101" t="str">
        <f t="shared" si="230"/>
        <v/>
      </c>
      <c r="BD101" t="str">
        <f t="shared" si="231"/>
        <v>&lt;img src=@img/hard.png@&gt;</v>
      </c>
      <c r="BE101" t="str">
        <f t="shared" si="232"/>
        <v>hard  old</v>
      </c>
      <c r="BF101" t="str">
        <f t="shared" si="233"/>
        <v>Old Town</v>
      </c>
      <c r="BG101">
        <v>40.586530000000003</v>
      </c>
      <c r="BH101">
        <v>-105.07751</v>
      </c>
      <c r="BI101" t="str">
        <f t="shared" si="234"/>
        <v>[40.58653,-105.07751],</v>
      </c>
    </row>
    <row r="102" spans="2:64" ht="21" customHeight="1" x14ac:dyDescent="0.35">
      <c r="B102" t="s">
        <v>578</v>
      </c>
      <c r="C102" t="s">
        <v>421</v>
      </c>
      <c r="G102" s="6" t="s">
        <v>579</v>
      </c>
      <c r="W102" t="str">
        <f t="shared" si="188"/>
        <v/>
      </c>
      <c r="X102" t="str">
        <f t="shared" si="189"/>
        <v/>
      </c>
      <c r="Y102" t="str">
        <f t="shared" si="190"/>
        <v/>
      </c>
      <c r="Z102" t="str">
        <f t="shared" si="191"/>
        <v/>
      </c>
      <c r="AA102" t="str">
        <f t="shared" si="192"/>
        <v/>
      </c>
      <c r="AB102" t="str">
        <f t="shared" si="193"/>
        <v/>
      </c>
      <c r="AC102" t="str">
        <f t="shared" si="194"/>
        <v/>
      </c>
      <c r="AD102" t="str">
        <f t="shared" si="195"/>
        <v/>
      </c>
      <c r="AE102" t="str">
        <f t="shared" si="196"/>
        <v/>
      </c>
      <c r="AF102" t="str">
        <f t="shared" si="197"/>
        <v/>
      </c>
      <c r="AG102" t="str">
        <f t="shared" si="198"/>
        <v/>
      </c>
      <c r="AH102" t="str">
        <f t="shared" si="199"/>
        <v/>
      </c>
      <c r="AI102" t="str">
        <f t="shared" si="200"/>
        <v/>
      </c>
      <c r="AJ102" t="str">
        <f t="shared" si="201"/>
        <v/>
      </c>
      <c r="AK102" t="str">
        <f t="shared" si="141"/>
        <v/>
      </c>
      <c r="AL102" t="str">
        <f t="shared" si="142"/>
        <v/>
      </c>
      <c r="AM102" t="str">
        <f t="shared" si="143"/>
        <v/>
      </c>
      <c r="AN102" t="str">
        <f t="shared" si="144"/>
        <v/>
      </c>
      <c r="AO102" t="str">
        <f t="shared" si="145"/>
        <v/>
      </c>
      <c r="AP102" t="str">
        <f t="shared" si="146"/>
        <v/>
      </c>
      <c r="AQ102" t="str">
        <f t="shared" si="147"/>
        <v/>
      </c>
      <c r="AU102" t="s">
        <v>28</v>
      </c>
      <c r="AV102" s="3" t="s">
        <v>302</v>
      </c>
      <c r="AW102" s="3" t="s">
        <v>302</v>
      </c>
      <c r="AX102" s="4" t="str">
        <f t="shared" si="225"/>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2" t="str">
        <f t="shared" si="226"/>
        <v/>
      </c>
      <c r="AZ102" t="str">
        <f t="shared" si="227"/>
        <v/>
      </c>
      <c r="BA102" t="str">
        <f t="shared" si="228"/>
        <v>&lt;img src=@img/medium.png@&gt;</v>
      </c>
      <c r="BB102" t="str">
        <f t="shared" si="229"/>
        <v/>
      </c>
      <c r="BC102" t="str">
        <f t="shared" si="230"/>
        <v/>
      </c>
      <c r="BD102" t="str">
        <f t="shared" si="231"/>
        <v>&lt;img src=@img/medium.png@&gt;</v>
      </c>
      <c r="BE102" t="str">
        <f t="shared" si="232"/>
        <v>medium  cwest</v>
      </c>
      <c r="BF102" t="str">
        <f t="shared" si="233"/>
        <v>Campus West</v>
      </c>
      <c r="BG102">
        <v>40.58231</v>
      </c>
      <c r="BH102">
        <v>-105.10714</v>
      </c>
      <c r="BI102" t="str">
        <f t="shared" si="234"/>
        <v>[40.58231,-105.10714],</v>
      </c>
    </row>
    <row r="103" spans="2:64" ht="21" customHeight="1" x14ac:dyDescent="0.35">
      <c r="B103" t="s">
        <v>366</v>
      </c>
      <c r="C103" t="s">
        <v>418</v>
      </c>
      <c r="D103" t="s">
        <v>367</v>
      </c>
      <c r="E103" t="s">
        <v>423</v>
      </c>
      <c r="G103" s="6" t="s">
        <v>363</v>
      </c>
      <c r="L103">
        <v>1600</v>
      </c>
      <c r="M103">
        <v>1800</v>
      </c>
      <c r="N103">
        <v>1600</v>
      </c>
      <c r="O103">
        <v>1800</v>
      </c>
      <c r="P103">
        <v>1600</v>
      </c>
      <c r="Q103">
        <v>1800</v>
      </c>
      <c r="R103">
        <v>1600</v>
      </c>
      <c r="S103">
        <v>1800</v>
      </c>
      <c r="T103">
        <v>1600</v>
      </c>
      <c r="U103">
        <v>1800</v>
      </c>
      <c r="V103" t="s">
        <v>742</v>
      </c>
      <c r="W103" t="str">
        <f t="shared" si="188"/>
        <v/>
      </c>
      <c r="X103" t="str">
        <f t="shared" si="189"/>
        <v/>
      </c>
      <c r="Y103" t="str">
        <f t="shared" si="190"/>
        <v/>
      </c>
      <c r="Z103" t="str">
        <f t="shared" si="191"/>
        <v/>
      </c>
      <c r="AA103">
        <f t="shared" si="192"/>
        <v>16</v>
      </c>
      <c r="AB103">
        <f t="shared" si="193"/>
        <v>18</v>
      </c>
      <c r="AC103">
        <f t="shared" si="194"/>
        <v>16</v>
      </c>
      <c r="AD103">
        <f t="shared" si="195"/>
        <v>18</v>
      </c>
      <c r="AE103">
        <f t="shared" si="196"/>
        <v>16</v>
      </c>
      <c r="AF103">
        <f t="shared" si="197"/>
        <v>18</v>
      </c>
      <c r="AG103">
        <f t="shared" si="198"/>
        <v>16</v>
      </c>
      <c r="AH103">
        <f t="shared" si="199"/>
        <v>18</v>
      </c>
      <c r="AI103">
        <f t="shared" si="200"/>
        <v>16</v>
      </c>
      <c r="AJ103">
        <f t="shared" si="201"/>
        <v>18</v>
      </c>
      <c r="AK103" t="str">
        <f t="shared" si="141"/>
        <v/>
      </c>
      <c r="AL103" t="str">
        <f t="shared" si="142"/>
        <v/>
      </c>
      <c r="AM103" t="str">
        <f t="shared" si="143"/>
        <v>4pm-6pm</v>
      </c>
      <c r="AN103" t="str">
        <f t="shared" si="144"/>
        <v>4pm-6pm</v>
      </c>
      <c r="AO103" t="str">
        <f t="shared" si="145"/>
        <v>4pm-6pm</v>
      </c>
      <c r="AP103" t="str">
        <f t="shared" si="146"/>
        <v>4pm-6pm</v>
      </c>
      <c r="AQ103" t="str">
        <f t="shared" si="147"/>
        <v>4pm-6pm</v>
      </c>
      <c r="AR103" t="s">
        <v>368</v>
      </c>
      <c r="AS103" t="s">
        <v>290</v>
      </c>
      <c r="AU103" t="s">
        <v>28</v>
      </c>
      <c r="AV103" s="3" t="s">
        <v>302</v>
      </c>
      <c r="AW103" s="3" t="s">
        <v>302</v>
      </c>
      <c r="AX103" s="4" t="str">
        <f t="shared" si="225"/>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3" t="str">
        <f t="shared" si="226"/>
        <v>&lt;img src=@img/outdoor.png@&gt;</v>
      </c>
      <c r="AZ103" t="str">
        <f t="shared" si="227"/>
        <v/>
      </c>
      <c r="BA103" t="str">
        <f t="shared" si="228"/>
        <v>&lt;img src=@img/medium.png@&gt;</v>
      </c>
      <c r="BB103" t="str">
        <f t="shared" si="229"/>
        <v/>
      </c>
      <c r="BC103" t="str">
        <f t="shared" si="230"/>
        <v/>
      </c>
      <c r="BD103" t="str">
        <f t="shared" si="231"/>
        <v>&lt;img src=@img/outdoor.png@&gt;&lt;img src=@img/medium.png@&gt;</v>
      </c>
      <c r="BE103" t="str">
        <f t="shared" si="232"/>
        <v>outdoor medium med old</v>
      </c>
      <c r="BF103" t="str">
        <f t="shared" si="233"/>
        <v>Old Town</v>
      </c>
      <c r="BG103">
        <v>40.587229000000001</v>
      </c>
      <c r="BH103">
        <v>-105.07409699999999</v>
      </c>
      <c r="BI103" t="str">
        <f t="shared" si="234"/>
        <v>[40.587229,-105.074097],</v>
      </c>
      <c r="BK103" t="str">
        <f>IF(BJ103&gt;0,"&lt;img src=@img/kidicon.png@&gt;","")</f>
        <v/>
      </c>
    </row>
    <row r="104" spans="2:64" ht="21" customHeight="1" x14ac:dyDescent="0.35">
      <c r="B104" t="s">
        <v>630</v>
      </c>
      <c r="C104" t="s">
        <v>303</v>
      </c>
      <c r="E104" t="s">
        <v>423</v>
      </c>
      <c r="G104" t="s">
        <v>652</v>
      </c>
      <c r="W104" t="str">
        <f t="shared" si="188"/>
        <v/>
      </c>
      <c r="X104" t="str">
        <f t="shared" si="189"/>
        <v/>
      </c>
      <c r="Y104" t="str">
        <f t="shared" si="190"/>
        <v/>
      </c>
      <c r="Z104" t="str">
        <f t="shared" si="191"/>
        <v/>
      </c>
      <c r="AA104" t="str">
        <f t="shared" si="192"/>
        <v/>
      </c>
      <c r="AB104" t="str">
        <f t="shared" si="193"/>
        <v/>
      </c>
      <c r="AC104" t="str">
        <f t="shared" si="194"/>
        <v/>
      </c>
      <c r="AD104" t="str">
        <f t="shared" si="195"/>
        <v/>
      </c>
      <c r="AE104" t="str">
        <f t="shared" si="196"/>
        <v/>
      </c>
      <c r="AF104" t="str">
        <f t="shared" si="197"/>
        <v/>
      </c>
      <c r="AG104" t="str">
        <f t="shared" si="198"/>
        <v/>
      </c>
      <c r="AH104" t="str">
        <f t="shared" si="199"/>
        <v/>
      </c>
      <c r="AI104" t="str">
        <f t="shared" si="200"/>
        <v/>
      </c>
      <c r="AJ104" t="str">
        <f t="shared" si="201"/>
        <v/>
      </c>
      <c r="AK104" t="str">
        <f t="shared" si="141"/>
        <v/>
      </c>
      <c r="AL104" t="str">
        <f t="shared" si="142"/>
        <v/>
      </c>
      <c r="AM104" t="str">
        <f t="shared" si="143"/>
        <v/>
      </c>
      <c r="AN104" t="str">
        <f t="shared" si="144"/>
        <v/>
      </c>
      <c r="AO104" t="str">
        <f t="shared" si="145"/>
        <v/>
      </c>
      <c r="AP104" t="str">
        <f t="shared" si="146"/>
        <v/>
      </c>
      <c r="AQ104" t="str">
        <f t="shared" si="147"/>
        <v/>
      </c>
      <c r="AR104" t="s">
        <v>669</v>
      </c>
      <c r="AU104" t="s">
        <v>28</v>
      </c>
      <c r="AV104" s="3" t="s">
        <v>302</v>
      </c>
      <c r="AW104" s="3" t="s">
        <v>302</v>
      </c>
      <c r="AX104" s="4" t="str">
        <f t="shared" si="225"/>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4" t="str">
        <f t="shared" si="226"/>
        <v/>
      </c>
      <c r="AZ104" t="str">
        <f t="shared" si="227"/>
        <v/>
      </c>
      <c r="BA104" t="str">
        <f t="shared" si="228"/>
        <v>&lt;img src=@img/medium.png@&gt;</v>
      </c>
      <c r="BB104" t="str">
        <f t="shared" si="229"/>
        <v/>
      </c>
      <c r="BC104" t="str">
        <f t="shared" si="230"/>
        <v/>
      </c>
      <c r="BD104" t="str">
        <f t="shared" si="231"/>
        <v>&lt;img src=@img/medium.png@&gt;</v>
      </c>
      <c r="BE104" t="str">
        <f t="shared" si="232"/>
        <v>medium med campus</v>
      </c>
      <c r="BF104" t="str">
        <f t="shared" si="233"/>
        <v>Near Campus</v>
      </c>
      <c r="BG104">
        <v>40.579140000000002</v>
      </c>
      <c r="BH104">
        <v>-105.07946</v>
      </c>
      <c r="BI104" t="str">
        <f t="shared" si="234"/>
        <v>[40.57914,-105.07946],</v>
      </c>
    </row>
    <row r="105" spans="2:64" ht="21" customHeight="1" x14ac:dyDescent="0.35">
      <c r="B105" t="s">
        <v>164</v>
      </c>
      <c r="C105" t="s">
        <v>304</v>
      </c>
      <c r="D105" t="s">
        <v>266</v>
      </c>
      <c r="E105" t="s">
        <v>54</v>
      </c>
      <c r="G105" t="s">
        <v>165</v>
      </c>
      <c r="AA105" t="str">
        <f t="shared" si="192"/>
        <v/>
      </c>
      <c r="AB105" t="str">
        <f t="shared" si="193"/>
        <v/>
      </c>
      <c r="AC105" t="str">
        <f t="shared" si="194"/>
        <v/>
      </c>
      <c r="AD105" t="str">
        <f t="shared" si="195"/>
        <v/>
      </c>
      <c r="AE105" t="str">
        <f t="shared" si="196"/>
        <v/>
      </c>
      <c r="AF105" t="str">
        <f t="shared" si="197"/>
        <v/>
      </c>
      <c r="AG105" t="str">
        <f t="shared" si="198"/>
        <v/>
      </c>
      <c r="AH105" t="str">
        <f t="shared" si="199"/>
        <v/>
      </c>
      <c r="AI105" t="str">
        <f t="shared" si="200"/>
        <v/>
      </c>
      <c r="AJ105" t="str">
        <f t="shared" si="201"/>
        <v/>
      </c>
      <c r="AK105" t="str">
        <f t="shared" si="141"/>
        <v/>
      </c>
      <c r="AL105" t="str">
        <f t="shared" si="142"/>
        <v/>
      </c>
      <c r="AM105" t="str">
        <f t="shared" si="143"/>
        <v/>
      </c>
      <c r="AN105" t="str">
        <f t="shared" si="144"/>
        <v/>
      </c>
      <c r="AO105" t="str">
        <f t="shared" si="145"/>
        <v/>
      </c>
      <c r="AP105" t="str">
        <f t="shared" si="146"/>
        <v/>
      </c>
      <c r="AQ105" t="str">
        <f t="shared" si="147"/>
        <v/>
      </c>
      <c r="AR105" s="2" t="s">
        <v>334</v>
      </c>
      <c r="AS105" t="s">
        <v>290</v>
      </c>
      <c r="AT105" t="s">
        <v>300</v>
      </c>
      <c r="AU105" t="s">
        <v>294</v>
      </c>
      <c r="AV105" s="3" t="s">
        <v>301</v>
      </c>
      <c r="AW105" s="3" t="s">
        <v>302</v>
      </c>
      <c r="AX105" s="4" t="str">
        <f t="shared" si="225"/>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'has-drink':true, 'has-food':false},</v>
      </c>
      <c r="AY105" t="str">
        <f t="shared" si="226"/>
        <v>&lt;img src=@img/outdoor.png@&gt;</v>
      </c>
      <c r="AZ105" t="str">
        <f t="shared" si="227"/>
        <v>&lt;img src=@img/pets.png@&gt;</v>
      </c>
      <c r="BA105" t="str">
        <f t="shared" si="228"/>
        <v>&lt;img src=@img/easy.png@&gt;</v>
      </c>
      <c r="BB105" t="str">
        <f t="shared" si="229"/>
        <v>&lt;img src=@img/drinkicon.png@&gt;</v>
      </c>
      <c r="BC105" t="str">
        <f t="shared" si="230"/>
        <v/>
      </c>
      <c r="BD105" t="str">
        <f t="shared" si="231"/>
        <v>&lt;img src=@img/outdoor.png@&gt;&lt;img src=@img/pets.png@&gt;&lt;img src=@img/easy.png@&gt;&lt;img src=@img/drinkicon.png@&gt;</v>
      </c>
      <c r="BE105" t="str">
        <f t="shared" si="232"/>
        <v>outdoor pet drink easy low midtown</v>
      </c>
      <c r="BF105" t="str">
        <f t="shared" si="233"/>
        <v>Midtown</v>
      </c>
      <c r="BG105">
        <v>40.550355000000003</v>
      </c>
      <c r="BH105">
        <v>-105.07907</v>
      </c>
      <c r="BI105" t="str">
        <f t="shared" si="234"/>
        <v>[40.550355,-105.07907],</v>
      </c>
      <c r="BK105" t="str">
        <f>IF(BJ105&gt;0,"&lt;img src=@img/kidicon.png@&gt;","")</f>
        <v/>
      </c>
    </row>
    <row r="106" spans="2:64" ht="21" customHeight="1" x14ac:dyDescent="0.35">
      <c r="B106" t="s">
        <v>580</v>
      </c>
      <c r="C106" t="s">
        <v>304</v>
      </c>
      <c r="G106" s="6" t="s">
        <v>581</v>
      </c>
      <c r="W106" t="str">
        <f t="shared" si="188"/>
        <v/>
      </c>
      <c r="X106" t="str">
        <f t="shared" si="189"/>
        <v/>
      </c>
      <c r="Y106" t="str">
        <f t="shared" si="190"/>
        <v/>
      </c>
      <c r="Z106" t="str">
        <f t="shared" si="191"/>
        <v/>
      </c>
      <c r="AA106" t="str">
        <f t="shared" si="192"/>
        <v/>
      </c>
      <c r="AB106" t="str">
        <f t="shared" si="193"/>
        <v/>
      </c>
      <c r="AC106" t="str">
        <f t="shared" si="194"/>
        <v/>
      </c>
      <c r="AD106" t="str">
        <f t="shared" si="195"/>
        <v/>
      </c>
      <c r="AE106" t="str">
        <f t="shared" si="196"/>
        <v/>
      </c>
      <c r="AF106" t="str">
        <f t="shared" si="197"/>
        <v/>
      </c>
      <c r="AG106" t="str">
        <f t="shared" si="198"/>
        <v/>
      </c>
      <c r="AH106" t="str">
        <f t="shared" si="199"/>
        <v/>
      </c>
      <c r="AI106" t="str">
        <f t="shared" si="200"/>
        <v/>
      </c>
      <c r="AJ106" t="str">
        <f t="shared" si="201"/>
        <v/>
      </c>
      <c r="AK106" t="str">
        <f t="shared" si="141"/>
        <v/>
      </c>
      <c r="AL106" t="str">
        <f t="shared" si="142"/>
        <v/>
      </c>
      <c r="AM106" t="str">
        <f t="shared" si="143"/>
        <v/>
      </c>
      <c r="AN106" t="str">
        <f t="shared" si="144"/>
        <v/>
      </c>
      <c r="AO106" t="str">
        <f t="shared" si="145"/>
        <v/>
      </c>
      <c r="AP106" t="str">
        <f t="shared" si="146"/>
        <v/>
      </c>
      <c r="AQ106" t="str">
        <f t="shared" si="147"/>
        <v/>
      </c>
      <c r="AR106" s="9" t="s">
        <v>582</v>
      </c>
      <c r="AU106" t="s">
        <v>294</v>
      </c>
      <c r="AV106" s="3" t="s">
        <v>302</v>
      </c>
      <c r="AW106" s="3" t="s">
        <v>302</v>
      </c>
      <c r="AX106" s="4" t="str">
        <f t="shared" si="225"/>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6" t="str">
        <f t="shared" si="226"/>
        <v/>
      </c>
      <c r="AZ106" t="str">
        <f t="shared" si="227"/>
        <v/>
      </c>
      <c r="BA106" t="str">
        <f t="shared" si="228"/>
        <v>&lt;img src=@img/easy.png@&gt;</v>
      </c>
      <c r="BB106" t="str">
        <f t="shared" si="229"/>
        <v/>
      </c>
      <c r="BC106" t="str">
        <f t="shared" si="230"/>
        <v/>
      </c>
      <c r="BD106" t="str">
        <f t="shared" si="231"/>
        <v>&lt;img src=@img/easy.png@&gt;</v>
      </c>
      <c r="BE106" t="str">
        <f t="shared" si="232"/>
        <v>easy  midtown</v>
      </c>
      <c r="BF106" t="str">
        <f t="shared" si="233"/>
        <v>Midtown</v>
      </c>
      <c r="BG106">
        <v>40.555109999999999</v>
      </c>
      <c r="BH106">
        <v>-105.07836</v>
      </c>
      <c r="BI106" t="str">
        <f t="shared" si="234"/>
        <v>[40.55511,-105.07836],</v>
      </c>
    </row>
    <row r="107" spans="2:64" ht="21" customHeight="1" x14ac:dyDescent="0.35">
      <c r="B107" t="s">
        <v>527</v>
      </c>
      <c r="C107" t="s">
        <v>304</v>
      </c>
      <c r="D107" t="s">
        <v>528</v>
      </c>
      <c r="E107" t="s">
        <v>54</v>
      </c>
      <c r="G107" s="6" t="s">
        <v>529</v>
      </c>
      <c r="H107">
        <v>1400</v>
      </c>
      <c r="I107">
        <v>1700</v>
      </c>
      <c r="J107">
        <v>1400</v>
      </c>
      <c r="K107">
        <v>1700</v>
      </c>
      <c r="L107">
        <v>1400</v>
      </c>
      <c r="M107">
        <v>1700</v>
      </c>
      <c r="N107">
        <v>1400</v>
      </c>
      <c r="O107">
        <v>1700</v>
      </c>
      <c r="P107">
        <v>1400</v>
      </c>
      <c r="Q107">
        <v>1700</v>
      </c>
      <c r="R107">
        <v>1400</v>
      </c>
      <c r="S107">
        <v>1700</v>
      </c>
      <c r="T107">
        <v>1400</v>
      </c>
      <c r="U107">
        <v>1700</v>
      </c>
      <c r="V107" t="s">
        <v>530</v>
      </c>
      <c r="W107">
        <f t="shared" si="188"/>
        <v>14</v>
      </c>
      <c r="X107">
        <f t="shared" si="189"/>
        <v>17</v>
      </c>
      <c r="Y107">
        <f t="shared" si="190"/>
        <v>14</v>
      </c>
      <c r="Z107">
        <f t="shared" si="191"/>
        <v>17</v>
      </c>
      <c r="AA107">
        <f t="shared" si="192"/>
        <v>14</v>
      </c>
      <c r="AB107">
        <f t="shared" si="193"/>
        <v>17</v>
      </c>
      <c r="AC107">
        <f t="shared" si="194"/>
        <v>14</v>
      </c>
      <c r="AD107">
        <f t="shared" si="195"/>
        <v>17</v>
      </c>
      <c r="AE107">
        <f t="shared" si="196"/>
        <v>14</v>
      </c>
      <c r="AF107">
        <f t="shared" si="197"/>
        <v>17</v>
      </c>
      <c r="AG107">
        <f t="shared" si="198"/>
        <v>14</v>
      </c>
      <c r="AH107">
        <f t="shared" si="199"/>
        <v>17</v>
      </c>
      <c r="AI107">
        <f t="shared" si="200"/>
        <v>14</v>
      </c>
      <c r="AJ107">
        <f t="shared" si="201"/>
        <v>17</v>
      </c>
      <c r="AK107" t="str">
        <f t="shared" si="141"/>
        <v>2pm-5pm</v>
      </c>
      <c r="AL107" t="str">
        <f t="shared" si="142"/>
        <v>2pm-5pm</v>
      </c>
      <c r="AM107" t="str">
        <f t="shared" si="143"/>
        <v>2pm-5pm</v>
      </c>
      <c r="AN107" t="str">
        <f t="shared" si="144"/>
        <v>2pm-5pm</v>
      </c>
      <c r="AO107" t="str">
        <f t="shared" si="145"/>
        <v>2pm-5pm</v>
      </c>
      <c r="AP107" t="str">
        <f t="shared" si="146"/>
        <v>2pm-5pm</v>
      </c>
      <c r="AQ107" t="str">
        <f t="shared" si="147"/>
        <v>2pm-5pm</v>
      </c>
      <c r="AR107" s="2" t="s">
        <v>531</v>
      </c>
      <c r="AU107" t="s">
        <v>294</v>
      </c>
      <c r="AV107" s="3" t="s">
        <v>301</v>
      </c>
      <c r="AW107" s="3" t="s">
        <v>301</v>
      </c>
      <c r="AX107" s="4" t="str">
        <f t="shared" si="225"/>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7" t="str">
        <f t="shared" si="226"/>
        <v/>
      </c>
      <c r="AZ107" t="str">
        <f t="shared" si="227"/>
        <v/>
      </c>
      <c r="BA107" t="str">
        <f t="shared" si="228"/>
        <v>&lt;img src=@img/easy.png@&gt;</v>
      </c>
      <c r="BB107" t="str">
        <f t="shared" si="229"/>
        <v>&lt;img src=@img/drinkicon.png@&gt;</v>
      </c>
      <c r="BC107" t="str">
        <f t="shared" si="230"/>
        <v>&lt;img src=@img/foodicon.png@&gt;</v>
      </c>
      <c r="BD107" t="str">
        <f t="shared" si="231"/>
        <v>&lt;img src=@img/easy.png@&gt;&lt;img src=@img/drinkicon.png@&gt;&lt;img src=@img/foodicon.png@&gt;</v>
      </c>
      <c r="BE107" t="str">
        <f t="shared" si="232"/>
        <v>drink food easy low midtown</v>
      </c>
      <c r="BF107" t="str">
        <f t="shared" si="233"/>
        <v>Midtown</v>
      </c>
      <c r="BG107">
        <v>40.57291</v>
      </c>
      <c r="BH107">
        <v>-105.11539999999999</v>
      </c>
      <c r="BI107" t="str">
        <f t="shared" si="234"/>
        <v>[40.57291,-105.1154],</v>
      </c>
    </row>
    <row r="108" spans="2:64" ht="21" customHeight="1" x14ac:dyDescent="0.35">
      <c r="B108" t="s">
        <v>62</v>
      </c>
      <c r="C108" t="s">
        <v>418</v>
      </c>
      <c r="D108" t="s">
        <v>63</v>
      </c>
      <c r="E108" t="s">
        <v>35</v>
      </c>
      <c r="G108" s="1" t="s">
        <v>64</v>
      </c>
      <c r="W108" t="str">
        <f t="shared" si="188"/>
        <v/>
      </c>
      <c r="X108" t="str">
        <f t="shared" si="189"/>
        <v/>
      </c>
      <c r="Y108" t="str">
        <f t="shared" si="190"/>
        <v/>
      </c>
      <c r="Z108" t="str">
        <f t="shared" si="191"/>
        <v/>
      </c>
      <c r="AA108" t="str">
        <f t="shared" si="192"/>
        <v/>
      </c>
      <c r="AB108" t="str">
        <f t="shared" si="193"/>
        <v/>
      </c>
      <c r="AC108" t="str">
        <f t="shared" si="194"/>
        <v/>
      </c>
      <c r="AD108" t="str">
        <f t="shared" si="195"/>
        <v/>
      </c>
      <c r="AE108" t="str">
        <f t="shared" si="196"/>
        <v/>
      </c>
      <c r="AF108" t="str">
        <f t="shared" si="197"/>
        <v/>
      </c>
      <c r="AG108" t="str">
        <f t="shared" si="198"/>
        <v/>
      </c>
      <c r="AH108" t="str">
        <f t="shared" si="199"/>
        <v/>
      </c>
      <c r="AI108" t="str">
        <f t="shared" si="200"/>
        <v/>
      </c>
      <c r="AJ108" t="str">
        <f t="shared" si="201"/>
        <v/>
      </c>
      <c r="AK108" t="str">
        <f t="shared" si="141"/>
        <v/>
      </c>
      <c r="AL108" t="str">
        <f t="shared" si="142"/>
        <v/>
      </c>
      <c r="AM108" t="str">
        <f t="shared" si="143"/>
        <v/>
      </c>
      <c r="AN108" t="str">
        <f t="shared" si="144"/>
        <v/>
      </c>
      <c r="AO108" t="str">
        <f t="shared" si="145"/>
        <v/>
      </c>
      <c r="AP108" t="str">
        <f t="shared" si="146"/>
        <v/>
      </c>
      <c r="AQ108" t="str">
        <f t="shared" si="147"/>
        <v/>
      </c>
      <c r="AR108" t="s">
        <v>237</v>
      </c>
      <c r="AU108" t="s">
        <v>28</v>
      </c>
      <c r="AV108" s="3" t="s">
        <v>302</v>
      </c>
      <c r="AW108" s="3" t="s">
        <v>302</v>
      </c>
      <c r="AX108" s="4" t="str">
        <f t="shared" si="225"/>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8" t="str">
        <f t="shared" si="226"/>
        <v/>
      </c>
      <c r="AZ108" t="str">
        <f t="shared" si="227"/>
        <v/>
      </c>
      <c r="BA108" t="str">
        <f t="shared" si="228"/>
        <v>&lt;img src=@img/medium.png@&gt;</v>
      </c>
      <c r="BB108" t="str">
        <f t="shared" si="229"/>
        <v/>
      </c>
      <c r="BC108" t="str">
        <f t="shared" si="230"/>
        <v/>
      </c>
      <c r="BD108" t="str">
        <f t="shared" si="231"/>
        <v>&lt;img src=@img/medium.png@&gt;</v>
      </c>
      <c r="BE108" t="str">
        <f t="shared" si="232"/>
        <v>medium high old</v>
      </c>
      <c r="BF108" t="str">
        <f t="shared" si="233"/>
        <v>Old Town</v>
      </c>
      <c r="BG108">
        <v>40.587355000000002</v>
      </c>
      <c r="BH108">
        <v>-105.07316299999999</v>
      </c>
      <c r="BI108" t="str">
        <f t="shared" si="234"/>
        <v>[40.587355,-105.073163],</v>
      </c>
      <c r="BK108" t="str">
        <f>IF(BJ108&gt;0,"&lt;img src=@img/kidicon.png@&gt;","")</f>
        <v/>
      </c>
    </row>
    <row r="109" spans="2:64" ht="21" customHeight="1" x14ac:dyDescent="0.35">
      <c r="B109" t="s">
        <v>195</v>
      </c>
      <c r="C109" t="s">
        <v>418</v>
      </c>
      <c r="D109" t="s">
        <v>182</v>
      </c>
      <c r="E109" t="s">
        <v>423</v>
      </c>
      <c r="G109" t="s">
        <v>196</v>
      </c>
      <c r="W109" t="str">
        <f t="shared" si="188"/>
        <v/>
      </c>
      <c r="X109" t="str">
        <f t="shared" si="189"/>
        <v/>
      </c>
      <c r="Y109" t="str">
        <f t="shared" si="190"/>
        <v/>
      </c>
      <c r="Z109" t="str">
        <f t="shared" si="191"/>
        <v/>
      </c>
      <c r="AA109" t="str">
        <f t="shared" si="192"/>
        <v/>
      </c>
      <c r="AB109" t="str">
        <f t="shared" si="193"/>
        <v/>
      </c>
      <c r="AC109" t="str">
        <f t="shared" si="194"/>
        <v/>
      </c>
      <c r="AD109" t="str">
        <f t="shared" si="195"/>
        <v/>
      </c>
      <c r="AE109" t="str">
        <f t="shared" si="196"/>
        <v/>
      </c>
      <c r="AF109" t="str">
        <f t="shared" si="197"/>
        <v/>
      </c>
      <c r="AG109" t="str">
        <f t="shared" si="198"/>
        <v/>
      </c>
      <c r="AH109" t="str">
        <f t="shared" si="199"/>
        <v/>
      </c>
      <c r="AI109" t="str">
        <f t="shared" si="200"/>
        <v/>
      </c>
      <c r="AJ109" t="str">
        <f t="shared" si="201"/>
        <v/>
      </c>
      <c r="AK109" t="str">
        <f t="shared" si="141"/>
        <v/>
      </c>
      <c r="AL109" t="str">
        <f t="shared" si="142"/>
        <v/>
      </c>
      <c r="AM109" t="str">
        <f t="shared" si="143"/>
        <v/>
      </c>
      <c r="AN109" t="str">
        <f t="shared" si="144"/>
        <v/>
      </c>
      <c r="AO109" t="str">
        <f t="shared" si="145"/>
        <v/>
      </c>
      <c r="AP109" t="str">
        <f t="shared" si="146"/>
        <v/>
      </c>
      <c r="AQ109" t="str">
        <f t="shared" si="147"/>
        <v/>
      </c>
      <c r="AR109" s="2" t="s">
        <v>344</v>
      </c>
      <c r="AU109" t="s">
        <v>28</v>
      </c>
      <c r="AV109" s="3" t="s">
        <v>302</v>
      </c>
      <c r="AW109" s="3" t="s">
        <v>302</v>
      </c>
      <c r="AX109" s="4" t="str">
        <f t="shared" si="225"/>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09" t="str">
        <f t="shared" si="226"/>
        <v/>
      </c>
      <c r="AZ109" t="str">
        <f t="shared" si="227"/>
        <v/>
      </c>
      <c r="BA109" t="str">
        <f t="shared" si="228"/>
        <v>&lt;img src=@img/medium.png@&gt;</v>
      </c>
      <c r="BB109" t="str">
        <f t="shared" si="229"/>
        <v/>
      </c>
      <c r="BC109" t="str">
        <f t="shared" si="230"/>
        <v/>
      </c>
      <c r="BD109" t="str">
        <f t="shared" si="231"/>
        <v>&lt;img src=@img/medium.png@&gt;</v>
      </c>
      <c r="BE109" t="str">
        <f t="shared" si="232"/>
        <v>medium med old</v>
      </c>
      <c r="BF109" t="str">
        <f t="shared" si="233"/>
        <v>Old Town</v>
      </c>
      <c r="BG109">
        <v>40.590091999999999</v>
      </c>
      <c r="BH109">
        <v>-105.07255000000001</v>
      </c>
      <c r="BI109" t="str">
        <f t="shared" si="234"/>
        <v>[40.590092,-105.07255],</v>
      </c>
      <c r="BK109" t="str">
        <f>IF(BJ109&gt;0,"&lt;img src=@img/kidicon.png@&gt;","")</f>
        <v/>
      </c>
    </row>
    <row r="110" spans="2:64" ht="21" customHeight="1" x14ac:dyDescent="0.35">
      <c r="B110" t="s">
        <v>386</v>
      </c>
      <c r="C110" t="s">
        <v>418</v>
      </c>
      <c r="D110" t="s">
        <v>132</v>
      </c>
      <c r="E110" t="s">
        <v>423</v>
      </c>
      <c r="G110" s="12" t="s">
        <v>387</v>
      </c>
      <c r="W110" t="str">
        <f t="shared" si="188"/>
        <v/>
      </c>
      <c r="X110" t="str">
        <f t="shared" si="189"/>
        <v/>
      </c>
      <c r="Y110" t="str">
        <f t="shared" si="190"/>
        <v/>
      </c>
      <c r="Z110" t="str">
        <f t="shared" si="191"/>
        <v/>
      </c>
      <c r="AA110" t="str">
        <f t="shared" si="192"/>
        <v/>
      </c>
      <c r="AB110" t="str">
        <f t="shared" si="193"/>
        <v/>
      </c>
      <c r="AC110" t="str">
        <f t="shared" si="194"/>
        <v/>
      </c>
      <c r="AD110" t="str">
        <f t="shared" si="195"/>
        <v/>
      </c>
      <c r="AE110" t="str">
        <f t="shared" si="196"/>
        <v/>
      </c>
      <c r="AF110" t="str">
        <f t="shared" si="197"/>
        <v/>
      </c>
      <c r="AG110" t="str">
        <f t="shared" si="198"/>
        <v/>
      </c>
      <c r="AH110" t="str">
        <f t="shared" si="199"/>
        <v/>
      </c>
      <c r="AI110" t="str">
        <f t="shared" si="200"/>
        <v/>
      </c>
      <c r="AJ110" t="str">
        <f t="shared" si="201"/>
        <v/>
      </c>
      <c r="AK110" t="str">
        <f t="shared" si="141"/>
        <v/>
      </c>
      <c r="AL110" t="str">
        <f t="shared" si="142"/>
        <v/>
      </c>
      <c r="AM110" t="str">
        <f t="shared" si="143"/>
        <v/>
      </c>
      <c r="AN110" t="str">
        <f t="shared" si="144"/>
        <v/>
      </c>
      <c r="AO110" t="str">
        <f t="shared" si="145"/>
        <v/>
      </c>
      <c r="AP110" t="str">
        <f t="shared" si="146"/>
        <v/>
      </c>
      <c r="AQ110" t="str">
        <f t="shared" si="147"/>
        <v/>
      </c>
      <c r="AR110" t="s">
        <v>388</v>
      </c>
      <c r="AS110" t="s">
        <v>290</v>
      </c>
      <c r="AU110" t="s">
        <v>28</v>
      </c>
      <c r="AV110" s="3" t="s">
        <v>302</v>
      </c>
      <c r="AW110" s="3" t="s">
        <v>302</v>
      </c>
      <c r="AX110" s="4" t="str">
        <f t="shared" si="225"/>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10" t="str">
        <f t="shared" si="226"/>
        <v>&lt;img src=@img/outdoor.png@&gt;</v>
      </c>
      <c r="AZ110" t="str">
        <f t="shared" si="227"/>
        <v/>
      </c>
      <c r="BA110" t="str">
        <f t="shared" si="228"/>
        <v>&lt;img src=@img/medium.png@&gt;</v>
      </c>
      <c r="BB110" t="str">
        <f t="shared" si="229"/>
        <v/>
      </c>
      <c r="BC110" t="str">
        <f t="shared" si="230"/>
        <v/>
      </c>
      <c r="BD110" t="str">
        <f t="shared" si="231"/>
        <v>&lt;img src=@img/outdoor.png@&gt;&lt;img src=@img/medium.png@&gt;&lt;img src=@img/kidicon.png@&gt;</v>
      </c>
      <c r="BE110" t="str">
        <f t="shared" si="232"/>
        <v>outdoor medium med old kid</v>
      </c>
      <c r="BF110" t="str">
        <f t="shared" si="233"/>
        <v>Old Town</v>
      </c>
      <c r="BG110">
        <v>40.588638000000003</v>
      </c>
      <c r="BH110">
        <v>-105.077392</v>
      </c>
      <c r="BI110" t="str">
        <f t="shared" si="234"/>
        <v>[40.588638,-105.077392],</v>
      </c>
      <c r="BJ110" t="b">
        <v>1</v>
      </c>
      <c r="BK110" t="str">
        <f>IF(BJ110&gt;0,"&lt;img src=@img/kidicon.png@&gt;","")</f>
        <v>&lt;img src=@img/kidicon.png@&gt;</v>
      </c>
      <c r="BL110" t="s">
        <v>430</v>
      </c>
    </row>
    <row r="111" spans="2:64" ht="21" customHeight="1" x14ac:dyDescent="0.35">
      <c r="B111" t="s">
        <v>622</v>
      </c>
      <c r="C111" t="s">
        <v>421</v>
      </c>
      <c r="E111" t="s">
        <v>423</v>
      </c>
      <c r="G111" t="s">
        <v>645</v>
      </c>
      <c r="H111">
        <v>1600</v>
      </c>
      <c r="I111">
        <v>1900</v>
      </c>
      <c r="J111">
        <v>1600</v>
      </c>
      <c r="K111">
        <v>1900</v>
      </c>
      <c r="L111">
        <v>1600</v>
      </c>
      <c r="M111">
        <v>1900</v>
      </c>
      <c r="N111">
        <v>1600</v>
      </c>
      <c r="O111">
        <v>1900</v>
      </c>
      <c r="P111">
        <v>1600</v>
      </c>
      <c r="Q111">
        <v>2400</v>
      </c>
      <c r="R111">
        <v>1600</v>
      </c>
      <c r="S111">
        <v>1900</v>
      </c>
      <c r="T111">
        <v>1600</v>
      </c>
      <c r="U111">
        <v>1900</v>
      </c>
      <c r="V111" s="4" t="s">
        <v>778</v>
      </c>
      <c r="W111">
        <f t="shared" si="188"/>
        <v>16</v>
      </c>
      <c r="X111">
        <f t="shared" si="189"/>
        <v>19</v>
      </c>
      <c r="Y111">
        <f t="shared" si="190"/>
        <v>16</v>
      </c>
      <c r="Z111">
        <f t="shared" si="191"/>
        <v>19</v>
      </c>
      <c r="AA111">
        <f t="shared" si="192"/>
        <v>16</v>
      </c>
      <c r="AB111">
        <f t="shared" si="193"/>
        <v>19</v>
      </c>
      <c r="AC111">
        <f t="shared" si="194"/>
        <v>16</v>
      </c>
      <c r="AD111">
        <f t="shared" si="195"/>
        <v>19</v>
      </c>
      <c r="AE111">
        <f t="shared" si="196"/>
        <v>16</v>
      </c>
      <c r="AF111">
        <f t="shared" si="197"/>
        <v>24</v>
      </c>
      <c r="AG111">
        <f t="shared" si="198"/>
        <v>16</v>
      </c>
      <c r="AH111">
        <f t="shared" si="199"/>
        <v>19</v>
      </c>
      <c r="AI111">
        <f t="shared" si="200"/>
        <v>16</v>
      </c>
      <c r="AJ111">
        <f t="shared" si="201"/>
        <v>19</v>
      </c>
      <c r="AK111" t="str">
        <f t="shared" si="141"/>
        <v>4pm-7pm</v>
      </c>
      <c r="AL111" t="str">
        <f t="shared" si="142"/>
        <v>4pm-7pm</v>
      </c>
      <c r="AM111" t="str">
        <f t="shared" si="143"/>
        <v>4pm-7pm</v>
      </c>
      <c r="AN111" t="str">
        <f t="shared" si="144"/>
        <v>4pm-7pm</v>
      </c>
      <c r="AO111" t="str">
        <f t="shared" si="145"/>
        <v>4pm-12am</v>
      </c>
      <c r="AP111" t="str">
        <f t="shared" si="146"/>
        <v>4pm-7pm</v>
      </c>
      <c r="AQ111" t="str">
        <f t="shared" si="147"/>
        <v>4pm-7pm</v>
      </c>
      <c r="AR111" t="s">
        <v>670</v>
      </c>
      <c r="AS111" t="s">
        <v>290</v>
      </c>
      <c r="AU111" t="s">
        <v>28</v>
      </c>
      <c r="AV111" s="3" t="s">
        <v>301</v>
      </c>
      <c r="AW111" s="3" t="s">
        <v>301</v>
      </c>
      <c r="AX111" s="4" t="str">
        <f t="shared" si="225"/>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11" t="str">
        <f t="shared" si="226"/>
        <v>&lt;img src=@img/outdoor.png@&gt;</v>
      </c>
      <c r="AZ111" t="str">
        <f t="shared" si="227"/>
        <v/>
      </c>
      <c r="BA111" t="str">
        <f t="shared" si="228"/>
        <v>&lt;img src=@img/medium.png@&gt;</v>
      </c>
      <c r="BB111" t="str">
        <f t="shared" si="229"/>
        <v>&lt;img src=@img/drinkicon.png@&gt;</v>
      </c>
      <c r="BC111" t="str">
        <f t="shared" si="230"/>
        <v>&lt;img src=@img/foodicon.png@&gt;</v>
      </c>
      <c r="BD111" t="str">
        <f t="shared" si="231"/>
        <v>&lt;img src=@img/outdoor.png@&gt;&lt;img src=@img/medium.png@&gt;&lt;img src=@img/drinkicon.png@&gt;&lt;img src=@img/foodicon.png@&gt;</v>
      </c>
      <c r="BE111" t="str">
        <f t="shared" si="232"/>
        <v>outdoor drink food medium med cwest</v>
      </c>
      <c r="BF111" t="str">
        <f t="shared" si="233"/>
        <v>Campus West</v>
      </c>
      <c r="BG111">
        <v>40.575319999999998</v>
      </c>
      <c r="BH111">
        <v>-105.10038</v>
      </c>
      <c r="BI111" t="str">
        <f t="shared" si="234"/>
        <v>[40.57532,-105.10038],</v>
      </c>
    </row>
    <row r="112" spans="2:64" ht="21" customHeight="1" x14ac:dyDescent="0.35">
      <c r="B112" t="s">
        <v>121</v>
      </c>
      <c r="C112" t="s">
        <v>304</v>
      </c>
      <c r="D112" t="s">
        <v>104</v>
      </c>
      <c r="E112" t="s">
        <v>35</v>
      </c>
      <c r="G112" s="1" t="s">
        <v>122</v>
      </c>
      <c r="H112">
        <v>1500</v>
      </c>
      <c r="I112">
        <v>1800</v>
      </c>
      <c r="J112">
        <v>1500</v>
      </c>
      <c r="K112">
        <v>1800</v>
      </c>
      <c r="L112">
        <v>1500</v>
      </c>
      <c r="M112">
        <v>1800</v>
      </c>
      <c r="N112">
        <v>1500</v>
      </c>
      <c r="O112">
        <v>1800</v>
      </c>
      <c r="P112">
        <v>1500</v>
      </c>
      <c r="Q112">
        <v>1800</v>
      </c>
      <c r="R112">
        <v>1500</v>
      </c>
      <c r="S112">
        <v>1800</v>
      </c>
      <c r="T112">
        <v>1500</v>
      </c>
      <c r="U112">
        <v>1800</v>
      </c>
      <c r="V112" t="s">
        <v>478</v>
      </c>
      <c r="W112">
        <f t="shared" si="188"/>
        <v>15</v>
      </c>
      <c r="X112">
        <f t="shared" si="189"/>
        <v>18</v>
      </c>
      <c r="Y112">
        <f t="shared" si="190"/>
        <v>15</v>
      </c>
      <c r="Z112">
        <f t="shared" si="191"/>
        <v>18</v>
      </c>
      <c r="AA112">
        <f t="shared" si="192"/>
        <v>15</v>
      </c>
      <c r="AB112">
        <f t="shared" si="193"/>
        <v>18</v>
      </c>
      <c r="AC112">
        <f t="shared" si="194"/>
        <v>15</v>
      </c>
      <c r="AD112">
        <f t="shared" si="195"/>
        <v>18</v>
      </c>
      <c r="AE112">
        <f t="shared" si="196"/>
        <v>15</v>
      </c>
      <c r="AF112">
        <f t="shared" si="197"/>
        <v>18</v>
      </c>
      <c r="AG112">
        <f t="shared" si="198"/>
        <v>15</v>
      </c>
      <c r="AH112">
        <f t="shared" si="199"/>
        <v>18</v>
      </c>
      <c r="AI112">
        <f t="shared" si="200"/>
        <v>15</v>
      </c>
      <c r="AJ112">
        <f t="shared" si="201"/>
        <v>18</v>
      </c>
      <c r="AK112" t="str">
        <f t="shared" si="141"/>
        <v>3pm-6pm</v>
      </c>
      <c r="AL112" t="str">
        <f t="shared" si="142"/>
        <v>3pm-6pm</v>
      </c>
      <c r="AM112" t="str">
        <f t="shared" si="143"/>
        <v>3pm-6pm</v>
      </c>
      <c r="AN112" t="str">
        <f t="shared" si="144"/>
        <v>3pm-6pm</v>
      </c>
      <c r="AO112" t="str">
        <f t="shared" si="145"/>
        <v>3pm-6pm</v>
      </c>
      <c r="AP112" t="str">
        <f t="shared" si="146"/>
        <v>3pm-6pm</v>
      </c>
      <c r="AQ112" t="str">
        <f t="shared" si="147"/>
        <v>3pm-6pm</v>
      </c>
      <c r="AR112" s="2" t="s">
        <v>323</v>
      </c>
      <c r="AS112" t="s">
        <v>290</v>
      </c>
      <c r="AU112" t="s">
        <v>294</v>
      </c>
      <c r="AV112" s="3" t="s">
        <v>301</v>
      </c>
      <c r="AW112" s="3" t="s">
        <v>301</v>
      </c>
      <c r="AX112" s="4" t="str">
        <f t="shared" si="225"/>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Season Beer: $6 &lt;br&gt; Wines: $5 &lt;br&gt; Draft Beer: $1.50 off &lt;br&gt; Fish &amp; Chips with Beer: $24.95 &lt;br&gt; Wide range of appetizers", 'link':"http://www.themoothouse.com/", 'pricing':"high",   'phone-number': "", 'address': "2626 S College Ave, Fort Collins 80525", 'other-amenities': ['outdoor','','easy'], 'has-drink':true, 'has-food':true},</v>
      </c>
      <c r="AY112" t="str">
        <f t="shared" si="226"/>
        <v>&lt;img src=@img/outdoor.png@&gt;</v>
      </c>
      <c r="AZ112" t="str">
        <f t="shared" si="227"/>
        <v/>
      </c>
      <c r="BA112" t="str">
        <f t="shared" si="228"/>
        <v>&lt;img src=@img/easy.png@&gt;</v>
      </c>
      <c r="BB112" t="str">
        <f t="shared" si="229"/>
        <v>&lt;img src=@img/drinkicon.png@&gt;</v>
      </c>
      <c r="BC112" t="str">
        <f t="shared" si="230"/>
        <v>&lt;img src=@img/foodicon.png@&gt;</v>
      </c>
      <c r="BD112" t="str">
        <f t="shared" si="231"/>
        <v>&lt;img src=@img/outdoor.png@&gt;&lt;img src=@img/easy.png@&gt;&lt;img src=@img/drinkicon.png@&gt;&lt;img src=@img/foodicon.png@&gt;</v>
      </c>
      <c r="BE112" t="str">
        <f t="shared" si="232"/>
        <v>outdoor drink food easy high midtown</v>
      </c>
      <c r="BF112" t="str">
        <f t="shared" si="233"/>
        <v>Midtown</v>
      </c>
      <c r="BG112">
        <v>40.551181</v>
      </c>
      <c r="BH112">
        <v>-105.07652</v>
      </c>
      <c r="BI112" t="str">
        <f t="shared" si="234"/>
        <v>[40.551181,-105.07652],</v>
      </c>
      <c r="BK112" t="str">
        <f>IF(BJ112&gt;0,"&lt;img src=@img/kidicon.png@&gt;","")</f>
        <v/>
      </c>
    </row>
    <row r="113" spans="2:64" ht="21" customHeight="1" x14ac:dyDescent="0.35">
      <c r="B113" t="s">
        <v>770</v>
      </c>
      <c r="C113" t="s">
        <v>418</v>
      </c>
      <c r="E113" t="s">
        <v>54</v>
      </c>
      <c r="G113" s="1" t="s">
        <v>771</v>
      </c>
      <c r="H113">
        <v>1500</v>
      </c>
      <c r="I113">
        <v>1800</v>
      </c>
      <c r="J113">
        <v>1500</v>
      </c>
      <c r="K113">
        <v>1800</v>
      </c>
      <c r="L113">
        <v>1500</v>
      </c>
      <c r="M113">
        <v>1800</v>
      </c>
      <c r="N113">
        <v>1500</v>
      </c>
      <c r="O113">
        <v>1800</v>
      </c>
      <c r="P113">
        <v>1500</v>
      </c>
      <c r="Q113">
        <v>1800</v>
      </c>
      <c r="R113">
        <v>1500</v>
      </c>
      <c r="S113">
        <v>1800</v>
      </c>
      <c r="T113">
        <v>1500</v>
      </c>
      <c r="U113">
        <v>1800</v>
      </c>
      <c r="V113" t="s">
        <v>772</v>
      </c>
      <c r="W113">
        <f t="shared" ref="W113" si="235">IF(H113&gt;0,H113/100,"")</f>
        <v>15</v>
      </c>
      <c r="X113">
        <f t="shared" ref="X113" si="236">IF(I113&gt;0,I113/100,"")</f>
        <v>18</v>
      </c>
      <c r="Y113">
        <f t="shared" ref="Y113" si="237">IF(J113&gt;0,J113/100,"")</f>
        <v>15</v>
      </c>
      <c r="Z113">
        <f t="shared" ref="Z113" si="238">IF(K113&gt;0,K113/100,"")</f>
        <v>18</v>
      </c>
      <c r="AA113">
        <f t="shared" ref="AA113" si="239">IF(L113&gt;0,L113/100,"")</f>
        <v>15</v>
      </c>
      <c r="AB113">
        <f t="shared" ref="AB113" si="240">IF(M113&gt;0,M113/100,"")</f>
        <v>18</v>
      </c>
      <c r="AC113">
        <f t="shared" ref="AC113" si="241">IF(N113&gt;0,N113/100,"")</f>
        <v>15</v>
      </c>
      <c r="AD113">
        <f t="shared" ref="AD113" si="242">IF(O113&gt;0,O113/100,"")</f>
        <v>18</v>
      </c>
      <c r="AE113">
        <f t="shared" ref="AE113" si="243">IF(P113&gt;0,P113/100,"")</f>
        <v>15</v>
      </c>
      <c r="AF113">
        <f t="shared" ref="AF113" si="244">IF(Q113&gt;0,Q113/100,"")</f>
        <v>18</v>
      </c>
      <c r="AG113">
        <f t="shared" ref="AG113" si="245">IF(R113&gt;0,R113/100,"")</f>
        <v>15</v>
      </c>
      <c r="AH113">
        <f t="shared" ref="AH113" si="246">IF(S113&gt;0,S113/100,"")</f>
        <v>18</v>
      </c>
      <c r="AI113">
        <f t="shared" ref="AI113" si="247">IF(T113&gt;0,T113/100,"")</f>
        <v>15</v>
      </c>
      <c r="AJ113">
        <f t="shared" ref="AJ113" si="248">IF(U113&gt;0,U113/100,"")</f>
        <v>18</v>
      </c>
      <c r="AK113" t="str">
        <f t="shared" ref="AK113" si="249">IF(H113&gt;0,CONCATENATE(IF(W113&lt;=12,W113,W113-12),IF(OR(W113&lt;12,W113=24),"am","pm"),"-",IF(X113&lt;=12,X113,X113-12),IF(OR(X113&lt;12,X113=24),"am","pm")),"")</f>
        <v>3pm-6pm</v>
      </c>
      <c r="AL113" t="str">
        <f t="shared" ref="AL113" si="250">IF(J113&gt;0,CONCATENATE(IF(Y113&lt;=12,Y113,Y113-12),IF(OR(Y113&lt;12,Y113=24),"am","pm"),"-",IF(Z113&lt;=12,Z113,Z113-12),IF(OR(Z113&lt;12,Z113=24),"am","pm")),"")</f>
        <v>3pm-6pm</v>
      </c>
      <c r="AM113" t="str">
        <f t="shared" ref="AM113" si="251">IF(L113&gt;0,CONCATENATE(IF(AA113&lt;=12,AA113,AA113-12),IF(OR(AA113&lt;12,AA113=24),"am","pm"),"-",IF(AB113&lt;=12,AB113,AB113-12),IF(OR(AB113&lt;12,AB113=24),"am","pm")),"")</f>
        <v>3pm-6pm</v>
      </c>
      <c r="AN113" t="str">
        <f t="shared" ref="AN113" si="252">IF(N113&gt;0,CONCATENATE(IF(AC113&lt;=12,AC113,AC113-12),IF(OR(AC113&lt;12,AC113=24),"am","pm"),"-",IF(AD113&lt;=12,AD113,AD113-12),IF(OR(AD113&lt;12,AD113=24),"am","pm")),"")</f>
        <v>3pm-6pm</v>
      </c>
      <c r="AO113" t="str">
        <f t="shared" ref="AO113" si="253">IF(P113&gt;0,CONCATENATE(IF(AE113&lt;=12,AE113,AE113-12),IF(OR(AE113&lt;12,AE113=24),"am","pm"),"-",IF(AF113&lt;=12,AF113,AF113-12),IF(OR(AF113&lt;12,AF113=24),"am","pm")),"")</f>
        <v>3pm-6pm</v>
      </c>
      <c r="AP113" t="str">
        <f t="shared" ref="AP113" si="254">IF(R113&gt;0,CONCATENATE(IF(AG113&lt;=12,AG113,AG113-12),IF(OR(AG113&lt;12,AG113=24),"am","pm"),"-",IF(AH113&lt;=12,AH113,AH113-12),IF(OR(AH113&lt;12,AH113=24),"am","pm")),"")</f>
        <v>3pm-6pm</v>
      </c>
      <c r="AQ113" t="str">
        <f t="shared" ref="AQ113" si="255">IF(T113&gt;0,CONCATENATE(IF(AI113&lt;=12,AI113,AI113-12),IF(OR(AI113&lt;12,AI113=24),"am","pm"),"-",IF(AJ113&lt;=12,AJ113,AJ113-12),IF(OR(AJ113&lt;12,AJ113=24),"am","pm")),"")</f>
        <v>3pm-6pm</v>
      </c>
      <c r="AR113" s="2"/>
      <c r="AS113" t="s">
        <v>290</v>
      </c>
      <c r="AU113" t="s">
        <v>28</v>
      </c>
      <c r="AV113" s="3" t="s">
        <v>301</v>
      </c>
      <c r="AW113" s="3" t="s">
        <v>301</v>
      </c>
      <c r="AX113" s="4" t="str">
        <f t="shared" ref="AX113" si="256">CONCATENATE("{
    'name': """,B113,""",
    'area': ","""",C113,""",",
"'hours': {
      'sunday-start':","""",H113,"""",", 'sunday-end':","""",I113,"""",", 'monday-start':","""",J113,"""",", 'monday-end':","""",K113,"""",", 'tuesday-start':","""",L113,"""",", 'tuesday-end':","""",M113,""", 'wednesday-start':","""",N113,""", 'wednesday-end':","""",O113,""", 'thursday-start':","""",P113,""", 'thursday-end':","""",Q113,""", 'friday-start':","""",R113,""", 'friday-end':","""",S113,""", 'saturday-start':","""",T113,""", 'saturday-end':","""",U113,"""","},","  'description': ","""",V113,"""",", 'link':","""",AR113,"""",", 'pricing':","""",E113,"""",",   'phone-number': ","""",F113,"""",", 'address': ","""",G113,"""",", 'other-amenities': [","'",AS113,"','",AT113,"','",AU113,"'","]",", 'has-drink':",AV113,", 'has-food':",AW113,"},")</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 'link':"", 'pricing':"low",   'phone-number': "", 'address': " 261 S College Ave, Fort Collins, CO 80521", 'other-amenities': ['outdoor','','medium'], 'has-drink':true, 'has-food':true},</v>
      </c>
      <c r="AY113" t="str">
        <f t="shared" ref="AY113" si="257">IF(AS113&gt;0,"&lt;img src=@img/outdoor.png@&gt;","")</f>
        <v>&lt;img src=@img/outdoor.png@&gt;</v>
      </c>
      <c r="AZ113" t="str">
        <f t="shared" ref="AZ113" si="258">IF(AT113&gt;0,"&lt;img src=@img/pets.png@&gt;","")</f>
        <v/>
      </c>
      <c r="BA113" t="str">
        <f t="shared" ref="BA113" si="259">IF(AU113="hard","&lt;img src=@img/hard.png@&gt;",IF(AU113="medium","&lt;img src=@img/medium.png@&gt;",IF(AU113="easy","&lt;img src=@img/easy.png@&gt;","")))</f>
        <v>&lt;img src=@img/medium.png@&gt;</v>
      </c>
      <c r="BB113" t="str">
        <f t="shared" ref="BB113" si="260">IF(AV113="true","&lt;img src=@img/drinkicon.png@&gt;","")</f>
        <v>&lt;img src=@img/drinkicon.png@&gt;</v>
      </c>
      <c r="BC113" t="str">
        <f t="shared" ref="BC113" si="261">IF(AW113="true","&lt;img src=@img/foodicon.png@&gt;","")</f>
        <v>&lt;img src=@img/foodicon.png@&gt;</v>
      </c>
      <c r="BD113" t="str">
        <f t="shared" ref="BD113" si="262">CONCATENATE(AY113,AZ113,BA113,BB113,BC113,BK113)</f>
        <v>&lt;img src=@img/outdoor.png@&gt;&lt;img src=@img/medium.png@&gt;&lt;img src=@img/drinkicon.png@&gt;&lt;img src=@img/foodicon.png@&gt;</v>
      </c>
      <c r="BE113" t="str">
        <f t="shared" ref="BE113" si="263">CONCATENATE(IF(AS113&gt;0,"outdoor ",""),IF(AT113&gt;0,"pet ",""),IF(AV113="true","drink ",""),IF(AW113="true","food ",""),AU113," ",E113," ",C113,IF(BJ113=TRUE," kid",""))</f>
        <v>outdoor drink food medium low old</v>
      </c>
      <c r="BF113" t="str">
        <f t="shared" si="233"/>
        <v>Old Town</v>
      </c>
      <c r="BG113">
        <v>40.584411699999997</v>
      </c>
      <c r="BH113">
        <v>-105.07727819999999</v>
      </c>
      <c r="BI113" t="str">
        <f t="shared" si="234"/>
        <v>[40.5844117,-105.0772782],</v>
      </c>
    </row>
    <row r="114" spans="2:64" ht="21" customHeight="1" x14ac:dyDescent="0.35">
      <c r="B114" t="s">
        <v>166</v>
      </c>
      <c r="C114" t="s">
        <v>303</v>
      </c>
      <c r="D114" t="s">
        <v>154</v>
      </c>
      <c r="E114" t="s">
        <v>54</v>
      </c>
      <c r="G114" t="s">
        <v>167</v>
      </c>
      <c r="H114">
        <v>1500</v>
      </c>
      <c r="I114">
        <v>1900</v>
      </c>
      <c r="J114">
        <v>1100</v>
      </c>
      <c r="K114">
        <v>2030</v>
      </c>
      <c r="L114">
        <v>1500</v>
      </c>
      <c r="M114">
        <v>1900</v>
      </c>
      <c r="N114">
        <v>1500</v>
      </c>
      <c r="O114">
        <v>1900</v>
      </c>
      <c r="P114">
        <v>1500</v>
      </c>
      <c r="Q114">
        <v>1900</v>
      </c>
      <c r="R114">
        <v>1500</v>
      </c>
      <c r="S114">
        <v>1900</v>
      </c>
      <c r="T114">
        <v>1500</v>
      </c>
      <c r="U114">
        <v>1900</v>
      </c>
      <c r="V114" t="s">
        <v>479</v>
      </c>
      <c r="W114">
        <f t="shared" si="188"/>
        <v>15</v>
      </c>
      <c r="X114">
        <f t="shared" si="189"/>
        <v>19</v>
      </c>
      <c r="Y114">
        <f t="shared" si="190"/>
        <v>11</v>
      </c>
      <c r="Z114">
        <f t="shared" si="191"/>
        <v>20.3</v>
      </c>
      <c r="AA114">
        <f t="shared" si="192"/>
        <v>15</v>
      </c>
      <c r="AB114">
        <f t="shared" si="193"/>
        <v>19</v>
      </c>
      <c r="AC114">
        <f t="shared" si="194"/>
        <v>15</v>
      </c>
      <c r="AD114">
        <f t="shared" si="195"/>
        <v>19</v>
      </c>
      <c r="AE114">
        <f t="shared" si="196"/>
        <v>15</v>
      </c>
      <c r="AF114">
        <f t="shared" si="197"/>
        <v>19</v>
      </c>
      <c r="AG114">
        <f t="shared" si="198"/>
        <v>15</v>
      </c>
      <c r="AH114">
        <f t="shared" si="199"/>
        <v>19</v>
      </c>
      <c r="AI114">
        <f t="shared" si="200"/>
        <v>15</v>
      </c>
      <c r="AJ114">
        <f t="shared" si="201"/>
        <v>19</v>
      </c>
      <c r="AK114" t="str">
        <f t="shared" si="141"/>
        <v>3pm-7pm</v>
      </c>
      <c r="AL114" t="str">
        <f t="shared" si="142"/>
        <v>11am-8.3pm</v>
      </c>
      <c r="AM114" t="str">
        <f t="shared" si="143"/>
        <v>3pm-7pm</v>
      </c>
      <c r="AN114" t="str">
        <f t="shared" si="144"/>
        <v>3pm-7pm</v>
      </c>
      <c r="AO114" t="str">
        <f t="shared" si="145"/>
        <v>3pm-7pm</v>
      </c>
      <c r="AP114" t="str">
        <f t="shared" si="146"/>
        <v>3pm-7pm</v>
      </c>
      <c r="AQ114" t="str">
        <f t="shared" si="147"/>
        <v>3pm-7pm</v>
      </c>
      <c r="AR114" s="2" t="s">
        <v>335</v>
      </c>
      <c r="AU114" t="s">
        <v>294</v>
      </c>
      <c r="AV114" s="3" t="s">
        <v>301</v>
      </c>
      <c r="AW114" s="3" t="s">
        <v>302</v>
      </c>
      <c r="AX114" s="4" t="str">
        <f t="shared" si="225"/>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4" t="str">
        <f t="shared" si="226"/>
        <v/>
      </c>
      <c r="AZ114" t="str">
        <f t="shared" si="227"/>
        <v/>
      </c>
      <c r="BA114" t="str">
        <f t="shared" si="228"/>
        <v>&lt;img src=@img/easy.png@&gt;</v>
      </c>
      <c r="BB114" t="str">
        <f t="shared" si="229"/>
        <v>&lt;img src=@img/drinkicon.png@&gt;</v>
      </c>
      <c r="BC114" t="str">
        <f t="shared" si="230"/>
        <v/>
      </c>
      <c r="BD114" t="str">
        <f t="shared" si="231"/>
        <v>&lt;img src=@img/easy.png@&gt;&lt;img src=@img/drinkicon.png@&gt;</v>
      </c>
      <c r="BE114" t="str">
        <f t="shared" si="232"/>
        <v>drink easy low campus</v>
      </c>
      <c r="BF114" t="str">
        <f t="shared" si="233"/>
        <v>Near Campus</v>
      </c>
      <c r="BG114">
        <v>40.566623999999997</v>
      </c>
      <c r="BH114">
        <v>-105.07869100000001</v>
      </c>
      <c r="BI114" t="str">
        <f t="shared" si="234"/>
        <v>[40.566624,-105.078691],</v>
      </c>
      <c r="BK114" t="str">
        <f>IF(BJ114&gt;0,"&lt;img src=@img/kidicon.png@&gt;","")</f>
        <v/>
      </c>
    </row>
    <row r="115" spans="2:64" ht="21" customHeight="1" x14ac:dyDescent="0.35">
      <c r="B115" t="s">
        <v>197</v>
      </c>
      <c r="C115" t="s">
        <v>418</v>
      </c>
      <c r="D115" t="s">
        <v>266</v>
      </c>
      <c r="E115" t="s">
        <v>423</v>
      </c>
      <c r="G115" t="s">
        <v>198</v>
      </c>
      <c r="W115" t="str">
        <f t="shared" si="188"/>
        <v/>
      </c>
      <c r="X115" t="str">
        <f t="shared" si="189"/>
        <v/>
      </c>
      <c r="Y115" t="str">
        <f t="shared" si="190"/>
        <v/>
      </c>
      <c r="Z115" t="str">
        <f t="shared" si="191"/>
        <v/>
      </c>
      <c r="AA115" t="str">
        <f t="shared" si="192"/>
        <v/>
      </c>
      <c r="AB115" t="str">
        <f t="shared" si="193"/>
        <v/>
      </c>
      <c r="AC115" t="str">
        <f t="shared" si="194"/>
        <v/>
      </c>
      <c r="AD115" t="str">
        <f t="shared" si="195"/>
        <v/>
      </c>
      <c r="AE115" t="str">
        <f t="shared" si="196"/>
        <v/>
      </c>
      <c r="AF115" t="str">
        <f t="shared" si="197"/>
        <v/>
      </c>
      <c r="AG115" t="str">
        <f t="shared" si="198"/>
        <v/>
      </c>
      <c r="AH115" t="str">
        <f t="shared" si="199"/>
        <v/>
      </c>
      <c r="AI115" t="str">
        <f t="shared" si="200"/>
        <v/>
      </c>
      <c r="AJ115" t="str">
        <f t="shared" si="201"/>
        <v/>
      </c>
      <c r="AK115" t="str">
        <f t="shared" si="141"/>
        <v/>
      </c>
      <c r="AL115" t="str">
        <f t="shared" si="142"/>
        <v/>
      </c>
      <c r="AM115" t="str">
        <f t="shared" si="143"/>
        <v/>
      </c>
      <c r="AN115" t="str">
        <f t="shared" si="144"/>
        <v/>
      </c>
      <c r="AO115" t="str">
        <f t="shared" si="145"/>
        <v/>
      </c>
      <c r="AP115" t="str">
        <f t="shared" si="146"/>
        <v/>
      </c>
      <c r="AQ115" t="str">
        <f t="shared" si="147"/>
        <v/>
      </c>
      <c r="AR115" s="2" t="s">
        <v>345</v>
      </c>
      <c r="AS115" t="s">
        <v>290</v>
      </c>
      <c r="AT115" t="s">
        <v>300</v>
      </c>
      <c r="AU115" t="s">
        <v>28</v>
      </c>
      <c r="AV115" s="3" t="s">
        <v>302</v>
      </c>
      <c r="AW115" s="3" t="s">
        <v>302</v>
      </c>
      <c r="AX115" s="4" t="str">
        <f t="shared" si="225"/>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5" t="str">
        <f t="shared" si="226"/>
        <v>&lt;img src=@img/outdoor.png@&gt;</v>
      </c>
      <c r="AZ115" t="str">
        <f t="shared" si="227"/>
        <v>&lt;img src=@img/pets.png@&gt;</v>
      </c>
      <c r="BA115" t="str">
        <f t="shared" si="228"/>
        <v>&lt;img src=@img/medium.png@&gt;</v>
      </c>
      <c r="BB115" t="str">
        <f t="shared" si="229"/>
        <v/>
      </c>
      <c r="BC115" t="str">
        <f t="shared" si="230"/>
        <v/>
      </c>
      <c r="BD115" t="str">
        <f t="shared" si="231"/>
        <v>&lt;img src=@img/outdoor.png@&gt;&lt;img src=@img/pets.png@&gt;&lt;img src=@img/medium.png@&gt;</v>
      </c>
      <c r="BE115" t="str">
        <f t="shared" si="232"/>
        <v>outdoor pet medium med old</v>
      </c>
      <c r="BF115" t="str">
        <f t="shared" si="233"/>
        <v>Old Town</v>
      </c>
      <c r="BG115">
        <v>40.593415</v>
      </c>
      <c r="BH115">
        <v>-105.066874</v>
      </c>
      <c r="BI115" t="str">
        <f t="shared" si="234"/>
        <v>[40.593415,-105.066874],</v>
      </c>
      <c r="BK115" t="str">
        <f>IF(BJ115&gt;0,"&lt;img src=@img/kidicon.png@&gt;","")</f>
        <v/>
      </c>
    </row>
    <row r="116" spans="2:64" ht="21" customHeight="1" x14ac:dyDescent="0.35">
      <c r="B116" t="s">
        <v>168</v>
      </c>
      <c r="C116" t="s">
        <v>303</v>
      </c>
      <c r="D116" t="s">
        <v>57</v>
      </c>
      <c r="E116" t="s">
        <v>423</v>
      </c>
      <c r="G116" t="s">
        <v>169</v>
      </c>
      <c r="J116">
        <v>1530</v>
      </c>
      <c r="K116">
        <v>2100</v>
      </c>
      <c r="L116">
        <v>1530</v>
      </c>
      <c r="M116">
        <v>1800</v>
      </c>
      <c r="N116">
        <v>1530</v>
      </c>
      <c r="O116">
        <v>1800</v>
      </c>
      <c r="P116">
        <v>1530</v>
      </c>
      <c r="Q116">
        <v>1800</v>
      </c>
      <c r="R116">
        <v>1530</v>
      </c>
      <c r="S116">
        <v>1800</v>
      </c>
      <c r="V116" t="s">
        <v>804</v>
      </c>
      <c r="W116" t="str">
        <f t="shared" si="188"/>
        <v/>
      </c>
      <c r="X116" t="str">
        <f t="shared" si="189"/>
        <v/>
      </c>
      <c r="Y116">
        <f t="shared" si="190"/>
        <v>15.3</v>
      </c>
      <c r="Z116">
        <f t="shared" si="191"/>
        <v>21</v>
      </c>
      <c r="AA116">
        <f t="shared" si="192"/>
        <v>15.3</v>
      </c>
      <c r="AB116">
        <f t="shared" si="193"/>
        <v>18</v>
      </c>
      <c r="AC116">
        <f t="shared" si="194"/>
        <v>15.3</v>
      </c>
      <c r="AD116">
        <f t="shared" si="195"/>
        <v>18</v>
      </c>
      <c r="AE116">
        <f t="shared" si="196"/>
        <v>15.3</v>
      </c>
      <c r="AF116">
        <f t="shared" si="197"/>
        <v>18</v>
      </c>
      <c r="AG116">
        <f t="shared" si="198"/>
        <v>15.3</v>
      </c>
      <c r="AH116">
        <f t="shared" si="199"/>
        <v>18</v>
      </c>
      <c r="AI116" t="str">
        <f t="shared" si="200"/>
        <v/>
      </c>
      <c r="AJ116" t="str">
        <f t="shared" si="201"/>
        <v/>
      </c>
      <c r="AK116" t="str">
        <f t="shared" si="141"/>
        <v/>
      </c>
      <c r="AL116" t="str">
        <f t="shared" si="142"/>
        <v>3.3pm-9pm</v>
      </c>
      <c r="AM116" t="str">
        <f t="shared" si="143"/>
        <v>3.3pm-6pm</v>
      </c>
      <c r="AN116" t="str">
        <f t="shared" si="144"/>
        <v>3.3pm-6pm</v>
      </c>
      <c r="AO116" t="str">
        <f t="shared" si="145"/>
        <v>3.3pm-6pm</v>
      </c>
      <c r="AP116" t="str">
        <f t="shared" si="146"/>
        <v>3.3pm-6pm</v>
      </c>
      <c r="AQ116" t="str">
        <f t="shared" si="147"/>
        <v/>
      </c>
      <c r="AR116" s="2" t="s">
        <v>336</v>
      </c>
      <c r="AS116" t="s">
        <v>290</v>
      </c>
      <c r="AU116" t="s">
        <v>294</v>
      </c>
      <c r="AV116" s="3" t="s">
        <v>301</v>
      </c>
      <c r="AW116" s="3" t="s">
        <v>301</v>
      </c>
      <c r="AX116" s="4" t="str">
        <f t="shared" si="225"/>
        <v>{
    'name': "Nick's Italian",
    'area': "campus",'hours': {
      'sunday-start':"", 'sunday-end':"", 'monday-start':"1530", 'monday-end':"2100", 'tuesday-start':"1530", 'tuesday-end':"1800", 'wednesday-start':"1530", 'wednesday-end':"1800", 'thursday-start':"1530", 'thursday-end':"1800", 'friday-start':"1530", 'friday-end':"1800", 'saturday-start':"", 'saturday-end':""},  'description': "Draft beers $3.00 &lt;br&gt; Budwiser $2.00 &lt;br&gt; House Wine $3.75 &lt;br&gt;$3.00 Pizza by the slice&lt;br&gt;$5.00 Fried Mozzarella&lt;br&gt;$4.00 Parmesan Fries&lt;br&gt;$5.00 Fried Calamari&lt;br&gt;$5.00 Chicken Wings&lt;br&gt;&lt;b&gt;Wine Mondays!&lt;/b&gt;Half off all bottles of wine from 5 to 9pm on Mondays", 'link':"http://www.nicksfc.com/", 'pricing':"med",   'phone-number': "", 'address': "1100 S. College Avenue, Fort Collins, CO 80524", 'other-amenities': ['outdoor','','easy'], 'has-drink':true, 'has-food':true},</v>
      </c>
      <c r="AY116" t="str">
        <f t="shared" si="226"/>
        <v>&lt;img src=@img/outdoor.png@&gt;</v>
      </c>
      <c r="AZ116" t="str">
        <f t="shared" si="227"/>
        <v/>
      </c>
      <c r="BA116" t="str">
        <f t="shared" si="228"/>
        <v>&lt;img src=@img/easy.png@&gt;</v>
      </c>
      <c r="BB116" t="str">
        <f t="shared" si="229"/>
        <v>&lt;img src=@img/drinkicon.png@&gt;</v>
      </c>
      <c r="BC116" t="str">
        <f t="shared" si="230"/>
        <v>&lt;img src=@img/foodicon.png@&gt;</v>
      </c>
      <c r="BD116" t="str">
        <f t="shared" si="231"/>
        <v>&lt;img src=@img/outdoor.png@&gt;&lt;img src=@img/easy.png@&gt;&lt;img src=@img/drinkicon.png@&gt;&lt;img src=@img/foodicon.png@&gt;&lt;img src=@img/kidicon.png@&gt;</v>
      </c>
      <c r="BE116" t="str">
        <f t="shared" si="232"/>
        <v>outdoor drink food easy med campus kid</v>
      </c>
      <c r="BF116" t="str">
        <f t="shared" si="233"/>
        <v>Near Campus</v>
      </c>
      <c r="BG116">
        <v>40.572982000000003</v>
      </c>
      <c r="BH116">
        <v>-105.076702</v>
      </c>
      <c r="BI116" t="str">
        <f t="shared" si="234"/>
        <v>[40.572982,-105.076702],</v>
      </c>
      <c r="BJ116" t="b">
        <v>1</v>
      </c>
      <c r="BK116" t="str">
        <f>IF(BJ116&gt;0,"&lt;img src=@img/kidicon.png@&gt;","")</f>
        <v>&lt;img src=@img/kidicon.png@&gt;</v>
      </c>
      <c r="BL116" t="s">
        <v>433</v>
      </c>
    </row>
    <row r="117" spans="2:64" ht="21" customHeight="1" x14ac:dyDescent="0.35">
      <c r="B117" t="s">
        <v>621</v>
      </c>
      <c r="C117" t="s">
        <v>419</v>
      </c>
      <c r="E117" t="s">
        <v>423</v>
      </c>
      <c r="G117" t="s">
        <v>644</v>
      </c>
      <c r="W117" t="str">
        <f t="shared" si="188"/>
        <v/>
      </c>
      <c r="X117" t="str">
        <f t="shared" si="189"/>
        <v/>
      </c>
      <c r="Y117" t="str">
        <f t="shared" si="190"/>
        <v/>
      </c>
      <c r="Z117" t="str">
        <f t="shared" si="191"/>
        <v/>
      </c>
      <c r="AA117" t="str">
        <f t="shared" si="192"/>
        <v/>
      </c>
      <c r="AB117" t="str">
        <f t="shared" si="193"/>
        <v/>
      </c>
      <c r="AC117" t="str">
        <f t="shared" si="194"/>
        <v/>
      </c>
      <c r="AD117" t="str">
        <f t="shared" si="195"/>
        <v/>
      </c>
      <c r="AE117" t="str">
        <f t="shared" si="196"/>
        <v/>
      </c>
      <c r="AF117" t="str">
        <f t="shared" si="197"/>
        <v/>
      </c>
      <c r="AG117" t="str">
        <f t="shared" si="198"/>
        <v/>
      </c>
      <c r="AH117" t="str">
        <f t="shared" si="199"/>
        <v/>
      </c>
      <c r="AI117" t="str">
        <f t="shared" si="200"/>
        <v/>
      </c>
      <c r="AJ117" t="str">
        <f t="shared" si="201"/>
        <v/>
      </c>
      <c r="AK117" t="str">
        <f t="shared" si="141"/>
        <v/>
      </c>
      <c r="AL117" t="str">
        <f t="shared" si="142"/>
        <v/>
      </c>
      <c r="AM117" t="str">
        <f t="shared" si="143"/>
        <v/>
      </c>
      <c r="AN117" t="str">
        <f t="shared" si="144"/>
        <v/>
      </c>
      <c r="AO117" t="str">
        <f t="shared" si="145"/>
        <v/>
      </c>
      <c r="AP117" t="str">
        <f t="shared" si="146"/>
        <v/>
      </c>
      <c r="AQ117" t="str">
        <f t="shared" si="147"/>
        <v/>
      </c>
      <c r="AR117" t="s">
        <v>671</v>
      </c>
      <c r="AU117" t="s">
        <v>294</v>
      </c>
      <c r="AV117" s="3" t="s">
        <v>302</v>
      </c>
      <c r="AW117" s="3" t="s">
        <v>302</v>
      </c>
      <c r="AX117" s="4" t="str">
        <f t="shared" si="225"/>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7" t="str">
        <f t="shared" si="226"/>
        <v/>
      </c>
      <c r="AZ117" t="str">
        <f t="shared" si="227"/>
        <v/>
      </c>
      <c r="BA117" t="str">
        <f t="shared" si="228"/>
        <v>&lt;img src=@img/easy.png@&gt;</v>
      </c>
      <c r="BB117" t="str">
        <f t="shared" si="229"/>
        <v/>
      </c>
      <c r="BC117" t="str">
        <f t="shared" si="230"/>
        <v/>
      </c>
      <c r="BD117" t="str">
        <f t="shared" si="231"/>
        <v>&lt;img src=@img/easy.png@&gt;</v>
      </c>
      <c r="BE117" t="str">
        <f t="shared" si="232"/>
        <v>easy med nfoco</v>
      </c>
      <c r="BF117" t="str">
        <f t="shared" si="233"/>
        <v>North Foco</v>
      </c>
      <c r="BG117">
        <v>40.583579999999998</v>
      </c>
      <c r="BH117">
        <v>-105.04801</v>
      </c>
      <c r="BI117" t="str">
        <f t="shared" si="234"/>
        <v>[40.58358,-105.04801],</v>
      </c>
    </row>
    <row r="118" spans="2:64" ht="21" customHeight="1" x14ac:dyDescent="0.35">
      <c r="B118" t="s">
        <v>123</v>
      </c>
      <c r="C118" t="s">
        <v>304</v>
      </c>
      <c r="D118" t="s">
        <v>124</v>
      </c>
      <c r="E118" t="s">
        <v>423</v>
      </c>
      <c r="G118" s="1" t="s">
        <v>125</v>
      </c>
      <c r="W118" t="str">
        <f t="shared" si="188"/>
        <v/>
      </c>
      <c r="X118" t="str">
        <f t="shared" si="189"/>
        <v/>
      </c>
      <c r="Y118" t="str">
        <f t="shared" si="190"/>
        <v/>
      </c>
      <c r="Z118" t="str">
        <f t="shared" si="191"/>
        <v/>
      </c>
      <c r="AA118" t="str">
        <f t="shared" si="192"/>
        <v/>
      </c>
      <c r="AB118" t="str">
        <f t="shared" si="193"/>
        <v/>
      </c>
      <c r="AC118" t="str">
        <f t="shared" si="194"/>
        <v/>
      </c>
      <c r="AD118" t="str">
        <f t="shared" si="195"/>
        <v/>
      </c>
      <c r="AE118" t="str">
        <f t="shared" si="196"/>
        <v/>
      </c>
      <c r="AF118" t="str">
        <f t="shared" si="197"/>
        <v/>
      </c>
      <c r="AG118" t="str">
        <f t="shared" si="198"/>
        <v/>
      </c>
      <c r="AH118" t="str">
        <f t="shared" si="199"/>
        <v/>
      </c>
      <c r="AI118" t="str">
        <f t="shared" si="200"/>
        <v/>
      </c>
      <c r="AJ118" t="str">
        <f t="shared" si="201"/>
        <v/>
      </c>
      <c r="AK118" t="str">
        <f t="shared" si="141"/>
        <v/>
      </c>
      <c r="AL118" t="str">
        <f t="shared" si="142"/>
        <v/>
      </c>
      <c r="AM118" t="str">
        <f t="shared" si="143"/>
        <v/>
      </c>
      <c r="AN118" t="str">
        <f t="shared" si="144"/>
        <v/>
      </c>
      <c r="AO118" t="str">
        <f t="shared" si="145"/>
        <v/>
      </c>
      <c r="AP118" t="str">
        <f t="shared" si="146"/>
        <v/>
      </c>
      <c r="AQ118" t="str">
        <f t="shared" si="147"/>
        <v/>
      </c>
      <c r="AR118" s="5" t="s">
        <v>244</v>
      </c>
      <c r="AU118" t="s">
        <v>294</v>
      </c>
      <c r="AV118" s="3" t="s">
        <v>302</v>
      </c>
      <c r="AW118" s="3" t="s">
        <v>302</v>
      </c>
      <c r="AX118" s="4" t="str">
        <f t="shared" si="225"/>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8" t="str">
        <f t="shared" si="226"/>
        <v/>
      </c>
      <c r="AZ118" t="str">
        <f t="shared" si="227"/>
        <v/>
      </c>
      <c r="BA118" t="str">
        <f t="shared" si="228"/>
        <v>&lt;img src=@img/easy.png@&gt;</v>
      </c>
      <c r="BB118" t="str">
        <f t="shared" si="229"/>
        <v/>
      </c>
      <c r="BC118" t="str">
        <f t="shared" si="230"/>
        <v/>
      </c>
      <c r="BD118" t="str">
        <f t="shared" si="231"/>
        <v>&lt;img src=@img/easy.png@&gt;</v>
      </c>
      <c r="BE118" t="str">
        <f t="shared" si="232"/>
        <v>easy med midtown</v>
      </c>
      <c r="BF118" t="str">
        <f t="shared" si="233"/>
        <v>Midtown</v>
      </c>
      <c r="BG118">
        <v>40.549143999999998</v>
      </c>
      <c r="BH118">
        <v>-105.076063</v>
      </c>
      <c r="BI118" t="str">
        <f t="shared" si="234"/>
        <v>[40.549144,-105.076063],</v>
      </c>
      <c r="BK118" t="str">
        <f>IF(BJ118&gt;0,"&lt;img src=@img/kidicon.png@&gt;","")</f>
        <v/>
      </c>
    </row>
    <row r="119" spans="2:64" ht="21" customHeight="1" x14ac:dyDescent="0.35">
      <c r="B119" t="s">
        <v>619</v>
      </c>
      <c r="C119" t="s">
        <v>304</v>
      </c>
      <c r="E119" t="s">
        <v>54</v>
      </c>
      <c r="G119" t="s">
        <v>642</v>
      </c>
      <c r="W119" t="str">
        <f t="shared" si="188"/>
        <v/>
      </c>
      <c r="X119" t="str">
        <f t="shared" si="189"/>
        <v/>
      </c>
      <c r="Y119" t="str">
        <f t="shared" si="190"/>
        <v/>
      </c>
      <c r="Z119" t="str">
        <f t="shared" si="191"/>
        <v/>
      </c>
      <c r="AA119" t="str">
        <f t="shared" si="192"/>
        <v/>
      </c>
      <c r="AB119" t="str">
        <f t="shared" si="193"/>
        <v/>
      </c>
      <c r="AC119" t="str">
        <f t="shared" si="194"/>
        <v/>
      </c>
      <c r="AD119" t="str">
        <f t="shared" si="195"/>
        <v/>
      </c>
      <c r="AE119" t="str">
        <f t="shared" si="196"/>
        <v/>
      </c>
      <c r="AF119" t="str">
        <f t="shared" si="197"/>
        <v/>
      </c>
      <c r="AG119" t="str">
        <f t="shared" si="198"/>
        <v/>
      </c>
      <c r="AH119" t="str">
        <f t="shared" si="199"/>
        <v/>
      </c>
      <c r="AI119" t="str">
        <f t="shared" si="200"/>
        <v/>
      </c>
      <c r="AJ119" t="str">
        <f t="shared" si="201"/>
        <v/>
      </c>
      <c r="AK119" t="str">
        <f t="shared" si="141"/>
        <v/>
      </c>
      <c r="AL119" t="str">
        <f t="shared" si="142"/>
        <v/>
      </c>
      <c r="AM119" t="str">
        <f t="shared" si="143"/>
        <v/>
      </c>
      <c r="AN119" t="str">
        <f t="shared" si="144"/>
        <v/>
      </c>
      <c r="AO119" t="str">
        <f t="shared" si="145"/>
        <v/>
      </c>
      <c r="AP119" t="str">
        <f t="shared" si="146"/>
        <v/>
      </c>
      <c r="AQ119" t="str">
        <f t="shared" si="147"/>
        <v/>
      </c>
      <c r="AT119" t="s">
        <v>300</v>
      </c>
      <c r="AU119" t="s">
        <v>28</v>
      </c>
      <c r="AV119" s="3" t="s">
        <v>302</v>
      </c>
      <c r="AW119" s="3" t="s">
        <v>302</v>
      </c>
      <c r="AX119" s="4" t="str">
        <f t="shared" si="225"/>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19" t="str">
        <f t="shared" si="226"/>
        <v/>
      </c>
      <c r="AZ119" t="str">
        <f t="shared" si="227"/>
        <v>&lt;img src=@img/pets.png@&gt;</v>
      </c>
      <c r="BA119" t="str">
        <f t="shared" si="228"/>
        <v>&lt;img src=@img/medium.png@&gt;</v>
      </c>
      <c r="BB119" t="str">
        <f t="shared" si="229"/>
        <v/>
      </c>
      <c r="BC119" t="str">
        <f t="shared" si="230"/>
        <v/>
      </c>
      <c r="BD119" t="str">
        <f t="shared" si="231"/>
        <v>&lt;img src=@img/pets.png@&gt;&lt;img src=@img/medium.png@&gt;</v>
      </c>
      <c r="BE119" t="str">
        <f t="shared" si="232"/>
        <v>pet medium low midtown</v>
      </c>
      <c r="BF119" t="str">
        <f t="shared" si="233"/>
        <v>Midtown</v>
      </c>
      <c r="BG119">
        <v>40.550649999999997</v>
      </c>
      <c r="BH119">
        <v>-105.04275</v>
      </c>
      <c r="BI119" t="str">
        <f t="shared" si="234"/>
        <v>[40.55065,-105.04275],</v>
      </c>
    </row>
    <row r="120" spans="2:64" ht="21" customHeight="1" x14ac:dyDescent="0.35">
      <c r="B120" t="s">
        <v>199</v>
      </c>
      <c r="C120" t="s">
        <v>418</v>
      </c>
      <c r="D120" t="s">
        <v>266</v>
      </c>
      <c r="E120" t="s">
        <v>423</v>
      </c>
      <c r="G120" t="s">
        <v>200</v>
      </c>
      <c r="W120" t="str">
        <f t="shared" si="188"/>
        <v/>
      </c>
      <c r="X120" t="str">
        <f t="shared" si="189"/>
        <v/>
      </c>
      <c r="Y120" t="str">
        <f t="shared" si="190"/>
        <v/>
      </c>
      <c r="Z120" t="str">
        <f t="shared" si="191"/>
        <v/>
      </c>
      <c r="AA120" t="str">
        <f t="shared" si="192"/>
        <v/>
      </c>
      <c r="AB120" t="str">
        <f t="shared" si="193"/>
        <v/>
      </c>
      <c r="AC120" t="str">
        <f t="shared" si="194"/>
        <v/>
      </c>
      <c r="AD120" t="str">
        <f t="shared" si="195"/>
        <v/>
      </c>
      <c r="AE120" t="str">
        <f t="shared" si="196"/>
        <v/>
      </c>
      <c r="AF120" t="str">
        <f t="shared" si="197"/>
        <v/>
      </c>
      <c r="AG120" t="str">
        <f t="shared" si="198"/>
        <v/>
      </c>
      <c r="AH120" t="str">
        <f t="shared" si="199"/>
        <v/>
      </c>
      <c r="AI120" t="str">
        <f t="shared" si="200"/>
        <v/>
      </c>
      <c r="AJ120" t="str">
        <f t="shared" si="201"/>
        <v/>
      </c>
      <c r="AK120" t="str">
        <f t="shared" si="141"/>
        <v/>
      </c>
      <c r="AL120" t="str">
        <f t="shared" si="142"/>
        <v/>
      </c>
      <c r="AM120" t="str">
        <f t="shared" si="143"/>
        <v/>
      </c>
      <c r="AN120" t="str">
        <f t="shared" si="144"/>
        <v/>
      </c>
      <c r="AO120" t="str">
        <f t="shared" si="145"/>
        <v/>
      </c>
      <c r="AP120" t="str">
        <f t="shared" si="146"/>
        <v/>
      </c>
      <c r="AQ120" t="str">
        <f t="shared" si="147"/>
        <v/>
      </c>
      <c r="AR120" s="5" t="s">
        <v>256</v>
      </c>
      <c r="AS120" t="s">
        <v>290</v>
      </c>
      <c r="AT120" t="s">
        <v>300</v>
      </c>
      <c r="AU120" t="s">
        <v>28</v>
      </c>
      <c r="AV120" s="3" t="s">
        <v>302</v>
      </c>
      <c r="AW120" s="3" t="s">
        <v>302</v>
      </c>
      <c r="AX120" s="4" t="str">
        <f t="shared" si="225"/>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20" t="str">
        <f t="shared" si="226"/>
        <v>&lt;img src=@img/outdoor.png@&gt;</v>
      </c>
      <c r="AZ120" t="str">
        <f t="shared" si="227"/>
        <v>&lt;img src=@img/pets.png@&gt;</v>
      </c>
      <c r="BA120" t="str">
        <f t="shared" si="228"/>
        <v>&lt;img src=@img/medium.png@&gt;</v>
      </c>
      <c r="BB120" t="str">
        <f t="shared" si="229"/>
        <v/>
      </c>
      <c r="BC120" t="str">
        <f t="shared" si="230"/>
        <v/>
      </c>
      <c r="BD120" t="str">
        <f t="shared" si="231"/>
        <v>&lt;img src=@img/outdoor.png@&gt;&lt;img src=@img/pets.png@&gt;&lt;img src=@img/medium.png@&gt;</v>
      </c>
      <c r="BE120" t="str">
        <f t="shared" si="232"/>
        <v>outdoor pet medium med old</v>
      </c>
      <c r="BF120" t="str">
        <f t="shared" si="233"/>
        <v>Old Town</v>
      </c>
      <c r="BG120">
        <v>40.589475</v>
      </c>
      <c r="BH120">
        <v>-105.063322</v>
      </c>
      <c r="BI120" t="str">
        <f t="shared" si="234"/>
        <v>[40.589475,-105.063322],</v>
      </c>
      <c r="BK120" t="str">
        <f>IF(BJ120&gt;0,"&lt;img src=@img/kidicon.png@&gt;","")</f>
        <v/>
      </c>
    </row>
    <row r="121" spans="2:64" ht="21" customHeight="1" x14ac:dyDescent="0.35">
      <c r="B121" t="s">
        <v>143</v>
      </c>
      <c r="C121" t="s">
        <v>418</v>
      </c>
      <c r="D121" t="s">
        <v>144</v>
      </c>
      <c r="E121" t="s">
        <v>423</v>
      </c>
      <c r="G121" s="1" t="s">
        <v>145</v>
      </c>
      <c r="W121" t="str">
        <f t="shared" si="188"/>
        <v/>
      </c>
      <c r="X121" t="str">
        <f t="shared" si="189"/>
        <v/>
      </c>
      <c r="Y121" t="str">
        <f t="shared" si="190"/>
        <v/>
      </c>
      <c r="Z121" t="str">
        <f t="shared" si="191"/>
        <v/>
      </c>
      <c r="AA121" t="str">
        <f t="shared" si="192"/>
        <v/>
      </c>
      <c r="AB121" t="str">
        <f t="shared" si="193"/>
        <v/>
      </c>
      <c r="AC121" t="str">
        <f t="shared" si="194"/>
        <v/>
      </c>
      <c r="AD121" t="str">
        <f t="shared" si="195"/>
        <v/>
      </c>
      <c r="AE121" t="str">
        <f t="shared" si="196"/>
        <v/>
      </c>
      <c r="AF121" t="str">
        <f t="shared" si="197"/>
        <v/>
      </c>
      <c r="AG121" t="str">
        <f t="shared" si="198"/>
        <v/>
      </c>
      <c r="AH121" t="str">
        <f t="shared" si="199"/>
        <v/>
      </c>
      <c r="AI121" t="str">
        <f t="shared" si="200"/>
        <v/>
      </c>
      <c r="AJ121" t="str">
        <f t="shared" si="201"/>
        <v/>
      </c>
      <c r="AK121" t="str">
        <f t="shared" si="141"/>
        <v/>
      </c>
      <c r="AL121" t="str">
        <f t="shared" si="142"/>
        <v/>
      </c>
      <c r="AM121" t="str">
        <f t="shared" si="143"/>
        <v/>
      </c>
      <c r="AN121" t="str">
        <f t="shared" si="144"/>
        <v/>
      </c>
      <c r="AO121" t="str">
        <f t="shared" si="145"/>
        <v/>
      </c>
      <c r="AP121" t="str">
        <f t="shared" si="146"/>
        <v/>
      </c>
      <c r="AQ121" t="str">
        <f t="shared" si="147"/>
        <v/>
      </c>
      <c r="AR121" s="5" t="s">
        <v>248</v>
      </c>
      <c r="AU121" t="s">
        <v>293</v>
      </c>
      <c r="AV121" s="3" t="s">
        <v>302</v>
      </c>
      <c r="AW121" s="3" t="s">
        <v>302</v>
      </c>
      <c r="AX121" s="4" t="str">
        <f t="shared" si="225"/>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21" t="str">
        <f t="shared" si="226"/>
        <v/>
      </c>
      <c r="AZ121" t="str">
        <f t="shared" si="227"/>
        <v/>
      </c>
      <c r="BA121" t="str">
        <f t="shared" si="228"/>
        <v>&lt;img src=@img/hard.png@&gt;</v>
      </c>
      <c r="BB121" t="str">
        <f t="shared" si="229"/>
        <v/>
      </c>
      <c r="BC121" t="str">
        <f t="shared" si="230"/>
        <v/>
      </c>
      <c r="BD121" t="str">
        <f t="shared" si="231"/>
        <v>&lt;img src=@img/hard.png@&gt;</v>
      </c>
      <c r="BE121" t="str">
        <f t="shared" si="232"/>
        <v>hard med old</v>
      </c>
      <c r="BF121" t="str">
        <f t="shared" si="233"/>
        <v>Old Town</v>
      </c>
      <c r="BG121">
        <v>40.586066000000002</v>
      </c>
      <c r="BH121">
        <v>-105.077451</v>
      </c>
      <c r="BI121" t="str">
        <f t="shared" si="234"/>
        <v>[40.586066,-105.077451],</v>
      </c>
      <c r="BK121" t="str">
        <f>IF(BJ121&gt;0,"&lt;img src=@img/kidicon.png@&gt;","")</f>
        <v/>
      </c>
    </row>
    <row r="122" spans="2:64" ht="21" customHeight="1" x14ac:dyDescent="0.35">
      <c r="B122" t="s">
        <v>441</v>
      </c>
      <c r="C122" t="s">
        <v>420</v>
      </c>
      <c r="E122" t="s">
        <v>423</v>
      </c>
      <c r="G122" t="s">
        <v>459</v>
      </c>
      <c r="W122" t="str">
        <f t="shared" si="188"/>
        <v/>
      </c>
      <c r="X122" t="str">
        <f t="shared" si="189"/>
        <v/>
      </c>
      <c r="Y122" t="str">
        <f t="shared" si="190"/>
        <v/>
      </c>
      <c r="Z122" t="str">
        <f t="shared" si="191"/>
        <v/>
      </c>
      <c r="AA122" t="str">
        <f t="shared" si="192"/>
        <v/>
      </c>
      <c r="AB122" t="str">
        <f t="shared" si="193"/>
        <v/>
      </c>
      <c r="AC122" t="str">
        <f t="shared" si="194"/>
        <v/>
      </c>
      <c r="AD122" t="str">
        <f t="shared" si="195"/>
        <v/>
      </c>
      <c r="AE122" t="str">
        <f t="shared" si="196"/>
        <v/>
      </c>
      <c r="AF122" t="str">
        <f t="shared" si="197"/>
        <v/>
      </c>
      <c r="AG122" t="str">
        <f t="shared" si="198"/>
        <v/>
      </c>
      <c r="AH122" t="str">
        <f t="shared" si="199"/>
        <v/>
      </c>
      <c r="AI122" t="str">
        <f t="shared" si="200"/>
        <v/>
      </c>
      <c r="AJ122" t="str">
        <f t="shared" si="201"/>
        <v/>
      </c>
      <c r="AK122" t="str">
        <f t="shared" si="141"/>
        <v/>
      </c>
      <c r="AL122" t="str">
        <f t="shared" si="142"/>
        <v/>
      </c>
      <c r="AM122" t="str">
        <f t="shared" si="143"/>
        <v/>
      </c>
      <c r="AN122" t="str">
        <f t="shared" si="144"/>
        <v/>
      </c>
      <c r="AO122" t="str">
        <f t="shared" si="145"/>
        <v/>
      </c>
      <c r="AP122" t="str">
        <f t="shared" si="146"/>
        <v/>
      </c>
      <c r="AQ122" t="str">
        <f t="shared" si="147"/>
        <v/>
      </c>
      <c r="AU122" t="s">
        <v>294</v>
      </c>
      <c r="AV122" s="3" t="s">
        <v>302</v>
      </c>
      <c r="AW122" s="3" t="s">
        <v>302</v>
      </c>
      <c r="AX122" s="4" t="str">
        <f t="shared" si="225"/>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2" t="str">
        <f t="shared" si="226"/>
        <v/>
      </c>
      <c r="AZ122" t="str">
        <f t="shared" si="227"/>
        <v/>
      </c>
      <c r="BA122" t="str">
        <f t="shared" si="228"/>
        <v>&lt;img src=@img/easy.png@&gt;</v>
      </c>
      <c r="BB122" t="str">
        <f t="shared" si="229"/>
        <v/>
      </c>
      <c r="BC122" t="str">
        <f t="shared" si="230"/>
        <v/>
      </c>
      <c r="BD122" t="str">
        <f t="shared" si="231"/>
        <v>&lt;img src=@img/easy.png@&gt;&lt;img src=@img/kidicon.png@&gt;</v>
      </c>
      <c r="BE122" t="str">
        <f t="shared" si="232"/>
        <v>easy med sfoco kid</v>
      </c>
      <c r="BF122" t="str">
        <f t="shared" si="233"/>
        <v>South Foco</v>
      </c>
      <c r="BG122">
        <v>40.521680000000003</v>
      </c>
      <c r="BH122">
        <v>-105.040327</v>
      </c>
      <c r="BI122" t="str">
        <f t="shared" si="234"/>
        <v>[40.52168,-105.040327],</v>
      </c>
      <c r="BJ122" t="b">
        <v>1</v>
      </c>
      <c r="BK122" t="str">
        <f>IF(BJ122&gt;0,"&lt;img src=@img/kidicon.png@&gt;","")</f>
        <v>&lt;img src=@img/kidicon.png@&gt;</v>
      </c>
      <c r="BL122" t="s">
        <v>460</v>
      </c>
    </row>
    <row r="123" spans="2:64" ht="21" customHeight="1" x14ac:dyDescent="0.35">
      <c r="B123" t="s">
        <v>785</v>
      </c>
      <c r="C123" t="s">
        <v>418</v>
      </c>
      <c r="E123" t="s">
        <v>423</v>
      </c>
      <c r="G123" s="6" t="s">
        <v>786</v>
      </c>
      <c r="J123">
        <v>1500</v>
      </c>
      <c r="K123">
        <v>1900</v>
      </c>
      <c r="L123">
        <v>1500</v>
      </c>
      <c r="M123">
        <v>1900</v>
      </c>
      <c r="N123">
        <v>1500</v>
      </c>
      <c r="O123">
        <v>1900</v>
      </c>
      <c r="P123">
        <v>1500</v>
      </c>
      <c r="Q123">
        <v>1900</v>
      </c>
      <c r="R123">
        <v>1500</v>
      </c>
      <c r="S123">
        <v>1900</v>
      </c>
      <c r="V123" t="s">
        <v>787</v>
      </c>
      <c r="W123" t="str">
        <f t="shared" ref="W123" si="264">IF(H123&gt;0,H123/100,"")</f>
        <v/>
      </c>
      <c r="X123" t="str">
        <f t="shared" ref="X123" si="265">IF(I123&gt;0,I123/100,"")</f>
        <v/>
      </c>
      <c r="Y123">
        <f t="shared" ref="Y123" si="266">IF(J123&gt;0,J123/100,"")</f>
        <v>15</v>
      </c>
      <c r="Z123">
        <f t="shared" ref="Z123" si="267">IF(K123&gt;0,K123/100,"")</f>
        <v>19</v>
      </c>
      <c r="AA123">
        <f t="shared" ref="AA123" si="268">IF(L123&gt;0,L123/100,"")</f>
        <v>15</v>
      </c>
      <c r="AB123">
        <f t="shared" ref="AB123" si="269">IF(M123&gt;0,M123/100,"")</f>
        <v>19</v>
      </c>
      <c r="AC123">
        <f t="shared" ref="AC123" si="270">IF(N123&gt;0,N123/100,"")</f>
        <v>15</v>
      </c>
      <c r="AD123">
        <f t="shared" ref="AD123" si="271">IF(O123&gt;0,O123/100,"")</f>
        <v>19</v>
      </c>
      <c r="AE123">
        <f t="shared" ref="AE123" si="272">IF(P123&gt;0,P123/100,"")</f>
        <v>15</v>
      </c>
      <c r="AF123">
        <f t="shared" ref="AF123" si="273">IF(Q123&gt;0,Q123/100,"")</f>
        <v>19</v>
      </c>
      <c r="AG123">
        <f t="shared" ref="AG123" si="274">IF(R123&gt;0,R123/100,"")</f>
        <v>15</v>
      </c>
      <c r="AH123">
        <f t="shared" ref="AH123" si="275">IF(S123&gt;0,S123/100,"")</f>
        <v>19</v>
      </c>
      <c r="AI123" t="str">
        <f t="shared" ref="AI123" si="276">IF(T123&gt;0,T123/100,"")</f>
        <v/>
      </c>
      <c r="AJ123" t="str">
        <f t="shared" ref="AJ123" si="277">IF(U123&gt;0,U123/100,"")</f>
        <v/>
      </c>
      <c r="AK123" t="str">
        <f t="shared" ref="AK123" si="278">IF(H123&gt;0,CONCATENATE(IF(W123&lt;=12,W123,W123-12),IF(OR(W123&lt;12,W123=24),"am","pm"),"-",IF(X123&lt;=12,X123,X123-12),IF(OR(X123&lt;12,X123=24),"am","pm")),"")</f>
        <v/>
      </c>
      <c r="AL123" t="str">
        <f t="shared" ref="AL123" si="279">IF(J123&gt;0,CONCATENATE(IF(Y123&lt;=12,Y123,Y123-12),IF(OR(Y123&lt;12,Y123=24),"am","pm"),"-",IF(Z123&lt;=12,Z123,Z123-12),IF(OR(Z123&lt;12,Z123=24),"am","pm")),"")</f>
        <v>3pm-7pm</v>
      </c>
      <c r="AM123" t="str">
        <f t="shared" ref="AM123" si="280">IF(L123&gt;0,CONCATENATE(IF(AA123&lt;=12,AA123,AA123-12),IF(OR(AA123&lt;12,AA123=24),"am","pm"),"-",IF(AB123&lt;=12,AB123,AB123-12),IF(OR(AB123&lt;12,AB123=24),"am","pm")),"")</f>
        <v>3pm-7pm</v>
      </c>
      <c r="AN123" t="str">
        <f t="shared" ref="AN123" si="281">IF(N123&gt;0,CONCATENATE(IF(AC123&lt;=12,AC123,AC123-12),IF(OR(AC123&lt;12,AC123=24),"am","pm"),"-",IF(AD123&lt;=12,AD123,AD123-12),IF(OR(AD123&lt;12,AD123=24),"am","pm")),"")</f>
        <v>3pm-7pm</v>
      </c>
      <c r="AO123" t="str">
        <f t="shared" ref="AO123" si="282">IF(P123&gt;0,CONCATENATE(IF(AE123&lt;=12,AE123,AE123-12),IF(OR(AE123&lt;12,AE123=24),"am","pm"),"-",IF(AF123&lt;=12,AF123,AF123-12),IF(OR(AF123&lt;12,AF123=24),"am","pm")),"")</f>
        <v>3pm-7pm</v>
      </c>
      <c r="AP123" t="str">
        <f t="shared" ref="AP123" si="283">IF(R123&gt;0,CONCATENATE(IF(AG123&lt;=12,AG123,AG123-12),IF(OR(AG123&lt;12,AG123=24),"am","pm"),"-",IF(AH123&lt;=12,AH123,AH123-12),IF(OR(AH123&lt;12,AH123=24),"am","pm")),"")</f>
        <v>3pm-7pm</v>
      </c>
      <c r="AQ123" t="str">
        <f t="shared" ref="AQ123" si="284">IF(T123&gt;0,CONCATENATE(IF(AI123&lt;=12,AI123,AI123-12),IF(OR(AI123&lt;12,AI123=24),"am","pm"),"-",IF(AJ123&lt;=12,AJ123,AJ123-12),IF(OR(AJ123&lt;12,AJ123=24),"am","pm")),"")</f>
        <v/>
      </c>
      <c r="AU123" t="s">
        <v>28</v>
      </c>
      <c r="AV123" s="3" t="s">
        <v>301</v>
      </c>
      <c r="AW123" s="3" t="s">
        <v>302</v>
      </c>
      <c r="AX123" s="4" t="str">
        <f t="shared" ref="AX123" si="285">CONCATENATE("{
    'name': """,B123,""",
    'area': ","""",C123,""",",
"'hours': {
      'sunday-start':","""",H123,"""",", 'sunday-end':","""",I123,"""",", 'monday-start':","""",J123,"""",", 'monday-end':","""",K123,"""",", 'tuesday-start':","""",L123,"""",", 'tuesday-end':","""",M123,""", 'wednesday-start':","""",N123,""", 'wednesday-end':","""",O123,""", 'thursday-start':","""",P123,""", 'thursday-end':","""",Q123,""", 'friday-start':","""",R123,""", 'friday-end':","""",S123,""", 'saturday-start':","""",T123,""", 'saturday-end':","""",U123,"""","},","  'description': ","""",V123,"""",", 'link':","""",AR123,"""",", 'pricing':","""",E123,"""",",   'phone-number': ","""",F123,"""",", 'address': ","""",G123,"""",", 'other-amenities': [","'",AS123,"','",AT123,"','",AU123,"'","]",", 'has-drink':",AV123,", 'has-food':",AW123,"},")</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3" t="str">
        <f t="shared" ref="AY123" si="286">IF(AS123&gt;0,"&lt;img src=@img/outdoor.png@&gt;","")</f>
        <v/>
      </c>
      <c r="AZ123" t="str">
        <f t="shared" ref="AZ123" si="287">IF(AT123&gt;0,"&lt;img src=@img/pets.png@&gt;","")</f>
        <v/>
      </c>
      <c r="BA123" t="str">
        <f t="shared" ref="BA123" si="288">IF(AU123="hard","&lt;img src=@img/hard.png@&gt;",IF(AU123="medium","&lt;img src=@img/medium.png@&gt;",IF(AU123="easy","&lt;img src=@img/easy.png@&gt;","")))</f>
        <v>&lt;img src=@img/medium.png@&gt;</v>
      </c>
      <c r="BB123" t="str">
        <f t="shared" ref="BB123" si="289">IF(AV123="true","&lt;img src=@img/drinkicon.png@&gt;","")</f>
        <v>&lt;img src=@img/drinkicon.png@&gt;</v>
      </c>
      <c r="BC123" t="str">
        <f t="shared" ref="BC123" si="290">IF(AW123="true","&lt;img src=@img/foodicon.png@&gt;","")</f>
        <v/>
      </c>
      <c r="BD123" t="str">
        <f t="shared" ref="BD123" si="291">CONCATENATE(AY123,AZ123,BA123,BB123,BC123,BK123)</f>
        <v>&lt;img src=@img/medium.png@&gt;&lt;img src=@img/drinkicon.png@&gt;</v>
      </c>
      <c r="BE123" t="str">
        <f t="shared" ref="BE123" si="292">CONCATENATE(IF(AS123&gt;0,"outdoor ",""),IF(AT123&gt;0,"pet ",""),IF(AV123="true","drink ",""),IF(AW123="true","food ",""),AU123," ",E123," ",C123,IF(BJ123=TRUE," kid",""))</f>
        <v>drink medium med old</v>
      </c>
      <c r="BF123" t="str">
        <f t="shared" si="233"/>
        <v>Old Town</v>
      </c>
      <c r="BG123">
        <v>40.590160599999997</v>
      </c>
      <c r="BH123">
        <v>-105.07650750000001</v>
      </c>
      <c r="BI123" t="str">
        <f t="shared" si="234"/>
        <v>[40.5901606,-105.0765075],</v>
      </c>
    </row>
    <row r="124" spans="2:64" ht="21" customHeight="1" x14ac:dyDescent="0.35">
      <c r="B124" t="s">
        <v>707</v>
      </c>
      <c r="C124" t="s">
        <v>304</v>
      </c>
      <c r="E124" t="s">
        <v>423</v>
      </c>
      <c r="G124" s="6" t="s">
        <v>719</v>
      </c>
      <c r="W124" t="str">
        <f t="shared" ref="W124:W154" si="293">IF(H124&gt;0,H124/100,"")</f>
        <v/>
      </c>
      <c r="X124" t="str">
        <f t="shared" ref="X124:X154" si="294">IF(I124&gt;0,I124/100,"")</f>
        <v/>
      </c>
      <c r="Y124" t="str">
        <f t="shared" ref="Y124:Y154" si="295">IF(J124&gt;0,J124/100,"")</f>
        <v/>
      </c>
      <c r="Z124" t="str">
        <f t="shared" ref="Z124:Z154" si="296">IF(K124&gt;0,K124/100,"")</f>
        <v/>
      </c>
      <c r="AA124" t="str">
        <f t="shared" ref="AA124:AA154" si="297">IF(L124&gt;0,L124/100,"")</f>
        <v/>
      </c>
      <c r="AB124" t="str">
        <f t="shared" ref="AB124:AB154" si="298">IF(M124&gt;0,M124/100,"")</f>
        <v/>
      </c>
      <c r="AC124" t="str">
        <f t="shared" ref="AC124:AC154" si="299">IF(N124&gt;0,N124/100,"")</f>
        <v/>
      </c>
      <c r="AD124" t="str">
        <f t="shared" ref="AD124:AD154" si="300">IF(O124&gt;0,O124/100,"")</f>
        <v/>
      </c>
      <c r="AG124" t="str">
        <f t="shared" ref="AG124:AG154" si="301">IF(R124&gt;0,R124/100,"")</f>
        <v/>
      </c>
      <c r="AH124" t="str">
        <f t="shared" ref="AH124:AH154" si="302">IF(S124&gt;0,S124/100,"")</f>
        <v/>
      </c>
      <c r="AI124" t="str">
        <f t="shared" ref="AI124:AI154" si="303">IF(T124&gt;0,T124/100,"")</f>
        <v/>
      </c>
      <c r="AJ124" t="str">
        <f t="shared" ref="AJ124:AJ154" si="304">IF(U124&gt;0,U124/100,"")</f>
        <v/>
      </c>
      <c r="AK124" t="str">
        <f t="shared" si="141"/>
        <v/>
      </c>
      <c r="AL124" t="str">
        <f t="shared" si="142"/>
        <v/>
      </c>
      <c r="AM124" t="str">
        <f t="shared" si="143"/>
        <v/>
      </c>
      <c r="AN124" t="str">
        <f t="shared" si="144"/>
        <v/>
      </c>
      <c r="AO124" t="str">
        <f t="shared" si="145"/>
        <v/>
      </c>
      <c r="AP124" t="str">
        <f t="shared" si="146"/>
        <v/>
      </c>
      <c r="AQ124" t="str">
        <f t="shared" si="147"/>
        <v/>
      </c>
      <c r="AR124" t="s">
        <v>720</v>
      </c>
      <c r="AU124" t="s">
        <v>294</v>
      </c>
      <c r="AV124" s="3" t="s">
        <v>302</v>
      </c>
      <c r="AW124" s="3" t="s">
        <v>302</v>
      </c>
      <c r="AX124" s="4" t="str">
        <f t="shared" si="225"/>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4" t="str">
        <f t="shared" si="226"/>
        <v/>
      </c>
      <c r="AZ124" t="str">
        <f t="shared" si="227"/>
        <v/>
      </c>
      <c r="BA124" t="str">
        <f t="shared" si="228"/>
        <v>&lt;img src=@img/easy.png@&gt;</v>
      </c>
      <c r="BB124" t="str">
        <f t="shared" si="229"/>
        <v/>
      </c>
      <c r="BC124" t="str">
        <f t="shared" si="230"/>
        <v/>
      </c>
      <c r="BD124" t="str">
        <f t="shared" si="231"/>
        <v>&lt;img src=@img/easy.png@&gt;</v>
      </c>
      <c r="BE124" t="str">
        <f t="shared" si="232"/>
        <v>easy med midtown</v>
      </c>
      <c r="BF124" t="str">
        <f t="shared" si="233"/>
        <v>Midtown</v>
      </c>
      <c r="BG124">
        <v>40.527959000000003</v>
      </c>
      <c r="BH124">
        <v>-105.07761600000001</v>
      </c>
      <c r="BI124" t="str">
        <f t="shared" si="234"/>
        <v>[40.527959,-105.077616],</v>
      </c>
    </row>
    <row r="125" spans="2:64" ht="21" customHeight="1" x14ac:dyDescent="0.35">
      <c r="B125" t="s">
        <v>583</v>
      </c>
      <c r="C125" t="s">
        <v>420</v>
      </c>
      <c r="G125" s="6" t="s">
        <v>584</v>
      </c>
      <c r="H125">
        <v>1500</v>
      </c>
      <c r="I125">
        <v>1800</v>
      </c>
      <c r="J125">
        <v>1500</v>
      </c>
      <c r="K125">
        <v>1800</v>
      </c>
      <c r="L125">
        <v>1500</v>
      </c>
      <c r="M125">
        <v>1800</v>
      </c>
      <c r="N125">
        <v>1500</v>
      </c>
      <c r="O125">
        <v>1800</v>
      </c>
      <c r="P125">
        <v>1500</v>
      </c>
      <c r="Q125">
        <v>1800</v>
      </c>
      <c r="R125">
        <v>1500</v>
      </c>
      <c r="S125">
        <v>1800</v>
      </c>
      <c r="T125">
        <v>1500</v>
      </c>
      <c r="U125">
        <v>1800</v>
      </c>
      <c r="V125" t="s">
        <v>585</v>
      </c>
      <c r="W125">
        <f t="shared" si="293"/>
        <v>15</v>
      </c>
      <c r="X125">
        <f t="shared" si="294"/>
        <v>18</v>
      </c>
      <c r="Y125">
        <f t="shared" si="295"/>
        <v>15</v>
      </c>
      <c r="Z125">
        <f t="shared" si="296"/>
        <v>18</v>
      </c>
      <c r="AA125">
        <f t="shared" si="297"/>
        <v>15</v>
      </c>
      <c r="AB125">
        <f t="shared" si="298"/>
        <v>18</v>
      </c>
      <c r="AC125">
        <f t="shared" si="299"/>
        <v>15</v>
      </c>
      <c r="AD125">
        <f t="shared" si="300"/>
        <v>18</v>
      </c>
      <c r="AE125">
        <f t="shared" ref="AE125:AE145" si="305">IF(P125&gt;0,P125/100,"")</f>
        <v>15</v>
      </c>
      <c r="AF125">
        <f t="shared" ref="AF125:AF145" si="306">IF(Q125&gt;0,Q125/100,"")</f>
        <v>18</v>
      </c>
      <c r="AG125">
        <f t="shared" si="301"/>
        <v>15</v>
      </c>
      <c r="AH125">
        <f t="shared" si="302"/>
        <v>18</v>
      </c>
      <c r="AI125">
        <f t="shared" si="303"/>
        <v>15</v>
      </c>
      <c r="AJ125">
        <f t="shared" si="304"/>
        <v>18</v>
      </c>
      <c r="AK125" t="str">
        <f t="shared" si="141"/>
        <v>3pm-6pm</v>
      </c>
      <c r="AL125" t="str">
        <f t="shared" si="142"/>
        <v>3pm-6pm</v>
      </c>
      <c r="AM125" t="str">
        <f t="shared" si="143"/>
        <v>3pm-6pm</v>
      </c>
      <c r="AN125" t="str">
        <f t="shared" si="144"/>
        <v>3pm-6pm</v>
      </c>
      <c r="AO125" t="str">
        <f t="shared" si="145"/>
        <v>3pm-6pm</v>
      </c>
      <c r="AP125" t="str">
        <f t="shared" si="146"/>
        <v>3pm-6pm</v>
      </c>
      <c r="AQ125" t="str">
        <f t="shared" si="147"/>
        <v>3pm-6pm</v>
      </c>
      <c r="AR125" s="11" t="s">
        <v>586</v>
      </c>
      <c r="AS125" t="s">
        <v>290</v>
      </c>
      <c r="AU125" t="s">
        <v>294</v>
      </c>
      <c r="AV125" s="3" t="s">
        <v>301</v>
      </c>
      <c r="AW125" s="3" t="s">
        <v>301</v>
      </c>
      <c r="AX125" s="4" t="str">
        <f t="shared" si="225"/>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5" t="str">
        <f t="shared" si="226"/>
        <v>&lt;img src=@img/outdoor.png@&gt;</v>
      </c>
      <c r="AZ125" t="str">
        <f t="shared" si="227"/>
        <v/>
      </c>
      <c r="BA125" t="str">
        <f t="shared" si="228"/>
        <v>&lt;img src=@img/easy.png@&gt;</v>
      </c>
      <c r="BB125" t="str">
        <f t="shared" si="229"/>
        <v>&lt;img src=@img/drinkicon.png@&gt;</v>
      </c>
      <c r="BC125" t="str">
        <f t="shared" si="230"/>
        <v>&lt;img src=@img/foodicon.png@&gt;</v>
      </c>
      <c r="BD125" t="str">
        <f t="shared" si="231"/>
        <v>&lt;img src=@img/outdoor.png@&gt;&lt;img src=@img/easy.png@&gt;&lt;img src=@img/drinkicon.png@&gt;&lt;img src=@img/foodicon.png@&gt;</v>
      </c>
      <c r="BE125" t="str">
        <f t="shared" si="232"/>
        <v>outdoor drink food easy  sfoco</v>
      </c>
      <c r="BF125" t="str">
        <f t="shared" si="233"/>
        <v>South Foco</v>
      </c>
      <c r="BG125">
        <v>40.521430000000002</v>
      </c>
      <c r="BH125">
        <v>-105.05755000000001</v>
      </c>
      <c r="BI125" t="str">
        <f t="shared" si="234"/>
        <v>[40.52143,-105.05755],</v>
      </c>
    </row>
    <row r="126" spans="2:64" ht="21" customHeight="1" x14ac:dyDescent="0.35">
      <c r="B126" t="s">
        <v>587</v>
      </c>
      <c r="C126" t="s">
        <v>303</v>
      </c>
      <c r="G126" s="6" t="s">
        <v>588</v>
      </c>
      <c r="H126">
        <v>1500</v>
      </c>
      <c r="I126">
        <v>1800</v>
      </c>
      <c r="J126">
        <v>1500</v>
      </c>
      <c r="K126">
        <v>1800</v>
      </c>
      <c r="L126">
        <v>1500</v>
      </c>
      <c r="M126">
        <v>1800</v>
      </c>
      <c r="N126">
        <v>1500</v>
      </c>
      <c r="O126">
        <v>1800</v>
      </c>
      <c r="P126">
        <v>1500</v>
      </c>
      <c r="Q126">
        <v>1800</v>
      </c>
      <c r="R126">
        <v>1500</v>
      </c>
      <c r="S126">
        <v>1800</v>
      </c>
      <c r="T126">
        <v>1500</v>
      </c>
      <c r="U126">
        <v>1800</v>
      </c>
      <c r="V126" t="s">
        <v>249</v>
      </c>
      <c r="W126">
        <f t="shared" si="293"/>
        <v>15</v>
      </c>
      <c r="X126">
        <f t="shared" si="294"/>
        <v>18</v>
      </c>
      <c r="Y126">
        <f t="shared" si="295"/>
        <v>15</v>
      </c>
      <c r="Z126">
        <f t="shared" si="296"/>
        <v>18</v>
      </c>
      <c r="AA126">
        <f t="shared" si="297"/>
        <v>15</v>
      </c>
      <c r="AB126">
        <f t="shared" si="298"/>
        <v>18</v>
      </c>
      <c r="AC126">
        <f t="shared" si="299"/>
        <v>15</v>
      </c>
      <c r="AD126">
        <f t="shared" si="300"/>
        <v>18</v>
      </c>
      <c r="AE126">
        <f t="shared" si="305"/>
        <v>15</v>
      </c>
      <c r="AF126">
        <f t="shared" si="306"/>
        <v>18</v>
      </c>
      <c r="AG126">
        <f t="shared" si="301"/>
        <v>15</v>
      </c>
      <c r="AH126">
        <f t="shared" si="302"/>
        <v>18</v>
      </c>
      <c r="AI126">
        <f t="shared" si="303"/>
        <v>15</v>
      </c>
      <c r="AJ126">
        <f t="shared" si="304"/>
        <v>18</v>
      </c>
      <c r="AK126" t="str">
        <f t="shared" si="141"/>
        <v>3pm-6pm</v>
      </c>
      <c r="AL126" t="str">
        <f t="shared" si="142"/>
        <v>3pm-6pm</v>
      </c>
      <c r="AM126" t="str">
        <f t="shared" si="143"/>
        <v>3pm-6pm</v>
      </c>
      <c r="AN126" t="str">
        <f t="shared" si="144"/>
        <v>3pm-6pm</v>
      </c>
      <c r="AO126" t="str">
        <f t="shared" si="145"/>
        <v>3pm-6pm</v>
      </c>
      <c r="AP126" t="str">
        <f t="shared" si="146"/>
        <v>3pm-6pm</v>
      </c>
      <c r="AQ126" t="str">
        <f t="shared" si="147"/>
        <v>3pm-6pm</v>
      </c>
      <c r="AR126" s="11" t="s">
        <v>589</v>
      </c>
      <c r="AU126" t="s">
        <v>28</v>
      </c>
      <c r="AV126" s="3" t="s">
        <v>301</v>
      </c>
      <c r="AW126" s="3" t="s">
        <v>301</v>
      </c>
      <c r="AX126" s="4" t="str">
        <f t="shared" si="225"/>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6" t="str">
        <f t="shared" si="226"/>
        <v/>
      </c>
      <c r="AZ126" t="str">
        <f t="shared" si="227"/>
        <v/>
      </c>
      <c r="BA126" t="str">
        <f t="shared" si="228"/>
        <v>&lt;img src=@img/medium.png@&gt;</v>
      </c>
      <c r="BB126" t="str">
        <f t="shared" si="229"/>
        <v>&lt;img src=@img/drinkicon.png@&gt;</v>
      </c>
      <c r="BC126" t="str">
        <f t="shared" si="230"/>
        <v>&lt;img src=@img/foodicon.png@&gt;</v>
      </c>
      <c r="BD126" t="str">
        <f t="shared" si="231"/>
        <v>&lt;img src=@img/medium.png@&gt;&lt;img src=@img/drinkicon.png@&gt;&lt;img src=@img/foodicon.png@&gt;</v>
      </c>
      <c r="BE126" t="str">
        <f t="shared" si="232"/>
        <v>drink food medium  campus</v>
      </c>
      <c r="BF126" t="str">
        <f t="shared" si="233"/>
        <v>Near Campus</v>
      </c>
      <c r="BG126">
        <v>40.567410000000002</v>
      </c>
      <c r="BH126">
        <v>-105.08268</v>
      </c>
      <c r="BI126" t="str">
        <f t="shared" si="234"/>
        <v>[40.56741,-105.08268],</v>
      </c>
    </row>
    <row r="127" spans="2:64" ht="21" customHeight="1" x14ac:dyDescent="0.35">
      <c r="B127" t="s">
        <v>89</v>
      </c>
      <c r="C127" t="s">
        <v>303</v>
      </c>
      <c r="D127" t="s">
        <v>90</v>
      </c>
      <c r="E127" t="s">
        <v>54</v>
      </c>
      <c r="G127" s="1" t="s">
        <v>91</v>
      </c>
      <c r="H127">
        <v>1600</v>
      </c>
      <c r="I127">
        <v>1800</v>
      </c>
      <c r="J127">
        <v>1600</v>
      </c>
      <c r="K127">
        <v>1800</v>
      </c>
      <c r="L127">
        <v>1600</v>
      </c>
      <c r="M127">
        <v>1800</v>
      </c>
      <c r="N127">
        <v>1600</v>
      </c>
      <c r="O127">
        <v>1800</v>
      </c>
      <c r="P127">
        <v>1600</v>
      </c>
      <c r="Q127">
        <v>1800</v>
      </c>
      <c r="R127">
        <v>1600</v>
      </c>
      <c r="S127">
        <v>1800</v>
      </c>
      <c r="T127">
        <v>1600</v>
      </c>
      <c r="U127">
        <v>1800</v>
      </c>
      <c r="V127" t="s">
        <v>239</v>
      </c>
      <c r="W127">
        <f t="shared" si="293"/>
        <v>16</v>
      </c>
      <c r="X127">
        <f t="shared" si="294"/>
        <v>18</v>
      </c>
      <c r="Y127">
        <f t="shared" si="295"/>
        <v>16</v>
      </c>
      <c r="Z127">
        <f t="shared" si="296"/>
        <v>18</v>
      </c>
      <c r="AA127">
        <f t="shared" si="297"/>
        <v>16</v>
      </c>
      <c r="AB127">
        <f t="shared" si="298"/>
        <v>18</v>
      </c>
      <c r="AC127">
        <f t="shared" si="299"/>
        <v>16</v>
      </c>
      <c r="AD127">
        <f t="shared" si="300"/>
        <v>18</v>
      </c>
      <c r="AE127">
        <f t="shared" si="305"/>
        <v>16</v>
      </c>
      <c r="AF127">
        <f t="shared" si="306"/>
        <v>18</v>
      </c>
      <c r="AG127">
        <f t="shared" si="301"/>
        <v>16</v>
      </c>
      <c r="AH127">
        <f t="shared" si="302"/>
        <v>18</v>
      </c>
      <c r="AI127">
        <f t="shared" si="303"/>
        <v>16</v>
      </c>
      <c r="AJ127">
        <f t="shared" si="304"/>
        <v>18</v>
      </c>
      <c r="AK127" t="str">
        <f t="shared" si="141"/>
        <v>4pm-6pm</v>
      </c>
      <c r="AL127" t="str">
        <f t="shared" si="142"/>
        <v>4pm-6pm</v>
      </c>
      <c r="AM127" t="str">
        <f t="shared" si="143"/>
        <v>4pm-6pm</v>
      </c>
      <c r="AN127" t="str">
        <f t="shared" si="144"/>
        <v>4pm-6pm</v>
      </c>
      <c r="AO127" t="str">
        <f t="shared" si="145"/>
        <v>4pm-6pm</v>
      </c>
      <c r="AP127" t="str">
        <f t="shared" si="146"/>
        <v>4pm-6pm</v>
      </c>
      <c r="AQ127" t="str">
        <f t="shared" si="147"/>
        <v>4pm-6pm</v>
      </c>
      <c r="AR127" s="2" t="s">
        <v>312</v>
      </c>
      <c r="AS127" t="s">
        <v>290</v>
      </c>
      <c r="AU127" t="s">
        <v>293</v>
      </c>
      <c r="AV127" s="3" t="s">
        <v>301</v>
      </c>
      <c r="AW127" s="3" t="s">
        <v>302</v>
      </c>
      <c r="AX127" s="4" t="str">
        <f t="shared" si="225"/>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7" t="str">
        <f t="shared" si="226"/>
        <v>&lt;img src=@img/outdoor.png@&gt;</v>
      </c>
      <c r="AZ127" t="str">
        <f t="shared" si="227"/>
        <v/>
      </c>
      <c r="BA127" t="str">
        <f t="shared" si="228"/>
        <v>&lt;img src=@img/hard.png@&gt;</v>
      </c>
      <c r="BB127" t="str">
        <f t="shared" si="229"/>
        <v>&lt;img src=@img/drinkicon.png@&gt;</v>
      </c>
      <c r="BC127" t="str">
        <f t="shared" si="230"/>
        <v/>
      </c>
      <c r="BD127" t="str">
        <f t="shared" si="231"/>
        <v>&lt;img src=@img/outdoor.png@&gt;&lt;img src=@img/hard.png@&gt;&lt;img src=@img/drinkicon.png@&gt;</v>
      </c>
      <c r="BE127" t="str">
        <f t="shared" si="232"/>
        <v>outdoor drink hard low campus</v>
      </c>
      <c r="BF127" t="str">
        <f t="shared" si="233"/>
        <v>Near Campus</v>
      </c>
      <c r="BG127">
        <v>40.578336999999998</v>
      </c>
      <c r="BH127">
        <v>-105.07832399999999</v>
      </c>
      <c r="BI127" t="str">
        <f t="shared" si="234"/>
        <v>[40.578337,-105.078324],</v>
      </c>
      <c r="BK127" t="str">
        <f>IF(BJ127&gt;0,"&lt;img src=@img/kidicon.png@&gt;","")</f>
        <v/>
      </c>
    </row>
    <row r="128" spans="2:64" ht="21" customHeight="1" x14ac:dyDescent="0.35">
      <c r="B128" t="s">
        <v>542</v>
      </c>
      <c r="C128" t="s">
        <v>418</v>
      </c>
      <c r="D128" t="s">
        <v>543</v>
      </c>
      <c r="E128" t="s">
        <v>423</v>
      </c>
      <c r="G128" s="1" t="s">
        <v>544</v>
      </c>
      <c r="J128">
        <v>1700</v>
      </c>
      <c r="K128">
        <v>2400</v>
      </c>
      <c r="L128">
        <v>1700</v>
      </c>
      <c r="M128">
        <v>2400</v>
      </c>
      <c r="N128">
        <v>1700</v>
      </c>
      <c r="O128">
        <v>2400</v>
      </c>
      <c r="P128">
        <v>1700</v>
      </c>
      <c r="Q128">
        <v>2400</v>
      </c>
      <c r="R128">
        <v>1700</v>
      </c>
      <c r="S128">
        <v>2400</v>
      </c>
      <c r="V128" t="s">
        <v>545</v>
      </c>
      <c r="W128" t="str">
        <f t="shared" si="293"/>
        <v/>
      </c>
      <c r="X128" t="str">
        <f t="shared" si="294"/>
        <v/>
      </c>
      <c r="Y128">
        <f t="shared" si="295"/>
        <v>17</v>
      </c>
      <c r="Z128">
        <f t="shared" si="296"/>
        <v>24</v>
      </c>
      <c r="AA128">
        <f t="shared" si="297"/>
        <v>17</v>
      </c>
      <c r="AB128">
        <f t="shared" si="298"/>
        <v>24</v>
      </c>
      <c r="AC128">
        <f t="shared" si="299"/>
        <v>17</v>
      </c>
      <c r="AD128">
        <f t="shared" si="300"/>
        <v>24</v>
      </c>
      <c r="AE128">
        <f t="shared" si="305"/>
        <v>17</v>
      </c>
      <c r="AF128">
        <f t="shared" si="306"/>
        <v>24</v>
      </c>
      <c r="AG128">
        <f t="shared" si="301"/>
        <v>17</v>
      </c>
      <c r="AH128">
        <f t="shared" si="302"/>
        <v>24</v>
      </c>
      <c r="AI128" t="str">
        <f t="shared" si="303"/>
        <v/>
      </c>
      <c r="AJ128" t="str">
        <f t="shared" si="304"/>
        <v/>
      </c>
      <c r="AK128" t="str">
        <f t="shared" si="141"/>
        <v/>
      </c>
      <c r="AL128" t="str">
        <f t="shared" si="142"/>
        <v>5pm-12am</v>
      </c>
      <c r="AM128" t="str">
        <f t="shared" si="143"/>
        <v>5pm-12am</v>
      </c>
      <c r="AN128" t="str">
        <f t="shared" si="144"/>
        <v>5pm-12am</v>
      </c>
      <c r="AO128" t="str">
        <f t="shared" si="145"/>
        <v>5pm-12am</v>
      </c>
      <c r="AP128" t="str">
        <f t="shared" si="146"/>
        <v>5pm-12am</v>
      </c>
      <c r="AQ128" t="str">
        <f t="shared" si="147"/>
        <v/>
      </c>
      <c r="AR128" s="9" t="s">
        <v>546</v>
      </c>
      <c r="AU128" t="s">
        <v>293</v>
      </c>
      <c r="AV128" s="3" t="s">
        <v>301</v>
      </c>
      <c r="AW128" s="3" t="s">
        <v>302</v>
      </c>
      <c r="AX128" s="4" t="str">
        <f t="shared" si="225"/>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8" t="str">
        <f t="shared" si="226"/>
        <v/>
      </c>
      <c r="AZ128" t="str">
        <f t="shared" si="227"/>
        <v/>
      </c>
      <c r="BA128" t="str">
        <f t="shared" si="228"/>
        <v>&lt;img src=@img/hard.png@&gt;</v>
      </c>
      <c r="BB128" t="str">
        <f t="shared" si="229"/>
        <v>&lt;img src=@img/drinkicon.png@&gt;</v>
      </c>
      <c r="BC128" t="str">
        <f t="shared" si="230"/>
        <v/>
      </c>
      <c r="BD128" t="str">
        <f t="shared" si="231"/>
        <v>&lt;img src=@img/hard.png@&gt;&lt;img src=@img/drinkicon.png@&gt;</v>
      </c>
      <c r="BE128" t="str">
        <f t="shared" si="232"/>
        <v>drink hard med old</v>
      </c>
      <c r="BF128" t="str">
        <f t="shared" si="233"/>
        <v>Old Town</v>
      </c>
      <c r="BG128">
        <v>40.589979999999997</v>
      </c>
      <c r="BH128">
        <v>-105.0731</v>
      </c>
      <c r="BI128" t="str">
        <f t="shared" si="234"/>
        <v>[40.58998,-105.0731],</v>
      </c>
    </row>
    <row r="129" spans="2:64" ht="21" customHeight="1" x14ac:dyDescent="0.35">
      <c r="B129" t="s">
        <v>201</v>
      </c>
      <c r="C129" t="s">
        <v>418</v>
      </c>
      <c r="D129" t="s">
        <v>78</v>
      </c>
      <c r="E129" t="s">
        <v>423</v>
      </c>
      <c r="G129" t="s">
        <v>202</v>
      </c>
      <c r="H129">
        <v>1000</v>
      </c>
      <c r="I129">
        <v>2000</v>
      </c>
      <c r="J129">
        <v>1600</v>
      </c>
      <c r="K129">
        <v>2000</v>
      </c>
      <c r="L129">
        <v>1600</v>
      </c>
      <c r="M129">
        <v>2000</v>
      </c>
      <c r="N129">
        <v>1600</v>
      </c>
      <c r="O129">
        <v>2000</v>
      </c>
      <c r="P129">
        <v>1600</v>
      </c>
      <c r="Q129">
        <v>2000</v>
      </c>
      <c r="R129">
        <v>1400</v>
      </c>
      <c r="S129">
        <v>2000</v>
      </c>
      <c r="T129">
        <v>1000</v>
      </c>
      <c r="U129">
        <v>2000</v>
      </c>
      <c r="V129" t="s">
        <v>784</v>
      </c>
      <c r="W129">
        <f t="shared" si="293"/>
        <v>10</v>
      </c>
      <c r="X129">
        <f t="shared" si="294"/>
        <v>20</v>
      </c>
      <c r="Y129">
        <f t="shared" si="295"/>
        <v>16</v>
      </c>
      <c r="Z129">
        <f t="shared" si="296"/>
        <v>20</v>
      </c>
      <c r="AA129">
        <f t="shared" si="297"/>
        <v>16</v>
      </c>
      <c r="AB129">
        <f t="shared" si="298"/>
        <v>20</v>
      </c>
      <c r="AC129">
        <f t="shared" si="299"/>
        <v>16</v>
      </c>
      <c r="AD129">
        <f t="shared" si="300"/>
        <v>20</v>
      </c>
      <c r="AE129">
        <f t="shared" si="305"/>
        <v>16</v>
      </c>
      <c r="AF129">
        <f t="shared" si="306"/>
        <v>20</v>
      </c>
      <c r="AG129">
        <f t="shared" si="301"/>
        <v>14</v>
      </c>
      <c r="AH129">
        <f t="shared" si="302"/>
        <v>20</v>
      </c>
      <c r="AI129">
        <f t="shared" si="303"/>
        <v>10</v>
      </c>
      <c r="AJ129">
        <f t="shared" si="304"/>
        <v>20</v>
      </c>
      <c r="AK129" t="str">
        <f t="shared" si="141"/>
        <v>10am-8pm</v>
      </c>
      <c r="AL129" t="str">
        <f t="shared" si="142"/>
        <v>4pm-8pm</v>
      </c>
      <c r="AM129" t="str">
        <f t="shared" si="143"/>
        <v>4pm-8pm</v>
      </c>
      <c r="AN129" t="str">
        <f t="shared" si="144"/>
        <v>4pm-8pm</v>
      </c>
      <c r="AO129" t="str">
        <f t="shared" si="145"/>
        <v>4pm-8pm</v>
      </c>
      <c r="AP129" t="str">
        <f t="shared" si="146"/>
        <v>2pm-8pm</v>
      </c>
      <c r="AQ129" t="str">
        <f t="shared" si="147"/>
        <v>10am-8pm</v>
      </c>
      <c r="AR129" s="2" t="s">
        <v>346</v>
      </c>
      <c r="AU129" t="s">
        <v>293</v>
      </c>
      <c r="AV129" s="3" t="s">
        <v>301</v>
      </c>
      <c r="AW129" s="3" t="s">
        <v>301</v>
      </c>
      <c r="AX129" s="4" t="str">
        <f t="shared" si="225"/>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&lt;br&gt; $3.50 Wells &lt;br&gt; $2 shared bites and tots", 'link':"http://www.pourbrothers.com/", 'pricing':"med",   'phone-number': "", 'address': "220 Linden Street, Fort Collins, CO 80524", 'other-amenities': ['','','hard'], 'has-drink':true, 'has-food':true},</v>
      </c>
      <c r="AY129" t="str">
        <f t="shared" si="226"/>
        <v/>
      </c>
      <c r="AZ129" t="str">
        <f t="shared" si="227"/>
        <v/>
      </c>
      <c r="BA129" t="str">
        <f t="shared" si="228"/>
        <v>&lt;img src=@img/hard.png@&gt;</v>
      </c>
      <c r="BB129" t="str">
        <f t="shared" si="229"/>
        <v>&lt;img src=@img/drinkicon.png@&gt;</v>
      </c>
      <c r="BC129" t="str">
        <f t="shared" si="230"/>
        <v>&lt;img src=@img/foodicon.png@&gt;</v>
      </c>
      <c r="BD129" t="str">
        <f t="shared" si="231"/>
        <v>&lt;img src=@img/hard.png@&gt;&lt;img src=@img/drinkicon.png@&gt;&lt;img src=@img/foodicon.png@&gt;</v>
      </c>
      <c r="BE129" t="str">
        <f t="shared" si="232"/>
        <v>drink food hard med old</v>
      </c>
      <c r="BF129" t="str">
        <f t="shared" si="233"/>
        <v>Old Town</v>
      </c>
      <c r="BG129">
        <v>40.588324</v>
      </c>
      <c r="BH129">
        <v>-105.074746</v>
      </c>
      <c r="BI129" t="str">
        <f t="shared" si="234"/>
        <v>[40.588324,-105.074746],</v>
      </c>
      <c r="BK129" t="str">
        <f>IF(BJ129&gt;0,"&lt;img src=@img/kidicon.png@&gt;","")</f>
        <v/>
      </c>
    </row>
    <row r="130" spans="2:64" ht="21" customHeight="1" x14ac:dyDescent="0.35">
      <c r="B130" t="s">
        <v>203</v>
      </c>
      <c r="C130" t="s">
        <v>418</v>
      </c>
      <c r="D130" t="s">
        <v>266</v>
      </c>
      <c r="E130" t="s">
        <v>423</v>
      </c>
      <c r="G130" t="s">
        <v>204</v>
      </c>
      <c r="J130">
        <v>1200</v>
      </c>
      <c r="K130">
        <v>2200</v>
      </c>
      <c r="L130">
        <v>1200</v>
      </c>
      <c r="M130">
        <v>2200</v>
      </c>
      <c r="N130">
        <v>1200</v>
      </c>
      <c r="O130">
        <v>2200</v>
      </c>
      <c r="P130">
        <v>1200</v>
      </c>
      <c r="Q130">
        <v>2400</v>
      </c>
      <c r="V130" t="s">
        <v>735</v>
      </c>
      <c r="W130" t="str">
        <f t="shared" si="293"/>
        <v/>
      </c>
      <c r="X130" t="str">
        <f t="shared" si="294"/>
        <v/>
      </c>
      <c r="Y130">
        <f t="shared" si="295"/>
        <v>12</v>
      </c>
      <c r="Z130">
        <f t="shared" si="296"/>
        <v>22</v>
      </c>
      <c r="AA130">
        <f t="shared" si="297"/>
        <v>12</v>
      </c>
      <c r="AB130">
        <f t="shared" si="298"/>
        <v>22</v>
      </c>
      <c r="AC130">
        <f t="shared" si="299"/>
        <v>12</v>
      </c>
      <c r="AD130">
        <f t="shared" si="300"/>
        <v>22</v>
      </c>
      <c r="AE130">
        <f t="shared" si="305"/>
        <v>12</v>
      </c>
      <c r="AF130">
        <f t="shared" si="306"/>
        <v>24</v>
      </c>
      <c r="AG130" t="str">
        <f t="shared" si="301"/>
        <v/>
      </c>
      <c r="AH130" t="str">
        <f t="shared" si="302"/>
        <v/>
      </c>
      <c r="AI130" t="str">
        <f t="shared" si="303"/>
        <v/>
      </c>
      <c r="AJ130" t="str">
        <f t="shared" si="304"/>
        <v/>
      </c>
      <c r="AK130" t="str">
        <f t="shared" si="141"/>
        <v/>
      </c>
      <c r="AL130" t="str">
        <f t="shared" si="142"/>
        <v>12pm-10pm</v>
      </c>
      <c r="AM130" t="str">
        <f t="shared" si="143"/>
        <v>12pm-10pm</v>
      </c>
      <c r="AN130" t="str">
        <f t="shared" si="144"/>
        <v>12pm-10pm</v>
      </c>
      <c r="AO130" t="str">
        <f t="shared" si="145"/>
        <v>12pm-12am</v>
      </c>
      <c r="AP130" t="str">
        <f t="shared" si="146"/>
        <v/>
      </c>
      <c r="AQ130" t="str">
        <f t="shared" si="147"/>
        <v/>
      </c>
      <c r="AR130" s="7" t="s">
        <v>257</v>
      </c>
      <c r="AS130" t="s">
        <v>290</v>
      </c>
      <c r="AU130" t="s">
        <v>293</v>
      </c>
      <c r="AV130" s="3" t="s">
        <v>301</v>
      </c>
      <c r="AW130" s="3" t="s">
        <v>302</v>
      </c>
      <c r="AX130" s="4" t="str">
        <f t="shared" si="225"/>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30" t="str">
        <f t="shared" si="226"/>
        <v>&lt;img src=@img/outdoor.png@&gt;</v>
      </c>
      <c r="AZ130" t="str">
        <f t="shared" si="227"/>
        <v/>
      </c>
      <c r="BA130" t="str">
        <f t="shared" si="228"/>
        <v>&lt;img src=@img/hard.png@&gt;</v>
      </c>
      <c r="BB130" t="str">
        <f t="shared" si="229"/>
        <v>&lt;img src=@img/drinkicon.png@&gt;</v>
      </c>
      <c r="BC130" t="str">
        <f t="shared" si="230"/>
        <v/>
      </c>
      <c r="BD130" t="str">
        <f t="shared" si="231"/>
        <v>&lt;img src=@img/outdoor.png@&gt;&lt;img src=@img/hard.png@&gt;&lt;img src=@img/drinkicon.png@&gt;</v>
      </c>
      <c r="BE130" t="str">
        <f t="shared" si="232"/>
        <v>outdoor drink hard med old</v>
      </c>
      <c r="BF130" t="str">
        <f t="shared" si="233"/>
        <v>Old Town</v>
      </c>
      <c r="BG130">
        <v>40.588152000000001</v>
      </c>
      <c r="BH130">
        <v>-105.074395</v>
      </c>
      <c r="BI130" t="str">
        <f t="shared" si="234"/>
        <v>[40.588152,-105.074395],</v>
      </c>
      <c r="BK130" t="str">
        <f>IF(BJ130&gt;0,"&lt;img src=@img/kidicon.png@&gt;","")</f>
        <v/>
      </c>
    </row>
    <row r="131" spans="2:64" ht="21" customHeight="1" x14ac:dyDescent="0.35">
      <c r="B131" t="s">
        <v>442</v>
      </c>
      <c r="C131" t="s">
        <v>418</v>
      </c>
      <c r="E131" t="s">
        <v>423</v>
      </c>
      <c r="G131" t="s">
        <v>461</v>
      </c>
      <c r="W131" t="str">
        <f t="shared" si="293"/>
        <v/>
      </c>
      <c r="X131" t="str">
        <f t="shared" si="294"/>
        <v/>
      </c>
      <c r="Y131" t="str">
        <f t="shared" si="295"/>
        <v/>
      </c>
      <c r="Z131" t="str">
        <f t="shared" si="296"/>
        <v/>
      </c>
      <c r="AA131" t="str">
        <f t="shared" si="297"/>
        <v/>
      </c>
      <c r="AB131" t="str">
        <f t="shared" si="298"/>
        <v/>
      </c>
      <c r="AC131" t="str">
        <f t="shared" si="299"/>
        <v/>
      </c>
      <c r="AD131" t="str">
        <f t="shared" si="300"/>
        <v/>
      </c>
      <c r="AE131" t="str">
        <f t="shared" si="305"/>
        <v/>
      </c>
      <c r="AF131" t="str">
        <f t="shared" si="306"/>
        <v/>
      </c>
      <c r="AG131" t="str">
        <f t="shared" si="301"/>
        <v/>
      </c>
      <c r="AH131" t="str">
        <f t="shared" si="302"/>
        <v/>
      </c>
      <c r="AI131" t="str">
        <f t="shared" si="303"/>
        <v/>
      </c>
      <c r="AJ131" t="str">
        <f t="shared" si="304"/>
        <v/>
      </c>
      <c r="AK131" t="str">
        <f t="shared" si="141"/>
        <v/>
      </c>
      <c r="AL131" t="str">
        <f t="shared" si="142"/>
        <v/>
      </c>
      <c r="AM131" t="str">
        <f t="shared" si="143"/>
        <v/>
      </c>
      <c r="AN131" t="str">
        <f t="shared" si="144"/>
        <v/>
      </c>
      <c r="AO131" t="str">
        <f t="shared" si="145"/>
        <v/>
      </c>
      <c r="AP131" t="str">
        <f t="shared" si="146"/>
        <v/>
      </c>
      <c r="AQ131" t="str">
        <f t="shared" si="147"/>
        <v/>
      </c>
      <c r="AU131" t="s">
        <v>293</v>
      </c>
      <c r="AV131" s="3" t="s">
        <v>301</v>
      </c>
      <c r="AW131" s="3" t="s">
        <v>301</v>
      </c>
      <c r="AX131" s="4" t="str">
        <f t="shared" si="225"/>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31" t="str">
        <f t="shared" si="226"/>
        <v/>
      </c>
      <c r="AZ131" t="str">
        <f t="shared" si="227"/>
        <v/>
      </c>
      <c r="BA131" t="str">
        <f t="shared" si="228"/>
        <v>&lt;img src=@img/hard.png@&gt;</v>
      </c>
      <c r="BB131" t="str">
        <f t="shared" si="229"/>
        <v>&lt;img src=@img/drinkicon.png@&gt;</v>
      </c>
      <c r="BC131" t="str">
        <f t="shared" si="230"/>
        <v>&lt;img src=@img/foodicon.png@&gt;</v>
      </c>
      <c r="BD131" t="str">
        <f t="shared" si="231"/>
        <v>&lt;img src=@img/hard.png@&gt;&lt;img src=@img/drinkicon.png@&gt;&lt;img src=@img/foodicon.png@&gt;&lt;img src=@img/kidicon.png@&gt;</v>
      </c>
      <c r="BE131" t="str">
        <f t="shared" si="232"/>
        <v>drink food hard med old kid</v>
      </c>
      <c r="BF131" t="str">
        <f t="shared" si="233"/>
        <v>Old Town</v>
      </c>
      <c r="BG131">
        <v>40.588735999999997</v>
      </c>
      <c r="BH131">
        <v>-105.0774</v>
      </c>
      <c r="BI131" t="str">
        <f t="shared" si="234"/>
        <v>[40.588736,-105.0774],</v>
      </c>
      <c r="BJ131" t="b">
        <v>1</v>
      </c>
      <c r="BK131" t="str">
        <f>IF(BJ131&gt;0,"&lt;img src=@img/kidicon.png@&gt;","")</f>
        <v>&lt;img src=@img/kidicon.png@&gt;</v>
      </c>
      <c r="BL131" t="s">
        <v>433</v>
      </c>
    </row>
    <row r="132" spans="2:64" ht="21" customHeight="1" x14ac:dyDescent="0.35">
      <c r="B132" t="s">
        <v>620</v>
      </c>
      <c r="C132" t="s">
        <v>303</v>
      </c>
      <c r="E132" t="s">
        <v>54</v>
      </c>
      <c r="G132" t="s">
        <v>643</v>
      </c>
      <c r="W132" t="str">
        <f t="shared" si="293"/>
        <v/>
      </c>
      <c r="X132" t="str">
        <f t="shared" si="294"/>
        <v/>
      </c>
      <c r="Y132" t="str">
        <f t="shared" si="295"/>
        <v/>
      </c>
      <c r="Z132" t="str">
        <f t="shared" si="296"/>
        <v/>
      </c>
      <c r="AA132" t="str">
        <f t="shared" si="297"/>
        <v/>
      </c>
      <c r="AB132" t="str">
        <f t="shared" si="298"/>
        <v/>
      </c>
      <c r="AC132" t="str">
        <f t="shared" si="299"/>
        <v/>
      </c>
      <c r="AD132" t="str">
        <f t="shared" si="300"/>
        <v/>
      </c>
      <c r="AE132" t="str">
        <f t="shared" si="305"/>
        <v/>
      </c>
      <c r="AF132" t="str">
        <f t="shared" si="306"/>
        <v/>
      </c>
      <c r="AG132" t="str">
        <f t="shared" si="301"/>
        <v/>
      </c>
      <c r="AH132" t="str">
        <f t="shared" si="302"/>
        <v/>
      </c>
      <c r="AI132" t="str">
        <f t="shared" si="303"/>
        <v/>
      </c>
      <c r="AJ132" t="str">
        <f t="shared" si="304"/>
        <v/>
      </c>
      <c r="AK132" t="str">
        <f t="shared" si="141"/>
        <v/>
      </c>
      <c r="AL132" t="str">
        <f t="shared" si="142"/>
        <v/>
      </c>
      <c r="AM132" t="str">
        <f t="shared" si="143"/>
        <v/>
      </c>
      <c r="AN132" t="str">
        <f t="shared" si="144"/>
        <v/>
      </c>
      <c r="AO132" t="str">
        <f t="shared" si="145"/>
        <v/>
      </c>
      <c r="AP132" t="str">
        <f t="shared" si="146"/>
        <v/>
      </c>
      <c r="AQ132" t="str">
        <f t="shared" si="147"/>
        <v/>
      </c>
      <c r="AR132" t="s">
        <v>672</v>
      </c>
      <c r="AU132" t="s">
        <v>28</v>
      </c>
      <c r="AV132" s="3" t="s">
        <v>302</v>
      </c>
      <c r="AW132" s="3" t="s">
        <v>302</v>
      </c>
      <c r="AX132" s="4" t="str">
        <f t="shared" si="225"/>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2" t="str">
        <f t="shared" si="226"/>
        <v/>
      </c>
      <c r="AZ132" t="str">
        <f t="shared" si="227"/>
        <v/>
      </c>
      <c r="BA132" t="str">
        <f t="shared" si="228"/>
        <v>&lt;img src=@img/medium.png@&gt;</v>
      </c>
      <c r="BB132" t="str">
        <f t="shared" si="229"/>
        <v/>
      </c>
      <c r="BC132" t="str">
        <f t="shared" si="230"/>
        <v/>
      </c>
      <c r="BD132" t="str">
        <f t="shared" si="231"/>
        <v>&lt;img src=@img/medium.png@&gt;</v>
      </c>
      <c r="BE132" t="str">
        <f t="shared" si="232"/>
        <v>medium low campus</v>
      </c>
      <c r="BF132" t="str">
        <f t="shared" si="233"/>
        <v>Near Campus</v>
      </c>
      <c r="BG132">
        <v>40.577889999999996</v>
      </c>
      <c r="BH132">
        <v>-105.0766</v>
      </c>
      <c r="BI132" t="str">
        <f t="shared" si="234"/>
        <v>[40.57789,-105.0766],</v>
      </c>
    </row>
    <row r="133" spans="2:64" ht="21" customHeight="1" x14ac:dyDescent="0.35">
      <c r="B133" t="s">
        <v>616</v>
      </c>
      <c r="C133" t="s">
        <v>303</v>
      </c>
      <c r="E133" t="s">
        <v>423</v>
      </c>
      <c r="G133" t="s">
        <v>639</v>
      </c>
      <c r="W133" t="str">
        <f t="shared" si="293"/>
        <v/>
      </c>
      <c r="X133" t="str">
        <f t="shared" si="294"/>
        <v/>
      </c>
      <c r="Y133" t="str">
        <f t="shared" si="295"/>
        <v/>
      </c>
      <c r="Z133" t="str">
        <f t="shared" si="296"/>
        <v/>
      </c>
      <c r="AA133" t="str">
        <f t="shared" si="297"/>
        <v/>
      </c>
      <c r="AB133" t="str">
        <f t="shared" si="298"/>
        <v/>
      </c>
      <c r="AC133" t="str">
        <f t="shared" si="299"/>
        <v/>
      </c>
      <c r="AD133" t="str">
        <f t="shared" si="300"/>
        <v/>
      </c>
      <c r="AE133" t="str">
        <f t="shared" si="305"/>
        <v/>
      </c>
      <c r="AF133" t="str">
        <f t="shared" si="306"/>
        <v/>
      </c>
      <c r="AG133" t="str">
        <f t="shared" si="301"/>
        <v/>
      </c>
      <c r="AH133" t="str">
        <f t="shared" si="302"/>
        <v/>
      </c>
      <c r="AI133" t="str">
        <f t="shared" si="303"/>
        <v/>
      </c>
      <c r="AJ133" t="str">
        <f t="shared" si="304"/>
        <v/>
      </c>
      <c r="AK133" t="str">
        <f t="shared" si="141"/>
        <v/>
      </c>
      <c r="AL133" t="str">
        <f t="shared" si="142"/>
        <v/>
      </c>
      <c r="AM133" t="str">
        <f t="shared" si="143"/>
        <v/>
      </c>
      <c r="AN133" t="str">
        <f t="shared" si="144"/>
        <v/>
      </c>
      <c r="AO133" t="str">
        <f t="shared" si="145"/>
        <v/>
      </c>
      <c r="AP133" t="str">
        <f t="shared" si="146"/>
        <v/>
      </c>
      <c r="AQ133" t="str">
        <f t="shared" si="147"/>
        <v/>
      </c>
      <c r="AR133" t="s">
        <v>673</v>
      </c>
      <c r="AS133" t="s">
        <v>290</v>
      </c>
      <c r="AU133" t="s">
        <v>28</v>
      </c>
      <c r="AV133" s="3" t="s">
        <v>302</v>
      </c>
      <c r="AW133" s="3" t="s">
        <v>302</v>
      </c>
      <c r="AX133" s="4" t="str">
        <f t="shared" ref="AX133:AX163" si="307">CONCATENATE("{
    'name': """,B133,""",
    'area': ","""",C133,""",",
"'hours': {
      'sunday-start':","""",H133,"""",", 'sunday-end':","""",I133,"""",", 'monday-start':","""",J133,"""",", 'monday-end':","""",K133,"""",", 'tuesday-start':","""",L133,"""",", 'tuesday-end':","""",M133,""", 'wednesday-start':","""",N133,""", 'wednesday-end':","""",O133,""", 'thursday-start':","""",P133,""", 'thursday-end':","""",Q133,""", 'friday-start':","""",R133,""", 'friday-end':","""",S133,""", 'saturday-start':","""",T133,""", 'saturday-end':","""",U133,"""","},","  'description': ","""",V133,"""",", 'link':","""",AR133,"""",", 'pricing':","""",E133,"""",",   'phone-number': ","""",F133,"""",", 'address': ","""",G133,"""",", 'other-amenities': [","'",AS133,"','",AT133,"','",AU133,"'","]",", 'has-drink':",AV133,", 'has-food':",AW133,"},")</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3" t="str">
        <f t="shared" ref="AY133:AY163" si="308">IF(AS133&gt;0,"&lt;img src=@img/outdoor.png@&gt;","")</f>
        <v>&lt;img src=@img/outdoor.png@&gt;</v>
      </c>
      <c r="AZ133" t="str">
        <f t="shared" ref="AZ133:AZ163" si="309">IF(AT133&gt;0,"&lt;img src=@img/pets.png@&gt;","")</f>
        <v/>
      </c>
      <c r="BA133" t="str">
        <f t="shared" ref="BA133:BA163" si="310">IF(AU133="hard","&lt;img src=@img/hard.png@&gt;",IF(AU133="medium","&lt;img src=@img/medium.png@&gt;",IF(AU133="easy","&lt;img src=@img/easy.png@&gt;","")))</f>
        <v>&lt;img src=@img/medium.png@&gt;</v>
      </c>
      <c r="BB133" t="str">
        <f t="shared" ref="BB133:BB163" si="311">IF(AV133="true","&lt;img src=@img/drinkicon.png@&gt;","")</f>
        <v/>
      </c>
      <c r="BC133" t="str">
        <f t="shared" ref="BC133:BC163" si="312">IF(AW133="true","&lt;img src=@img/foodicon.png@&gt;","")</f>
        <v/>
      </c>
      <c r="BD133" t="str">
        <f t="shared" ref="BD133:BD163" si="313">CONCATENATE(AY133,AZ133,BA133,BB133,BC133,BK133)</f>
        <v>&lt;img src=@img/outdoor.png@&gt;&lt;img src=@img/medium.png@&gt;</v>
      </c>
      <c r="BE133" t="str">
        <f t="shared" ref="BE133:BE163" si="314">CONCATENATE(IF(AS133&gt;0,"outdoor ",""),IF(AT133&gt;0,"pet ",""),IF(AV133="true","drink ",""),IF(AW133="true","food ",""),AU133," ",E133," ",C133,IF(BJ133=TRUE," kid",""))</f>
        <v>outdoor medium med campus</v>
      </c>
      <c r="BF133" t="str">
        <f t="shared" ref="BF133:BF163" si="315">IF(C133="old","Old Town",IF(C133="campus","Near Campus",IF(C133="sfoco","South Foco",IF(C133="nfoco","North Foco",IF(C133="midtown","Midtown",IF(C133="cwest","Campus West",IF(C133="efoco","East FoCo",IF(C133="windsor","Windsor",""))))))))</f>
        <v>Near Campus</v>
      </c>
      <c r="BG133">
        <v>40.57855</v>
      </c>
      <c r="BH133">
        <v>-105.07975</v>
      </c>
      <c r="BI133" t="str">
        <f t="shared" ref="BI133:BI164" si="316">CONCATENATE("[",BG133,",",BH133,"],")</f>
        <v>[40.57855,-105.07975],</v>
      </c>
    </row>
    <row r="134" spans="2:64" ht="21" customHeight="1" x14ac:dyDescent="0.35">
      <c r="B134" t="s">
        <v>205</v>
      </c>
      <c r="C134" t="s">
        <v>304</v>
      </c>
      <c r="D134" t="s">
        <v>266</v>
      </c>
      <c r="E134" t="s">
        <v>423</v>
      </c>
      <c r="G134" t="s">
        <v>206</v>
      </c>
      <c r="J134">
        <v>1400</v>
      </c>
      <c r="K134">
        <v>2100</v>
      </c>
      <c r="L134">
        <v>1400</v>
      </c>
      <c r="M134">
        <v>2100</v>
      </c>
      <c r="N134">
        <v>1400</v>
      </c>
      <c r="O134">
        <v>1600</v>
      </c>
      <c r="P134">
        <v>1400</v>
      </c>
      <c r="Q134">
        <v>1600</v>
      </c>
      <c r="V134" t="s">
        <v>749</v>
      </c>
      <c r="W134" t="str">
        <f t="shared" si="293"/>
        <v/>
      </c>
      <c r="X134" t="str">
        <f t="shared" si="294"/>
        <v/>
      </c>
      <c r="Y134">
        <f t="shared" si="295"/>
        <v>14</v>
      </c>
      <c r="Z134">
        <f t="shared" si="296"/>
        <v>21</v>
      </c>
      <c r="AA134">
        <f t="shared" si="297"/>
        <v>14</v>
      </c>
      <c r="AB134">
        <f t="shared" si="298"/>
        <v>21</v>
      </c>
      <c r="AC134">
        <f t="shared" si="299"/>
        <v>14</v>
      </c>
      <c r="AD134">
        <f t="shared" si="300"/>
        <v>16</v>
      </c>
      <c r="AE134">
        <f t="shared" si="305"/>
        <v>14</v>
      </c>
      <c r="AF134">
        <f t="shared" si="306"/>
        <v>16</v>
      </c>
      <c r="AG134" t="str">
        <f t="shared" si="301"/>
        <v/>
      </c>
      <c r="AH134" t="str">
        <f t="shared" si="302"/>
        <v/>
      </c>
      <c r="AI134" t="str">
        <f t="shared" si="303"/>
        <v/>
      </c>
      <c r="AJ134" t="str">
        <f t="shared" si="304"/>
        <v/>
      </c>
      <c r="AK134" t="str">
        <f t="shared" ref="AK134:AK197" si="317">IF(H134&gt;0,CONCATENATE(IF(W134&lt;=12,W134,W134-12),IF(OR(W134&lt;12,W134=24),"am","pm"),"-",IF(X134&lt;=12,X134,X134-12),IF(OR(X134&lt;12,X134=24),"am","pm")),"")</f>
        <v/>
      </c>
      <c r="AL134" t="str">
        <f t="shared" ref="AL134:AL197" si="318">IF(J134&gt;0,CONCATENATE(IF(Y134&lt;=12,Y134,Y134-12),IF(OR(Y134&lt;12,Y134=24),"am","pm"),"-",IF(Z134&lt;=12,Z134,Z134-12),IF(OR(Z134&lt;12,Z134=24),"am","pm")),"")</f>
        <v>2pm-9pm</v>
      </c>
      <c r="AM134" t="str">
        <f t="shared" ref="AM134:AM197" si="319">IF(L134&gt;0,CONCATENATE(IF(AA134&lt;=12,AA134,AA134-12),IF(OR(AA134&lt;12,AA134=24),"am","pm"),"-",IF(AB134&lt;=12,AB134,AB134-12),IF(OR(AB134&lt;12,AB134=24),"am","pm")),"")</f>
        <v>2pm-9pm</v>
      </c>
      <c r="AN134" t="str">
        <f t="shared" ref="AN134:AN197" si="320">IF(N134&gt;0,CONCATENATE(IF(AC134&lt;=12,AC134,AC134-12),IF(OR(AC134&lt;12,AC134=24),"am","pm"),"-",IF(AD134&lt;=12,AD134,AD134-12),IF(OR(AD134&lt;12,AD134=24),"am","pm")),"")</f>
        <v>2pm-4pm</v>
      </c>
      <c r="AO134" t="str">
        <f t="shared" ref="AO134:AO197" si="321">IF(P134&gt;0,CONCATENATE(IF(AE134&lt;=12,AE134,AE134-12),IF(OR(AE134&lt;12,AE134=24),"am","pm"),"-",IF(AF134&lt;=12,AF134,AF134-12),IF(OR(AF134&lt;12,AF134=24),"am","pm")),"")</f>
        <v>2pm-4pm</v>
      </c>
      <c r="AP134" t="str">
        <f t="shared" ref="AP134:AP197" si="322">IF(R134&gt;0,CONCATENATE(IF(AG134&lt;=12,AG134,AG134-12),IF(OR(AG134&lt;12,AG134=24),"am","pm"),"-",IF(AH134&lt;=12,AH134,AH134-12),IF(OR(AH134&lt;12,AH134=24),"am","pm")),"")</f>
        <v/>
      </c>
      <c r="AQ134" t="str">
        <f t="shared" ref="AQ134:AQ197" si="323">IF(T134&gt;0,CONCATENATE(IF(AI134&lt;=12,AI134,AI134-12),IF(OR(AI134&lt;12,AI134=24),"am","pm"),"-",IF(AJ134&lt;=12,AJ134,AJ134-12),IF(OR(AJ134&lt;12,AJ134=24),"am","pm")),"")</f>
        <v/>
      </c>
      <c r="AR134" s="5" t="s">
        <v>258</v>
      </c>
      <c r="AS134" t="s">
        <v>290</v>
      </c>
      <c r="AT134" t="s">
        <v>300</v>
      </c>
      <c r="AU134" t="s">
        <v>294</v>
      </c>
      <c r="AV134" s="3" t="s">
        <v>302</v>
      </c>
      <c r="AW134" s="3" t="s">
        <v>302</v>
      </c>
      <c r="AX134" s="4" t="str">
        <f t="shared" si="307"/>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4" t="str">
        <f t="shared" si="308"/>
        <v>&lt;img src=@img/outdoor.png@&gt;</v>
      </c>
      <c r="AZ134" t="str">
        <f t="shared" si="309"/>
        <v>&lt;img src=@img/pets.png@&gt;</v>
      </c>
      <c r="BA134" t="str">
        <f t="shared" si="310"/>
        <v>&lt;img src=@img/easy.png@&gt;</v>
      </c>
      <c r="BB134" t="str">
        <f t="shared" si="311"/>
        <v/>
      </c>
      <c r="BC134" t="str">
        <f t="shared" si="312"/>
        <v/>
      </c>
      <c r="BD134" t="str">
        <f t="shared" si="313"/>
        <v>&lt;img src=@img/outdoor.png@&gt;&lt;img src=@img/pets.png@&gt;&lt;img src=@img/easy.png@&gt;</v>
      </c>
      <c r="BE134" t="str">
        <f t="shared" si="314"/>
        <v>outdoor pet easy med midtown</v>
      </c>
      <c r="BF134" t="str">
        <f t="shared" si="315"/>
        <v>Midtown</v>
      </c>
      <c r="BG134">
        <v>40.566077</v>
      </c>
      <c r="BH134">
        <v>-105.056792</v>
      </c>
      <c r="BI134" t="str">
        <f t="shared" si="316"/>
        <v>[40.566077,-105.056792],</v>
      </c>
      <c r="BK134" t="str">
        <f>IF(BJ134&gt;0,"&lt;img src=@img/kidicon.png@&gt;","")</f>
        <v/>
      </c>
    </row>
    <row r="135" spans="2:64" ht="21" customHeight="1" x14ac:dyDescent="0.35">
      <c r="B135" t="s">
        <v>699</v>
      </c>
      <c r="C135" t="s">
        <v>304</v>
      </c>
      <c r="E135" t="s">
        <v>423</v>
      </c>
      <c r="G135" t="s">
        <v>700</v>
      </c>
      <c r="H135">
        <v>1500</v>
      </c>
      <c r="I135">
        <v>1800</v>
      </c>
      <c r="J135">
        <v>1500</v>
      </c>
      <c r="K135">
        <v>1800</v>
      </c>
      <c r="L135">
        <v>1500</v>
      </c>
      <c r="M135">
        <v>1800</v>
      </c>
      <c r="N135">
        <v>1500</v>
      </c>
      <c r="O135">
        <v>1800</v>
      </c>
      <c r="P135">
        <v>1500</v>
      </c>
      <c r="Q135">
        <v>1800</v>
      </c>
      <c r="R135">
        <v>1500</v>
      </c>
      <c r="S135">
        <v>1800</v>
      </c>
      <c r="T135">
        <v>1500</v>
      </c>
      <c r="U135">
        <v>1800</v>
      </c>
      <c r="V135" s="4" t="s">
        <v>779</v>
      </c>
      <c r="W135">
        <f t="shared" si="293"/>
        <v>15</v>
      </c>
      <c r="X135">
        <f t="shared" si="294"/>
        <v>18</v>
      </c>
      <c r="Y135">
        <f t="shared" si="295"/>
        <v>15</v>
      </c>
      <c r="Z135">
        <f t="shared" si="296"/>
        <v>18</v>
      </c>
      <c r="AA135">
        <f t="shared" si="297"/>
        <v>15</v>
      </c>
      <c r="AB135">
        <f t="shared" si="298"/>
        <v>18</v>
      </c>
      <c r="AC135">
        <f t="shared" si="299"/>
        <v>15</v>
      </c>
      <c r="AD135">
        <f t="shared" si="300"/>
        <v>18</v>
      </c>
      <c r="AE135">
        <f t="shared" si="305"/>
        <v>15</v>
      </c>
      <c r="AF135">
        <f t="shared" si="306"/>
        <v>18</v>
      </c>
      <c r="AG135">
        <f t="shared" si="301"/>
        <v>15</v>
      </c>
      <c r="AH135">
        <f t="shared" si="302"/>
        <v>18</v>
      </c>
      <c r="AI135">
        <f t="shared" si="303"/>
        <v>15</v>
      </c>
      <c r="AJ135">
        <f t="shared" si="304"/>
        <v>18</v>
      </c>
      <c r="AK135" t="str">
        <f t="shared" si="317"/>
        <v>3pm-6pm</v>
      </c>
      <c r="AL135" t="str">
        <f t="shared" si="318"/>
        <v>3pm-6pm</v>
      </c>
      <c r="AM135" t="str">
        <f t="shared" si="319"/>
        <v>3pm-6pm</v>
      </c>
      <c r="AN135" t="str">
        <f t="shared" si="320"/>
        <v>3pm-6pm</v>
      </c>
      <c r="AO135" t="str">
        <f t="shared" si="321"/>
        <v>3pm-6pm</v>
      </c>
      <c r="AP135" t="str">
        <f t="shared" si="322"/>
        <v>3pm-6pm</v>
      </c>
      <c r="AQ135" t="str">
        <f t="shared" si="323"/>
        <v>3pm-6pm</v>
      </c>
      <c r="AR135" t="s">
        <v>701</v>
      </c>
      <c r="AU135" t="s">
        <v>294</v>
      </c>
      <c r="AV135" s="3" t="s">
        <v>301</v>
      </c>
      <c r="AW135" s="3" t="s">
        <v>301</v>
      </c>
      <c r="AX135" s="4" t="str">
        <f t="shared" si="307"/>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"$3.50 Well Drinks and Micro drafts&lt;br&gt;$4.50 Wine by the glass, Premium Drafts, Mules, Classics, Mojitos and Margs&lt;br&gt;$5.50 Shareable Plates", 'link':"https://www.rally5streeteats.com/", 'pricing':"med",   'phone-number': "", 'address': "2310 E Harmony Rd, Fort Collins, CO 80525", 'other-amenities': ['','','easy'], 'has-drink':true, 'has-food':true},</v>
      </c>
      <c r="AY135" t="str">
        <f t="shared" si="308"/>
        <v/>
      </c>
      <c r="AZ135" t="str">
        <f t="shared" si="309"/>
        <v/>
      </c>
      <c r="BA135" t="str">
        <f t="shared" si="310"/>
        <v>&lt;img src=@img/easy.png@&gt;</v>
      </c>
      <c r="BB135" t="str">
        <f t="shared" si="311"/>
        <v>&lt;img src=@img/drinkicon.png@&gt;</v>
      </c>
      <c r="BC135" t="str">
        <f t="shared" si="312"/>
        <v>&lt;img src=@img/foodicon.png@&gt;</v>
      </c>
      <c r="BD135" t="str">
        <f t="shared" si="313"/>
        <v>&lt;img src=@img/easy.png@&gt;&lt;img src=@img/drinkicon.png@&gt;&lt;img src=@img/foodicon.png@&gt;</v>
      </c>
      <c r="BE135" t="str">
        <f t="shared" si="314"/>
        <v>drink food easy med midtown</v>
      </c>
      <c r="BF135" t="str">
        <f t="shared" si="315"/>
        <v>Midtown</v>
      </c>
      <c r="BG135">
        <v>40.523690000000002</v>
      </c>
      <c r="BH135">
        <v>-105.03435</v>
      </c>
      <c r="BI135" t="str">
        <f t="shared" si="316"/>
        <v>[40.52369,-105.03435],</v>
      </c>
    </row>
    <row r="136" spans="2:64" ht="21" customHeight="1" x14ac:dyDescent="0.35">
      <c r="B136" t="s">
        <v>627</v>
      </c>
      <c r="C136" t="s">
        <v>303</v>
      </c>
      <c r="E136" t="s">
        <v>54</v>
      </c>
      <c r="G136" t="s">
        <v>650</v>
      </c>
      <c r="W136" t="str">
        <f t="shared" si="293"/>
        <v/>
      </c>
      <c r="X136" t="str">
        <f t="shared" si="294"/>
        <v/>
      </c>
      <c r="Y136" t="str">
        <f t="shared" si="295"/>
        <v/>
      </c>
      <c r="Z136" t="str">
        <f t="shared" si="296"/>
        <v/>
      </c>
      <c r="AA136" t="str">
        <f t="shared" si="297"/>
        <v/>
      </c>
      <c r="AB136" t="str">
        <f t="shared" si="298"/>
        <v/>
      </c>
      <c r="AC136" t="str">
        <f t="shared" si="299"/>
        <v/>
      </c>
      <c r="AD136" t="str">
        <f t="shared" si="300"/>
        <v/>
      </c>
      <c r="AE136" t="str">
        <f t="shared" si="305"/>
        <v/>
      </c>
      <c r="AF136" t="str">
        <f t="shared" si="306"/>
        <v/>
      </c>
      <c r="AG136" t="str">
        <f t="shared" si="301"/>
        <v/>
      </c>
      <c r="AH136" t="str">
        <f t="shared" si="302"/>
        <v/>
      </c>
      <c r="AI136" t="str">
        <f t="shared" si="303"/>
        <v/>
      </c>
      <c r="AJ136" t="str">
        <f t="shared" si="304"/>
        <v/>
      </c>
      <c r="AK136" t="str">
        <f t="shared" si="317"/>
        <v/>
      </c>
      <c r="AL136" t="str">
        <f t="shared" si="318"/>
        <v/>
      </c>
      <c r="AM136" t="str">
        <f t="shared" si="319"/>
        <v/>
      </c>
      <c r="AN136" t="str">
        <f t="shared" si="320"/>
        <v/>
      </c>
      <c r="AO136" t="str">
        <f t="shared" si="321"/>
        <v/>
      </c>
      <c r="AP136" t="str">
        <f t="shared" si="322"/>
        <v/>
      </c>
      <c r="AQ136" t="str">
        <f t="shared" si="323"/>
        <v/>
      </c>
      <c r="AR136" t="s">
        <v>674</v>
      </c>
      <c r="AU136" t="s">
        <v>28</v>
      </c>
      <c r="AV136" s="3" t="s">
        <v>302</v>
      </c>
      <c r="AW136" s="3" t="s">
        <v>302</v>
      </c>
      <c r="AX136" s="4" t="str">
        <f t="shared" si="307"/>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6" t="str">
        <f t="shared" si="308"/>
        <v/>
      </c>
      <c r="AZ136" t="str">
        <f t="shared" si="309"/>
        <v/>
      </c>
      <c r="BA136" t="str">
        <f t="shared" si="310"/>
        <v>&lt;img src=@img/medium.png@&gt;</v>
      </c>
      <c r="BB136" t="str">
        <f t="shared" si="311"/>
        <v/>
      </c>
      <c r="BC136" t="str">
        <f t="shared" si="312"/>
        <v/>
      </c>
      <c r="BD136" t="str">
        <f t="shared" si="313"/>
        <v>&lt;img src=@img/medium.png@&gt;</v>
      </c>
      <c r="BE136" t="str">
        <f t="shared" si="314"/>
        <v>medium low campus</v>
      </c>
      <c r="BF136" t="str">
        <f t="shared" si="315"/>
        <v>Near Campus</v>
      </c>
      <c r="BG136">
        <v>40.573785000000001</v>
      </c>
      <c r="BH136">
        <v>-105.08336060000001</v>
      </c>
      <c r="BI136" t="str">
        <f t="shared" si="316"/>
        <v>[40.573785,-105.0833606],</v>
      </c>
    </row>
    <row r="137" spans="2:64" ht="21" customHeight="1" x14ac:dyDescent="0.35">
      <c r="B137" t="s">
        <v>170</v>
      </c>
      <c r="C137" t="s">
        <v>418</v>
      </c>
      <c r="D137" t="s">
        <v>171</v>
      </c>
      <c r="E137" t="s">
        <v>35</v>
      </c>
      <c r="G137" s="2" t="s">
        <v>172</v>
      </c>
      <c r="J137">
        <v>1600</v>
      </c>
      <c r="K137">
        <v>1800</v>
      </c>
      <c r="L137">
        <v>1600</v>
      </c>
      <c r="M137">
        <v>1800</v>
      </c>
      <c r="N137">
        <v>1600</v>
      </c>
      <c r="O137">
        <v>1800</v>
      </c>
      <c r="P137">
        <v>1600</v>
      </c>
      <c r="Q137">
        <v>1800</v>
      </c>
      <c r="R137">
        <v>1600</v>
      </c>
      <c r="S137">
        <v>1800</v>
      </c>
      <c r="T137">
        <v>1600</v>
      </c>
      <c r="U137">
        <v>1800</v>
      </c>
      <c r="V137" t="s">
        <v>797</v>
      </c>
      <c r="W137" t="str">
        <f t="shared" si="293"/>
        <v/>
      </c>
      <c r="X137" t="str">
        <f t="shared" si="294"/>
        <v/>
      </c>
      <c r="Y137">
        <f t="shared" si="295"/>
        <v>16</v>
      </c>
      <c r="Z137">
        <f t="shared" si="296"/>
        <v>18</v>
      </c>
      <c r="AA137">
        <f t="shared" si="297"/>
        <v>16</v>
      </c>
      <c r="AB137">
        <f t="shared" si="298"/>
        <v>18</v>
      </c>
      <c r="AC137">
        <f t="shared" si="299"/>
        <v>16</v>
      </c>
      <c r="AD137">
        <f t="shared" si="300"/>
        <v>18</v>
      </c>
      <c r="AE137">
        <f t="shared" si="305"/>
        <v>16</v>
      </c>
      <c r="AF137">
        <f t="shared" si="306"/>
        <v>18</v>
      </c>
      <c r="AG137">
        <f t="shared" si="301"/>
        <v>16</v>
      </c>
      <c r="AH137">
        <f t="shared" si="302"/>
        <v>18</v>
      </c>
      <c r="AI137">
        <f t="shared" si="303"/>
        <v>16</v>
      </c>
      <c r="AJ137">
        <f t="shared" si="304"/>
        <v>18</v>
      </c>
      <c r="AK137" t="str">
        <f t="shared" si="317"/>
        <v/>
      </c>
      <c r="AL137" t="str">
        <f t="shared" si="318"/>
        <v>4pm-6pm</v>
      </c>
      <c r="AM137" t="str">
        <f t="shared" si="319"/>
        <v>4pm-6pm</v>
      </c>
      <c r="AN137" t="str">
        <f t="shared" si="320"/>
        <v>4pm-6pm</v>
      </c>
      <c r="AO137" t="str">
        <f t="shared" si="321"/>
        <v>4pm-6pm</v>
      </c>
      <c r="AP137" t="str">
        <f t="shared" si="322"/>
        <v>4pm-6pm</v>
      </c>
      <c r="AQ137" t="str">
        <f t="shared" si="323"/>
        <v>4pm-6pm</v>
      </c>
      <c r="AR137" s="2" t="s">
        <v>337</v>
      </c>
      <c r="AU137" t="s">
        <v>293</v>
      </c>
      <c r="AV137" s="3" t="s">
        <v>301</v>
      </c>
      <c r="AW137" s="3" t="s">
        <v>301</v>
      </c>
      <c r="AX137" s="4" t="str">
        <f t="shared" si="307"/>
        <v>{
    'name': "RARE Italian",
    'area': "old",'hours': {
      'sunday-start':"", 'sunday-end':"", 'monday-start':"1600", 'monday-end':"1800", 'tuesday-start':"1600", 'tuesday-end':"1800", 'wednesday-start':"1600", 'wednesday-end':"1800", 'thursday-start':"1600", 'thursday-end':"1800", 'friday-start':"1600", 'friday-end':"1800", 'saturday-start':"1600", 'saturday-end':"1800"},  'description': "Miller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 'link':"http://www.rareitalian.com/", 'pricing':"high",   'phone-number': "", 'address': "101 S. College Avenue, Fort Collins, CO 80524", 'other-amenities': ['','','hard'], 'has-drink':true, 'has-food':true},</v>
      </c>
      <c r="AY137" t="str">
        <f t="shared" si="308"/>
        <v/>
      </c>
      <c r="AZ137" t="str">
        <f t="shared" si="309"/>
        <v/>
      </c>
      <c r="BA137" t="str">
        <f t="shared" si="310"/>
        <v>&lt;img src=@img/hard.png@&gt;</v>
      </c>
      <c r="BB137" t="str">
        <f t="shared" si="311"/>
        <v>&lt;img src=@img/drinkicon.png@&gt;</v>
      </c>
      <c r="BC137" t="str">
        <f t="shared" si="312"/>
        <v>&lt;img src=@img/foodicon.png@&gt;</v>
      </c>
      <c r="BD137" t="str">
        <f t="shared" si="313"/>
        <v>&lt;img src=@img/hard.png@&gt;&lt;img src=@img/drinkicon.png@&gt;&lt;img src=@img/foodicon.png@&gt;</v>
      </c>
      <c r="BE137" t="str">
        <f t="shared" si="314"/>
        <v>drink food hard high old</v>
      </c>
      <c r="BF137" t="str">
        <f t="shared" si="315"/>
        <v>Old Town</v>
      </c>
      <c r="BG137">
        <v>40.586821999999998</v>
      </c>
      <c r="BH137">
        <v>-105.07723799999999</v>
      </c>
      <c r="BI137" t="str">
        <f t="shared" si="316"/>
        <v>[40.586822,-105.077238],</v>
      </c>
      <c r="BK137" t="str">
        <f t="shared" ref="BK137:BK141" si="324">IF(BJ137&gt;0,"&lt;img src=@img/kidicon.png@&gt;","")</f>
        <v/>
      </c>
    </row>
    <row r="138" spans="2:64" ht="21" customHeight="1" x14ac:dyDescent="0.35">
      <c r="B138" t="s">
        <v>43</v>
      </c>
      <c r="C138" t="s">
        <v>418</v>
      </c>
      <c r="D138" t="s">
        <v>44</v>
      </c>
      <c r="E138" t="s">
        <v>423</v>
      </c>
      <c r="G138" s="1" t="s">
        <v>45</v>
      </c>
      <c r="J138">
        <v>1500</v>
      </c>
      <c r="K138">
        <v>1800</v>
      </c>
      <c r="L138">
        <v>1500</v>
      </c>
      <c r="M138">
        <v>1800</v>
      </c>
      <c r="N138">
        <v>1500</v>
      </c>
      <c r="O138">
        <v>1800</v>
      </c>
      <c r="P138">
        <v>1500</v>
      </c>
      <c r="Q138">
        <v>1800</v>
      </c>
      <c r="R138">
        <v>1500</v>
      </c>
      <c r="S138">
        <v>1800</v>
      </c>
      <c r="V138" t="s">
        <v>799</v>
      </c>
      <c r="W138" t="str">
        <f t="shared" si="293"/>
        <v/>
      </c>
      <c r="X138" t="str">
        <f t="shared" si="294"/>
        <v/>
      </c>
      <c r="Y138">
        <f t="shared" si="295"/>
        <v>15</v>
      </c>
      <c r="Z138">
        <f t="shared" si="296"/>
        <v>18</v>
      </c>
      <c r="AA138">
        <f t="shared" si="297"/>
        <v>15</v>
      </c>
      <c r="AB138">
        <f t="shared" si="298"/>
        <v>18</v>
      </c>
      <c r="AC138">
        <f t="shared" si="299"/>
        <v>15</v>
      </c>
      <c r="AD138">
        <f t="shared" si="300"/>
        <v>18</v>
      </c>
      <c r="AE138">
        <f t="shared" si="305"/>
        <v>15</v>
      </c>
      <c r="AF138">
        <f t="shared" si="306"/>
        <v>18</v>
      </c>
      <c r="AG138">
        <f t="shared" si="301"/>
        <v>15</v>
      </c>
      <c r="AH138">
        <f t="shared" si="302"/>
        <v>18</v>
      </c>
      <c r="AI138" t="str">
        <f t="shared" si="303"/>
        <v/>
      </c>
      <c r="AJ138" t="str">
        <f t="shared" si="304"/>
        <v/>
      </c>
      <c r="AK138" t="str">
        <f t="shared" si="317"/>
        <v/>
      </c>
      <c r="AL138" t="str">
        <f t="shared" si="318"/>
        <v>3pm-6pm</v>
      </c>
      <c r="AM138" t="str">
        <f t="shared" si="319"/>
        <v>3pm-6pm</v>
      </c>
      <c r="AN138" t="str">
        <f t="shared" si="320"/>
        <v>3pm-6pm</v>
      </c>
      <c r="AO138" t="str">
        <f t="shared" si="321"/>
        <v>3pm-6pm</v>
      </c>
      <c r="AP138" t="str">
        <f t="shared" si="322"/>
        <v>3pm-6pm</v>
      </c>
      <c r="AQ138" t="str">
        <f t="shared" si="323"/>
        <v/>
      </c>
      <c r="AR138" t="s">
        <v>232</v>
      </c>
      <c r="AS138" t="s">
        <v>290</v>
      </c>
      <c r="AU138" t="s">
        <v>293</v>
      </c>
      <c r="AV138" s="3" t="s">
        <v>302</v>
      </c>
      <c r="AW138" s="3" t="s">
        <v>302</v>
      </c>
      <c r="AX138" s="4" t="str">
        <f t="shared" si="307"/>
        <v>{
    'name': "Rio Grande Mexican Restaurant",
    'area': "old",'hours': {
      'sunday-start':"", 'sunday-end':"", 'monday-start':"1500", 'monday-end':"1800", 'tuesday-start':"1500", 'tuesday-end':"1800", 'wednesday-start':"1500", 'wednesday-end':"1800", 'thursday-start':"1500", 'thursday-end':"1800", 'friday-start':"1500", 'friday-end':"1800", 'saturday-start':"", 'saturday-end':""},  'description': "$7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 'link':"https://www.riograndemexican.com/", 'pricing':"med",   'phone-number': "", 'address': "143 W Mountain Ave, Fort Collins 80524", 'other-amenities': ['outdoor','','hard'], 'has-drink':false, 'has-food':false},</v>
      </c>
      <c r="AY138" t="str">
        <f t="shared" si="308"/>
        <v>&lt;img src=@img/outdoor.png@&gt;</v>
      </c>
      <c r="AZ138" t="str">
        <f t="shared" si="309"/>
        <v/>
      </c>
      <c r="BA138" t="str">
        <f t="shared" si="310"/>
        <v>&lt;img src=@img/hard.png@&gt;</v>
      </c>
      <c r="BB138" t="str">
        <f t="shared" si="311"/>
        <v/>
      </c>
      <c r="BC138" t="str">
        <f t="shared" si="312"/>
        <v/>
      </c>
      <c r="BD138" t="str">
        <f t="shared" si="313"/>
        <v>&lt;img src=@img/outdoor.png@&gt;&lt;img src=@img/hard.png@&gt;</v>
      </c>
      <c r="BE138" t="str">
        <f t="shared" si="314"/>
        <v>outdoor hard med old</v>
      </c>
      <c r="BF138" t="str">
        <f t="shared" si="315"/>
        <v>Old Town</v>
      </c>
      <c r="BG138">
        <v>40.586728999999998</v>
      </c>
      <c r="BH138">
        <v>-105.07814500000001</v>
      </c>
      <c r="BI138" t="str">
        <f t="shared" si="316"/>
        <v>[40.586729,-105.078145],</v>
      </c>
      <c r="BK138" t="str">
        <f t="shared" si="324"/>
        <v/>
      </c>
    </row>
    <row r="139" spans="2:64" ht="21" customHeight="1" x14ac:dyDescent="0.35">
      <c r="B139" t="s">
        <v>207</v>
      </c>
      <c r="C139" t="s">
        <v>421</v>
      </c>
      <c r="D139" t="s">
        <v>208</v>
      </c>
      <c r="E139" t="s">
        <v>423</v>
      </c>
      <c r="G139" t="s">
        <v>209</v>
      </c>
      <c r="H139">
        <v>1100</v>
      </c>
      <c r="I139">
        <v>2400</v>
      </c>
      <c r="J139">
        <v>1600</v>
      </c>
      <c r="K139">
        <v>2400</v>
      </c>
      <c r="L139">
        <v>1600</v>
      </c>
      <c r="M139">
        <v>2300</v>
      </c>
      <c r="N139">
        <v>1600</v>
      </c>
      <c r="O139">
        <v>2400</v>
      </c>
      <c r="P139">
        <v>1600</v>
      </c>
      <c r="Q139">
        <v>2400</v>
      </c>
      <c r="R139">
        <v>1600</v>
      </c>
      <c r="S139">
        <v>2000</v>
      </c>
      <c r="T139">
        <v>1600</v>
      </c>
      <c r="U139">
        <v>2000</v>
      </c>
      <c r="V139" t="s">
        <v>504</v>
      </c>
      <c r="W139">
        <f t="shared" si="293"/>
        <v>11</v>
      </c>
      <c r="X139">
        <f t="shared" si="294"/>
        <v>24</v>
      </c>
      <c r="Y139">
        <f t="shared" si="295"/>
        <v>16</v>
      </c>
      <c r="Z139">
        <f t="shared" si="296"/>
        <v>24</v>
      </c>
      <c r="AA139">
        <f t="shared" si="297"/>
        <v>16</v>
      </c>
      <c r="AB139">
        <f t="shared" si="298"/>
        <v>23</v>
      </c>
      <c r="AC139">
        <f t="shared" si="299"/>
        <v>16</v>
      </c>
      <c r="AD139">
        <f t="shared" si="300"/>
        <v>24</v>
      </c>
      <c r="AE139">
        <f t="shared" si="305"/>
        <v>16</v>
      </c>
      <c r="AF139">
        <f t="shared" si="306"/>
        <v>24</v>
      </c>
      <c r="AG139">
        <f t="shared" si="301"/>
        <v>16</v>
      </c>
      <c r="AH139">
        <f t="shared" si="302"/>
        <v>20</v>
      </c>
      <c r="AI139">
        <f t="shared" si="303"/>
        <v>16</v>
      </c>
      <c r="AJ139">
        <f t="shared" si="304"/>
        <v>20</v>
      </c>
      <c r="AK139" t="str">
        <f t="shared" si="317"/>
        <v>11am-12am</v>
      </c>
      <c r="AL139" t="str">
        <f t="shared" si="318"/>
        <v>4pm-12am</v>
      </c>
      <c r="AM139" t="str">
        <f t="shared" si="319"/>
        <v>4pm-11pm</v>
      </c>
      <c r="AN139" t="str">
        <f t="shared" si="320"/>
        <v>4pm-12am</v>
      </c>
      <c r="AO139" t="str">
        <f t="shared" si="321"/>
        <v>4pm-12am</v>
      </c>
      <c r="AP139" t="str">
        <f t="shared" si="322"/>
        <v>4pm-8pm</v>
      </c>
      <c r="AQ139" t="str">
        <f t="shared" si="323"/>
        <v>4pm-8pm</v>
      </c>
      <c r="AR139" s="2" t="s">
        <v>347</v>
      </c>
      <c r="AS139" t="s">
        <v>290</v>
      </c>
      <c r="AU139" t="s">
        <v>28</v>
      </c>
      <c r="AV139" s="3" t="s">
        <v>301</v>
      </c>
      <c r="AW139" s="3" t="s">
        <v>301</v>
      </c>
      <c r="AX139" s="4" t="str">
        <f t="shared" si="307"/>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39" t="str">
        <f t="shared" si="308"/>
        <v>&lt;img src=@img/outdoor.png@&gt;</v>
      </c>
      <c r="AZ139" t="str">
        <f t="shared" si="309"/>
        <v/>
      </c>
      <c r="BA139" t="str">
        <f t="shared" si="310"/>
        <v>&lt;img src=@img/medium.png@&gt;</v>
      </c>
      <c r="BB139" t="str">
        <f t="shared" si="311"/>
        <v>&lt;img src=@img/drinkicon.png@&gt;</v>
      </c>
      <c r="BC139" t="str">
        <f t="shared" si="312"/>
        <v>&lt;img src=@img/foodicon.png@&gt;</v>
      </c>
      <c r="BD139" t="str">
        <f t="shared" si="313"/>
        <v>&lt;img src=@img/outdoor.png@&gt;&lt;img src=@img/medium.png@&gt;&lt;img src=@img/drinkicon.png@&gt;&lt;img src=@img/foodicon.png@&gt;</v>
      </c>
      <c r="BE139" t="str">
        <f t="shared" si="314"/>
        <v>outdoor drink food medium med cwest</v>
      </c>
      <c r="BF139" t="str">
        <f t="shared" si="315"/>
        <v>Campus West</v>
      </c>
      <c r="BG139">
        <v>40.574368999999997</v>
      </c>
      <c r="BH139">
        <v>-105.09835099999999</v>
      </c>
      <c r="BI139" t="str">
        <f t="shared" si="316"/>
        <v>[40.574369,-105.098351],</v>
      </c>
      <c r="BK139" t="str">
        <f t="shared" si="324"/>
        <v/>
      </c>
    </row>
    <row r="140" spans="2:64" ht="21" customHeight="1" x14ac:dyDescent="0.35">
      <c r="B140" t="s">
        <v>59</v>
      </c>
      <c r="C140" t="s">
        <v>418</v>
      </c>
      <c r="D140" t="s">
        <v>60</v>
      </c>
      <c r="E140" t="s">
        <v>35</v>
      </c>
      <c r="G140" s="1" t="s">
        <v>61</v>
      </c>
      <c r="W140" t="str">
        <f t="shared" si="293"/>
        <v/>
      </c>
      <c r="X140" t="str">
        <f t="shared" si="294"/>
        <v/>
      </c>
      <c r="Y140" t="str">
        <f t="shared" si="295"/>
        <v/>
      </c>
      <c r="Z140" t="str">
        <f t="shared" si="296"/>
        <v/>
      </c>
      <c r="AA140" t="str">
        <f t="shared" si="297"/>
        <v/>
      </c>
      <c r="AB140" t="str">
        <f t="shared" si="298"/>
        <v/>
      </c>
      <c r="AC140" t="str">
        <f t="shared" si="299"/>
        <v/>
      </c>
      <c r="AD140" t="str">
        <f t="shared" si="300"/>
        <v/>
      </c>
      <c r="AE140" t="str">
        <f t="shared" si="305"/>
        <v/>
      </c>
      <c r="AF140" t="str">
        <f t="shared" si="306"/>
        <v/>
      </c>
      <c r="AG140" t="str">
        <f t="shared" si="301"/>
        <v/>
      </c>
      <c r="AH140" t="str">
        <f t="shared" si="302"/>
        <v/>
      </c>
      <c r="AI140" t="str">
        <f t="shared" si="303"/>
        <v/>
      </c>
      <c r="AJ140" t="str">
        <f t="shared" si="304"/>
        <v/>
      </c>
      <c r="AK140" t="str">
        <f t="shared" si="317"/>
        <v/>
      </c>
      <c r="AL140" t="str">
        <f t="shared" si="318"/>
        <v/>
      </c>
      <c r="AM140" t="str">
        <f t="shared" si="319"/>
        <v/>
      </c>
      <c r="AN140" t="str">
        <f t="shared" si="320"/>
        <v/>
      </c>
      <c r="AO140" t="str">
        <f t="shared" si="321"/>
        <v/>
      </c>
      <c r="AP140" t="str">
        <f t="shared" si="322"/>
        <v/>
      </c>
      <c r="AQ140" t="str">
        <f t="shared" si="323"/>
        <v/>
      </c>
      <c r="AR140" s="5" t="s">
        <v>236</v>
      </c>
      <c r="AU140" t="s">
        <v>293</v>
      </c>
      <c r="AV140" s="3" t="s">
        <v>302</v>
      </c>
      <c r="AW140" s="3" t="s">
        <v>302</v>
      </c>
      <c r="AX140" s="4" t="str">
        <f t="shared" si="307"/>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40" t="str">
        <f t="shared" si="308"/>
        <v/>
      </c>
      <c r="AZ140" t="str">
        <f t="shared" si="309"/>
        <v/>
      </c>
      <c r="BA140" t="str">
        <f t="shared" si="310"/>
        <v>&lt;img src=@img/hard.png@&gt;</v>
      </c>
      <c r="BB140" t="str">
        <f t="shared" si="311"/>
        <v/>
      </c>
      <c r="BC140" t="str">
        <f t="shared" si="312"/>
        <v/>
      </c>
      <c r="BD140" t="str">
        <f t="shared" si="313"/>
        <v>&lt;img src=@img/hard.png@&gt;</v>
      </c>
      <c r="BE140" t="str">
        <f t="shared" si="314"/>
        <v>hard high old</v>
      </c>
      <c r="BF140" t="str">
        <f t="shared" si="315"/>
        <v>Old Town</v>
      </c>
      <c r="BG140">
        <v>40.590139000000001</v>
      </c>
      <c r="BH140">
        <v>-105.075401</v>
      </c>
      <c r="BI140" t="str">
        <f t="shared" si="316"/>
        <v>[40.590139,-105.075401],</v>
      </c>
      <c r="BK140" t="str">
        <f t="shared" si="324"/>
        <v/>
      </c>
    </row>
    <row r="141" spans="2:64" ht="21" customHeight="1" x14ac:dyDescent="0.35">
      <c r="B141" t="s">
        <v>443</v>
      </c>
      <c r="C141" t="s">
        <v>420</v>
      </c>
      <c r="E141" t="s">
        <v>423</v>
      </c>
      <c r="G141" t="s">
        <v>462</v>
      </c>
      <c r="W141" t="str">
        <f t="shared" si="293"/>
        <v/>
      </c>
      <c r="X141" t="str">
        <f t="shared" si="294"/>
        <v/>
      </c>
      <c r="Y141" t="str">
        <f t="shared" si="295"/>
        <v/>
      </c>
      <c r="Z141" t="str">
        <f t="shared" si="296"/>
        <v/>
      </c>
      <c r="AA141" t="str">
        <f t="shared" si="297"/>
        <v/>
      </c>
      <c r="AB141" t="str">
        <f t="shared" si="298"/>
        <v/>
      </c>
      <c r="AC141" t="str">
        <f t="shared" si="299"/>
        <v/>
      </c>
      <c r="AD141" t="str">
        <f t="shared" si="300"/>
        <v/>
      </c>
      <c r="AE141" t="str">
        <f t="shared" si="305"/>
        <v/>
      </c>
      <c r="AF141" t="str">
        <f t="shared" si="306"/>
        <v/>
      </c>
      <c r="AG141" t="str">
        <f t="shared" si="301"/>
        <v/>
      </c>
      <c r="AH141" t="str">
        <f t="shared" si="302"/>
        <v/>
      </c>
      <c r="AI141" t="str">
        <f t="shared" si="303"/>
        <v/>
      </c>
      <c r="AJ141" t="str">
        <f t="shared" si="304"/>
        <v/>
      </c>
      <c r="AK141" t="str">
        <f t="shared" si="317"/>
        <v/>
      </c>
      <c r="AL141" t="str">
        <f t="shared" si="318"/>
        <v/>
      </c>
      <c r="AM141" t="str">
        <f t="shared" si="319"/>
        <v/>
      </c>
      <c r="AN141" t="str">
        <f t="shared" si="320"/>
        <v/>
      </c>
      <c r="AO141" t="str">
        <f t="shared" si="321"/>
        <v/>
      </c>
      <c r="AP141" t="str">
        <f t="shared" si="322"/>
        <v/>
      </c>
      <c r="AQ141" t="str">
        <f t="shared" si="323"/>
        <v/>
      </c>
      <c r="AU141" t="s">
        <v>294</v>
      </c>
      <c r="AV141" s="3" t="s">
        <v>301</v>
      </c>
      <c r="AW141" s="3" t="s">
        <v>301</v>
      </c>
      <c r="AX141" s="4" t="str">
        <f t="shared" si="307"/>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41" t="str">
        <f t="shared" si="308"/>
        <v/>
      </c>
      <c r="AZ141" t="str">
        <f t="shared" si="309"/>
        <v/>
      </c>
      <c r="BA141" t="str">
        <f t="shared" si="310"/>
        <v>&lt;img src=@img/easy.png@&gt;</v>
      </c>
      <c r="BB141" t="str">
        <f t="shared" si="311"/>
        <v>&lt;img src=@img/drinkicon.png@&gt;</v>
      </c>
      <c r="BC141" t="str">
        <f t="shared" si="312"/>
        <v>&lt;img src=@img/foodicon.png@&gt;</v>
      </c>
      <c r="BD141" t="str">
        <f t="shared" si="313"/>
        <v>&lt;img src=@img/easy.png@&gt;&lt;img src=@img/drinkicon.png@&gt;&lt;img src=@img/foodicon.png@&gt;&lt;img src=@img/kidicon.png@&gt;</v>
      </c>
      <c r="BE141" t="str">
        <f t="shared" si="314"/>
        <v>drink food easy med sfoco kid</v>
      </c>
      <c r="BF141" t="str">
        <f t="shared" si="315"/>
        <v>South Foco</v>
      </c>
      <c r="BG141">
        <v>40.521709000000001</v>
      </c>
      <c r="BH141">
        <v>-105.060034</v>
      </c>
      <c r="BI141" t="str">
        <f t="shared" si="316"/>
        <v>[40.521709,-105.060034],</v>
      </c>
      <c r="BJ141" t="b">
        <v>1</v>
      </c>
      <c r="BK141" t="str">
        <f t="shared" si="324"/>
        <v>&lt;img src=@img/kidicon.png@&gt;</v>
      </c>
      <c r="BL141" t="s">
        <v>463</v>
      </c>
    </row>
    <row r="142" spans="2:64" ht="21" customHeight="1" x14ac:dyDescent="0.35">
      <c r="B142" t="s">
        <v>628</v>
      </c>
      <c r="C142" t="s">
        <v>304</v>
      </c>
      <c r="E142" t="s">
        <v>54</v>
      </c>
      <c r="G142" t="s">
        <v>648</v>
      </c>
      <c r="W142" t="str">
        <f t="shared" si="293"/>
        <v/>
      </c>
      <c r="X142" t="str">
        <f t="shared" si="294"/>
        <v/>
      </c>
      <c r="Y142" t="str">
        <f t="shared" si="295"/>
        <v/>
      </c>
      <c r="Z142" t="str">
        <f t="shared" si="296"/>
        <v/>
      </c>
      <c r="AA142" t="str">
        <f t="shared" si="297"/>
        <v/>
      </c>
      <c r="AB142" t="str">
        <f t="shared" si="298"/>
        <v/>
      </c>
      <c r="AC142" t="str">
        <f t="shared" si="299"/>
        <v/>
      </c>
      <c r="AD142" t="str">
        <f t="shared" si="300"/>
        <v/>
      </c>
      <c r="AE142" t="str">
        <f t="shared" si="305"/>
        <v/>
      </c>
      <c r="AF142" t="str">
        <f t="shared" si="306"/>
        <v/>
      </c>
      <c r="AG142" t="str">
        <f t="shared" si="301"/>
        <v/>
      </c>
      <c r="AH142" t="str">
        <f t="shared" si="302"/>
        <v/>
      </c>
      <c r="AI142" t="str">
        <f t="shared" si="303"/>
        <v/>
      </c>
      <c r="AJ142" t="str">
        <f t="shared" si="304"/>
        <v/>
      </c>
      <c r="AK142" t="str">
        <f t="shared" si="317"/>
        <v/>
      </c>
      <c r="AL142" t="str">
        <f t="shared" si="318"/>
        <v/>
      </c>
      <c r="AM142" t="str">
        <f t="shared" si="319"/>
        <v/>
      </c>
      <c r="AN142" t="str">
        <f t="shared" si="320"/>
        <v/>
      </c>
      <c r="AO142" t="str">
        <f t="shared" si="321"/>
        <v/>
      </c>
      <c r="AP142" t="str">
        <f t="shared" si="322"/>
        <v/>
      </c>
      <c r="AQ142" t="str">
        <f t="shared" si="323"/>
        <v/>
      </c>
      <c r="AU142" t="s">
        <v>294</v>
      </c>
      <c r="AV142" s="3" t="s">
        <v>302</v>
      </c>
      <c r="AW142" s="3" t="s">
        <v>302</v>
      </c>
      <c r="AX142" s="4" t="str">
        <f t="shared" si="307"/>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2" t="str">
        <f t="shared" si="308"/>
        <v/>
      </c>
      <c r="AZ142" t="str">
        <f t="shared" si="309"/>
        <v/>
      </c>
      <c r="BA142" t="str">
        <f t="shared" si="310"/>
        <v>&lt;img src=@img/easy.png@&gt;</v>
      </c>
      <c r="BB142" t="str">
        <f t="shared" si="311"/>
        <v/>
      </c>
      <c r="BC142" t="str">
        <f t="shared" si="312"/>
        <v/>
      </c>
      <c r="BD142" t="str">
        <f t="shared" si="313"/>
        <v>&lt;img src=@img/easy.png@&gt;</v>
      </c>
      <c r="BE142" t="str">
        <f t="shared" si="314"/>
        <v>easy low midtown</v>
      </c>
      <c r="BF142" t="str">
        <f t="shared" si="315"/>
        <v>Midtown</v>
      </c>
      <c r="BG142">
        <v>40.552579999999999</v>
      </c>
      <c r="BH142">
        <v>-105.09672999999999</v>
      </c>
      <c r="BI142" t="str">
        <f t="shared" si="316"/>
        <v>[40.55258,-105.09673],</v>
      </c>
    </row>
    <row r="143" spans="2:64" ht="21" customHeight="1" x14ac:dyDescent="0.35">
      <c r="B143" t="s">
        <v>210</v>
      </c>
      <c r="C143" t="s">
        <v>418</v>
      </c>
      <c r="D143" t="s">
        <v>211</v>
      </c>
      <c r="E143" t="s">
        <v>423</v>
      </c>
      <c r="G143" t="s">
        <v>212</v>
      </c>
      <c r="W143" t="str">
        <f t="shared" si="293"/>
        <v/>
      </c>
      <c r="X143" t="str">
        <f t="shared" si="294"/>
        <v/>
      </c>
      <c r="Y143" t="str">
        <f t="shared" si="295"/>
        <v/>
      </c>
      <c r="Z143" t="str">
        <f t="shared" si="296"/>
        <v/>
      </c>
      <c r="AA143" t="str">
        <f t="shared" si="297"/>
        <v/>
      </c>
      <c r="AB143" t="str">
        <f t="shared" si="298"/>
        <v/>
      </c>
      <c r="AC143" t="str">
        <f t="shared" si="299"/>
        <v/>
      </c>
      <c r="AD143" t="str">
        <f t="shared" si="300"/>
        <v/>
      </c>
      <c r="AE143" t="str">
        <f t="shared" si="305"/>
        <v/>
      </c>
      <c r="AF143" t="str">
        <f t="shared" si="306"/>
        <v/>
      </c>
      <c r="AG143" t="str">
        <f t="shared" si="301"/>
        <v/>
      </c>
      <c r="AH143" t="str">
        <f t="shared" si="302"/>
        <v/>
      </c>
      <c r="AI143" t="str">
        <f t="shared" si="303"/>
        <v/>
      </c>
      <c r="AJ143" t="str">
        <f t="shared" si="304"/>
        <v/>
      </c>
      <c r="AK143" t="str">
        <f t="shared" si="317"/>
        <v/>
      </c>
      <c r="AL143" t="str">
        <f t="shared" si="318"/>
        <v/>
      </c>
      <c r="AM143" t="str">
        <f t="shared" si="319"/>
        <v/>
      </c>
      <c r="AN143" t="str">
        <f t="shared" si="320"/>
        <v/>
      </c>
      <c r="AO143" t="str">
        <f t="shared" si="321"/>
        <v/>
      </c>
      <c r="AP143" t="str">
        <f t="shared" si="322"/>
        <v/>
      </c>
      <c r="AQ143" t="str">
        <f t="shared" si="323"/>
        <v/>
      </c>
      <c r="AR143" s="2" t="s">
        <v>348</v>
      </c>
      <c r="AU143" t="s">
        <v>293</v>
      </c>
      <c r="AV143" s="3" t="s">
        <v>302</v>
      </c>
      <c r="AW143" s="3" t="s">
        <v>302</v>
      </c>
      <c r="AX143" s="4" t="str">
        <f t="shared" si="307"/>
        <v>{
    'name': "Scrumpy's",
    'area': "old",'hours': {
      'sunday-start':"", 'sunday-end':"", 'monday-start':"", 'monday-end':"", 'tuesday-start':"", 'tuesday-end':"", 'wednesday-start':"", 'wednesday-end':"", 'thursday-start':"", 'thursday-end':"", 'friday-start':"", 'friday-end':"", 'saturday-start':"", 'saturday-end':""},  'description': "", 'link':"http://www.scrumpys.net", 'pricing':"med",   'phone-number': "", 'address': " 215 N. College Avenue, Fort Collins, CO 80524", 'other-amenities': ['','','hard'], 'has-drink':false, 'has-food':false},</v>
      </c>
      <c r="AY143" t="str">
        <f t="shared" si="308"/>
        <v/>
      </c>
      <c r="AZ143" t="str">
        <f t="shared" si="309"/>
        <v/>
      </c>
      <c r="BA143" t="str">
        <f t="shared" si="310"/>
        <v>&lt;img src=@img/hard.png@&gt;</v>
      </c>
      <c r="BB143" t="str">
        <f t="shared" si="311"/>
        <v/>
      </c>
      <c r="BC143" t="str">
        <f t="shared" si="312"/>
        <v/>
      </c>
      <c r="BD143" t="str">
        <f t="shared" si="313"/>
        <v>&lt;img src=@img/hard.png@&gt;</v>
      </c>
      <c r="BE143" t="str">
        <f t="shared" si="314"/>
        <v>hard med old</v>
      </c>
      <c r="BF143" t="str">
        <f t="shared" si="315"/>
        <v>Old Town</v>
      </c>
      <c r="BG143">
        <v>40.589492999999997</v>
      </c>
      <c r="BH143">
        <v>-105.077513</v>
      </c>
      <c r="BI143" t="str">
        <f t="shared" si="316"/>
        <v>[40.589493,-105.077513],</v>
      </c>
      <c r="BK143" t="str">
        <f>IF(BJ143&gt;0,"&lt;img src=@img/kidicon.png@&gt;","")</f>
        <v/>
      </c>
    </row>
    <row r="144" spans="2:64" ht="21" customHeight="1" x14ac:dyDescent="0.35">
      <c r="B144" t="s">
        <v>470</v>
      </c>
      <c r="C144" t="s">
        <v>420</v>
      </c>
      <c r="E144" t="s">
        <v>54</v>
      </c>
      <c r="G144" t="s">
        <v>465</v>
      </c>
      <c r="W144" t="str">
        <f t="shared" si="293"/>
        <v/>
      </c>
      <c r="X144" t="str">
        <f t="shared" si="294"/>
        <v/>
      </c>
      <c r="Y144" t="str">
        <f t="shared" si="295"/>
        <v/>
      </c>
      <c r="Z144" t="str">
        <f t="shared" si="296"/>
        <v/>
      </c>
      <c r="AA144" t="str">
        <f t="shared" si="297"/>
        <v/>
      </c>
      <c r="AB144" t="str">
        <f t="shared" si="298"/>
        <v/>
      </c>
      <c r="AC144" t="str">
        <f t="shared" si="299"/>
        <v/>
      </c>
      <c r="AD144" t="str">
        <f t="shared" si="300"/>
        <v/>
      </c>
      <c r="AE144" t="str">
        <f t="shared" si="305"/>
        <v/>
      </c>
      <c r="AF144" t="str">
        <f t="shared" si="306"/>
        <v/>
      </c>
      <c r="AG144" t="str">
        <f t="shared" si="301"/>
        <v/>
      </c>
      <c r="AH144" t="str">
        <f t="shared" si="302"/>
        <v/>
      </c>
      <c r="AI144" t="str">
        <f t="shared" si="303"/>
        <v/>
      </c>
      <c r="AJ144" t="str">
        <f t="shared" si="304"/>
        <v/>
      </c>
      <c r="AK144" t="str">
        <f t="shared" si="317"/>
        <v/>
      </c>
      <c r="AL144" t="str">
        <f t="shared" si="318"/>
        <v/>
      </c>
      <c r="AM144" t="str">
        <f t="shared" si="319"/>
        <v/>
      </c>
      <c r="AN144" t="str">
        <f t="shared" si="320"/>
        <v/>
      </c>
      <c r="AO144" t="str">
        <f t="shared" si="321"/>
        <v/>
      </c>
      <c r="AP144" t="str">
        <f t="shared" si="322"/>
        <v/>
      </c>
      <c r="AQ144" t="str">
        <f t="shared" si="323"/>
        <v/>
      </c>
      <c r="AU144" t="s">
        <v>294</v>
      </c>
      <c r="AV144" s="3" t="s">
        <v>302</v>
      </c>
      <c r="AW144" s="3" t="s">
        <v>302</v>
      </c>
      <c r="AX144" s="4" t="str">
        <f t="shared" si="307"/>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4" t="str">
        <f t="shared" si="308"/>
        <v/>
      </c>
      <c r="AZ144" t="str">
        <f t="shared" si="309"/>
        <v/>
      </c>
      <c r="BA144" t="str">
        <f t="shared" si="310"/>
        <v>&lt;img src=@img/easy.png@&gt;</v>
      </c>
      <c r="BB144" t="str">
        <f t="shared" si="311"/>
        <v/>
      </c>
      <c r="BC144" t="str">
        <f t="shared" si="312"/>
        <v/>
      </c>
      <c r="BD144" t="str">
        <f t="shared" si="313"/>
        <v>&lt;img src=@img/easy.png@&gt;&lt;img src=@img/kidicon.png@&gt;</v>
      </c>
      <c r="BE144" t="str">
        <f t="shared" si="314"/>
        <v>easy low sfoco kid</v>
      </c>
      <c r="BF144" t="str">
        <f t="shared" si="315"/>
        <v>South Foco</v>
      </c>
      <c r="BG144">
        <v>40.561498</v>
      </c>
      <c r="BH144">
        <v>-105.039806</v>
      </c>
      <c r="BI144" t="str">
        <f t="shared" si="316"/>
        <v>[40.561498,-105.039806],</v>
      </c>
      <c r="BJ144" t="b">
        <v>1</v>
      </c>
      <c r="BK144" t="str">
        <f>IF(BJ144&gt;0,"&lt;img src=@img/kidicon.png@&gt;","")</f>
        <v>&lt;img src=@img/kidicon.png@&gt;</v>
      </c>
      <c r="BL144" t="s">
        <v>464</v>
      </c>
    </row>
    <row r="145" spans="2:64" ht="21" customHeight="1" x14ac:dyDescent="0.35">
      <c r="B145" t="s">
        <v>617</v>
      </c>
      <c r="C145" t="s">
        <v>304</v>
      </c>
      <c r="E145" t="s">
        <v>423</v>
      </c>
      <c r="G145" t="s">
        <v>640</v>
      </c>
      <c r="H145">
        <v>1500</v>
      </c>
      <c r="I145">
        <v>1800</v>
      </c>
      <c r="J145">
        <v>1500</v>
      </c>
      <c r="K145">
        <v>1800</v>
      </c>
      <c r="L145">
        <v>1500</v>
      </c>
      <c r="M145">
        <v>1800</v>
      </c>
      <c r="N145">
        <v>1500</v>
      </c>
      <c r="O145">
        <v>1800</v>
      </c>
      <c r="P145">
        <v>1500</v>
      </c>
      <c r="Q145">
        <v>1800</v>
      </c>
      <c r="R145">
        <v>1500</v>
      </c>
      <c r="S145">
        <v>1800</v>
      </c>
      <c r="T145">
        <v>1500</v>
      </c>
      <c r="U145">
        <v>1800</v>
      </c>
      <c r="V145" t="s">
        <v>757</v>
      </c>
      <c r="W145">
        <f t="shared" si="293"/>
        <v>15</v>
      </c>
      <c r="X145">
        <f t="shared" si="294"/>
        <v>18</v>
      </c>
      <c r="Y145">
        <f t="shared" si="295"/>
        <v>15</v>
      </c>
      <c r="Z145">
        <f t="shared" si="296"/>
        <v>18</v>
      </c>
      <c r="AA145">
        <f t="shared" si="297"/>
        <v>15</v>
      </c>
      <c r="AB145">
        <f t="shared" si="298"/>
        <v>18</v>
      </c>
      <c r="AC145">
        <f t="shared" si="299"/>
        <v>15</v>
      </c>
      <c r="AD145">
        <f t="shared" si="300"/>
        <v>18</v>
      </c>
      <c r="AE145">
        <f t="shared" si="305"/>
        <v>15</v>
      </c>
      <c r="AF145">
        <f t="shared" si="306"/>
        <v>18</v>
      </c>
      <c r="AG145">
        <f t="shared" si="301"/>
        <v>15</v>
      </c>
      <c r="AH145">
        <f t="shared" si="302"/>
        <v>18</v>
      </c>
      <c r="AI145">
        <f t="shared" si="303"/>
        <v>15</v>
      </c>
      <c r="AJ145">
        <f t="shared" si="304"/>
        <v>18</v>
      </c>
      <c r="AK145" t="str">
        <f t="shared" si="317"/>
        <v>3pm-6pm</v>
      </c>
      <c r="AL145" t="str">
        <f t="shared" si="318"/>
        <v>3pm-6pm</v>
      </c>
      <c r="AM145" t="str">
        <f t="shared" si="319"/>
        <v>3pm-6pm</v>
      </c>
      <c r="AN145" t="str">
        <f t="shared" si="320"/>
        <v>3pm-6pm</v>
      </c>
      <c r="AO145" t="str">
        <f t="shared" si="321"/>
        <v>3pm-6pm</v>
      </c>
      <c r="AP145" t="str">
        <f t="shared" si="322"/>
        <v>3pm-6pm</v>
      </c>
      <c r="AQ145" t="str">
        <f t="shared" si="323"/>
        <v>3pm-6pm</v>
      </c>
      <c r="AR145" t="s">
        <v>675</v>
      </c>
      <c r="AU145" t="s">
        <v>294</v>
      </c>
      <c r="AV145" s="3" t="s">
        <v>301</v>
      </c>
      <c r="AW145" s="3" t="s">
        <v>301</v>
      </c>
      <c r="AX145" s="4" t="str">
        <f t="shared" si="307"/>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5" t="str">
        <f t="shared" si="308"/>
        <v/>
      </c>
      <c r="AZ145" t="str">
        <f t="shared" si="309"/>
        <v/>
      </c>
      <c r="BA145" t="str">
        <f t="shared" si="310"/>
        <v>&lt;img src=@img/easy.png@&gt;</v>
      </c>
      <c r="BB145" t="str">
        <f t="shared" si="311"/>
        <v>&lt;img src=@img/drinkicon.png@&gt;</v>
      </c>
      <c r="BC145" t="str">
        <f t="shared" si="312"/>
        <v>&lt;img src=@img/foodicon.png@&gt;</v>
      </c>
      <c r="BD145" t="str">
        <f t="shared" si="313"/>
        <v>&lt;img src=@img/easy.png@&gt;&lt;img src=@img/drinkicon.png@&gt;&lt;img src=@img/foodicon.png@&gt;</v>
      </c>
      <c r="BE145" t="str">
        <f t="shared" si="314"/>
        <v>drink food easy med midtown</v>
      </c>
      <c r="BF145" t="str">
        <f t="shared" si="315"/>
        <v>Midtown</v>
      </c>
      <c r="BG145">
        <v>40.554749999999999</v>
      </c>
      <c r="BH145">
        <v>-105.09774</v>
      </c>
      <c r="BI145" t="str">
        <f t="shared" si="316"/>
        <v>[40.55475,-105.09774],</v>
      </c>
    </row>
    <row r="146" spans="2:64" ht="21" customHeight="1" x14ac:dyDescent="0.35">
      <c r="B146" t="s">
        <v>706</v>
      </c>
      <c r="C146" t="s">
        <v>304</v>
      </c>
      <c r="E146" t="s">
        <v>423</v>
      </c>
      <c r="G146" s="6" t="s">
        <v>717</v>
      </c>
      <c r="W146" t="str">
        <f t="shared" si="293"/>
        <v/>
      </c>
      <c r="X146" t="str">
        <f t="shared" si="294"/>
        <v/>
      </c>
      <c r="Y146" t="str">
        <f t="shared" si="295"/>
        <v/>
      </c>
      <c r="Z146" t="str">
        <f t="shared" si="296"/>
        <v/>
      </c>
      <c r="AA146" t="str">
        <f t="shared" si="297"/>
        <v/>
      </c>
      <c r="AB146" t="str">
        <f t="shared" si="298"/>
        <v/>
      </c>
      <c r="AC146" t="str">
        <f t="shared" si="299"/>
        <v/>
      </c>
      <c r="AD146" t="str">
        <f t="shared" si="300"/>
        <v/>
      </c>
      <c r="AG146" t="str">
        <f t="shared" si="301"/>
        <v/>
      </c>
      <c r="AH146" t="str">
        <f t="shared" si="302"/>
        <v/>
      </c>
      <c r="AI146" t="str">
        <f t="shared" si="303"/>
        <v/>
      </c>
      <c r="AJ146" t="str">
        <f t="shared" si="304"/>
        <v/>
      </c>
      <c r="AK146" t="str">
        <f t="shared" si="317"/>
        <v/>
      </c>
      <c r="AL146" t="str">
        <f t="shared" si="318"/>
        <v/>
      </c>
      <c r="AM146" t="str">
        <f t="shared" si="319"/>
        <v/>
      </c>
      <c r="AN146" t="str">
        <f t="shared" si="320"/>
        <v/>
      </c>
      <c r="AO146" t="str">
        <f t="shared" si="321"/>
        <v/>
      </c>
      <c r="AP146" t="str">
        <f t="shared" si="322"/>
        <v/>
      </c>
      <c r="AQ146" t="str">
        <f t="shared" si="323"/>
        <v/>
      </c>
      <c r="AR146" t="s">
        <v>718</v>
      </c>
      <c r="AS146" t="s">
        <v>290</v>
      </c>
      <c r="AU146" t="s">
        <v>28</v>
      </c>
      <c r="AV146" s="3" t="s">
        <v>301</v>
      </c>
      <c r="AW146" s="3" t="s">
        <v>301</v>
      </c>
      <c r="AX146" s="4" t="str">
        <f t="shared" si="307"/>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6" t="str">
        <f t="shared" si="308"/>
        <v>&lt;img src=@img/outdoor.png@&gt;</v>
      </c>
      <c r="AZ146" t="str">
        <f t="shared" si="309"/>
        <v/>
      </c>
      <c r="BA146" t="str">
        <f t="shared" si="310"/>
        <v>&lt;img src=@img/medium.png@&gt;</v>
      </c>
      <c r="BB146" t="str">
        <f t="shared" si="311"/>
        <v>&lt;img src=@img/drinkicon.png@&gt;</v>
      </c>
      <c r="BC146" t="str">
        <f t="shared" si="312"/>
        <v>&lt;img src=@img/foodicon.png@&gt;</v>
      </c>
      <c r="BD146" t="str">
        <f t="shared" si="313"/>
        <v>&lt;img src=@img/outdoor.png@&gt;&lt;img src=@img/medium.png@&gt;&lt;img src=@img/drinkicon.png@&gt;&lt;img src=@img/foodicon.png@&gt;</v>
      </c>
      <c r="BE146" t="str">
        <f t="shared" si="314"/>
        <v>outdoor drink food medium med midtown</v>
      </c>
      <c r="BF146" t="str">
        <f t="shared" si="315"/>
        <v>Midtown</v>
      </c>
      <c r="BG146">
        <v>40.563256000000003</v>
      </c>
      <c r="BH146">
        <v>-105.07746400000001</v>
      </c>
      <c r="BI146" t="str">
        <f t="shared" si="316"/>
        <v>[40.563256,-105.077464],</v>
      </c>
    </row>
    <row r="147" spans="2:64" ht="21" customHeight="1" x14ac:dyDescent="0.35">
      <c r="B147" t="s">
        <v>389</v>
      </c>
      <c r="C147" t="s">
        <v>418</v>
      </c>
      <c r="D147" t="s">
        <v>390</v>
      </c>
      <c r="E147" t="s">
        <v>54</v>
      </c>
      <c r="G147" t="s">
        <v>392</v>
      </c>
      <c r="W147" t="str">
        <f t="shared" si="293"/>
        <v/>
      </c>
      <c r="X147" t="str">
        <f t="shared" si="294"/>
        <v/>
      </c>
      <c r="Y147" t="str">
        <f t="shared" si="295"/>
        <v/>
      </c>
      <c r="Z147" t="str">
        <f t="shared" si="296"/>
        <v/>
      </c>
      <c r="AA147" t="str">
        <f t="shared" si="297"/>
        <v/>
      </c>
      <c r="AB147" t="str">
        <f t="shared" si="298"/>
        <v/>
      </c>
      <c r="AC147" t="str">
        <f t="shared" si="299"/>
        <v/>
      </c>
      <c r="AD147" t="str">
        <f t="shared" si="300"/>
        <v/>
      </c>
      <c r="AE147" t="str">
        <f t="shared" ref="AE147:AE172" si="325">IF(P147&gt;0,P147/100,"")</f>
        <v/>
      </c>
      <c r="AF147" t="str">
        <f t="shared" ref="AF147:AF172" si="326">IF(Q147&gt;0,Q147/100,"")</f>
        <v/>
      </c>
      <c r="AG147" t="str">
        <f t="shared" si="301"/>
        <v/>
      </c>
      <c r="AH147" t="str">
        <f t="shared" si="302"/>
        <v/>
      </c>
      <c r="AI147" t="str">
        <f t="shared" si="303"/>
        <v/>
      </c>
      <c r="AJ147" t="str">
        <f t="shared" si="304"/>
        <v/>
      </c>
      <c r="AK147" t="str">
        <f t="shared" si="317"/>
        <v/>
      </c>
      <c r="AL147" t="str">
        <f t="shared" si="318"/>
        <v/>
      </c>
      <c r="AM147" t="str">
        <f t="shared" si="319"/>
        <v/>
      </c>
      <c r="AN147" t="str">
        <f t="shared" si="320"/>
        <v/>
      </c>
      <c r="AO147" t="str">
        <f t="shared" si="321"/>
        <v/>
      </c>
      <c r="AP147" t="str">
        <f t="shared" si="322"/>
        <v/>
      </c>
      <c r="AQ147" t="str">
        <f t="shared" si="323"/>
        <v/>
      </c>
      <c r="AR147" t="s">
        <v>391</v>
      </c>
      <c r="AU147" t="s">
        <v>28</v>
      </c>
      <c r="AV147" s="3" t="s">
        <v>302</v>
      </c>
      <c r="AW147" s="3" t="s">
        <v>302</v>
      </c>
      <c r="AX147" s="4" t="str">
        <f t="shared" si="307"/>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7" t="str">
        <f t="shared" si="308"/>
        <v/>
      </c>
      <c r="AZ147" t="str">
        <f t="shared" si="309"/>
        <v/>
      </c>
      <c r="BA147" t="str">
        <f t="shared" si="310"/>
        <v>&lt;img src=@img/medium.png@&gt;</v>
      </c>
      <c r="BB147" t="str">
        <f t="shared" si="311"/>
        <v/>
      </c>
      <c r="BC147" t="str">
        <f t="shared" si="312"/>
        <v/>
      </c>
      <c r="BD147" t="str">
        <f t="shared" si="313"/>
        <v>&lt;img src=@img/medium.png@&gt;</v>
      </c>
      <c r="BE147" t="str">
        <f t="shared" si="314"/>
        <v>medium low old</v>
      </c>
      <c r="BF147" t="str">
        <f t="shared" si="315"/>
        <v>Old Town</v>
      </c>
      <c r="BG147">
        <v>40.586820000000003</v>
      </c>
      <c r="BH147">
        <v>-105.07865</v>
      </c>
      <c r="BI147" t="str">
        <f t="shared" si="316"/>
        <v>[40.58682,-105.07865],</v>
      </c>
      <c r="BK147" t="str">
        <f>IF(BJ147&gt;0,"&lt;img src=@img/kidicon.png@&gt;","")</f>
        <v/>
      </c>
    </row>
    <row r="148" spans="2:64" ht="21" customHeight="1" x14ac:dyDescent="0.35">
      <c r="B148" t="s">
        <v>373</v>
      </c>
      <c r="C148" t="s">
        <v>304</v>
      </c>
      <c r="D148" t="s">
        <v>93</v>
      </c>
      <c r="E148" t="s">
        <v>423</v>
      </c>
      <c r="G148" s="6" t="s">
        <v>385</v>
      </c>
      <c r="H148">
        <v>1100</v>
      </c>
      <c r="I148">
        <v>2100</v>
      </c>
      <c r="J148">
        <v>1500</v>
      </c>
      <c r="K148">
        <v>1800</v>
      </c>
      <c r="L148">
        <v>1500</v>
      </c>
      <c r="M148">
        <v>1800</v>
      </c>
      <c r="N148">
        <v>1500</v>
      </c>
      <c r="O148">
        <v>1800</v>
      </c>
      <c r="P148">
        <v>1500</v>
      </c>
      <c r="Q148">
        <v>1800</v>
      </c>
      <c r="R148">
        <v>1500</v>
      </c>
      <c r="S148">
        <v>1800</v>
      </c>
      <c r="V148" t="s">
        <v>472</v>
      </c>
      <c r="W148">
        <f t="shared" si="293"/>
        <v>11</v>
      </c>
      <c r="X148">
        <f t="shared" si="294"/>
        <v>21</v>
      </c>
      <c r="Y148">
        <f t="shared" si="295"/>
        <v>15</v>
      </c>
      <c r="Z148">
        <f t="shared" si="296"/>
        <v>18</v>
      </c>
      <c r="AA148">
        <f t="shared" si="297"/>
        <v>15</v>
      </c>
      <c r="AB148">
        <f t="shared" si="298"/>
        <v>18</v>
      </c>
      <c r="AC148">
        <f t="shared" si="299"/>
        <v>15</v>
      </c>
      <c r="AD148">
        <f t="shared" si="300"/>
        <v>18</v>
      </c>
      <c r="AE148">
        <f t="shared" si="325"/>
        <v>15</v>
      </c>
      <c r="AF148">
        <f t="shared" si="326"/>
        <v>18</v>
      </c>
      <c r="AG148">
        <f t="shared" si="301"/>
        <v>15</v>
      </c>
      <c r="AH148">
        <f t="shared" si="302"/>
        <v>18</v>
      </c>
      <c r="AI148" t="str">
        <f t="shared" si="303"/>
        <v/>
      </c>
      <c r="AJ148" t="str">
        <f t="shared" si="304"/>
        <v/>
      </c>
      <c r="AK148" t="str">
        <f t="shared" si="317"/>
        <v>11am-9pm</v>
      </c>
      <c r="AL148" t="str">
        <f t="shared" si="318"/>
        <v>3pm-6pm</v>
      </c>
      <c r="AM148" t="str">
        <f t="shared" si="319"/>
        <v>3pm-6pm</v>
      </c>
      <c r="AN148" t="str">
        <f t="shared" si="320"/>
        <v>3pm-6pm</v>
      </c>
      <c r="AO148" t="str">
        <f t="shared" si="321"/>
        <v>3pm-6pm</v>
      </c>
      <c r="AP148" t="str">
        <f t="shared" si="322"/>
        <v>3pm-6pm</v>
      </c>
      <c r="AQ148" t="str">
        <f t="shared" si="323"/>
        <v/>
      </c>
      <c r="AR148" t="s">
        <v>379</v>
      </c>
      <c r="AS148" t="s">
        <v>290</v>
      </c>
      <c r="AU148" t="s">
        <v>294</v>
      </c>
      <c r="AV148" s="3" t="s">
        <v>301</v>
      </c>
      <c r="AW148" s="3" t="s">
        <v>301</v>
      </c>
      <c r="AX148" s="4" t="str">
        <f t="shared" si="307"/>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8" t="str">
        <f t="shared" si="308"/>
        <v>&lt;img src=@img/outdoor.png@&gt;</v>
      </c>
      <c r="AZ148" t="str">
        <f t="shared" si="309"/>
        <v/>
      </c>
      <c r="BA148" t="str">
        <f t="shared" si="310"/>
        <v>&lt;img src=@img/easy.png@&gt;</v>
      </c>
      <c r="BB148" t="str">
        <f t="shared" si="311"/>
        <v>&lt;img src=@img/drinkicon.png@&gt;</v>
      </c>
      <c r="BC148" t="str">
        <f t="shared" si="312"/>
        <v>&lt;img src=@img/foodicon.png@&gt;</v>
      </c>
      <c r="BD148" t="str">
        <f t="shared" si="313"/>
        <v>&lt;img src=@img/outdoor.png@&gt;&lt;img src=@img/easy.png@&gt;&lt;img src=@img/drinkicon.png@&gt;&lt;img src=@img/foodicon.png@&gt;</v>
      </c>
      <c r="BE148" t="str">
        <f t="shared" si="314"/>
        <v>outdoor drink food easy med midtown</v>
      </c>
      <c r="BF148" t="str">
        <f t="shared" si="315"/>
        <v>Midtown</v>
      </c>
      <c r="BG148">
        <v>40.543309000000001</v>
      </c>
      <c r="BH148">
        <v>-105.073813</v>
      </c>
      <c r="BI148" t="str">
        <f t="shared" si="316"/>
        <v>[40.543309,-105.073813],</v>
      </c>
      <c r="BK148" t="str">
        <f>IF(BJ148&gt;0,"&lt;img src=@img/kidicon.png@&gt;","")</f>
        <v/>
      </c>
    </row>
    <row r="149" spans="2:64" ht="21" customHeight="1" x14ac:dyDescent="0.35">
      <c r="B149" t="s">
        <v>618</v>
      </c>
      <c r="C149" t="s">
        <v>303</v>
      </c>
      <c r="E149" t="s">
        <v>423</v>
      </c>
      <c r="G149" t="s">
        <v>641</v>
      </c>
      <c r="J149">
        <v>1500</v>
      </c>
      <c r="K149">
        <v>1800</v>
      </c>
      <c r="L149">
        <v>1500</v>
      </c>
      <c r="M149">
        <v>1800</v>
      </c>
      <c r="N149">
        <v>1500</v>
      </c>
      <c r="O149">
        <v>1800</v>
      </c>
      <c r="P149">
        <v>1500</v>
      </c>
      <c r="Q149">
        <v>1800</v>
      </c>
      <c r="R149">
        <v>1500</v>
      </c>
      <c r="S149">
        <v>1800</v>
      </c>
      <c r="V149" t="s">
        <v>659</v>
      </c>
      <c r="W149" t="str">
        <f t="shared" si="293"/>
        <v/>
      </c>
      <c r="X149" t="str">
        <f t="shared" si="294"/>
        <v/>
      </c>
      <c r="Y149">
        <f t="shared" si="295"/>
        <v>15</v>
      </c>
      <c r="Z149">
        <f t="shared" si="296"/>
        <v>18</v>
      </c>
      <c r="AA149">
        <f t="shared" si="297"/>
        <v>15</v>
      </c>
      <c r="AB149">
        <f t="shared" si="298"/>
        <v>18</v>
      </c>
      <c r="AC149">
        <f t="shared" si="299"/>
        <v>15</v>
      </c>
      <c r="AD149">
        <f t="shared" si="300"/>
        <v>18</v>
      </c>
      <c r="AE149">
        <f t="shared" si="325"/>
        <v>15</v>
      </c>
      <c r="AF149">
        <f t="shared" si="326"/>
        <v>18</v>
      </c>
      <c r="AG149">
        <f t="shared" si="301"/>
        <v>15</v>
      </c>
      <c r="AH149">
        <f t="shared" si="302"/>
        <v>18</v>
      </c>
      <c r="AI149" t="str">
        <f t="shared" si="303"/>
        <v/>
      </c>
      <c r="AJ149" t="str">
        <f t="shared" si="304"/>
        <v/>
      </c>
      <c r="AK149" t="str">
        <f t="shared" si="317"/>
        <v/>
      </c>
      <c r="AL149" t="str">
        <f t="shared" si="318"/>
        <v>3pm-6pm</v>
      </c>
      <c r="AM149" t="str">
        <f t="shared" si="319"/>
        <v>3pm-6pm</v>
      </c>
      <c r="AN149" t="str">
        <f t="shared" si="320"/>
        <v>3pm-6pm</v>
      </c>
      <c r="AO149" t="str">
        <f t="shared" si="321"/>
        <v>3pm-6pm</v>
      </c>
      <c r="AP149" t="str">
        <f t="shared" si="322"/>
        <v>3pm-6pm</v>
      </c>
      <c r="AQ149" t="str">
        <f t="shared" si="323"/>
        <v/>
      </c>
      <c r="AU149" t="s">
        <v>28</v>
      </c>
      <c r="AV149" s="3" t="s">
        <v>301</v>
      </c>
      <c r="AW149" s="3" t="s">
        <v>302</v>
      </c>
      <c r="AX149" s="4" t="str">
        <f t="shared" si="307"/>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49" t="str">
        <f t="shared" si="308"/>
        <v/>
      </c>
      <c r="AZ149" t="str">
        <f t="shared" si="309"/>
        <v/>
      </c>
      <c r="BA149" t="str">
        <f t="shared" si="310"/>
        <v>&lt;img src=@img/medium.png@&gt;</v>
      </c>
      <c r="BB149" t="str">
        <f t="shared" si="311"/>
        <v>&lt;img src=@img/drinkicon.png@&gt;</v>
      </c>
      <c r="BC149" t="str">
        <f t="shared" si="312"/>
        <v/>
      </c>
      <c r="BD149" t="str">
        <f t="shared" si="313"/>
        <v>&lt;img src=@img/medium.png@&gt;&lt;img src=@img/drinkicon.png@&gt;</v>
      </c>
      <c r="BE149" t="str">
        <f t="shared" si="314"/>
        <v>drink medium med campus</v>
      </c>
      <c r="BF149" t="str">
        <f t="shared" si="315"/>
        <v>Near Campus</v>
      </c>
      <c r="BG149">
        <v>40.563517699999998</v>
      </c>
      <c r="BH149">
        <v>-105.07731800000001</v>
      </c>
      <c r="BI149" t="str">
        <f t="shared" si="316"/>
        <v>[40.5635177,-105.077318],</v>
      </c>
    </row>
    <row r="150" spans="2:64" ht="21" customHeight="1" x14ac:dyDescent="0.35">
      <c r="B150" t="s">
        <v>213</v>
      </c>
      <c r="C150" t="s">
        <v>418</v>
      </c>
      <c r="D150" t="s">
        <v>266</v>
      </c>
      <c r="E150" t="s">
        <v>423</v>
      </c>
      <c r="G150" t="s">
        <v>214</v>
      </c>
      <c r="H150">
        <v>1200</v>
      </c>
      <c r="I150">
        <v>2000</v>
      </c>
      <c r="J150">
        <v>1400</v>
      </c>
      <c r="K150">
        <v>2000</v>
      </c>
      <c r="L150">
        <v>1400</v>
      </c>
      <c r="M150">
        <v>2000</v>
      </c>
      <c r="N150">
        <v>1400</v>
      </c>
      <c r="O150">
        <v>2000</v>
      </c>
      <c r="R150">
        <v>1400</v>
      </c>
      <c r="S150">
        <v>2000</v>
      </c>
      <c r="T150">
        <v>1200</v>
      </c>
      <c r="U150">
        <v>2000</v>
      </c>
      <c r="V150" s="4" t="s">
        <v>510</v>
      </c>
      <c r="W150">
        <f t="shared" si="293"/>
        <v>12</v>
      </c>
      <c r="X150">
        <f t="shared" si="294"/>
        <v>20</v>
      </c>
      <c r="Y150">
        <f t="shared" si="295"/>
        <v>14</v>
      </c>
      <c r="Z150">
        <f t="shared" si="296"/>
        <v>20</v>
      </c>
      <c r="AA150">
        <f t="shared" si="297"/>
        <v>14</v>
      </c>
      <c r="AB150">
        <f t="shared" si="298"/>
        <v>20</v>
      </c>
      <c r="AC150">
        <f t="shared" si="299"/>
        <v>14</v>
      </c>
      <c r="AD150">
        <f t="shared" si="300"/>
        <v>20</v>
      </c>
      <c r="AE150" t="str">
        <f t="shared" si="325"/>
        <v/>
      </c>
      <c r="AF150" t="str">
        <f t="shared" si="326"/>
        <v/>
      </c>
      <c r="AG150">
        <f t="shared" si="301"/>
        <v>14</v>
      </c>
      <c r="AH150">
        <f t="shared" si="302"/>
        <v>20</v>
      </c>
      <c r="AI150">
        <f t="shared" si="303"/>
        <v>12</v>
      </c>
      <c r="AJ150">
        <f t="shared" si="304"/>
        <v>20</v>
      </c>
      <c r="AK150" t="str">
        <f t="shared" si="317"/>
        <v>12pm-8pm</v>
      </c>
      <c r="AL150" t="str">
        <f t="shared" si="318"/>
        <v>2pm-8pm</v>
      </c>
      <c r="AM150" t="str">
        <f t="shared" si="319"/>
        <v>2pm-8pm</v>
      </c>
      <c r="AN150" t="str">
        <f t="shared" si="320"/>
        <v>2pm-8pm</v>
      </c>
      <c r="AO150" t="str">
        <f t="shared" si="321"/>
        <v/>
      </c>
      <c r="AP150" t="str">
        <f t="shared" si="322"/>
        <v>2pm-8pm</v>
      </c>
      <c r="AQ150" t="str">
        <f t="shared" si="323"/>
        <v>12pm-8pm</v>
      </c>
      <c r="AR150" s="2" t="s">
        <v>349</v>
      </c>
      <c r="AS150" t="s">
        <v>290</v>
      </c>
      <c r="AT150" t="s">
        <v>300</v>
      </c>
      <c r="AU150" t="s">
        <v>294</v>
      </c>
      <c r="AV150" s="3" t="s">
        <v>301</v>
      </c>
      <c r="AW150" s="3" t="s">
        <v>302</v>
      </c>
      <c r="AX150" s="4" t="str">
        <f t="shared" si="307"/>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50" t="str">
        <f t="shared" si="308"/>
        <v>&lt;img src=@img/outdoor.png@&gt;</v>
      </c>
      <c r="AZ150" t="str">
        <f t="shared" si="309"/>
        <v>&lt;img src=@img/pets.png@&gt;</v>
      </c>
      <c r="BA150" t="str">
        <f t="shared" si="310"/>
        <v>&lt;img src=@img/easy.png@&gt;</v>
      </c>
      <c r="BB150" t="str">
        <f t="shared" si="311"/>
        <v>&lt;img src=@img/drinkicon.png@&gt;</v>
      </c>
      <c r="BC150" t="str">
        <f t="shared" si="312"/>
        <v/>
      </c>
      <c r="BD150" t="str">
        <f t="shared" si="313"/>
        <v>&lt;img src=@img/outdoor.png@&gt;&lt;img src=@img/pets.png@&gt;&lt;img src=@img/easy.png@&gt;&lt;img src=@img/drinkicon.png@&gt;</v>
      </c>
      <c r="BE150" t="str">
        <f t="shared" si="314"/>
        <v>outdoor pet drink easy med old</v>
      </c>
      <c r="BF150" t="str">
        <f t="shared" si="315"/>
        <v>Old Town</v>
      </c>
      <c r="BG150">
        <v>40.589928999999998</v>
      </c>
      <c r="BH150">
        <v>-105.058724</v>
      </c>
      <c r="BI150" t="str">
        <f t="shared" si="316"/>
        <v>[40.589929,-105.058724],</v>
      </c>
      <c r="BK150" t="str">
        <f>IF(BJ150&gt;0,"&lt;img src=@img/kidicon.png@&gt;","")</f>
        <v/>
      </c>
    </row>
    <row r="151" spans="2:64" ht="21" customHeight="1" x14ac:dyDescent="0.35">
      <c r="B151" t="s">
        <v>280</v>
      </c>
      <c r="C151" t="s">
        <v>418</v>
      </c>
      <c r="D151" t="s">
        <v>218</v>
      </c>
      <c r="E151" t="s">
        <v>35</v>
      </c>
      <c r="G151" s="6" t="s">
        <v>288</v>
      </c>
      <c r="H151">
        <v>1600</v>
      </c>
      <c r="I151">
        <v>1800</v>
      </c>
      <c r="J151">
        <v>1600</v>
      </c>
      <c r="K151">
        <v>1800</v>
      </c>
      <c r="L151">
        <v>1600</v>
      </c>
      <c r="M151">
        <v>1800</v>
      </c>
      <c r="N151">
        <v>1600</v>
      </c>
      <c r="O151">
        <v>1800</v>
      </c>
      <c r="P151">
        <v>1600</v>
      </c>
      <c r="Q151">
        <v>1800</v>
      </c>
      <c r="R151">
        <v>1600</v>
      </c>
      <c r="S151">
        <v>1800</v>
      </c>
      <c r="T151">
        <v>1600</v>
      </c>
      <c r="U151">
        <v>1800</v>
      </c>
      <c r="V151" t="s">
        <v>281</v>
      </c>
      <c r="W151">
        <f t="shared" si="293"/>
        <v>16</v>
      </c>
      <c r="X151">
        <f t="shared" si="294"/>
        <v>18</v>
      </c>
      <c r="Y151">
        <f t="shared" si="295"/>
        <v>16</v>
      </c>
      <c r="Z151">
        <f t="shared" si="296"/>
        <v>18</v>
      </c>
      <c r="AA151">
        <f t="shared" si="297"/>
        <v>16</v>
      </c>
      <c r="AB151">
        <f t="shared" si="298"/>
        <v>18</v>
      </c>
      <c r="AC151">
        <f t="shared" si="299"/>
        <v>16</v>
      </c>
      <c r="AD151">
        <f t="shared" si="300"/>
        <v>18</v>
      </c>
      <c r="AE151">
        <f t="shared" si="325"/>
        <v>16</v>
      </c>
      <c r="AF151">
        <f t="shared" si="326"/>
        <v>18</v>
      </c>
      <c r="AG151">
        <f t="shared" si="301"/>
        <v>16</v>
      </c>
      <c r="AH151">
        <f t="shared" si="302"/>
        <v>18</v>
      </c>
      <c r="AI151">
        <f t="shared" si="303"/>
        <v>16</v>
      </c>
      <c r="AJ151">
        <f t="shared" si="304"/>
        <v>18</v>
      </c>
      <c r="AK151" t="str">
        <f t="shared" si="317"/>
        <v>4pm-6pm</v>
      </c>
      <c r="AL151" t="str">
        <f t="shared" si="318"/>
        <v>4pm-6pm</v>
      </c>
      <c r="AM151" t="str">
        <f t="shared" si="319"/>
        <v>4pm-6pm</v>
      </c>
      <c r="AN151" t="str">
        <f t="shared" si="320"/>
        <v>4pm-6pm</v>
      </c>
      <c r="AO151" t="str">
        <f t="shared" si="321"/>
        <v>4pm-6pm</v>
      </c>
      <c r="AP151" t="str">
        <f t="shared" si="322"/>
        <v>4pm-6pm</v>
      </c>
      <c r="AQ151" t="str">
        <f t="shared" si="323"/>
        <v>4pm-6pm</v>
      </c>
      <c r="AR151" s="2" t="s">
        <v>359</v>
      </c>
      <c r="AU151" t="s">
        <v>293</v>
      </c>
      <c r="AV151" s="3" t="s">
        <v>301</v>
      </c>
      <c r="AW151" s="3" t="s">
        <v>301</v>
      </c>
      <c r="AX151" s="4" t="str">
        <f t="shared" si="307"/>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51" t="str">
        <f t="shared" si="308"/>
        <v/>
      </c>
      <c r="AZ151" t="str">
        <f t="shared" si="309"/>
        <v/>
      </c>
      <c r="BA151" t="str">
        <f t="shared" si="310"/>
        <v>&lt;img src=@img/hard.png@&gt;</v>
      </c>
      <c r="BB151" t="str">
        <f t="shared" si="311"/>
        <v>&lt;img src=@img/drinkicon.png@&gt;</v>
      </c>
      <c r="BC151" t="str">
        <f t="shared" si="312"/>
        <v>&lt;img src=@img/foodicon.png@&gt;</v>
      </c>
      <c r="BD151" t="str">
        <f t="shared" si="313"/>
        <v>&lt;img src=@img/hard.png@&gt;&lt;img src=@img/drinkicon.png@&gt;&lt;img src=@img/foodicon.png@&gt;</v>
      </c>
      <c r="BE151" t="str">
        <f t="shared" si="314"/>
        <v>drink food hard high old</v>
      </c>
      <c r="BF151" t="str">
        <f t="shared" si="315"/>
        <v>Old Town</v>
      </c>
      <c r="BG151">
        <v>40.587333000000001</v>
      </c>
      <c r="BH151">
        <v>-105.075926</v>
      </c>
      <c r="BI151" t="str">
        <f t="shared" si="316"/>
        <v>[40.587333,-105.075926],</v>
      </c>
      <c r="BK151" t="str">
        <f>IF(BJ151&gt;0,"&lt;img src=@img/kidicon.png@&gt;","")</f>
        <v/>
      </c>
    </row>
    <row r="152" spans="2:64" ht="21" customHeight="1" x14ac:dyDescent="0.35">
      <c r="B152" t="s">
        <v>103</v>
      </c>
      <c r="C152" t="s">
        <v>418</v>
      </c>
      <c r="D152" t="s">
        <v>104</v>
      </c>
      <c r="E152" t="s">
        <v>35</v>
      </c>
      <c r="G152" s="1" t="s">
        <v>105</v>
      </c>
      <c r="H152">
        <v>1600</v>
      </c>
      <c r="I152">
        <v>2100</v>
      </c>
      <c r="J152">
        <v>1600</v>
      </c>
      <c r="K152">
        <v>1900</v>
      </c>
      <c r="L152">
        <v>1600</v>
      </c>
      <c r="M152">
        <v>1900</v>
      </c>
      <c r="N152">
        <v>1600</v>
      </c>
      <c r="O152">
        <v>1900</v>
      </c>
      <c r="P152">
        <v>1600</v>
      </c>
      <c r="Q152">
        <v>1900</v>
      </c>
      <c r="R152">
        <v>1600</v>
      </c>
      <c r="S152">
        <v>1900</v>
      </c>
      <c r="V152" t="s">
        <v>505</v>
      </c>
      <c r="W152">
        <f t="shared" si="293"/>
        <v>16</v>
      </c>
      <c r="X152">
        <f t="shared" si="294"/>
        <v>21</v>
      </c>
      <c r="Y152">
        <f t="shared" si="295"/>
        <v>16</v>
      </c>
      <c r="Z152">
        <f t="shared" si="296"/>
        <v>19</v>
      </c>
      <c r="AA152">
        <f t="shared" si="297"/>
        <v>16</v>
      </c>
      <c r="AB152">
        <f t="shared" si="298"/>
        <v>19</v>
      </c>
      <c r="AC152">
        <f t="shared" si="299"/>
        <v>16</v>
      </c>
      <c r="AD152">
        <f t="shared" si="300"/>
        <v>19</v>
      </c>
      <c r="AE152">
        <f t="shared" si="325"/>
        <v>16</v>
      </c>
      <c r="AF152">
        <f t="shared" si="326"/>
        <v>19</v>
      </c>
      <c r="AG152">
        <f t="shared" si="301"/>
        <v>16</v>
      </c>
      <c r="AH152">
        <f t="shared" si="302"/>
        <v>19</v>
      </c>
      <c r="AI152" t="str">
        <f t="shared" si="303"/>
        <v/>
      </c>
      <c r="AJ152" t="str">
        <f t="shared" si="304"/>
        <v/>
      </c>
      <c r="AK152" t="str">
        <f t="shared" si="317"/>
        <v>4pm-9pm</v>
      </c>
      <c r="AL152" t="str">
        <f t="shared" si="318"/>
        <v>4pm-7pm</v>
      </c>
      <c r="AM152" t="str">
        <f t="shared" si="319"/>
        <v>4pm-7pm</v>
      </c>
      <c r="AN152" t="str">
        <f t="shared" si="320"/>
        <v>4pm-7pm</v>
      </c>
      <c r="AO152" t="str">
        <f t="shared" si="321"/>
        <v>4pm-7pm</v>
      </c>
      <c r="AP152" t="str">
        <f t="shared" si="322"/>
        <v>4pm-7pm</v>
      </c>
      <c r="AQ152" t="str">
        <f t="shared" si="323"/>
        <v/>
      </c>
      <c r="AR152" s="2" t="s">
        <v>316</v>
      </c>
      <c r="AU152" t="s">
        <v>293</v>
      </c>
      <c r="AV152" s="3" t="s">
        <v>301</v>
      </c>
      <c r="AW152" s="3" t="s">
        <v>301</v>
      </c>
      <c r="AX152" s="4" t="str">
        <f t="shared" si="307"/>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2" t="str">
        <f t="shared" si="308"/>
        <v/>
      </c>
      <c r="AZ152" t="str">
        <f t="shared" si="309"/>
        <v/>
      </c>
      <c r="BA152" t="str">
        <f t="shared" si="310"/>
        <v>&lt;img src=@img/hard.png@&gt;</v>
      </c>
      <c r="BB152" t="str">
        <f t="shared" si="311"/>
        <v>&lt;img src=@img/drinkicon.png@&gt;</v>
      </c>
      <c r="BC152" t="str">
        <f t="shared" si="312"/>
        <v>&lt;img src=@img/foodicon.png@&gt;</v>
      </c>
      <c r="BD152" t="str">
        <f t="shared" si="313"/>
        <v>&lt;img src=@img/hard.png@&gt;&lt;img src=@img/drinkicon.png@&gt;&lt;img src=@img/foodicon.png@&gt;</v>
      </c>
      <c r="BE152" t="str">
        <f t="shared" si="314"/>
        <v>drink food hard high old</v>
      </c>
      <c r="BF152" t="str">
        <f t="shared" si="315"/>
        <v>Old Town</v>
      </c>
      <c r="BG152">
        <v>40.586602999999997</v>
      </c>
      <c r="BH152">
        <v>-105.077275</v>
      </c>
      <c r="BI152" t="str">
        <f t="shared" si="316"/>
        <v>[40.586603,-105.077275],</v>
      </c>
      <c r="BK152" t="str">
        <f>IF(BJ152&gt;0,"&lt;img src=@img/kidicon.png@&gt;","")</f>
        <v/>
      </c>
    </row>
    <row r="153" spans="2:64" ht="21" customHeight="1" x14ac:dyDescent="0.35">
      <c r="B153" t="s">
        <v>137</v>
      </c>
      <c r="C153" t="s">
        <v>418</v>
      </c>
      <c r="D153" t="s">
        <v>138</v>
      </c>
      <c r="E153" t="s">
        <v>54</v>
      </c>
      <c r="G153" s="1" t="s">
        <v>139</v>
      </c>
      <c r="W153" t="str">
        <f t="shared" si="293"/>
        <v/>
      </c>
      <c r="X153" t="str">
        <f t="shared" si="294"/>
        <v/>
      </c>
      <c r="Y153" t="str">
        <f t="shared" si="295"/>
        <v/>
      </c>
      <c r="Z153" t="str">
        <f t="shared" si="296"/>
        <v/>
      </c>
      <c r="AA153" t="str">
        <f t="shared" si="297"/>
        <v/>
      </c>
      <c r="AB153" t="str">
        <f t="shared" si="298"/>
        <v/>
      </c>
      <c r="AC153" t="str">
        <f t="shared" si="299"/>
        <v/>
      </c>
      <c r="AD153" t="str">
        <f t="shared" si="300"/>
        <v/>
      </c>
      <c r="AE153" t="str">
        <f t="shared" si="325"/>
        <v/>
      </c>
      <c r="AF153" t="str">
        <f t="shared" si="326"/>
        <v/>
      </c>
      <c r="AG153" t="str">
        <f t="shared" si="301"/>
        <v/>
      </c>
      <c r="AH153" t="str">
        <f t="shared" si="302"/>
        <v/>
      </c>
      <c r="AI153" t="str">
        <f t="shared" si="303"/>
        <v/>
      </c>
      <c r="AJ153" t="str">
        <f t="shared" si="304"/>
        <v/>
      </c>
      <c r="AK153" t="str">
        <f t="shared" si="317"/>
        <v/>
      </c>
      <c r="AL153" t="str">
        <f t="shared" si="318"/>
        <v/>
      </c>
      <c r="AM153" t="str">
        <f t="shared" si="319"/>
        <v/>
      </c>
      <c r="AN153" t="str">
        <f t="shared" si="320"/>
        <v/>
      </c>
      <c r="AO153" t="str">
        <f t="shared" si="321"/>
        <v/>
      </c>
      <c r="AP153" t="str">
        <f t="shared" si="322"/>
        <v/>
      </c>
      <c r="AQ153" t="str">
        <f t="shared" si="323"/>
        <v/>
      </c>
      <c r="AR153" s="5" t="s">
        <v>246</v>
      </c>
      <c r="AU153" t="s">
        <v>293</v>
      </c>
      <c r="AV153" s="3" t="s">
        <v>302</v>
      </c>
      <c r="AW153" s="3" t="s">
        <v>302</v>
      </c>
      <c r="AX153" s="4" t="str">
        <f t="shared" si="307"/>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3" t="str">
        <f t="shared" si="308"/>
        <v/>
      </c>
      <c r="AZ153" t="str">
        <f t="shared" si="309"/>
        <v/>
      </c>
      <c r="BA153" t="str">
        <f t="shared" si="310"/>
        <v>&lt;img src=@img/hard.png@&gt;</v>
      </c>
      <c r="BB153" t="str">
        <f t="shared" si="311"/>
        <v/>
      </c>
      <c r="BC153" t="str">
        <f t="shared" si="312"/>
        <v/>
      </c>
      <c r="BD153" t="str">
        <f t="shared" si="313"/>
        <v>&lt;img src=@img/hard.png@&gt;&lt;img src=@img/kidicon.png@&gt;</v>
      </c>
      <c r="BE153" t="str">
        <f t="shared" si="314"/>
        <v>hard low old kid</v>
      </c>
      <c r="BF153" t="str">
        <f t="shared" si="315"/>
        <v>Old Town</v>
      </c>
      <c r="BG153">
        <v>40.588476999999997</v>
      </c>
      <c r="BH153">
        <v>-105.076657</v>
      </c>
      <c r="BI153" t="str">
        <f t="shared" si="316"/>
        <v>[40.588477,-105.076657],</v>
      </c>
      <c r="BJ153" t="b">
        <v>1</v>
      </c>
      <c r="BK153" t="str">
        <f>IF(BJ153&gt;0,"&lt;img src=@img/kidicon.png@&gt;","")</f>
        <v>&lt;img src=@img/kidicon.png@&gt;</v>
      </c>
      <c r="BL153" t="s">
        <v>434</v>
      </c>
    </row>
    <row r="154" spans="2:64" ht="21" customHeight="1" x14ac:dyDescent="0.35">
      <c r="B154" t="s">
        <v>118</v>
      </c>
      <c r="C154" t="s">
        <v>421</v>
      </c>
      <c r="D154" t="s">
        <v>119</v>
      </c>
      <c r="E154" t="s">
        <v>54</v>
      </c>
      <c r="G154" s="1" t="s">
        <v>120</v>
      </c>
      <c r="W154" t="str">
        <f t="shared" si="293"/>
        <v/>
      </c>
      <c r="X154" t="str">
        <f t="shared" si="294"/>
        <v/>
      </c>
      <c r="Y154" t="str">
        <f t="shared" si="295"/>
        <v/>
      </c>
      <c r="Z154" t="str">
        <f t="shared" si="296"/>
        <v/>
      </c>
      <c r="AA154" t="str">
        <f t="shared" si="297"/>
        <v/>
      </c>
      <c r="AB154" t="str">
        <f t="shared" si="298"/>
        <v/>
      </c>
      <c r="AC154" t="str">
        <f t="shared" si="299"/>
        <v/>
      </c>
      <c r="AD154" t="str">
        <f t="shared" si="300"/>
        <v/>
      </c>
      <c r="AE154" t="str">
        <f t="shared" si="325"/>
        <v/>
      </c>
      <c r="AF154" t="str">
        <f t="shared" si="326"/>
        <v/>
      </c>
      <c r="AG154" t="str">
        <f t="shared" si="301"/>
        <v/>
      </c>
      <c r="AH154" t="str">
        <f t="shared" si="302"/>
        <v/>
      </c>
      <c r="AI154" t="str">
        <f t="shared" si="303"/>
        <v/>
      </c>
      <c r="AJ154" t="str">
        <f t="shared" si="304"/>
        <v/>
      </c>
      <c r="AK154" t="str">
        <f t="shared" si="317"/>
        <v/>
      </c>
      <c r="AL154" t="str">
        <f t="shared" si="318"/>
        <v/>
      </c>
      <c r="AM154" t="str">
        <f t="shared" si="319"/>
        <v/>
      </c>
      <c r="AN154" t="str">
        <f t="shared" si="320"/>
        <v/>
      </c>
      <c r="AO154" t="str">
        <f t="shared" si="321"/>
        <v/>
      </c>
      <c r="AP154" t="str">
        <f t="shared" si="322"/>
        <v/>
      </c>
      <c r="AQ154" t="str">
        <f t="shared" si="323"/>
        <v/>
      </c>
      <c r="AR154" s="2" t="s">
        <v>322</v>
      </c>
      <c r="AU154" t="s">
        <v>294</v>
      </c>
      <c r="AV154" s="3" t="s">
        <v>302</v>
      </c>
      <c r="AW154" s="3" t="s">
        <v>302</v>
      </c>
      <c r="AX154" s="4" t="str">
        <f t="shared" si="307"/>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4" t="str">
        <f t="shared" si="308"/>
        <v/>
      </c>
      <c r="AZ154" t="str">
        <f t="shared" si="309"/>
        <v/>
      </c>
      <c r="BA154" t="str">
        <f t="shared" si="310"/>
        <v>&lt;img src=@img/easy.png@&gt;</v>
      </c>
      <c r="BB154" t="str">
        <f t="shared" si="311"/>
        <v/>
      </c>
      <c r="BC154" t="str">
        <f t="shared" si="312"/>
        <v/>
      </c>
      <c r="BD154" t="str">
        <f t="shared" si="313"/>
        <v>&lt;img src=@img/easy.png@&gt;</v>
      </c>
      <c r="BE154" t="str">
        <f t="shared" si="314"/>
        <v>easy low cwest</v>
      </c>
      <c r="BF154" t="str">
        <f t="shared" si="315"/>
        <v>Campus West</v>
      </c>
      <c r="BG154">
        <v>40.574905999999999</v>
      </c>
      <c r="BH154">
        <v>-105.114704</v>
      </c>
      <c r="BI154" t="str">
        <f t="shared" si="316"/>
        <v>[40.574906,-105.114704],</v>
      </c>
      <c r="BK154" t="str">
        <f>IF(BJ154&gt;0,"&lt;img src=@img/kidicon.png@&gt;","")</f>
        <v/>
      </c>
    </row>
    <row r="155" spans="2:64" ht="21" customHeight="1" x14ac:dyDescent="0.35">
      <c r="B155" t="s">
        <v>590</v>
      </c>
      <c r="C155" t="s">
        <v>418</v>
      </c>
      <c r="G155" s="6" t="s">
        <v>591</v>
      </c>
      <c r="W155" t="str">
        <f t="shared" ref="W155:W186" si="327">IF(H155&gt;0,H155/100,"")</f>
        <v/>
      </c>
      <c r="X155" t="str">
        <f t="shared" ref="X155:X186" si="328">IF(I155&gt;0,I155/100,"")</f>
        <v/>
      </c>
      <c r="Y155" t="str">
        <f t="shared" ref="Y155:Y186" si="329">IF(J155&gt;0,J155/100,"")</f>
        <v/>
      </c>
      <c r="Z155" t="str">
        <f t="shared" ref="Z155:Z186" si="330">IF(K155&gt;0,K155/100,"")</f>
        <v/>
      </c>
      <c r="AA155" t="str">
        <f t="shared" ref="AA155:AA186" si="331">IF(L155&gt;0,L155/100,"")</f>
        <v/>
      </c>
      <c r="AB155" t="str">
        <f t="shared" ref="AB155:AB186" si="332">IF(M155&gt;0,M155/100,"")</f>
        <v/>
      </c>
      <c r="AC155" t="str">
        <f t="shared" ref="AC155:AC186" si="333">IF(N155&gt;0,N155/100,"")</f>
        <v/>
      </c>
      <c r="AD155" t="str">
        <f t="shared" ref="AD155:AD186" si="334">IF(O155&gt;0,O155/100,"")</f>
        <v/>
      </c>
      <c r="AE155" t="str">
        <f t="shared" si="325"/>
        <v/>
      </c>
      <c r="AF155" t="str">
        <f t="shared" si="326"/>
        <v/>
      </c>
      <c r="AG155" t="str">
        <f t="shared" ref="AG155:AG186" si="335">IF(R155&gt;0,R155/100,"")</f>
        <v/>
      </c>
      <c r="AH155" t="str">
        <f t="shared" ref="AH155:AH186" si="336">IF(S155&gt;0,S155/100,"")</f>
        <v/>
      </c>
      <c r="AI155" t="str">
        <f t="shared" ref="AI155:AI186" si="337">IF(T155&gt;0,T155/100,"")</f>
        <v/>
      </c>
      <c r="AJ155" t="str">
        <f t="shared" ref="AJ155:AJ186" si="338">IF(U155&gt;0,U155/100,"")</f>
        <v/>
      </c>
      <c r="AK155" t="str">
        <f t="shared" si="317"/>
        <v/>
      </c>
      <c r="AL155" t="str">
        <f t="shared" si="318"/>
        <v/>
      </c>
      <c r="AM155" t="str">
        <f t="shared" si="319"/>
        <v/>
      </c>
      <c r="AN155" t="str">
        <f t="shared" si="320"/>
        <v/>
      </c>
      <c r="AO155" t="str">
        <f t="shared" si="321"/>
        <v/>
      </c>
      <c r="AP155" t="str">
        <f t="shared" si="322"/>
        <v/>
      </c>
      <c r="AQ155" t="str">
        <f t="shared" si="323"/>
        <v/>
      </c>
      <c r="AR155" s="11" t="s">
        <v>592</v>
      </c>
      <c r="AU155" t="s">
        <v>293</v>
      </c>
      <c r="AV155" s="3" t="s">
        <v>302</v>
      </c>
      <c r="AW155" s="3" t="s">
        <v>302</v>
      </c>
      <c r="AX155" s="4" t="str">
        <f t="shared" si="307"/>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5" t="str">
        <f t="shared" si="308"/>
        <v/>
      </c>
      <c r="AZ155" t="str">
        <f t="shared" si="309"/>
        <v/>
      </c>
      <c r="BA155" t="str">
        <f t="shared" si="310"/>
        <v>&lt;img src=@img/hard.png@&gt;</v>
      </c>
      <c r="BB155" t="str">
        <f t="shared" si="311"/>
        <v/>
      </c>
      <c r="BC155" t="str">
        <f t="shared" si="312"/>
        <v/>
      </c>
      <c r="BD155" t="str">
        <f t="shared" si="313"/>
        <v>&lt;img src=@img/hard.png@&gt;</v>
      </c>
      <c r="BE155" t="str">
        <f t="shared" si="314"/>
        <v>hard  old</v>
      </c>
      <c r="BF155" t="str">
        <f t="shared" si="315"/>
        <v>Old Town</v>
      </c>
      <c r="BG155">
        <v>40.587420000000002</v>
      </c>
      <c r="BH155">
        <v>-105.0784</v>
      </c>
      <c r="BI155" t="str">
        <f t="shared" si="316"/>
        <v>[40.58742,-105.0784],</v>
      </c>
    </row>
    <row r="156" spans="2:64" ht="21" customHeight="1" x14ac:dyDescent="0.35">
      <c r="B156" t="s">
        <v>40</v>
      </c>
      <c r="C156" t="s">
        <v>418</v>
      </c>
      <c r="D156" t="s">
        <v>41</v>
      </c>
      <c r="E156" t="s">
        <v>423</v>
      </c>
      <c r="G156" s="1" t="s">
        <v>42</v>
      </c>
      <c r="W156" t="str">
        <f t="shared" si="327"/>
        <v/>
      </c>
      <c r="X156" t="str">
        <f t="shared" si="328"/>
        <v/>
      </c>
      <c r="Y156" t="str">
        <f t="shared" si="329"/>
        <v/>
      </c>
      <c r="Z156" t="str">
        <f t="shared" si="330"/>
        <v/>
      </c>
      <c r="AA156" t="str">
        <f t="shared" si="331"/>
        <v/>
      </c>
      <c r="AB156" t="str">
        <f t="shared" si="332"/>
        <v/>
      </c>
      <c r="AC156" t="str">
        <f t="shared" si="333"/>
        <v/>
      </c>
      <c r="AD156" t="str">
        <f t="shared" si="334"/>
        <v/>
      </c>
      <c r="AE156" t="str">
        <f t="shared" si="325"/>
        <v/>
      </c>
      <c r="AF156" t="str">
        <f t="shared" si="326"/>
        <v/>
      </c>
      <c r="AG156" t="str">
        <f t="shared" si="335"/>
        <v/>
      </c>
      <c r="AH156" t="str">
        <f t="shared" si="336"/>
        <v/>
      </c>
      <c r="AI156" t="str">
        <f t="shared" si="337"/>
        <v/>
      </c>
      <c r="AJ156" t="str">
        <f t="shared" si="338"/>
        <v/>
      </c>
      <c r="AK156" t="str">
        <f t="shared" si="317"/>
        <v/>
      </c>
      <c r="AL156" t="str">
        <f t="shared" si="318"/>
        <v/>
      </c>
      <c r="AM156" t="str">
        <f t="shared" si="319"/>
        <v/>
      </c>
      <c r="AN156" t="str">
        <f t="shared" si="320"/>
        <v/>
      </c>
      <c r="AO156" t="str">
        <f t="shared" si="321"/>
        <v/>
      </c>
      <c r="AP156" t="str">
        <f t="shared" si="322"/>
        <v/>
      </c>
      <c r="AQ156" t="str">
        <f t="shared" si="323"/>
        <v/>
      </c>
      <c r="AR156" t="s">
        <v>231</v>
      </c>
      <c r="AS156" t="s">
        <v>290</v>
      </c>
      <c r="AU156" t="s">
        <v>28</v>
      </c>
      <c r="AV156" s="3" t="s">
        <v>302</v>
      </c>
      <c r="AW156" s="3" t="s">
        <v>302</v>
      </c>
      <c r="AX156" s="4" t="str">
        <f t="shared" si="307"/>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6" t="str">
        <f t="shared" si="308"/>
        <v>&lt;img src=@img/outdoor.png@&gt;</v>
      </c>
      <c r="AZ156" t="str">
        <f t="shared" si="309"/>
        <v/>
      </c>
      <c r="BA156" t="str">
        <f t="shared" si="310"/>
        <v>&lt;img src=@img/medium.png@&gt;</v>
      </c>
      <c r="BB156" t="str">
        <f t="shared" si="311"/>
        <v/>
      </c>
      <c r="BC156" t="str">
        <f t="shared" si="312"/>
        <v/>
      </c>
      <c r="BD156" t="str">
        <f t="shared" si="313"/>
        <v>&lt;img src=@img/outdoor.png@&gt;&lt;img src=@img/medium.png@&gt;&lt;img src=@img/kidicon.png@&gt;</v>
      </c>
      <c r="BE156" t="str">
        <f t="shared" si="314"/>
        <v>outdoor medium med old kid</v>
      </c>
      <c r="BF156" t="str">
        <f t="shared" si="315"/>
        <v>Old Town</v>
      </c>
      <c r="BG156">
        <v>40.585056999999999</v>
      </c>
      <c r="BH156">
        <v>-105.076543</v>
      </c>
      <c r="BI156" t="str">
        <f t="shared" si="316"/>
        <v>[40.585057,-105.076543],</v>
      </c>
      <c r="BJ156" t="b">
        <v>1</v>
      </c>
      <c r="BK156" t="str">
        <f>IF(BJ156&gt;0,"&lt;img src=@img/kidicon.png@&gt;","")</f>
        <v>&lt;img src=@img/kidicon.png@&gt;</v>
      </c>
      <c r="BL156" t="s">
        <v>435</v>
      </c>
    </row>
    <row r="157" spans="2:64" ht="21" customHeight="1" x14ac:dyDescent="0.35">
      <c r="B157" t="s">
        <v>37</v>
      </c>
      <c r="C157" t="s">
        <v>303</v>
      </c>
      <c r="D157" t="s">
        <v>38</v>
      </c>
      <c r="E157" t="s">
        <v>423</v>
      </c>
      <c r="G157" s="1" t="s">
        <v>39</v>
      </c>
      <c r="H157">
        <v>1130</v>
      </c>
      <c r="I157">
        <v>1400</v>
      </c>
      <c r="J157">
        <v>1100</v>
      </c>
      <c r="K157">
        <v>1400</v>
      </c>
      <c r="L157">
        <v>1100</v>
      </c>
      <c r="M157">
        <v>1400</v>
      </c>
      <c r="N157">
        <v>1100</v>
      </c>
      <c r="O157">
        <v>1400</v>
      </c>
      <c r="P157">
        <v>1100</v>
      </c>
      <c r="Q157">
        <v>1400</v>
      </c>
      <c r="R157">
        <v>1100</v>
      </c>
      <c r="S157">
        <v>1400</v>
      </c>
      <c r="T157">
        <v>1130</v>
      </c>
      <c r="U157">
        <v>1400</v>
      </c>
      <c r="V157" t="s">
        <v>230</v>
      </c>
      <c r="W157">
        <f t="shared" si="327"/>
        <v>11.3</v>
      </c>
      <c r="X157">
        <f t="shared" si="328"/>
        <v>14</v>
      </c>
      <c r="Y157">
        <f t="shared" si="329"/>
        <v>11</v>
      </c>
      <c r="Z157">
        <f t="shared" si="330"/>
        <v>14</v>
      </c>
      <c r="AA157">
        <f t="shared" si="331"/>
        <v>11</v>
      </c>
      <c r="AB157">
        <f t="shared" si="332"/>
        <v>14</v>
      </c>
      <c r="AC157">
        <f t="shared" si="333"/>
        <v>11</v>
      </c>
      <c r="AD157">
        <f t="shared" si="334"/>
        <v>14</v>
      </c>
      <c r="AE157">
        <f t="shared" si="325"/>
        <v>11</v>
      </c>
      <c r="AF157">
        <f t="shared" si="326"/>
        <v>14</v>
      </c>
      <c r="AG157">
        <f t="shared" si="335"/>
        <v>11</v>
      </c>
      <c r="AH157">
        <f t="shared" si="336"/>
        <v>14</v>
      </c>
      <c r="AI157">
        <f t="shared" si="337"/>
        <v>11.3</v>
      </c>
      <c r="AJ157">
        <f t="shared" si="338"/>
        <v>14</v>
      </c>
      <c r="AK157" t="str">
        <f t="shared" si="317"/>
        <v>11.3am-2pm</v>
      </c>
      <c r="AL157" t="str">
        <f t="shared" si="318"/>
        <v>11am-2pm</v>
      </c>
      <c r="AM157" t="str">
        <f t="shared" si="319"/>
        <v>11am-2pm</v>
      </c>
      <c r="AN157" t="str">
        <f t="shared" si="320"/>
        <v>11am-2pm</v>
      </c>
      <c r="AO157" t="str">
        <f t="shared" si="321"/>
        <v>11am-2pm</v>
      </c>
      <c r="AP157" t="str">
        <f t="shared" si="322"/>
        <v>11am-2pm</v>
      </c>
      <c r="AQ157" t="str">
        <f t="shared" si="323"/>
        <v>11.3am-2pm</v>
      </c>
      <c r="AR157" t="s">
        <v>229</v>
      </c>
      <c r="AU157" t="s">
        <v>28</v>
      </c>
      <c r="AV157" s="3" t="s">
        <v>301</v>
      </c>
      <c r="AW157" s="3" t="s">
        <v>301</v>
      </c>
      <c r="AX157" s="4" t="str">
        <f t="shared" si="307"/>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7" t="str">
        <f t="shared" si="308"/>
        <v/>
      </c>
      <c r="AZ157" t="str">
        <f t="shared" si="309"/>
        <v/>
      </c>
      <c r="BA157" t="str">
        <f t="shared" si="310"/>
        <v>&lt;img src=@img/medium.png@&gt;</v>
      </c>
      <c r="BB157" t="str">
        <f t="shared" si="311"/>
        <v>&lt;img src=@img/drinkicon.png@&gt;</v>
      </c>
      <c r="BC157" t="str">
        <f t="shared" si="312"/>
        <v>&lt;img src=@img/foodicon.png@&gt;</v>
      </c>
      <c r="BD157" t="str">
        <f t="shared" si="313"/>
        <v>&lt;img src=@img/medium.png@&gt;&lt;img src=@img/drinkicon.png@&gt;&lt;img src=@img/foodicon.png@&gt;</v>
      </c>
      <c r="BE157" t="str">
        <f t="shared" si="314"/>
        <v>drink food medium med campus</v>
      </c>
      <c r="BF157" t="str">
        <f t="shared" si="315"/>
        <v>Near Campus</v>
      </c>
      <c r="BG157">
        <v>40.567421000000003</v>
      </c>
      <c r="BH157">
        <v>-105.079369</v>
      </c>
      <c r="BI157" t="str">
        <f t="shared" si="316"/>
        <v>[40.567421,-105.079369],</v>
      </c>
      <c r="BK157" t="str">
        <f>IF(BJ157&gt;0,"&lt;img src=@img/kidicon.png@&gt;","")</f>
        <v/>
      </c>
    </row>
    <row r="158" spans="2:64" ht="21" customHeight="1" x14ac:dyDescent="0.35">
      <c r="B158" t="s">
        <v>629</v>
      </c>
      <c r="E158" t="s">
        <v>423</v>
      </c>
      <c r="G158" t="s">
        <v>651</v>
      </c>
      <c r="W158" t="str">
        <f t="shared" si="327"/>
        <v/>
      </c>
      <c r="X158" t="str">
        <f t="shared" si="328"/>
        <v/>
      </c>
      <c r="Y158" t="str">
        <f t="shared" si="329"/>
        <v/>
      </c>
      <c r="Z158" t="str">
        <f t="shared" si="330"/>
        <v/>
      </c>
      <c r="AA158" t="str">
        <f t="shared" si="331"/>
        <v/>
      </c>
      <c r="AB158" t="str">
        <f t="shared" si="332"/>
        <v/>
      </c>
      <c r="AC158" t="str">
        <f t="shared" si="333"/>
        <v/>
      </c>
      <c r="AD158" t="str">
        <f t="shared" si="334"/>
        <v/>
      </c>
      <c r="AE158" t="str">
        <f t="shared" si="325"/>
        <v/>
      </c>
      <c r="AF158" t="str">
        <f t="shared" si="326"/>
        <v/>
      </c>
      <c r="AG158" t="str">
        <f t="shared" si="335"/>
        <v/>
      </c>
      <c r="AH158" t="str">
        <f t="shared" si="336"/>
        <v/>
      </c>
      <c r="AI158" t="str">
        <f t="shared" si="337"/>
        <v/>
      </c>
      <c r="AJ158" t="str">
        <f t="shared" si="338"/>
        <v/>
      </c>
      <c r="AK158" t="str">
        <f t="shared" si="317"/>
        <v/>
      </c>
      <c r="AL158" t="str">
        <f t="shared" si="318"/>
        <v/>
      </c>
      <c r="AM158" t="str">
        <f t="shared" si="319"/>
        <v/>
      </c>
      <c r="AN158" t="str">
        <f t="shared" si="320"/>
        <v/>
      </c>
      <c r="AO158" t="str">
        <f t="shared" si="321"/>
        <v/>
      </c>
      <c r="AP158" t="str">
        <f t="shared" si="322"/>
        <v/>
      </c>
      <c r="AQ158" t="str">
        <f t="shared" si="323"/>
        <v/>
      </c>
      <c r="AU158" t="s">
        <v>294</v>
      </c>
      <c r="AV158" s="3" t="s">
        <v>302</v>
      </c>
      <c r="AW158" s="3" t="s">
        <v>302</v>
      </c>
      <c r="AX158" s="4" t="str">
        <f t="shared" si="307"/>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8" t="str">
        <f t="shared" si="308"/>
        <v/>
      </c>
      <c r="AZ158" t="str">
        <f t="shared" si="309"/>
        <v/>
      </c>
      <c r="BA158" t="str">
        <f t="shared" si="310"/>
        <v>&lt;img src=@img/easy.png@&gt;</v>
      </c>
      <c r="BB158" t="str">
        <f t="shared" si="311"/>
        <v/>
      </c>
      <c r="BC158" t="str">
        <f t="shared" si="312"/>
        <v/>
      </c>
      <c r="BD158" t="str">
        <f t="shared" si="313"/>
        <v>&lt;img src=@img/easy.png@&gt;</v>
      </c>
      <c r="BE158" t="str">
        <f t="shared" si="314"/>
        <v xml:space="preserve">easy med </v>
      </c>
      <c r="BF158" t="str">
        <f t="shared" si="315"/>
        <v/>
      </c>
      <c r="BG158">
        <v>40.582129999999999</v>
      </c>
      <c r="BH158">
        <v>-105.02703</v>
      </c>
      <c r="BI158" t="str">
        <f t="shared" si="316"/>
        <v>[40.58213,-105.02703],</v>
      </c>
    </row>
    <row r="159" spans="2:64" ht="21" customHeight="1" x14ac:dyDescent="0.35">
      <c r="B159" t="s">
        <v>370</v>
      </c>
      <c r="C159" t="s">
        <v>418</v>
      </c>
      <c r="D159" t="s">
        <v>367</v>
      </c>
      <c r="E159" t="s">
        <v>423</v>
      </c>
      <c r="G159" s="6" t="s">
        <v>363</v>
      </c>
      <c r="W159" t="str">
        <f t="shared" si="327"/>
        <v/>
      </c>
      <c r="X159" t="str">
        <f t="shared" si="328"/>
        <v/>
      </c>
      <c r="Y159" t="str">
        <f t="shared" si="329"/>
        <v/>
      </c>
      <c r="Z159" t="str">
        <f t="shared" si="330"/>
        <v/>
      </c>
      <c r="AA159" t="str">
        <f t="shared" si="331"/>
        <v/>
      </c>
      <c r="AB159" t="str">
        <f t="shared" si="332"/>
        <v/>
      </c>
      <c r="AC159" t="str">
        <f t="shared" si="333"/>
        <v/>
      </c>
      <c r="AD159" t="str">
        <f t="shared" si="334"/>
        <v/>
      </c>
      <c r="AE159" t="str">
        <f t="shared" si="325"/>
        <v/>
      </c>
      <c r="AF159" t="str">
        <f t="shared" si="326"/>
        <v/>
      </c>
      <c r="AG159" t="str">
        <f t="shared" si="335"/>
        <v/>
      </c>
      <c r="AH159" t="str">
        <f t="shared" si="336"/>
        <v/>
      </c>
      <c r="AI159" t="str">
        <f t="shared" si="337"/>
        <v/>
      </c>
      <c r="AJ159" t="str">
        <f t="shared" si="338"/>
        <v/>
      </c>
      <c r="AK159" t="str">
        <f t="shared" si="317"/>
        <v/>
      </c>
      <c r="AL159" t="str">
        <f t="shared" si="318"/>
        <v/>
      </c>
      <c r="AM159" t="str">
        <f t="shared" si="319"/>
        <v/>
      </c>
      <c r="AN159" t="str">
        <f t="shared" si="320"/>
        <v/>
      </c>
      <c r="AO159" t="str">
        <f t="shared" si="321"/>
        <v/>
      </c>
      <c r="AP159" t="str">
        <f t="shared" si="322"/>
        <v/>
      </c>
      <c r="AQ159" t="str">
        <f t="shared" si="323"/>
        <v/>
      </c>
      <c r="AR159" t="s">
        <v>369</v>
      </c>
      <c r="AU159" t="s">
        <v>293</v>
      </c>
      <c r="AV159" s="3" t="s">
        <v>302</v>
      </c>
      <c r="AW159" s="3" t="s">
        <v>302</v>
      </c>
      <c r="AX159" s="4" t="str">
        <f t="shared" si="307"/>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59" t="str">
        <f t="shared" si="308"/>
        <v/>
      </c>
      <c r="AZ159" t="str">
        <f t="shared" si="309"/>
        <v/>
      </c>
      <c r="BA159" t="str">
        <f t="shared" si="310"/>
        <v>&lt;img src=@img/hard.png@&gt;</v>
      </c>
      <c r="BB159" t="str">
        <f t="shared" si="311"/>
        <v/>
      </c>
      <c r="BC159" t="str">
        <f t="shared" si="312"/>
        <v/>
      </c>
      <c r="BD159" t="str">
        <f t="shared" si="313"/>
        <v>&lt;img src=@img/hard.png@&gt;</v>
      </c>
      <c r="BE159" t="str">
        <f t="shared" si="314"/>
        <v>hard med old</v>
      </c>
      <c r="BF159" t="str">
        <f t="shared" si="315"/>
        <v>Old Town</v>
      </c>
      <c r="BG159">
        <v>40.587229000000001</v>
      </c>
      <c r="BH159">
        <v>-105.07409699999999</v>
      </c>
      <c r="BI159" t="str">
        <f t="shared" si="316"/>
        <v>[40.587229,-105.074097],</v>
      </c>
      <c r="BK159" t="str">
        <f>IF(BJ159&gt;0,"&lt;img src=@img/kidicon.png@&gt;","")</f>
        <v/>
      </c>
    </row>
    <row r="160" spans="2:64" ht="21" customHeight="1" x14ac:dyDescent="0.35">
      <c r="B160" t="s">
        <v>506</v>
      </c>
      <c r="C160" t="s">
        <v>418</v>
      </c>
      <c r="E160" t="s">
        <v>423</v>
      </c>
      <c r="G160" s="1" t="s">
        <v>507</v>
      </c>
      <c r="H160">
        <v>1500</v>
      </c>
      <c r="I160">
        <v>2400</v>
      </c>
      <c r="J160">
        <v>1500</v>
      </c>
      <c r="K160">
        <v>2400</v>
      </c>
      <c r="L160">
        <v>1500</v>
      </c>
      <c r="M160">
        <v>2400</v>
      </c>
      <c r="N160">
        <v>1500</v>
      </c>
      <c r="O160">
        <v>2400</v>
      </c>
      <c r="P160">
        <v>1500</v>
      </c>
      <c r="Q160">
        <v>2400</v>
      </c>
      <c r="R160">
        <v>1500</v>
      </c>
      <c r="S160">
        <v>2400</v>
      </c>
      <c r="T160">
        <v>1500</v>
      </c>
      <c r="U160">
        <v>2400</v>
      </c>
      <c r="V160" t="s">
        <v>780</v>
      </c>
      <c r="W160">
        <f t="shared" si="327"/>
        <v>15</v>
      </c>
      <c r="X160">
        <f t="shared" si="328"/>
        <v>24</v>
      </c>
      <c r="Y160">
        <f t="shared" si="329"/>
        <v>15</v>
      </c>
      <c r="Z160">
        <f t="shared" si="330"/>
        <v>24</v>
      </c>
      <c r="AA160">
        <f t="shared" si="331"/>
        <v>15</v>
      </c>
      <c r="AB160">
        <f t="shared" si="332"/>
        <v>24</v>
      </c>
      <c r="AC160">
        <f t="shared" si="333"/>
        <v>15</v>
      </c>
      <c r="AD160">
        <f t="shared" si="334"/>
        <v>24</v>
      </c>
      <c r="AE160">
        <f t="shared" si="325"/>
        <v>15</v>
      </c>
      <c r="AF160">
        <f t="shared" si="326"/>
        <v>24</v>
      </c>
      <c r="AG160">
        <f t="shared" si="335"/>
        <v>15</v>
      </c>
      <c r="AH160">
        <f t="shared" si="336"/>
        <v>24</v>
      </c>
      <c r="AI160">
        <f t="shared" si="337"/>
        <v>15</v>
      </c>
      <c r="AJ160">
        <f t="shared" si="338"/>
        <v>24</v>
      </c>
      <c r="AK160" t="str">
        <f t="shared" si="317"/>
        <v>3pm-12am</v>
      </c>
      <c r="AL160" t="str">
        <f t="shared" si="318"/>
        <v>3pm-12am</v>
      </c>
      <c r="AM160" t="str">
        <f t="shared" si="319"/>
        <v>3pm-12am</v>
      </c>
      <c r="AN160" t="str">
        <f t="shared" si="320"/>
        <v>3pm-12am</v>
      </c>
      <c r="AO160" t="str">
        <f t="shared" si="321"/>
        <v>3pm-12am</v>
      </c>
      <c r="AP160" t="str">
        <f t="shared" si="322"/>
        <v>3pm-12am</v>
      </c>
      <c r="AQ160" t="str">
        <f t="shared" si="323"/>
        <v>3pm-12am</v>
      </c>
      <c r="AU160" t="s">
        <v>293</v>
      </c>
      <c r="AV160" s="3" t="s">
        <v>301</v>
      </c>
      <c r="AW160" s="3" t="s">
        <v>301</v>
      </c>
      <c r="AX160" s="4" t="str">
        <f t="shared" si="307"/>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60" t="str">
        <f t="shared" si="308"/>
        <v/>
      </c>
      <c r="AZ160" t="str">
        <f t="shared" si="309"/>
        <v/>
      </c>
      <c r="BA160" t="str">
        <f t="shared" si="310"/>
        <v>&lt;img src=@img/hard.png@&gt;</v>
      </c>
      <c r="BB160" t="str">
        <f t="shared" si="311"/>
        <v>&lt;img src=@img/drinkicon.png@&gt;</v>
      </c>
      <c r="BC160" t="str">
        <f t="shared" si="312"/>
        <v>&lt;img src=@img/foodicon.png@&gt;</v>
      </c>
      <c r="BD160" t="str">
        <f t="shared" si="313"/>
        <v>&lt;img src=@img/hard.png@&gt;&lt;img src=@img/drinkicon.png@&gt;&lt;img src=@img/foodicon.png@&gt;</v>
      </c>
      <c r="BE160" t="str">
        <f t="shared" si="314"/>
        <v>drink food hard med old</v>
      </c>
      <c r="BF160" t="str">
        <f t="shared" si="315"/>
        <v>Old Town</v>
      </c>
      <c r="BG160">
        <v>40.588557999999999</v>
      </c>
      <c r="BH160" s="1">
        <v>-105.07453700000001</v>
      </c>
      <c r="BI160" t="str">
        <f t="shared" si="316"/>
        <v>[40.588558,-105.074537],</v>
      </c>
      <c r="BK160" t="str">
        <f>IF(BJ160&gt;0,"&lt;img src=@img/kidicon.png@&gt;","")</f>
        <v/>
      </c>
    </row>
    <row r="161" spans="2:64" ht="21" customHeight="1" x14ac:dyDescent="0.35">
      <c r="B161" t="s">
        <v>631</v>
      </c>
      <c r="C161" t="s">
        <v>419</v>
      </c>
      <c r="E161" t="s">
        <v>54</v>
      </c>
      <c r="G161" t="s">
        <v>658</v>
      </c>
      <c r="J161">
        <v>1400</v>
      </c>
      <c r="K161">
        <v>1900</v>
      </c>
      <c r="L161">
        <v>1400</v>
      </c>
      <c r="M161">
        <v>1900</v>
      </c>
      <c r="N161">
        <v>1400</v>
      </c>
      <c r="O161">
        <v>1900</v>
      </c>
      <c r="P161">
        <v>1400</v>
      </c>
      <c r="Q161">
        <v>1900</v>
      </c>
      <c r="R161">
        <v>1400</v>
      </c>
      <c r="S161">
        <v>1900</v>
      </c>
      <c r="V161" s="4" t="s">
        <v>748</v>
      </c>
      <c r="W161" t="str">
        <f t="shared" si="327"/>
        <v/>
      </c>
      <c r="X161" t="str">
        <f t="shared" si="328"/>
        <v/>
      </c>
      <c r="Y161">
        <f t="shared" si="329"/>
        <v>14</v>
      </c>
      <c r="Z161">
        <f t="shared" si="330"/>
        <v>19</v>
      </c>
      <c r="AA161">
        <f t="shared" si="331"/>
        <v>14</v>
      </c>
      <c r="AB161">
        <f t="shared" si="332"/>
        <v>19</v>
      </c>
      <c r="AC161">
        <f t="shared" si="333"/>
        <v>14</v>
      </c>
      <c r="AD161">
        <f t="shared" si="334"/>
        <v>19</v>
      </c>
      <c r="AE161">
        <f t="shared" si="325"/>
        <v>14</v>
      </c>
      <c r="AF161">
        <f t="shared" si="326"/>
        <v>19</v>
      </c>
      <c r="AG161">
        <f t="shared" si="335"/>
        <v>14</v>
      </c>
      <c r="AH161">
        <f t="shared" si="336"/>
        <v>19</v>
      </c>
      <c r="AI161" t="str">
        <f t="shared" si="337"/>
        <v/>
      </c>
      <c r="AJ161" t="str">
        <f t="shared" si="338"/>
        <v/>
      </c>
      <c r="AK161" t="str">
        <f t="shared" si="317"/>
        <v/>
      </c>
      <c r="AL161" t="str">
        <f t="shared" si="318"/>
        <v>2pm-7pm</v>
      </c>
      <c r="AM161" t="str">
        <f t="shared" si="319"/>
        <v>2pm-7pm</v>
      </c>
      <c r="AN161" t="str">
        <f t="shared" si="320"/>
        <v>2pm-7pm</v>
      </c>
      <c r="AO161" t="str">
        <f t="shared" si="321"/>
        <v>2pm-7pm</v>
      </c>
      <c r="AP161" t="str">
        <f t="shared" si="322"/>
        <v>2pm-7pm</v>
      </c>
      <c r="AQ161" t="str">
        <f t="shared" si="323"/>
        <v/>
      </c>
      <c r="AS161" t="s">
        <v>290</v>
      </c>
      <c r="AU161" t="s">
        <v>28</v>
      </c>
      <c r="AV161" s="3" t="s">
        <v>301</v>
      </c>
      <c r="AW161" s="3" t="s">
        <v>302</v>
      </c>
      <c r="AX161" s="4" t="str">
        <f t="shared" si="307"/>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61" t="str">
        <f t="shared" si="308"/>
        <v>&lt;img src=@img/outdoor.png@&gt;</v>
      </c>
      <c r="AZ161" t="str">
        <f t="shared" si="309"/>
        <v/>
      </c>
      <c r="BA161" t="str">
        <f t="shared" si="310"/>
        <v>&lt;img src=@img/medium.png@&gt;</v>
      </c>
      <c r="BB161" t="str">
        <f t="shared" si="311"/>
        <v>&lt;img src=@img/drinkicon.png@&gt;</v>
      </c>
      <c r="BC161" t="str">
        <f t="shared" si="312"/>
        <v/>
      </c>
      <c r="BD161" t="str">
        <f t="shared" si="313"/>
        <v>&lt;img src=@img/outdoor.png@&gt;&lt;img src=@img/medium.png@&gt;&lt;img src=@img/drinkicon.png@&gt;</v>
      </c>
      <c r="BE161" t="str">
        <f t="shared" si="314"/>
        <v>outdoor drink medium low nfoco</v>
      </c>
      <c r="BF161" t="str">
        <f t="shared" si="315"/>
        <v>North Foco</v>
      </c>
      <c r="BG161">
        <v>40.627009999999999</v>
      </c>
      <c r="BH161">
        <v>-105.13785</v>
      </c>
      <c r="BI161" t="str">
        <f t="shared" si="316"/>
        <v>[40.62701,-105.13785],</v>
      </c>
    </row>
    <row r="162" spans="2:64" ht="21" customHeight="1" x14ac:dyDescent="0.35">
      <c r="B162" t="s">
        <v>112</v>
      </c>
      <c r="C162" t="s">
        <v>418</v>
      </c>
      <c r="D162" t="s">
        <v>113</v>
      </c>
      <c r="E162" t="s">
        <v>423</v>
      </c>
      <c r="G162" s="1" t="s">
        <v>114</v>
      </c>
      <c r="J162">
        <v>1700</v>
      </c>
      <c r="K162">
        <v>1800</v>
      </c>
      <c r="L162">
        <v>1700</v>
      </c>
      <c r="M162">
        <v>1800</v>
      </c>
      <c r="N162">
        <v>1700</v>
      </c>
      <c r="O162">
        <v>1800</v>
      </c>
      <c r="P162">
        <v>1700</v>
      </c>
      <c r="Q162">
        <v>1800</v>
      </c>
      <c r="R162">
        <v>1700</v>
      </c>
      <c r="S162">
        <v>1800</v>
      </c>
      <c r="W162" t="str">
        <f t="shared" si="327"/>
        <v/>
      </c>
      <c r="X162" t="str">
        <f t="shared" si="328"/>
        <v/>
      </c>
      <c r="Y162">
        <f t="shared" si="329"/>
        <v>17</v>
      </c>
      <c r="Z162">
        <f t="shared" si="330"/>
        <v>18</v>
      </c>
      <c r="AA162">
        <f t="shared" si="331"/>
        <v>17</v>
      </c>
      <c r="AB162">
        <f t="shared" si="332"/>
        <v>18</v>
      </c>
      <c r="AC162">
        <f t="shared" si="333"/>
        <v>17</v>
      </c>
      <c r="AD162">
        <f t="shared" si="334"/>
        <v>18</v>
      </c>
      <c r="AE162">
        <f t="shared" si="325"/>
        <v>17</v>
      </c>
      <c r="AF162">
        <f t="shared" si="326"/>
        <v>18</v>
      </c>
      <c r="AG162">
        <f t="shared" si="335"/>
        <v>17</v>
      </c>
      <c r="AH162">
        <f t="shared" si="336"/>
        <v>18</v>
      </c>
      <c r="AI162" t="str">
        <f t="shared" si="337"/>
        <v/>
      </c>
      <c r="AJ162" t="str">
        <f t="shared" si="338"/>
        <v/>
      </c>
      <c r="AK162" t="str">
        <f t="shared" si="317"/>
        <v/>
      </c>
      <c r="AL162" t="str">
        <f t="shared" si="318"/>
        <v>5pm-6pm</v>
      </c>
      <c r="AM162" t="str">
        <f t="shared" si="319"/>
        <v>5pm-6pm</v>
      </c>
      <c r="AN162" t="str">
        <f t="shared" si="320"/>
        <v>5pm-6pm</v>
      </c>
      <c r="AO162" t="str">
        <f t="shared" si="321"/>
        <v>5pm-6pm</v>
      </c>
      <c r="AP162" t="str">
        <f t="shared" si="322"/>
        <v>5pm-6pm</v>
      </c>
      <c r="AQ162" t="str">
        <f t="shared" si="323"/>
        <v/>
      </c>
      <c r="AR162" s="2" t="s">
        <v>320</v>
      </c>
      <c r="AU162" t="s">
        <v>28</v>
      </c>
      <c r="AV162" s="3" t="s">
        <v>302</v>
      </c>
      <c r="AW162" s="3" t="s">
        <v>302</v>
      </c>
      <c r="AX162" s="4" t="str">
        <f t="shared" si="307"/>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2" t="str">
        <f t="shared" si="308"/>
        <v/>
      </c>
      <c r="AZ162" t="str">
        <f t="shared" si="309"/>
        <v/>
      </c>
      <c r="BA162" t="str">
        <f t="shared" si="310"/>
        <v>&lt;img src=@img/medium.png@&gt;</v>
      </c>
      <c r="BB162" t="str">
        <f t="shared" si="311"/>
        <v/>
      </c>
      <c r="BC162" t="str">
        <f t="shared" si="312"/>
        <v/>
      </c>
      <c r="BD162" t="str">
        <f t="shared" si="313"/>
        <v>&lt;img src=@img/medium.png@&gt;</v>
      </c>
      <c r="BE162" t="str">
        <f t="shared" si="314"/>
        <v>medium med old</v>
      </c>
      <c r="BF162" t="str">
        <f t="shared" si="315"/>
        <v>Old Town</v>
      </c>
      <c r="BG162">
        <v>40.585957000000001</v>
      </c>
      <c r="BH162">
        <v>-105.07832999999999</v>
      </c>
      <c r="BI162" t="str">
        <f t="shared" si="316"/>
        <v>[40.585957,-105.07833],</v>
      </c>
      <c r="BK162" t="str">
        <f>IF(BJ162&gt;0,"&lt;img src=@img/kidicon.png@&gt;","")</f>
        <v/>
      </c>
    </row>
    <row r="163" spans="2:64" ht="21" customHeight="1" x14ac:dyDescent="0.35">
      <c r="B163" t="s">
        <v>511</v>
      </c>
      <c r="C163" t="s">
        <v>418</v>
      </c>
      <c r="D163" t="s">
        <v>376</v>
      </c>
      <c r="E163" t="s">
        <v>423</v>
      </c>
      <c r="G163" s="1" t="s">
        <v>512</v>
      </c>
      <c r="H163">
        <v>1130</v>
      </c>
      <c r="I163">
        <v>1800</v>
      </c>
      <c r="J163">
        <v>1130</v>
      </c>
      <c r="K163">
        <v>1800</v>
      </c>
      <c r="L163">
        <v>1130</v>
      </c>
      <c r="M163">
        <v>1800</v>
      </c>
      <c r="N163">
        <v>1130</v>
      </c>
      <c r="O163">
        <v>1800</v>
      </c>
      <c r="P163">
        <v>1130</v>
      </c>
      <c r="Q163">
        <v>1800</v>
      </c>
      <c r="V163" t="s">
        <v>514</v>
      </c>
      <c r="W163">
        <f t="shared" si="327"/>
        <v>11.3</v>
      </c>
      <c r="X163">
        <f t="shared" si="328"/>
        <v>18</v>
      </c>
      <c r="Y163">
        <f t="shared" si="329"/>
        <v>11.3</v>
      </c>
      <c r="Z163">
        <f t="shared" si="330"/>
        <v>18</v>
      </c>
      <c r="AA163">
        <f t="shared" si="331"/>
        <v>11.3</v>
      </c>
      <c r="AB163">
        <f t="shared" si="332"/>
        <v>18</v>
      </c>
      <c r="AC163">
        <f t="shared" si="333"/>
        <v>11.3</v>
      </c>
      <c r="AD163">
        <f t="shared" si="334"/>
        <v>18</v>
      </c>
      <c r="AE163">
        <f t="shared" si="325"/>
        <v>11.3</v>
      </c>
      <c r="AF163">
        <f t="shared" si="326"/>
        <v>18</v>
      </c>
      <c r="AG163" t="str">
        <f t="shared" si="335"/>
        <v/>
      </c>
      <c r="AH163" t="str">
        <f t="shared" si="336"/>
        <v/>
      </c>
      <c r="AI163" t="str">
        <f t="shared" si="337"/>
        <v/>
      </c>
      <c r="AJ163" t="str">
        <f t="shared" si="338"/>
        <v/>
      </c>
      <c r="AK163" t="str">
        <f t="shared" si="317"/>
        <v>11.3am-6pm</v>
      </c>
      <c r="AL163" t="str">
        <f t="shared" si="318"/>
        <v>11.3am-6pm</v>
      </c>
      <c r="AM163" t="str">
        <f t="shared" si="319"/>
        <v>11.3am-6pm</v>
      </c>
      <c r="AN163" t="str">
        <f t="shared" si="320"/>
        <v>11.3am-6pm</v>
      </c>
      <c r="AO163" t="str">
        <f t="shared" si="321"/>
        <v>11.3am-6pm</v>
      </c>
      <c r="AP163" t="str">
        <f t="shared" si="322"/>
        <v/>
      </c>
      <c r="AQ163" t="str">
        <f t="shared" si="323"/>
        <v/>
      </c>
      <c r="AR163" s="2" t="s">
        <v>513</v>
      </c>
      <c r="AS163" t="s">
        <v>290</v>
      </c>
      <c r="AU163" t="s">
        <v>28</v>
      </c>
      <c r="AV163" s="3" t="s">
        <v>301</v>
      </c>
      <c r="AW163" s="3" t="s">
        <v>301</v>
      </c>
      <c r="AX163" s="4" t="str">
        <f t="shared" si="307"/>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3" t="str">
        <f t="shared" si="308"/>
        <v>&lt;img src=@img/outdoor.png@&gt;</v>
      </c>
      <c r="AZ163" t="str">
        <f t="shared" si="309"/>
        <v/>
      </c>
      <c r="BA163" t="str">
        <f t="shared" si="310"/>
        <v>&lt;img src=@img/medium.png@&gt;</v>
      </c>
      <c r="BB163" t="str">
        <f t="shared" si="311"/>
        <v>&lt;img src=@img/drinkicon.png@&gt;</v>
      </c>
      <c r="BC163" t="str">
        <f t="shared" si="312"/>
        <v>&lt;img src=@img/foodicon.png@&gt;</v>
      </c>
      <c r="BD163" t="str">
        <f t="shared" si="313"/>
        <v>&lt;img src=@img/outdoor.png@&gt;&lt;img src=@img/medium.png@&gt;&lt;img src=@img/drinkicon.png@&gt;&lt;img src=@img/foodicon.png@&gt;</v>
      </c>
      <c r="BE163" t="str">
        <f t="shared" si="314"/>
        <v>outdoor drink food medium med old</v>
      </c>
      <c r="BF163" t="str">
        <f t="shared" si="315"/>
        <v>Old Town</v>
      </c>
      <c r="BG163">
        <v>40.583799999999997</v>
      </c>
      <c r="BH163">
        <v>-105.07763</v>
      </c>
      <c r="BI163" t="str">
        <f t="shared" si="316"/>
        <v>[40.5838,-105.07763],</v>
      </c>
      <c r="BK163" t="str">
        <f>IF(BJ163&gt;0,"&lt;img src=@img/kidicon.png@&gt;","")</f>
        <v/>
      </c>
    </row>
    <row r="164" spans="2:64" ht="21" customHeight="1" x14ac:dyDescent="0.35">
      <c r="B164" s="6" t="s">
        <v>752</v>
      </c>
      <c r="C164" t="s">
        <v>420</v>
      </c>
      <c r="E164" t="s">
        <v>423</v>
      </c>
      <c r="G164" s="6" t="s">
        <v>753</v>
      </c>
      <c r="H164">
        <v>1500</v>
      </c>
      <c r="I164">
        <v>1800</v>
      </c>
      <c r="J164">
        <v>1500</v>
      </c>
      <c r="K164">
        <v>1800</v>
      </c>
      <c r="L164">
        <v>1500</v>
      </c>
      <c r="M164">
        <v>1800</v>
      </c>
      <c r="N164">
        <v>1500</v>
      </c>
      <c r="O164">
        <v>1800</v>
      </c>
      <c r="P164">
        <v>1500</v>
      </c>
      <c r="Q164">
        <v>1800</v>
      </c>
      <c r="R164">
        <v>1500</v>
      </c>
      <c r="S164">
        <v>1800</v>
      </c>
      <c r="T164">
        <v>1500</v>
      </c>
      <c r="U164">
        <v>1800</v>
      </c>
      <c r="V164" t="s">
        <v>754</v>
      </c>
      <c r="W164">
        <f t="shared" si="327"/>
        <v>15</v>
      </c>
      <c r="X164">
        <f t="shared" ref="X164" si="339">IF(I164&gt;0,I164/100,"")</f>
        <v>18</v>
      </c>
      <c r="Y164">
        <f t="shared" ref="Y164" si="340">IF(J164&gt;0,J164/100,"")</f>
        <v>15</v>
      </c>
      <c r="Z164">
        <f t="shared" ref="Z164" si="341">IF(K164&gt;0,K164/100,"")</f>
        <v>18</v>
      </c>
      <c r="AA164">
        <f t="shared" ref="AA164" si="342">IF(L164&gt;0,L164/100,"")</f>
        <v>15</v>
      </c>
      <c r="AB164">
        <f t="shared" ref="AB164" si="343">IF(M164&gt;0,M164/100,"")</f>
        <v>18</v>
      </c>
      <c r="AC164">
        <f t="shared" ref="AC164" si="344">IF(N164&gt;0,N164/100,"")</f>
        <v>15</v>
      </c>
      <c r="AD164">
        <f t="shared" ref="AD164" si="345">IF(O164&gt;0,O164/100,"")</f>
        <v>18</v>
      </c>
      <c r="AE164">
        <f t="shared" ref="AE164" si="346">IF(P164&gt;0,P164/100,"")</f>
        <v>15</v>
      </c>
      <c r="AF164">
        <f t="shared" ref="AF164" si="347">IF(Q164&gt;0,Q164/100,"")</f>
        <v>18</v>
      </c>
      <c r="AG164">
        <f t="shared" ref="AG164" si="348">IF(R164&gt;0,R164/100,"")</f>
        <v>15</v>
      </c>
      <c r="AH164">
        <f t="shared" ref="AH164" si="349">IF(S164&gt;0,S164/100,"")</f>
        <v>18</v>
      </c>
      <c r="AI164">
        <f t="shared" ref="AI164" si="350">IF(T164&gt;0,T164/100,"")</f>
        <v>15</v>
      </c>
      <c r="AJ164">
        <f t="shared" ref="AJ164" si="351">IF(U164&gt;0,U164/100,"")</f>
        <v>18</v>
      </c>
      <c r="AK164" t="str">
        <f t="shared" ref="AK164" si="352">IF(H164&gt;0,CONCATENATE(IF(W164&lt;=12,W164,W164-12),IF(OR(W164&lt;12,W164=24),"am","pm"),"-",IF(X164&lt;=12,X164,X164-12),IF(OR(X164&lt;12,X164=24),"am","pm")),"")</f>
        <v>3pm-6pm</v>
      </c>
      <c r="AL164" t="str">
        <f t="shared" ref="AL164" si="353">IF(J164&gt;0,CONCATENATE(IF(Y164&lt;=12,Y164,Y164-12),IF(OR(Y164&lt;12,Y164=24),"am","pm"),"-",IF(Z164&lt;=12,Z164,Z164-12),IF(OR(Z164&lt;12,Z164=24),"am","pm")),"")</f>
        <v>3pm-6pm</v>
      </c>
      <c r="AM164" t="str">
        <f t="shared" ref="AM164" si="354">IF(L164&gt;0,CONCATENATE(IF(AA164&lt;=12,AA164,AA164-12),IF(OR(AA164&lt;12,AA164=24),"am","pm"),"-",IF(AB164&lt;=12,AB164,AB164-12),IF(OR(AB164&lt;12,AB164=24),"am","pm")),"")</f>
        <v>3pm-6pm</v>
      </c>
      <c r="AN164" t="str">
        <f t="shared" ref="AN164" si="355">IF(N164&gt;0,CONCATENATE(IF(AC164&lt;=12,AC164,AC164-12),IF(OR(AC164&lt;12,AC164=24),"am","pm"),"-",IF(AD164&lt;=12,AD164,AD164-12),IF(OR(AD164&lt;12,AD164=24),"am","pm")),"")</f>
        <v>3pm-6pm</v>
      </c>
      <c r="AO164" t="str">
        <f t="shared" ref="AO164" si="356">IF(P164&gt;0,CONCATENATE(IF(AE164&lt;=12,AE164,AE164-12),IF(OR(AE164&lt;12,AE164=24),"am","pm"),"-",IF(AF164&lt;=12,AF164,AF164-12),IF(OR(AF164&lt;12,AF164=24),"am","pm")),"")</f>
        <v>3pm-6pm</v>
      </c>
      <c r="AP164" t="str">
        <f t="shared" ref="AP164" si="357">IF(R164&gt;0,CONCATENATE(IF(AG164&lt;=12,AG164,AG164-12),IF(OR(AG164&lt;12,AG164=24),"am","pm"),"-",IF(AH164&lt;=12,AH164,AH164-12),IF(OR(AH164&lt;12,AH164=24),"am","pm")),"")</f>
        <v>3pm-6pm</v>
      </c>
      <c r="AQ164" t="str">
        <f t="shared" ref="AQ164" si="358">IF(T164&gt;0,CONCATENATE(IF(AI164&lt;=12,AI164,AI164-12),IF(OR(AI164&lt;12,AI164=24),"am","pm"),"-",IF(AJ164&lt;=12,AJ164,AJ164-12),IF(OR(AJ164&lt;12,AJ164=24),"am","pm")),"")</f>
        <v>3pm-6pm</v>
      </c>
      <c r="AR164" s="2"/>
      <c r="AU164" t="s">
        <v>294</v>
      </c>
      <c r="AV164" s="3" t="s">
        <v>301</v>
      </c>
      <c r="AW164" s="3" t="s">
        <v>301</v>
      </c>
      <c r="AX164" s="4" t="str">
        <f t="shared" ref="AX164:AX165" si="359">CONCATENATE("{
    'name': """,B164,""",
    'area': ","""",C164,""",",
"'hours': {
      'sunday-start':","""",H164,"""",", 'sunday-end':","""",I164,"""",", 'monday-start':","""",J164,"""",", 'monday-end':","""",K164,"""",", 'tuesday-start':","""",L164,"""",", 'tuesday-end':","""",M164,""", 'wednesday-start':","""",N164,""", 'wednesday-end':","""",O164,""", 'thursday-start':","""",P164,""", 'thursday-end':","""",Q164,""", 'friday-start':","""",R164,""", 'friday-end':","""",S164,""", 'saturday-start':","""",T164,""", 'saturday-end':","""",U164,"""","},","  'description': ","""",V164,"""",", 'link':","""",AR164,"""",", 'pricing':","""",E164,"""",",   'phone-number': ","""",F164,"""",", 'address': ","""",G164,"""",", 'other-amenities': [","'",AS164,"','",AT164,"','",AU164,"'","]",", 'has-drink':",AV164,", 'has-food':",AW164,"},")</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4" t="str">
        <f t="shared" ref="AY164:AY165" si="360">IF(AS164&gt;0,"&lt;img src=@img/outdoor.png@&gt;","")</f>
        <v/>
      </c>
      <c r="AZ164" t="str">
        <f t="shared" ref="AZ164:AZ165" si="361">IF(AT164&gt;0,"&lt;img src=@img/pets.png@&gt;","")</f>
        <v/>
      </c>
      <c r="BA164" t="str">
        <f t="shared" ref="BA164:BA165" si="362">IF(AU164="hard","&lt;img src=@img/hard.png@&gt;",IF(AU164="medium","&lt;img src=@img/medium.png@&gt;",IF(AU164="easy","&lt;img src=@img/easy.png@&gt;","")))</f>
        <v>&lt;img src=@img/easy.png@&gt;</v>
      </c>
      <c r="BB164" t="str">
        <f t="shared" ref="BB164:BB165" si="363">IF(AV164="true","&lt;img src=@img/drinkicon.png@&gt;","")</f>
        <v>&lt;img src=@img/drinkicon.png@&gt;</v>
      </c>
      <c r="BC164" t="str">
        <f t="shared" ref="BC164:BC165" si="364">IF(AW164="true","&lt;img src=@img/foodicon.png@&gt;","")</f>
        <v>&lt;img src=@img/foodicon.png@&gt;</v>
      </c>
      <c r="BD164" t="str">
        <f t="shared" ref="BD164:BD165" si="365">CONCATENATE(AY164,AZ164,BA164,BB164,BC164,BK164)</f>
        <v>&lt;img src=@img/easy.png@&gt;&lt;img src=@img/drinkicon.png@&gt;&lt;img src=@img/foodicon.png@&gt;</v>
      </c>
      <c r="BE164" t="str">
        <f t="shared" ref="BE164:BE165" si="366">CONCATENATE(IF(AS164&gt;0,"outdoor ",""),IF(AT164&gt;0,"pet ",""),IF(AV164="true","drink ",""),IF(AW164="true","food ",""),AU164," ",E164," ",C164,IF(BJ164=TRUE," kid",""))</f>
        <v>drink food easy med sfoco</v>
      </c>
      <c r="BF164" t="str">
        <f t="shared" ref="BF164:BF165" si="367">IF(C164="old","Old Town",IF(C164="campus","Near Campus",IF(C164="sfoco","South Foco",IF(C164="nfoco","North Foco",IF(C164="midtown","Midtown",IF(C164="cwest","Campus West",IF(C164="efoco","East FoCo",IF(C164="windsor","Windsor",""))))))))</f>
        <v>South Foco</v>
      </c>
      <c r="BG164">
        <v>40.522864599999998</v>
      </c>
      <c r="BH164">
        <v>-105.0117552</v>
      </c>
      <c r="BI164" t="str">
        <f t="shared" si="316"/>
        <v>[40.5228646,-105.0117552],</v>
      </c>
    </row>
    <row r="165" spans="2:64" ht="21" customHeight="1" x14ac:dyDescent="0.35">
      <c r="B165" t="s">
        <v>80</v>
      </c>
      <c r="C165" t="s">
        <v>418</v>
      </c>
      <c r="D165" t="s">
        <v>81</v>
      </c>
      <c r="E165" t="s">
        <v>423</v>
      </c>
      <c r="G165" s="1" t="s">
        <v>82</v>
      </c>
      <c r="W165" t="str">
        <f t="shared" si="327"/>
        <v/>
      </c>
      <c r="X165" t="str">
        <f t="shared" si="328"/>
        <v/>
      </c>
      <c r="Y165" t="str">
        <f t="shared" si="329"/>
        <v/>
      </c>
      <c r="Z165" t="str">
        <f t="shared" si="330"/>
        <v/>
      </c>
      <c r="AA165" t="str">
        <f t="shared" si="331"/>
        <v/>
      </c>
      <c r="AB165" t="str">
        <f t="shared" si="332"/>
        <v/>
      </c>
      <c r="AC165" t="str">
        <f t="shared" si="333"/>
        <v/>
      </c>
      <c r="AD165" t="str">
        <f t="shared" si="334"/>
        <v/>
      </c>
      <c r="AE165" t="str">
        <f t="shared" si="325"/>
        <v/>
      </c>
      <c r="AF165" t="str">
        <f t="shared" si="326"/>
        <v/>
      </c>
      <c r="AG165" t="str">
        <f t="shared" si="335"/>
        <v/>
      </c>
      <c r="AH165" t="str">
        <f t="shared" si="336"/>
        <v/>
      </c>
      <c r="AI165" t="str">
        <f t="shared" si="337"/>
        <v/>
      </c>
      <c r="AJ165" t="str">
        <f t="shared" si="338"/>
        <v/>
      </c>
      <c r="AK165" t="str">
        <f t="shared" si="317"/>
        <v/>
      </c>
      <c r="AL165" t="str">
        <f t="shared" si="318"/>
        <v/>
      </c>
      <c r="AM165" t="str">
        <f t="shared" si="319"/>
        <v/>
      </c>
      <c r="AN165" t="str">
        <f t="shared" si="320"/>
        <v/>
      </c>
      <c r="AO165" t="str">
        <f t="shared" si="321"/>
        <v/>
      </c>
      <c r="AP165" t="str">
        <f t="shared" si="322"/>
        <v/>
      </c>
      <c r="AQ165" t="str">
        <f t="shared" si="323"/>
        <v/>
      </c>
      <c r="AR165" s="2" t="s">
        <v>311</v>
      </c>
      <c r="AS165" t="s">
        <v>290</v>
      </c>
      <c r="AU165" t="s">
        <v>293</v>
      </c>
      <c r="AV165" s="3" t="s">
        <v>302</v>
      </c>
      <c r="AW165" s="3" t="s">
        <v>302</v>
      </c>
      <c r="AX165" s="4" t="str">
        <f t="shared" si="359"/>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5" t="str">
        <f t="shared" si="360"/>
        <v>&lt;img src=@img/outdoor.png@&gt;</v>
      </c>
      <c r="AZ165" t="str">
        <f t="shared" si="361"/>
        <v/>
      </c>
      <c r="BA165" t="str">
        <f t="shared" si="362"/>
        <v>&lt;img src=@img/hard.png@&gt;</v>
      </c>
      <c r="BB165" t="str">
        <f t="shared" si="363"/>
        <v/>
      </c>
      <c r="BC165" t="str">
        <f t="shared" si="364"/>
        <v/>
      </c>
      <c r="BD165" t="str">
        <f t="shared" si="365"/>
        <v>&lt;img src=@img/outdoor.png@&gt;&lt;img src=@img/hard.png@&gt;</v>
      </c>
      <c r="BE165" t="str">
        <f t="shared" si="366"/>
        <v>outdoor hard med old</v>
      </c>
      <c r="BF165" t="str">
        <f t="shared" si="367"/>
        <v>Old Town</v>
      </c>
      <c r="BG165">
        <v>40.586450999999997</v>
      </c>
      <c r="BH165">
        <v>-105.078568</v>
      </c>
      <c r="BI165" t="str">
        <f t="shared" ref="BI165:BI195" si="368">CONCATENATE("[",BG165,",",BH165,"],")</f>
        <v>[40.586451,-105.078568],</v>
      </c>
      <c r="BK165" t="str">
        <f>IF(BJ165&gt;0,"&lt;img src=@img/kidicon.png@&gt;","")</f>
        <v/>
      </c>
    </row>
    <row r="166" spans="2:64" ht="21" customHeight="1" x14ac:dyDescent="0.35">
      <c r="B166" t="s">
        <v>632</v>
      </c>
      <c r="C166" t="s">
        <v>419</v>
      </c>
      <c r="E166" t="s">
        <v>423</v>
      </c>
      <c r="G166" t="s">
        <v>657</v>
      </c>
      <c r="N166">
        <v>1200</v>
      </c>
      <c r="O166">
        <v>1700</v>
      </c>
      <c r="V166" t="s">
        <v>740</v>
      </c>
      <c r="W166" t="str">
        <f t="shared" si="327"/>
        <v/>
      </c>
      <c r="X166" t="str">
        <f t="shared" si="328"/>
        <v/>
      </c>
      <c r="Y166" t="str">
        <f t="shared" si="329"/>
        <v/>
      </c>
      <c r="Z166" t="str">
        <f t="shared" si="330"/>
        <v/>
      </c>
      <c r="AA166" t="str">
        <f t="shared" si="331"/>
        <v/>
      </c>
      <c r="AB166" t="str">
        <f t="shared" si="332"/>
        <v/>
      </c>
      <c r="AC166">
        <f t="shared" si="333"/>
        <v>12</v>
      </c>
      <c r="AD166">
        <f t="shared" si="334"/>
        <v>17</v>
      </c>
      <c r="AE166" t="str">
        <f t="shared" si="325"/>
        <v/>
      </c>
      <c r="AF166" t="str">
        <f t="shared" si="326"/>
        <v/>
      </c>
      <c r="AG166" t="str">
        <f t="shared" si="335"/>
        <v/>
      </c>
      <c r="AH166" t="str">
        <f t="shared" si="336"/>
        <v/>
      </c>
      <c r="AI166" t="str">
        <f t="shared" si="337"/>
        <v/>
      </c>
      <c r="AJ166" t="str">
        <f t="shared" si="338"/>
        <v/>
      </c>
      <c r="AK166" t="str">
        <f t="shared" si="317"/>
        <v/>
      </c>
      <c r="AL166" t="str">
        <f t="shared" si="318"/>
        <v/>
      </c>
      <c r="AM166" t="str">
        <f t="shared" si="319"/>
        <v/>
      </c>
      <c r="AN166" t="str">
        <f t="shared" si="320"/>
        <v>12pm-5pm</v>
      </c>
      <c r="AO166" t="str">
        <f t="shared" si="321"/>
        <v/>
      </c>
      <c r="AP166" t="str">
        <f t="shared" si="322"/>
        <v/>
      </c>
      <c r="AQ166" t="str">
        <f t="shared" si="323"/>
        <v/>
      </c>
      <c r="AS166" t="s">
        <v>741</v>
      </c>
      <c r="AU166" t="s">
        <v>294</v>
      </c>
      <c r="AV166" s="3" t="s">
        <v>301</v>
      </c>
      <c r="AW166" s="3" t="s">
        <v>302</v>
      </c>
      <c r="AX166" s="4" t="str">
        <f t="shared" ref="AX166:AX195" si="369">CONCATENATE("{
    'name': """,B166,""",
    'area': ","""",C166,""",",
"'hours': {
      'sunday-start':","""",H166,"""",", 'sunday-end':","""",I166,"""",", 'monday-start':","""",J166,"""",", 'monday-end':","""",K166,"""",", 'tuesday-start':","""",L166,"""",", 'tuesday-end':","""",M166,""", 'wednesday-start':","""",N166,""", 'wednesday-end':","""",O166,""", 'thursday-start':","""",P166,""", 'thursday-end':","""",Q166,""", 'friday-start':","""",R166,""", 'friday-end':","""",S166,""", 'saturday-start':","""",T166,""", 'saturday-end':","""",U166,"""","},","  'description': ","""",V166,"""",", 'link':","""",AR166,"""",", 'pricing':","""",E166,"""",",   'phone-number': ","""",F166,"""",", 'address': ","""",G166,"""",", 'other-amenities': [","'",AS166,"','",AT166,"','",AU166,"'","]",", 'has-drink':",AV166,", 'has-food':",AW166,"},")</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6" t="str">
        <f t="shared" ref="AY166:AY197" si="370">IF(AS166&gt;0,"&lt;img src=@img/outdoor.png@&gt;","")</f>
        <v>&lt;img src=@img/outdoor.png@&gt;</v>
      </c>
      <c r="AZ166" t="str">
        <f t="shared" ref="AZ166:AZ197" si="371">IF(AT166&gt;0,"&lt;img src=@img/pets.png@&gt;","")</f>
        <v/>
      </c>
      <c r="BA166" t="str">
        <f t="shared" ref="BA166:BA197" si="372">IF(AU166="hard","&lt;img src=@img/hard.png@&gt;",IF(AU166="medium","&lt;img src=@img/medium.png@&gt;",IF(AU166="easy","&lt;img src=@img/easy.png@&gt;","")))</f>
        <v>&lt;img src=@img/easy.png@&gt;</v>
      </c>
      <c r="BB166" t="str">
        <f t="shared" ref="BB166:BB197" si="373">IF(AV166="true","&lt;img src=@img/drinkicon.png@&gt;","")</f>
        <v>&lt;img src=@img/drinkicon.png@&gt;</v>
      </c>
      <c r="BC166" t="str">
        <f t="shared" ref="BC166:BC197" si="374">IF(AW166="true","&lt;img src=@img/foodicon.png@&gt;","")</f>
        <v/>
      </c>
      <c r="BD166" t="str">
        <f t="shared" ref="BD166:BD195" si="375">CONCATENATE(AY166,AZ166,BA166,BB166,BC166,BK166)</f>
        <v>&lt;img src=@img/outdoor.png@&gt;&lt;img src=@img/easy.png@&gt;&lt;img src=@img/drinkicon.png@&gt;</v>
      </c>
      <c r="BE166" t="str">
        <f t="shared" ref="BE166:BE197" si="376">CONCATENATE(IF(AS166&gt;0,"outdoor ",""),IF(AT166&gt;0,"pet ",""),IF(AV166="true","drink ",""),IF(AW166="true","food ",""),AU166," ",E166," ",C166,IF(BJ166=TRUE," kid",""))</f>
        <v>outdoor drink easy med nfoco</v>
      </c>
      <c r="BF166" t="str">
        <f t="shared" ref="BF166:BF197" si="377">IF(C166="old","Old Town",IF(C166="campus","Near Campus",IF(C166="sfoco","South Foco",IF(C166="nfoco","North Foco",IF(C166="midtown","Midtown",IF(C166="cwest","Campus West",IF(C166="efoco","East FoCo",IF(C166="windsor","Windsor",""))))))))</f>
        <v>North Foco</v>
      </c>
      <c r="BG166">
        <v>40.660179999999997</v>
      </c>
      <c r="BH166">
        <v>-105.16171900000001</v>
      </c>
      <c r="BI166" t="str">
        <f t="shared" si="368"/>
        <v>[40.66018,-105.161719],</v>
      </c>
    </row>
    <row r="167" spans="2:64" ht="21" customHeight="1" x14ac:dyDescent="0.35">
      <c r="B167" t="s">
        <v>444</v>
      </c>
      <c r="C167" t="s">
        <v>420</v>
      </c>
      <c r="E167" t="s">
        <v>423</v>
      </c>
      <c r="G167" s="8" t="s">
        <v>466</v>
      </c>
      <c r="W167" t="str">
        <f t="shared" si="327"/>
        <v/>
      </c>
      <c r="X167" t="str">
        <f t="shared" si="328"/>
        <v/>
      </c>
      <c r="Y167" t="str">
        <f t="shared" si="329"/>
        <v/>
      </c>
      <c r="Z167" t="str">
        <f t="shared" si="330"/>
        <v/>
      </c>
      <c r="AA167" t="str">
        <f t="shared" si="331"/>
        <v/>
      </c>
      <c r="AB167" t="str">
        <f t="shared" si="332"/>
        <v/>
      </c>
      <c r="AC167" t="str">
        <f t="shared" si="333"/>
        <v/>
      </c>
      <c r="AD167" t="str">
        <f t="shared" si="334"/>
        <v/>
      </c>
      <c r="AE167" t="str">
        <f t="shared" si="325"/>
        <v/>
      </c>
      <c r="AF167" t="str">
        <f t="shared" si="326"/>
        <v/>
      </c>
      <c r="AG167" t="str">
        <f t="shared" si="335"/>
        <v/>
      </c>
      <c r="AH167" t="str">
        <f t="shared" si="336"/>
        <v/>
      </c>
      <c r="AI167" t="str">
        <f t="shared" si="337"/>
        <v/>
      </c>
      <c r="AJ167" t="str">
        <f t="shared" si="338"/>
        <v/>
      </c>
      <c r="AK167" t="str">
        <f t="shared" si="317"/>
        <v/>
      </c>
      <c r="AL167" t="str">
        <f t="shared" si="318"/>
        <v/>
      </c>
      <c r="AM167" t="str">
        <f t="shared" si="319"/>
        <v/>
      </c>
      <c r="AN167" t="str">
        <f t="shared" si="320"/>
        <v/>
      </c>
      <c r="AO167" t="str">
        <f t="shared" si="321"/>
        <v/>
      </c>
      <c r="AP167" t="str">
        <f t="shared" si="322"/>
        <v/>
      </c>
      <c r="AQ167" t="str">
        <f t="shared" si="323"/>
        <v/>
      </c>
      <c r="AU167" t="s">
        <v>294</v>
      </c>
      <c r="AV167" s="3" t="s">
        <v>302</v>
      </c>
      <c r="AW167" s="3" t="s">
        <v>302</v>
      </c>
      <c r="AX167" s="4" t="str">
        <f t="shared" si="369"/>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7" t="str">
        <f t="shared" si="370"/>
        <v/>
      </c>
      <c r="AZ167" t="str">
        <f t="shared" si="371"/>
        <v/>
      </c>
      <c r="BA167" t="str">
        <f t="shared" si="372"/>
        <v>&lt;img src=@img/easy.png@&gt;</v>
      </c>
      <c r="BB167" t="str">
        <f t="shared" si="373"/>
        <v/>
      </c>
      <c r="BC167" t="str">
        <f t="shared" si="374"/>
        <v/>
      </c>
      <c r="BD167" t="str">
        <f t="shared" si="375"/>
        <v>&lt;img src=@img/easy.png@&gt;&lt;img src=@img/kidicon.png@&gt;</v>
      </c>
      <c r="BE167" t="str">
        <f t="shared" si="376"/>
        <v>easy med sfoco kid</v>
      </c>
      <c r="BF167" t="str">
        <f t="shared" si="377"/>
        <v>South Foco</v>
      </c>
      <c r="BG167">
        <v>40.521909999999998</v>
      </c>
      <c r="BH167">
        <v>-105.042134</v>
      </c>
      <c r="BI167" t="str">
        <f t="shared" si="368"/>
        <v>[40.52191,-105.042134],</v>
      </c>
      <c r="BJ167" t="b">
        <v>1</v>
      </c>
      <c r="BK167" t="str">
        <f>IF(BJ167&gt;0,"&lt;img src=@img/kidicon.png@&gt;","")</f>
        <v>&lt;img src=@img/kidicon.png@&gt;</v>
      </c>
      <c r="BL167" t="s">
        <v>467</v>
      </c>
    </row>
    <row r="168" spans="2:64" ht="21" customHeight="1" x14ac:dyDescent="0.35">
      <c r="B168" t="s">
        <v>100</v>
      </c>
      <c r="C168" t="s">
        <v>303</v>
      </c>
      <c r="D168" t="s">
        <v>101</v>
      </c>
      <c r="E168" t="s">
        <v>54</v>
      </c>
      <c r="G168" s="1" t="s">
        <v>102</v>
      </c>
      <c r="W168" t="str">
        <f t="shared" si="327"/>
        <v/>
      </c>
      <c r="X168" t="str">
        <f t="shared" si="328"/>
        <v/>
      </c>
      <c r="Y168" t="str">
        <f t="shared" si="329"/>
        <v/>
      </c>
      <c r="Z168" t="str">
        <f t="shared" si="330"/>
        <v/>
      </c>
      <c r="AA168" t="str">
        <f t="shared" si="331"/>
        <v/>
      </c>
      <c r="AB168" t="str">
        <f t="shared" si="332"/>
        <v/>
      </c>
      <c r="AC168" t="str">
        <f t="shared" si="333"/>
        <v/>
      </c>
      <c r="AD168" t="str">
        <f t="shared" si="334"/>
        <v/>
      </c>
      <c r="AE168" t="str">
        <f t="shared" si="325"/>
        <v/>
      </c>
      <c r="AF168" t="str">
        <f t="shared" si="326"/>
        <v/>
      </c>
      <c r="AG168" t="str">
        <f t="shared" si="335"/>
        <v/>
      </c>
      <c r="AH168" t="str">
        <f t="shared" si="336"/>
        <v/>
      </c>
      <c r="AI168" t="str">
        <f t="shared" si="337"/>
        <v/>
      </c>
      <c r="AJ168" t="str">
        <f t="shared" si="338"/>
        <v/>
      </c>
      <c r="AK168" t="str">
        <f t="shared" si="317"/>
        <v/>
      </c>
      <c r="AL168" t="str">
        <f t="shared" si="318"/>
        <v/>
      </c>
      <c r="AM168" t="str">
        <f t="shared" si="319"/>
        <v/>
      </c>
      <c r="AN168" t="str">
        <f t="shared" si="320"/>
        <v/>
      </c>
      <c r="AO168" t="str">
        <f t="shared" si="321"/>
        <v/>
      </c>
      <c r="AP168" t="str">
        <f t="shared" si="322"/>
        <v/>
      </c>
      <c r="AQ168" t="str">
        <f t="shared" si="323"/>
        <v/>
      </c>
      <c r="AR168" s="2" t="s">
        <v>315</v>
      </c>
      <c r="AU168" t="s">
        <v>294</v>
      </c>
      <c r="AV168" s="3" t="s">
        <v>302</v>
      </c>
      <c r="AW168" s="3" t="s">
        <v>302</v>
      </c>
      <c r="AX168" s="4" t="str">
        <f t="shared" si="369"/>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8" t="str">
        <f t="shared" si="370"/>
        <v/>
      </c>
      <c r="AZ168" t="str">
        <f t="shared" si="371"/>
        <v/>
      </c>
      <c r="BA168" t="str">
        <f t="shared" si="372"/>
        <v>&lt;img src=@img/easy.png@&gt;</v>
      </c>
      <c r="BB168" t="str">
        <f t="shared" si="373"/>
        <v/>
      </c>
      <c r="BC168" t="str">
        <f t="shared" si="374"/>
        <v/>
      </c>
      <c r="BD168" t="str">
        <f t="shared" si="375"/>
        <v>&lt;img src=@img/easy.png@&gt;</v>
      </c>
      <c r="BE168" t="str">
        <f t="shared" si="376"/>
        <v>easy low campus</v>
      </c>
      <c r="BF168" t="str">
        <f t="shared" si="377"/>
        <v>Near Campus</v>
      </c>
      <c r="BG168">
        <v>40.577893000000003</v>
      </c>
      <c r="BH168">
        <v>-105.07640600000001</v>
      </c>
      <c r="BI168" t="str">
        <f t="shared" si="368"/>
        <v>[40.577893,-105.076406],</v>
      </c>
      <c r="BK168" t="str">
        <f>IF(BJ168&gt;0,"&lt;img src=@img/kidicon.png@&gt;","")</f>
        <v/>
      </c>
    </row>
    <row r="169" spans="2:64" ht="21" customHeight="1" x14ac:dyDescent="0.35">
      <c r="B169" t="s">
        <v>593</v>
      </c>
      <c r="C169" t="s">
        <v>421</v>
      </c>
      <c r="G169" s="6" t="s">
        <v>594</v>
      </c>
      <c r="W169" t="str">
        <f t="shared" si="327"/>
        <v/>
      </c>
      <c r="X169" t="str">
        <f t="shared" si="328"/>
        <v/>
      </c>
      <c r="Y169" t="str">
        <f t="shared" si="329"/>
        <v/>
      </c>
      <c r="Z169" t="str">
        <f t="shared" si="330"/>
        <v/>
      </c>
      <c r="AA169" t="str">
        <f t="shared" si="331"/>
        <v/>
      </c>
      <c r="AB169" t="str">
        <f t="shared" si="332"/>
        <v/>
      </c>
      <c r="AC169" t="str">
        <f t="shared" si="333"/>
        <v/>
      </c>
      <c r="AD169" t="str">
        <f t="shared" si="334"/>
        <v/>
      </c>
      <c r="AE169" t="str">
        <f t="shared" si="325"/>
        <v/>
      </c>
      <c r="AF169" t="str">
        <f t="shared" si="326"/>
        <v/>
      </c>
      <c r="AG169" t="str">
        <f t="shared" si="335"/>
        <v/>
      </c>
      <c r="AH169" t="str">
        <f t="shared" si="336"/>
        <v/>
      </c>
      <c r="AI169" t="str">
        <f t="shared" si="337"/>
        <v/>
      </c>
      <c r="AJ169" t="str">
        <f t="shared" si="338"/>
        <v/>
      </c>
      <c r="AK169" t="str">
        <f t="shared" si="317"/>
        <v/>
      </c>
      <c r="AL169" t="str">
        <f t="shared" si="318"/>
        <v/>
      </c>
      <c r="AM169" t="str">
        <f t="shared" si="319"/>
        <v/>
      </c>
      <c r="AN169" t="str">
        <f t="shared" si="320"/>
        <v/>
      </c>
      <c r="AO169" t="str">
        <f t="shared" si="321"/>
        <v/>
      </c>
      <c r="AP169" t="str">
        <f t="shared" si="322"/>
        <v/>
      </c>
      <c r="AQ169" t="str">
        <f t="shared" si="323"/>
        <v/>
      </c>
      <c r="AU169" t="s">
        <v>294</v>
      </c>
      <c r="AV169" s="3" t="s">
        <v>302</v>
      </c>
      <c r="AW169" s="3" t="s">
        <v>302</v>
      </c>
      <c r="AX169" s="4" t="str">
        <f t="shared" si="369"/>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69" t="str">
        <f t="shared" si="370"/>
        <v/>
      </c>
      <c r="AZ169" t="str">
        <f t="shared" si="371"/>
        <v/>
      </c>
      <c r="BA169" t="str">
        <f t="shared" si="372"/>
        <v>&lt;img src=@img/easy.png@&gt;</v>
      </c>
      <c r="BB169" t="str">
        <f t="shared" si="373"/>
        <v/>
      </c>
      <c r="BC169" t="str">
        <f t="shared" si="374"/>
        <v/>
      </c>
      <c r="BD169" t="str">
        <f t="shared" si="375"/>
        <v>&lt;img src=@img/easy.png@&gt;</v>
      </c>
      <c r="BE169" t="str">
        <f t="shared" si="376"/>
        <v>easy  cwest</v>
      </c>
      <c r="BF169" t="str">
        <f t="shared" si="377"/>
        <v>Campus West</v>
      </c>
      <c r="BG169">
        <v>40.579059999999998</v>
      </c>
      <c r="BH169">
        <v>-105.07656</v>
      </c>
      <c r="BI169" t="str">
        <f t="shared" si="368"/>
        <v>[40.57906,-105.07656],</v>
      </c>
    </row>
    <row r="170" spans="2:64" ht="21" customHeight="1" x14ac:dyDescent="0.35">
      <c r="B170" t="s">
        <v>83</v>
      </c>
      <c r="C170" t="s">
        <v>418</v>
      </c>
      <c r="D170" t="s">
        <v>84</v>
      </c>
      <c r="E170" t="s">
        <v>35</v>
      </c>
      <c r="G170" s="1" t="s">
        <v>85</v>
      </c>
      <c r="H170">
        <v>1500</v>
      </c>
      <c r="I170">
        <v>1800</v>
      </c>
      <c r="J170">
        <v>1500</v>
      </c>
      <c r="K170">
        <v>1800</v>
      </c>
      <c r="L170">
        <v>1500</v>
      </c>
      <c r="M170">
        <v>1800</v>
      </c>
      <c r="N170">
        <v>1500</v>
      </c>
      <c r="O170">
        <v>1800</v>
      </c>
      <c r="P170">
        <v>1500</v>
      </c>
      <c r="Q170">
        <v>1800</v>
      </c>
      <c r="R170">
        <v>1500</v>
      </c>
      <c r="S170">
        <v>1800</v>
      </c>
      <c r="T170">
        <v>1500</v>
      </c>
      <c r="U170">
        <v>1800</v>
      </c>
      <c r="V170" t="s">
        <v>768</v>
      </c>
      <c r="W170">
        <f t="shared" si="327"/>
        <v>15</v>
      </c>
      <c r="X170">
        <f t="shared" si="328"/>
        <v>18</v>
      </c>
      <c r="Y170">
        <f t="shared" si="329"/>
        <v>15</v>
      </c>
      <c r="Z170">
        <f t="shared" si="330"/>
        <v>18</v>
      </c>
      <c r="AA170">
        <f t="shared" si="331"/>
        <v>15</v>
      </c>
      <c r="AB170">
        <f t="shared" si="332"/>
        <v>18</v>
      </c>
      <c r="AC170">
        <f t="shared" si="333"/>
        <v>15</v>
      </c>
      <c r="AD170">
        <f t="shared" si="334"/>
        <v>18</v>
      </c>
      <c r="AE170">
        <f t="shared" si="325"/>
        <v>15</v>
      </c>
      <c r="AF170">
        <f t="shared" si="326"/>
        <v>18</v>
      </c>
      <c r="AG170">
        <f t="shared" si="335"/>
        <v>15</v>
      </c>
      <c r="AH170">
        <f t="shared" si="336"/>
        <v>18</v>
      </c>
      <c r="AI170">
        <f t="shared" si="337"/>
        <v>15</v>
      </c>
      <c r="AJ170">
        <f t="shared" si="338"/>
        <v>18</v>
      </c>
      <c r="AK170" t="str">
        <f t="shared" si="317"/>
        <v>3pm-6pm</v>
      </c>
      <c r="AL170" t="str">
        <f t="shared" si="318"/>
        <v>3pm-6pm</v>
      </c>
      <c r="AM170" t="str">
        <f t="shared" si="319"/>
        <v>3pm-6pm</v>
      </c>
      <c r="AN170" t="str">
        <f t="shared" si="320"/>
        <v>3pm-6pm</v>
      </c>
      <c r="AO170" t="str">
        <f t="shared" si="321"/>
        <v>3pm-6pm</v>
      </c>
      <c r="AP170" t="str">
        <f t="shared" si="322"/>
        <v>3pm-6pm</v>
      </c>
      <c r="AQ170" t="str">
        <f t="shared" si="323"/>
        <v>3pm-6pm</v>
      </c>
      <c r="AR170" s="5" t="s">
        <v>238</v>
      </c>
      <c r="AS170" t="s">
        <v>290</v>
      </c>
      <c r="AU170" t="s">
        <v>28</v>
      </c>
      <c r="AV170" s="3" t="s">
        <v>301</v>
      </c>
      <c r="AW170" s="3" t="s">
        <v>301</v>
      </c>
      <c r="AX170" s="4" t="str">
        <f t="shared" si="369"/>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70" t="str">
        <f t="shared" si="370"/>
        <v>&lt;img src=@img/outdoor.png@&gt;</v>
      </c>
      <c r="AZ170" t="str">
        <f t="shared" si="371"/>
        <v/>
      </c>
      <c r="BA170" t="str">
        <f t="shared" si="372"/>
        <v>&lt;img src=@img/medium.png@&gt;</v>
      </c>
      <c r="BB170" t="str">
        <f t="shared" si="373"/>
        <v>&lt;img src=@img/drinkicon.png@&gt;</v>
      </c>
      <c r="BC170" t="str">
        <f t="shared" si="374"/>
        <v>&lt;img src=@img/foodicon.png@&gt;</v>
      </c>
      <c r="BD170" t="str">
        <f t="shared" si="375"/>
        <v>&lt;img src=@img/outdoor.png@&gt;&lt;img src=@img/medium.png@&gt;&lt;img src=@img/drinkicon.png@&gt;&lt;img src=@img/foodicon.png@&gt;</v>
      </c>
      <c r="BE170" t="str">
        <f t="shared" si="376"/>
        <v>outdoor drink food medium high old</v>
      </c>
      <c r="BF170" t="str">
        <f t="shared" si="377"/>
        <v>Old Town</v>
      </c>
      <c r="BG170">
        <v>40.582315000000001</v>
      </c>
      <c r="BH170">
        <v>-105.079252</v>
      </c>
      <c r="BI170" t="str">
        <f t="shared" si="368"/>
        <v>[40.582315,-105.079252],</v>
      </c>
      <c r="BK170" t="str">
        <f>IF(BJ170&gt;0,"&lt;img src=@img/kidicon.png@&gt;","")</f>
        <v/>
      </c>
    </row>
    <row r="171" spans="2:64" ht="21" customHeight="1" x14ac:dyDescent="0.35">
      <c r="B171" t="s">
        <v>215</v>
      </c>
      <c r="C171" t="s">
        <v>303</v>
      </c>
      <c r="D171" t="s">
        <v>90</v>
      </c>
      <c r="E171" t="s">
        <v>423</v>
      </c>
      <c r="G171" t="s">
        <v>216</v>
      </c>
      <c r="J171">
        <v>1500</v>
      </c>
      <c r="K171">
        <v>1800</v>
      </c>
      <c r="L171">
        <v>1500</v>
      </c>
      <c r="M171">
        <v>1800</v>
      </c>
      <c r="N171">
        <v>1500</v>
      </c>
      <c r="O171">
        <v>1800</v>
      </c>
      <c r="P171">
        <v>1500</v>
      </c>
      <c r="Q171">
        <v>1800</v>
      </c>
      <c r="R171">
        <v>1500</v>
      </c>
      <c r="S171">
        <v>1800</v>
      </c>
      <c r="V171" t="s">
        <v>480</v>
      </c>
      <c r="W171" t="str">
        <f t="shared" si="327"/>
        <v/>
      </c>
      <c r="X171" t="str">
        <f t="shared" si="328"/>
        <v/>
      </c>
      <c r="Y171">
        <f t="shared" si="329"/>
        <v>15</v>
      </c>
      <c r="Z171">
        <f t="shared" si="330"/>
        <v>18</v>
      </c>
      <c r="AA171">
        <f t="shared" si="331"/>
        <v>15</v>
      </c>
      <c r="AB171">
        <f t="shared" si="332"/>
        <v>18</v>
      </c>
      <c r="AC171">
        <f t="shared" si="333"/>
        <v>15</v>
      </c>
      <c r="AD171">
        <f t="shared" si="334"/>
        <v>18</v>
      </c>
      <c r="AE171">
        <f t="shared" si="325"/>
        <v>15</v>
      </c>
      <c r="AF171">
        <f t="shared" si="326"/>
        <v>18</v>
      </c>
      <c r="AG171">
        <f t="shared" si="335"/>
        <v>15</v>
      </c>
      <c r="AH171">
        <f t="shared" si="336"/>
        <v>18</v>
      </c>
      <c r="AI171" t="str">
        <f t="shared" si="337"/>
        <v/>
      </c>
      <c r="AJ171" t="str">
        <f t="shared" si="338"/>
        <v/>
      </c>
      <c r="AK171" t="str">
        <f t="shared" si="317"/>
        <v/>
      </c>
      <c r="AL171" t="str">
        <f t="shared" si="318"/>
        <v>3pm-6pm</v>
      </c>
      <c r="AM171" t="str">
        <f t="shared" si="319"/>
        <v>3pm-6pm</v>
      </c>
      <c r="AN171" t="str">
        <f t="shared" si="320"/>
        <v>3pm-6pm</v>
      </c>
      <c r="AO171" t="str">
        <f t="shared" si="321"/>
        <v>3pm-6pm</v>
      </c>
      <c r="AP171" t="str">
        <f t="shared" si="322"/>
        <v>3pm-6pm</v>
      </c>
      <c r="AQ171" t="str">
        <f t="shared" si="323"/>
        <v/>
      </c>
      <c r="AR171" s="2" t="s">
        <v>350</v>
      </c>
      <c r="AU171" t="s">
        <v>28</v>
      </c>
      <c r="AV171" s="3" t="s">
        <v>301</v>
      </c>
      <c r="AW171" s="3" t="s">
        <v>301</v>
      </c>
      <c r="AX171" s="4" t="str">
        <f t="shared" si="369"/>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71" t="str">
        <f t="shared" si="370"/>
        <v/>
      </c>
      <c r="AZ171" t="str">
        <f t="shared" si="371"/>
        <v/>
      </c>
      <c r="BA171" t="str">
        <f t="shared" si="372"/>
        <v>&lt;img src=@img/medium.png@&gt;</v>
      </c>
      <c r="BB171" t="str">
        <f t="shared" si="373"/>
        <v>&lt;img src=@img/drinkicon.png@&gt;</v>
      </c>
      <c r="BC171" t="str">
        <f t="shared" si="374"/>
        <v>&lt;img src=@img/foodicon.png@&gt;</v>
      </c>
      <c r="BD171" t="str">
        <f t="shared" si="375"/>
        <v>&lt;img src=@img/medium.png@&gt;&lt;img src=@img/drinkicon.png@&gt;&lt;img src=@img/foodicon.png@&gt;</v>
      </c>
      <c r="BE171" t="str">
        <f t="shared" si="376"/>
        <v>drink food medium med campus</v>
      </c>
      <c r="BF171" t="str">
        <f t="shared" si="377"/>
        <v>Near Campus</v>
      </c>
      <c r="BG171">
        <v>40.578552000000002</v>
      </c>
      <c r="BH171">
        <v>-105.076792</v>
      </c>
      <c r="BI171" t="str">
        <f t="shared" si="368"/>
        <v>[40.578552,-105.076792],</v>
      </c>
      <c r="BK171" t="str">
        <f>IF(BJ171&gt;0,"&lt;img src=@img/kidicon.png@&gt;","")</f>
        <v/>
      </c>
    </row>
    <row r="172" spans="2:64" ht="21" customHeight="1" x14ac:dyDescent="0.35">
      <c r="B172" t="s">
        <v>595</v>
      </c>
      <c r="C172" t="s">
        <v>304</v>
      </c>
      <c r="G172" s="6" t="s">
        <v>596</v>
      </c>
      <c r="L172">
        <v>1600</v>
      </c>
      <c r="M172">
        <v>1800</v>
      </c>
      <c r="N172">
        <v>1600</v>
      </c>
      <c r="O172">
        <v>1800</v>
      </c>
      <c r="P172">
        <v>1600</v>
      </c>
      <c r="Q172">
        <v>1800</v>
      </c>
      <c r="R172">
        <v>1600</v>
      </c>
      <c r="S172">
        <v>1800</v>
      </c>
      <c r="W172" t="str">
        <f t="shared" si="327"/>
        <v/>
      </c>
      <c r="X172" t="str">
        <f t="shared" si="328"/>
        <v/>
      </c>
      <c r="Y172" t="str">
        <f t="shared" si="329"/>
        <v/>
      </c>
      <c r="Z172" t="str">
        <f t="shared" si="330"/>
        <v/>
      </c>
      <c r="AA172">
        <f t="shared" si="331"/>
        <v>16</v>
      </c>
      <c r="AB172">
        <f t="shared" si="332"/>
        <v>18</v>
      </c>
      <c r="AC172">
        <f t="shared" si="333"/>
        <v>16</v>
      </c>
      <c r="AD172">
        <f t="shared" si="334"/>
        <v>18</v>
      </c>
      <c r="AE172">
        <f t="shared" si="325"/>
        <v>16</v>
      </c>
      <c r="AF172">
        <f t="shared" si="326"/>
        <v>18</v>
      </c>
      <c r="AG172">
        <f t="shared" si="335"/>
        <v>16</v>
      </c>
      <c r="AH172">
        <f t="shared" si="336"/>
        <v>18</v>
      </c>
      <c r="AI172" t="str">
        <f t="shared" si="337"/>
        <v/>
      </c>
      <c r="AJ172" t="str">
        <f t="shared" si="338"/>
        <v/>
      </c>
      <c r="AK172" t="str">
        <f t="shared" si="317"/>
        <v/>
      </c>
      <c r="AL172" t="str">
        <f t="shared" si="318"/>
        <v/>
      </c>
      <c r="AM172" t="str">
        <f t="shared" si="319"/>
        <v>4pm-6pm</v>
      </c>
      <c r="AN172" t="str">
        <f t="shared" si="320"/>
        <v>4pm-6pm</v>
      </c>
      <c r="AO172" t="str">
        <f t="shared" si="321"/>
        <v>4pm-6pm</v>
      </c>
      <c r="AP172" t="str">
        <f t="shared" si="322"/>
        <v>4pm-6pm</v>
      </c>
      <c r="AQ172" t="str">
        <f t="shared" si="323"/>
        <v/>
      </c>
      <c r="AR172" s="11" t="s">
        <v>597</v>
      </c>
      <c r="AU172" t="s">
        <v>294</v>
      </c>
      <c r="AV172" s="3" t="s">
        <v>302</v>
      </c>
      <c r="AW172" s="3" t="s">
        <v>302</v>
      </c>
      <c r="AX172" s="4" t="str">
        <f t="shared" si="369"/>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2" t="str">
        <f t="shared" si="370"/>
        <v/>
      </c>
      <c r="AZ172" t="str">
        <f t="shared" si="371"/>
        <v/>
      </c>
      <c r="BA172" t="str">
        <f t="shared" si="372"/>
        <v>&lt;img src=@img/easy.png@&gt;</v>
      </c>
      <c r="BB172" t="str">
        <f t="shared" si="373"/>
        <v/>
      </c>
      <c r="BC172" t="str">
        <f t="shared" si="374"/>
        <v/>
      </c>
      <c r="BD172" t="str">
        <f t="shared" si="375"/>
        <v>&lt;img src=@img/easy.png@&gt;</v>
      </c>
      <c r="BE172" t="str">
        <f t="shared" si="376"/>
        <v>easy  midtown</v>
      </c>
      <c r="BF172" t="str">
        <f t="shared" si="377"/>
        <v>Midtown</v>
      </c>
      <c r="BG172">
        <v>40.562080000000002</v>
      </c>
      <c r="BH172">
        <v>-105.03864</v>
      </c>
      <c r="BI172" t="str">
        <f t="shared" si="368"/>
        <v>[40.56208,-105.03864],</v>
      </c>
    </row>
    <row r="173" spans="2:64" ht="21" customHeight="1" x14ac:dyDescent="0.35">
      <c r="B173" t="s">
        <v>539</v>
      </c>
      <c r="C173" t="s">
        <v>418</v>
      </c>
      <c r="D173" t="s">
        <v>528</v>
      </c>
      <c r="E173" t="s">
        <v>423</v>
      </c>
      <c r="G173" t="s">
        <v>540</v>
      </c>
      <c r="W173" t="str">
        <f t="shared" si="327"/>
        <v/>
      </c>
      <c r="X173" t="str">
        <f t="shared" si="328"/>
        <v/>
      </c>
      <c r="Y173" t="str">
        <f t="shared" si="329"/>
        <v/>
      </c>
      <c r="Z173" t="str">
        <f t="shared" si="330"/>
        <v/>
      </c>
      <c r="AA173" t="str">
        <f t="shared" si="331"/>
        <v/>
      </c>
      <c r="AB173" t="str">
        <f t="shared" si="332"/>
        <v/>
      </c>
      <c r="AC173" t="str">
        <f t="shared" si="333"/>
        <v/>
      </c>
      <c r="AD173" t="str">
        <f t="shared" si="334"/>
        <v/>
      </c>
      <c r="AE173" t="str">
        <f t="shared" ref="AE173:AE174" si="378">IF(P173&gt;0,P173/100,"")</f>
        <v/>
      </c>
      <c r="AF173" t="str">
        <f t="shared" ref="AF173:AF174" si="379">IF(Q173&gt;0,Q173/100,"")</f>
        <v/>
      </c>
      <c r="AG173" t="str">
        <f t="shared" si="335"/>
        <v/>
      </c>
      <c r="AH173" t="str">
        <f t="shared" si="336"/>
        <v/>
      </c>
      <c r="AI173" t="str">
        <f t="shared" si="337"/>
        <v/>
      </c>
      <c r="AJ173" t="str">
        <f t="shared" si="338"/>
        <v/>
      </c>
      <c r="AK173" t="str">
        <f t="shared" si="317"/>
        <v/>
      </c>
      <c r="AL173" t="str">
        <f t="shared" si="318"/>
        <v/>
      </c>
      <c r="AM173" t="str">
        <f t="shared" si="319"/>
        <v/>
      </c>
      <c r="AN173" t="str">
        <f t="shared" si="320"/>
        <v/>
      </c>
      <c r="AO173" t="str">
        <f t="shared" si="321"/>
        <v/>
      </c>
      <c r="AP173" t="str">
        <f t="shared" si="322"/>
        <v/>
      </c>
      <c r="AQ173" t="str">
        <f t="shared" si="323"/>
        <v/>
      </c>
      <c r="AR173" s="2" t="s">
        <v>541</v>
      </c>
      <c r="AS173" t="s">
        <v>290</v>
      </c>
      <c r="AU173" s="3" t="s">
        <v>28</v>
      </c>
      <c r="AV173" s="3" t="s">
        <v>302</v>
      </c>
      <c r="AW173" s="3" t="s">
        <v>302</v>
      </c>
      <c r="AX173" s="4" t="str">
        <f t="shared" si="369"/>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3" t="str">
        <f t="shared" si="370"/>
        <v>&lt;img src=@img/outdoor.png@&gt;</v>
      </c>
      <c r="AZ173" t="str">
        <f t="shared" si="371"/>
        <v/>
      </c>
      <c r="BA173" t="str">
        <f t="shared" si="372"/>
        <v>&lt;img src=@img/medium.png@&gt;</v>
      </c>
      <c r="BB173" t="str">
        <f t="shared" si="373"/>
        <v/>
      </c>
      <c r="BC173" t="str">
        <f t="shared" si="374"/>
        <v/>
      </c>
      <c r="BD173" t="str">
        <f t="shared" si="375"/>
        <v>&lt;img src=@img/outdoor.png@&gt;&lt;img src=@img/medium.png@&gt;</v>
      </c>
      <c r="BE173" t="str">
        <f t="shared" si="376"/>
        <v>outdoor medium med old</v>
      </c>
      <c r="BF173" t="str">
        <f t="shared" si="377"/>
        <v>Old Town</v>
      </c>
      <c r="BG173">
        <v>40.57891</v>
      </c>
      <c r="BH173">
        <v>-105.07843</v>
      </c>
      <c r="BI173" t="str">
        <f t="shared" si="368"/>
        <v>[40.57891,-105.07843],</v>
      </c>
    </row>
    <row r="174" spans="2:64" ht="21" customHeight="1" x14ac:dyDescent="0.35">
      <c r="B174" t="s">
        <v>708</v>
      </c>
      <c r="C174" t="s">
        <v>418</v>
      </c>
      <c r="E174" t="s">
        <v>423</v>
      </c>
      <c r="G174" s="6" t="s">
        <v>721</v>
      </c>
      <c r="L174">
        <v>1100</v>
      </c>
      <c r="M174">
        <v>2100</v>
      </c>
      <c r="N174">
        <v>1600</v>
      </c>
      <c r="O174">
        <v>1800</v>
      </c>
      <c r="P174">
        <v>1600</v>
      </c>
      <c r="Q174">
        <v>1800</v>
      </c>
      <c r="R174">
        <v>1600</v>
      </c>
      <c r="S174">
        <v>1800</v>
      </c>
      <c r="T174">
        <v>1600</v>
      </c>
      <c r="U174">
        <v>1800</v>
      </c>
      <c r="V174" t="s">
        <v>796</v>
      </c>
      <c r="W174" t="str">
        <f t="shared" si="327"/>
        <v/>
      </c>
      <c r="X174" t="str">
        <f t="shared" si="328"/>
        <v/>
      </c>
      <c r="Y174" t="str">
        <f t="shared" si="329"/>
        <v/>
      </c>
      <c r="Z174" t="str">
        <f t="shared" si="330"/>
        <v/>
      </c>
      <c r="AA174">
        <f t="shared" si="331"/>
        <v>11</v>
      </c>
      <c r="AB174">
        <f t="shared" si="332"/>
        <v>21</v>
      </c>
      <c r="AC174">
        <f t="shared" si="333"/>
        <v>16</v>
      </c>
      <c r="AD174">
        <f t="shared" si="334"/>
        <v>18</v>
      </c>
      <c r="AE174">
        <f t="shared" si="378"/>
        <v>16</v>
      </c>
      <c r="AF174">
        <f t="shared" si="379"/>
        <v>18</v>
      </c>
      <c r="AG174">
        <f t="shared" si="335"/>
        <v>16</v>
      </c>
      <c r="AH174">
        <f t="shared" si="336"/>
        <v>18</v>
      </c>
      <c r="AI174">
        <f t="shared" si="337"/>
        <v>16</v>
      </c>
      <c r="AJ174">
        <f t="shared" si="338"/>
        <v>18</v>
      </c>
      <c r="AK174" t="str">
        <f t="shared" si="317"/>
        <v/>
      </c>
      <c r="AL174" t="str">
        <f t="shared" si="318"/>
        <v/>
      </c>
      <c r="AM174" t="str">
        <f t="shared" si="319"/>
        <v>11am-9pm</v>
      </c>
      <c r="AN174" t="str">
        <f t="shared" si="320"/>
        <v>4pm-6pm</v>
      </c>
      <c r="AO174" t="str">
        <f t="shared" si="321"/>
        <v>4pm-6pm</v>
      </c>
      <c r="AP174" t="str">
        <f t="shared" si="322"/>
        <v>4pm-6pm</v>
      </c>
      <c r="AQ174" t="str">
        <f t="shared" si="323"/>
        <v>4pm-6pm</v>
      </c>
      <c r="AR174" t="s">
        <v>722</v>
      </c>
      <c r="AU174" t="s">
        <v>293</v>
      </c>
      <c r="AV174" s="3" t="s">
        <v>301</v>
      </c>
      <c r="AW174" s="3" t="s">
        <v>301</v>
      </c>
      <c r="AX174" s="4" t="str">
        <f t="shared" si="369"/>
        <v>{
    'name': "The Regional",
    'area': "old",'hours': {
      'sunday-start':"", 'sunday-end':"", 'monday-start':"", 'monday-end':"", 'tuesday-start':"1100", 'tuesday-end':"2100", 'wednesday-start':"1600", 'wednesday-end':"1800", 'thursday-start':"1600", 'thursday-end':"1800", 'friday-start':"1600", 'friday-end':"1800", 'saturday-start':"1600", 'saturday-end':"1800"},  'description': "$6 house wines and cocktails&lt;br&gt;$5 well cocktails&lt;br&gt;$4 canned beer&lt;br&gt;$1 off draft beer&lt;br&gt;$1.25 raw oysters&lt;br&gt;$6 small plates&lt;br&gt;$10 Reggie burger, a shot, and a beer", 'link':"https://www.theregionalfood.com/", 'pricing':"med",   'phone-number': "", 'address': "130 S Mason St, Fort Collins, CO 80524", 'other-amenities': ['','','hard'], 'has-drink':true, 'has-food':true},</v>
      </c>
      <c r="AY174" t="str">
        <f t="shared" si="370"/>
        <v/>
      </c>
      <c r="AZ174" t="str">
        <f t="shared" si="371"/>
        <v/>
      </c>
      <c r="BA174" t="str">
        <f t="shared" si="372"/>
        <v>&lt;img src=@img/hard.png@&gt;</v>
      </c>
      <c r="BB174" t="str">
        <f t="shared" si="373"/>
        <v>&lt;img src=@img/drinkicon.png@&gt;</v>
      </c>
      <c r="BC174" t="str">
        <f t="shared" si="374"/>
        <v>&lt;img src=@img/foodicon.png@&gt;</v>
      </c>
      <c r="BD174" t="str">
        <f t="shared" si="375"/>
        <v>&lt;img src=@img/hard.png@&gt;&lt;img src=@img/drinkicon.png@&gt;&lt;img src=@img/foodicon.png@&gt;</v>
      </c>
      <c r="BE174" t="str">
        <f t="shared" si="376"/>
        <v>drink food hard med old</v>
      </c>
      <c r="BF174" t="str">
        <f t="shared" si="377"/>
        <v>Old Town</v>
      </c>
      <c r="BG174">
        <v>40.586450999999997</v>
      </c>
      <c r="BH174">
        <v>-105.078568</v>
      </c>
      <c r="BI174" t="str">
        <f t="shared" si="368"/>
        <v>[40.586451,-105.078568],</v>
      </c>
    </row>
    <row r="175" spans="2:64" ht="21" customHeight="1" x14ac:dyDescent="0.35">
      <c r="B175" t="s">
        <v>660</v>
      </c>
      <c r="C175" t="s">
        <v>418</v>
      </c>
      <c r="D175" t="s">
        <v>524</v>
      </c>
      <c r="E175" t="s">
        <v>35</v>
      </c>
      <c r="G175" s="6" t="s">
        <v>525</v>
      </c>
      <c r="H175">
        <v>1100</v>
      </c>
      <c r="I175">
        <v>1800</v>
      </c>
      <c r="J175">
        <v>1100</v>
      </c>
      <c r="K175">
        <v>1800</v>
      </c>
      <c r="L175">
        <v>1100</v>
      </c>
      <c r="M175">
        <v>1800</v>
      </c>
      <c r="N175">
        <v>1100</v>
      </c>
      <c r="O175">
        <v>1800</v>
      </c>
      <c r="P175">
        <v>1100</v>
      </c>
      <c r="Q175">
        <v>1800</v>
      </c>
      <c r="R175">
        <v>1100</v>
      </c>
      <c r="S175">
        <v>1800</v>
      </c>
      <c r="T175">
        <v>1100</v>
      </c>
      <c r="U175">
        <v>1800</v>
      </c>
      <c r="V175" t="s">
        <v>798</v>
      </c>
      <c r="W175">
        <f t="shared" si="327"/>
        <v>11</v>
      </c>
      <c r="X175">
        <f t="shared" si="328"/>
        <v>18</v>
      </c>
      <c r="Y175">
        <f t="shared" si="329"/>
        <v>11</v>
      </c>
      <c r="Z175">
        <f t="shared" si="330"/>
        <v>18</v>
      </c>
      <c r="AA175">
        <f t="shared" si="331"/>
        <v>11</v>
      </c>
      <c r="AB175">
        <f t="shared" si="332"/>
        <v>18</v>
      </c>
      <c r="AC175">
        <f t="shared" si="333"/>
        <v>11</v>
      </c>
      <c r="AD175">
        <f t="shared" si="334"/>
        <v>18</v>
      </c>
      <c r="AE175">
        <f t="shared" ref="AE175:AE186" si="380">IF(P175&gt;0,P175/100,"")</f>
        <v>11</v>
      </c>
      <c r="AF175">
        <f t="shared" ref="AF175:AF186" si="381">IF(Q175&gt;0,Q175/100,"")</f>
        <v>18</v>
      </c>
      <c r="AG175">
        <f t="shared" si="335"/>
        <v>11</v>
      </c>
      <c r="AH175">
        <f t="shared" si="336"/>
        <v>18</v>
      </c>
      <c r="AI175">
        <f t="shared" si="337"/>
        <v>11</v>
      </c>
      <c r="AJ175">
        <f t="shared" si="338"/>
        <v>18</v>
      </c>
      <c r="AK175" t="str">
        <f t="shared" si="317"/>
        <v>11am-6pm</v>
      </c>
      <c r="AL175" t="str">
        <f t="shared" si="318"/>
        <v>11am-6pm</v>
      </c>
      <c r="AM175" t="str">
        <f t="shared" si="319"/>
        <v>11am-6pm</v>
      </c>
      <c r="AN175" t="str">
        <f t="shared" si="320"/>
        <v>11am-6pm</v>
      </c>
      <c r="AO175" t="str">
        <f t="shared" si="321"/>
        <v>11am-6pm</v>
      </c>
      <c r="AP175" t="str">
        <f t="shared" si="322"/>
        <v>11am-6pm</v>
      </c>
      <c r="AQ175" t="str">
        <f t="shared" si="323"/>
        <v>11am-6pm</v>
      </c>
      <c r="AR175" s="2" t="s">
        <v>526</v>
      </c>
      <c r="AU175" t="s">
        <v>293</v>
      </c>
      <c r="AV175" s="3" t="s">
        <v>301</v>
      </c>
      <c r="AW175" s="3" t="s">
        <v>301</v>
      </c>
      <c r="AX175" s="4" t="str">
        <f t="shared" si="369"/>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&lt;br&gt;$4 well drinks&lt;br&gt; Speciality Cocktails $5-$9 &lt;br&gt;&lt;br&gt; Food: &lt;br&gt; $6 - Bacon Cheese Fries &lt;br&gt; $6 - Onion Rings/French Fries &lt;br&gt; $5 - Potato Skins &lt;br&gt; $9 - Roasted Bone Marrow (add a spicy rye shooter for $4)&lt;br&gt;$11 - steamed mussels&lt;br&gt;$10 - flatbread bruschetta&lt;br&gt;$5 - wedge salad", 'link':"https://www.thestillwhiskeysteaks.com", 'pricing':"high",   'phone-number': "", 'address': "151 N College Ave, Fort Collins, CO 80524", 'other-amenities': ['','','hard'], 'has-drink':true, 'has-food':true},</v>
      </c>
      <c r="AY175" t="str">
        <f t="shared" si="370"/>
        <v/>
      </c>
      <c r="AZ175" t="str">
        <f t="shared" si="371"/>
        <v/>
      </c>
      <c r="BA175" t="str">
        <f t="shared" si="372"/>
        <v>&lt;img src=@img/hard.png@&gt;</v>
      </c>
      <c r="BB175" t="str">
        <f t="shared" si="373"/>
        <v>&lt;img src=@img/drinkicon.png@&gt;</v>
      </c>
      <c r="BC175" t="str">
        <f t="shared" si="374"/>
        <v>&lt;img src=@img/foodicon.png@&gt;</v>
      </c>
      <c r="BD175" t="str">
        <f t="shared" si="375"/>
        <v>&lt;img src=@img/hard.png@&gt;&lt;img src=@img/drinkicon.png@&gt;&lt;img src=@img/foodicon.png@&gt;</v>
      </c>
      <c r="BE175" t="str">
        <f t="shared" si="376"/>
        <v>drink food hard high old</v>
      </c>
      <c r="BF175" t="str">
        <f t="shared" si="377"/>
        <v>Old Town</v>
      </c>
      <c r="BG175">
        <v>40.588149999999999</v>
      </c>
      <c r="BH175">
        <v>-105.07761000000001</v>
      </c>
      <c r="BI175" t="str">
        <f t="shared" si="368"/>
        <v>[40.58815,-105.07761],</v>
      </c>
    </row>
    <row r="176" spans="2:64" ht="21" customHeight="1" x14ac:dyDescent="0.35">
      <c r="B176" t="s">
        <v>598</v>
      </c>
      <c r="C176" t="s">
        <v>418</v>
      </c>
      <c r="G176" s="6" t="s">
        <v>599</v>
      </c>
      <c r="W176" t="str">
        <f t="shared" si="327"/>
        <v/>
      </c>
      <c r="X176" t="str">
        <f t="shared" si="328"/>
        <v/>
      </c>
      <c r="Y176" t="str">
        <f t="shared" si="329"/>
        <v/>
      </c>
      <c r="Z176" t="str">
        <f t="shared" si="330"/>
        <v/>
      </c>
      <c r="AA176" t="str">
        <f t="shared" si="331"/>
        <v/>
      </c>
      <c r="AB176" t="str">
        <f t="shared" si="332"/>
        <v/>
      </c>
      <c r="AC176" t="str">
        <f t="shared" si="333"/>
        <v/>
      </c>
      <c r="AD176" t="str">
        <f t="shared" si="334"/>
        <v/>
      </c>
      <c r="AE176" t="str">
        <f t="shared" si="380"/>
        <v/>
      </c>
      <c r="AF176" t="str">
        <f t="shared" si="381"/>
        <v/>
      </c>
      <c r="AG176" t="str">
        <f t="shared" si="335"/>
        <v/>
      </c>
      <c r="AH176" t="str">
        <f t="shared" si="336"/>
        <v/>
      </c>
      <c r="AI176" t="str">
        <f t="shared" si="337"/>
        <v/>
      </c>
      <c r="AJ176" t="str">
        <f t="shared" si="338"/>
        <v/>
      </c>
      <c r="AK176" t="str">
        <f t="shared" si="317"/>
        <v/>
      </c>
      <c r="AL176" t="str">
        <f t="shared" si="318"/>
        <v/>
      </c>
      <c r="AM176" t="str">
        <f t="shared" si="319"/>
        <v/>
      </c>
      <c r="AN176" t="str">
        <f t="shared" si="320"/>
        <v/>
      </c>
      <c r="AO176" t="str">
        <f t="shared" si="321"/>
        <v/>
      </c>
      <c r="AP176" t="str">
        <f t="shared" si="322"/>
        <v/>
      </c>
      <c r="AQ176" t="str">
        <f t="shared" si="323"/>
        <v/>
      </c>
      <c r="AR176" s="11" t="s">
        <v>600</v>
      </c>
      <c r="AU176" t="s">
        <v>293</v>
      </c>
      <c r="AV176" s="3" t="s">
        <v>302</v>
      </c>
      <c r="AW176" s="3" t="s">
        <v>302</v>
      </c>
      <c r="AX176" s="4" t="str">
        <f t="shared" si="369"/>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6" t="str">
        <f t="shared" si="370"/>
        <v/>
      </c>
      <c r="AZ176" t="str">
        <f t="shared" si="371"/>
        <v/>
      </c>
      <c r="BA176" t="str">
        <f t="shared" si="372"/>
        <v>&lt;img src=@img/hard.png@&gt;</v>
      </c>
      <c r="BB176" t="str">
        <f t="shared" si="373"/>
        <v/>
      </c>
      <c r="BC176" t="str">
        <f t="shared" si="374"/>
        <v/>
      </c>
      <c r="BD176" t="str">
        <f t="shared" si="375"/>
        <v>&lt;img src=@img/hard.png@&gt;</v>
      </c>
      <c r="BE176" t="str">
        <f t="shared" si="376"/>
        <v>hard  old</v>
      </c>
      <c r="BF176" t="str">
        <f t="shared" si="377"/>
        <v>Old Town</v>
      </c>
      <c r="BG176">
        <v>40.588990000000003</v>
      </c>
      <c r="BH176">
        <v>-105.07637</v>
      </c>
      <c r="BI176" t="str">
        <f t="shared" si="368"/>
        <v>[40.58899,-105.07637],</v>
      </c>
    </row>
    <row r="177" spans="2:64" ht="21" customHeight="1" x14ac:dyDescent="0.35">
      <c r="B177" t="s">
        <v>532</v>
      </c>
      <c r="C177" t="s">
        <v>418</v>
      </c>
      <c r="D177" t="s">
        <v>533</v>
      </c>
      <c r="E177" t="s">
        <v>35</v>
      </c>
      <c r="G177" s="6" t="s">
        <v>534</v>
      </c>
      <c r="W177" t="str">
        <f t="shared" si="327"/>
        <v/>
      </c>
      <c r="X177" t="str">
        <f t="shared" si="328"/>
        <v/>
      </c>
      <c r="Y177" t="str">
        <f t="shared" si="329"/>
        <v/>
      </c>
      <c r="Z177" t="str">
        <f t="shared" si="330"/>
        <v/>
      </c>
      <c r="AA177" t="str">
        <f t="shared" si="331"/>
        <v/>
      </c>
      <c r="AB177" t="str">
        <f t="shared" si="332"/>
        <v/>
      </c>
      <c r="AC177" t="str">
        <f t="shared" si="333"/>
        <v/>
      </c>
      <c r="AD177" t="str">
        <f t="shared" si="334"/>
        <v/>
      </c>
      <c r="AE177" t="str">
        <f t="shared" si="380"/>
        <v/>
      </c>
      <c r="AF177" t="str">
        <f t="shared" si="381"/>
        <v/>
      </c>
      <c r="AG177" t="str">
        <f t="shared" si="335"/>
        <v/>
      </c>
      <c r="AH177" t="str">
        <f t="shared" si="336"/>
        <v/>
      </c>
      <c r="AI177" t="str">
        <f t="shared" si="337"/>
        <v/>
      </c>
      <c r="AJ177" t="str">
        <f t="shared" si="338"/>
        <v/>
      </c>
      <c r="AK177" t="str">
        <f t="shared" si="317"/>
        <v/>
      </c>
      <c r="AL177" t="str">
        <f t="shared" si="318"/>
        <v/>
      </c>
      <c r="AM177" t="str">
        <f t="shared" si="319"/>
        <v/>
      </c>
      <c r="AN177" t="str">
        <f t="shared" si="320"/>
        <v/>
      </c>
      <c r="AO177" t="str">
        <f t="shared" si="321"/>
        <v/>
      </c>
      <c r="AP177" t="str">
        <f t="shared" si="322"/>
        <v/>
      </c>
      <c r="AQ177" t="str">
        <f t="shared" si="323"/>
        <v/>
      </c>
      <c r="AR177" s="11" t="s">
        <v>535</v>
      </c>
      <c r="AU177" t="s">
        <v>293</v>
      </c>
      <c r="AV177" s="3" t="s">
        <v>302</v>
      </c>
      <c r="AW177" s="3" t="s">
        <v>302</v>
      </c>
      <c r="AX177" s="4" t="str">
        <f t="shared" si="369"/>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7" t="str">
        <f t="shared" si="370"/>
        <v/>
      </c>
      <c r="AZ177" t="str">
        <f t="shared" si="371"/>
        <v/>
      </c>
      <c r="BA177" t="str">
        <f t="shared" si="372"/>
        <v>&lt;img src=@img/hard.png@&gt;</v>
      </c>
      <c r="BB177" t="str">
        <f t="shared" si="373"/>
        <v/>
      </c>
      <c r="BC177" t="str">
        <f t="shared" si="374"/>
        <v/>
      </c>
      <c r="BD177" t="str">
        <f t="shared" si="375"/>
        <v>&lt;img src=@img/hard.png@&gt;</v>
      </c>
      <c r="BE177" t="str">
        <f t="shared" si="376"/>
        <v>hard high old</v>
      </c>
      <c r="BF177" t="str">
        <f t="shared" si="377"/>
        <v>Old Town</v>
      </c>
      <c r="BG177">
        <v>40.584870000000002</v>
      </c>
      <c r="BH177">
        <v>-105.0765</v>
      </c>
      <c r="BI177" t="str">
        <f t="shared" si="368"/>
        <v>[40.58487,-105.0765],</v>
      </c>
    </row>
    <row r="178" spans="2:64" ht="21" customHeight="1" x14ac:dyDescent="0.35">
      <c r="B178" t="s">
        <v>601</v>
      </c>
      <c r="C178" t="s">
        <v>418</v>
      </c>
      <c r="G178" s="6" t="s">
        <v>602</v>
      </c>
      <c r="W178" t="str">
        <f t="shared" si="327"/>
        <v/>
      </c>
      <c r="X178" t="str">
        <f t="shared" si="328"/>
        <v/>
      </c>
      <c r="Y178" t="str">
        <f t="shared" si="329"/>
        <v/>
      </c>
      <c r="Z178" t="str">
        <f t="shared" si="330"/>
        <v/>
      </c>
      <c r="AA178" t="str">
        <f t="shared" si="331"/>
        <v/>
      </c>
      <c r="AB178" t="str">
        <f t="shared" si="332"/>
        <v/>
      </c>
      <c r="AC178" t="str">
        <f t="shared" si="333"/>
        <v/>
      </c>
      <c r="AD178" t="str">
        <f t="shared" si="334"/>
        <v/>
      </c>
      <c r="AE178" t="str">
        <f t="shared" si="380"/>
        <v/>
      </c>
      <c r="AF178" t="str">
        <f t="shared" si="381"/>
        <v/>
      </c>
      <c r="AG178" t="str">
        <f t="shared" si="335"/>
        <v/>
      </c>
      <c r="AH178" t="str">
        <f t="shared" si="336"/>
        <v/>
      </c>
      <c r="AI178" t="str">
        <f t="shared" si="337"/>
        <v/>
      </c>
      <c r="AJ178" t="str">
        <f t="shared" si="338"/>
        <v/>
      </c>
      <c r="AK178" t="str">
        <f t="shared" si="317"/>
        <v/>
      </c>
      <c r="AL178" t="str">
        <f t="shared" si="318"/>
        <v/>
      </c>
      <c r="AM178" t="str">
        <f t="shared" si="319"/>
        <v/>
      </c>
      <c r="AN178" t="str">
        <f t="shared" si="320"/>
        <v/>
      </c>
      <c r="AO178" t="str">
        <f t="shared" si="321"/>
        <v/>
      </c>
      <c r="AP178" t="str">
        <f t="shared" si="322"/>
        <v/>
      </c>
      <c r="AQ178" t="str">
        <f t="shared" si="323"/>
        <v/>
      </c>
      <c r="AR178" t="s">
        <v>601</v>
      </c>
      <c r="AS178" t="s">
        <v>290</v>
      </c>
      <c r="AU178" t="s">
        <v>293</v>
      </c>
      <c r="AV178" s="3" t="s">
        <v>302</v>
      </c>
      <c r="AW178" s="3" t="s">
        <v>302</v>
      </c>
      <c r="AX178" s="4" t="str">
        <f t="shared" si="369"/>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8" t="str">
        <f t="shared" si="370"/>
        <v>&lt;img src=@img/outdoor.png@&gt;</v>
      </c>
      <c r="AZ178" t="str">
        <f t="shared" si="371"/>
        <v/>
      </c>
      <c r="BA178" t="str">
        <f t="shared" si="372"/>
        <v>&lt;img src=@img/hard.png@&gt;</v>
      </c>
      <c r="BB178" t="str">
        <f t="shared" si="373"/>
        <v/>
      </c>
      <c r="BC178" t="str">
        <f t="shared" si="374"/>
        <v/>
      </c>
      <c r="BD178" t="str">
        <f t="shared" si="375"/>
        <v>&lt;img src=@img/outdoor.png@&gt;&lt;img src=@img/hard.png@&gt;</v>
      </c>
      <c r="BE178" t="str">
        <f t="shared" si="376"/>
        <v>outdoor hard  old</v>
      </c>
      <c r="BF178" t="str">
        <f t="shared" si="377"/>
        <v>Old Town</v>
      </c>
      <c r="BG178">
        <v>40.587580000000003</v>
      </c>
      <c r="BH178">
        <v>-105.07635999999999</v>
      </c>
      <c r="BI178" t="str">
        <f t="shared" si="368"/>
        <v>[40.58758,-105.07636],</v>
      </c>
    </row>
    <row r="179" spans="2:64" ht="21" customHeight="1" x14ac:dyDescent="0.35">
      <c r="B179" t="s">
        <v>445</v>
      </c>
      <c r="C179" t="s">
        <v>420</v>
      </c>
      <c r="E179" t="s">
        <v>54</v>
      </c>
      <c r="G179" t="s">
        <v>468</v>
      </c>
      <c r="W179" t="str">
        <f t="shared" si="327"/>
        <v/>
      </c>
      <c r="X179" t="str">
        <f t="shared" si="328"/>
        <v/>
      </c>
      <c r="Y179" t="str">
        <f t="shared" si="329"/>
        <v/>
      </c>
      <c r="Z179" t="str">
        <f t="shared" si="330"/>
        <v/>
      </c>
      <c r="AA179" t="str">
        <f t="shared" si="331"/>
        <v/>
      </c>
      <c r="AB179" t="str">
        <f t="shared" si="332"/>
        <v/>
      </c>
      <c r="AC179" t="str">
        <f t="shared" si="333"/>
        <v/>
      </c>
      <c r="AD179" t="str">
        <f t="shared" si="334"/>
        <v/>
      </c>
      <c r="AE179" t="str">
        <f t="shared" si="380"/>
        <v/>
      </c>
      <c r="AF179" t="str">
        <f t="shared" si="381"/>
        <v/>
      </c>
      <c r="AG179" t="str">
        <f t="shared" si="335"/>
        <v/>
      </c>
      <c r="AH179" t="str">
        <f t="shared" si="336"/>
        <v/>
      </c>
      <c r="AI179" t="str">
        <f t="shared" si="337"/>
        <v/>
      </c>
      <c r="AJ179" t="str">
        <f t="shared" si="338"/>
        <v/>
      </c>
      <c r="AK179" t="str">
        <f t="shared" si="317"/>
        <v/>
      </c>
      <c r="AL179" t="str">
        <f t="shared" si="318"/>
        <v/>
      </c>
      <c r="AM179" t="str">
        <f t="shared" si="319"/>
        <v/>
      </c>
      <c r="AN179" t="str">
        <f t="shared" si="320"/>
        <v/>
      </c>
      <c r="AO179" t="str">
        <f t="shared" si="321"/>
        <v/>
      </c>
      <c r="AP179" t="str">
        <f t="shared" si="322"/>
        <v/>
      </c>
      <c r="AQ179" t="str">
        <f t="shared" si="323"/>
        <v/>
      </c>
      <c r="AU179" t="s">
        <v>294</v>
      </c>
      <c r="AV179" s="3" t="s">
        <v>302</v>
      </c>
      <c r="AW179" s="3" t="s">
        <v>302</v>
      </c>
      <c r="AX179" s="4" t="str">
        <f t="shared" si="369"/>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79" t="str">
        <f t="shared" si="370"/>
        <v/>
      </c>
      <c r="AZ179" t="str">
        <f t="shared" si="371"/>
        <v/>
      </c>
      <c r="BA179" t="str">
        <f t="shared" si="372"/>
        <v>&lt;img src=@img/easy.png@&gt;</v>
      </c>
      <c r="BB179" t="str">
        <f t="shared" si="373"/>
        <v/>
      </c>
      <c r="BC179" t="str">
        <f t="shared" si="374"/>
        <v/>
      </c>
      <c r="BD179" t="str">
        <f t="shared" si="375"/>
        <v>&lt;img src=@img/easy.png@&gt;&lt;img src=@img/kidicon.png@&gt;</v>
      </c>
      <c r="BE179" t="str">
        <f t="shared" si="376"/>
        <v>easy low sfoco kid</v>
      </c>
      <c r="BF179" t="str">
        <f t="shared" si="377"/>
        <v>South Foco</v>
      </c>
      <c r="BG179">
        <v>40.522661999999997</v>
      </c>
      <c r="BH179">
        <v>-105.023278</v>
      </c>
      <c r="BI179" t="str">
        <f t="shared" si="368"/>
        <v>[40.522662,-105.023278],</v>
      </c>
      <c r="BJ179" t="b">
        <v>1</v>
      </c>
      <c r="BK179" t="str">
        <f>IF(BJ179&gt;0,"&lt;img src=@img/kidicon.png@&gt;","")</f>
        <v>&lt;img src=@img/kidicon.png@&gt;</v>
      </c>
      <c r="BL179" t="s">
        <v>469</v>
      </c>
    </row>
    <row r="180" spans="2:64" ht="21" customHeight="1" x14ac:dyDescent="0.35">
      <c r="B180" t="s">
        <v>217</v>
      </c>
      <c r="C180" t="s">
        <v>418</v>
      </c>
      <c r="D180" t="s">
        <v>218</v>
      </c>
      <c r="E180" t="s">
        <v>423</v>
      </c>
      <c r="G180" t="s">
        <v>219</v>
      </c>
      <c r="H180">
        <v>930</v>
      </c>
      <c r="I180">
        <v>2400</v>
      </c>
      <c r="J180">
        <v>1030</v>
      </c>
      <c r="K180">
        <v>1900</v>
      </c>
      <c r="L180">
        <v>1030</v>
      </c>
      <c r="M180">
        <v>1900</v>
      </c>
      <c r="N180">
        <v>1030</v>
      </c>
      <c r="O180">
        <v>1900</v>
      </c>
      <c r="P180">
        <v>1030</v>
      </c>
      <c r="Q180">
        <v>1900</v>
      </c>
      <c r="R180">
        <v>1030</v>
      </c>
      <c r="S180">
        <v>1900</v>
      </c>
      <c r="T180">
        <v>930</v>
      </c>
      <c r="U180">
        <v>1900</v>
      </c>
      <c r="V180" t="s">
        <v>783</v>
      </c>
      <c r="W180">
        <f t="shared" si="327"/>
        <v>9.3000000000000007</v>
      </c>
      <c r="X180">
        <f t="shared" si="328"/>
        <v>24</v>
      </c>
      <c r="Y180">
        <f t="shared" si="329"/>
        <v>10.3</v>
      </c>
      <c r="Z180">
        <f t="shared" si="330"/>
        <v>19</v>
      </c>
      <c r="AA180">
        <f t="shared" si="331"/>
        <v>10.3</v>
      </c>
      <c r="AB180">
        <f t="shared" si="332"/>
        <v>19</v>
      </c>
      <c r="AC180">
        <f t="shared" si="333"/>
        <v>10.3</v>
      </c>
      <c r="AD180">
        <f t="shared" si="334"/>
        <v>19</v>
      </c>
      <c r="AE180">
        <f t="shared" si="380"/>
        <v>10.3</v>
      </c>
      <c r="AF180">
        <f t="shared" si="381"/>
        <v>19</v>
      </c>
      <c r="AG180">
        <f t="shared" si="335"/>
        <v>10.3</v>
      </c>
      <c r="AH180">
        <f t="shared" si="336"/>
        <v>19</v>
      </c>
      <c r="AI180">
        <f t="shared" si="337"/>
        <v>9.3000000000000007</v>
      </c>
      <c r="AJ180">
        <f t="shared" si="338"/>
        <v>19</v>
      </c>
      <c r="AK180" t="str">
        <f t="shared" si="317"/>
        <v>9.3am-12am</v>
      </c>
      <c r="AL180" t="str">
        <f t="shared" si="318"/>
        <v>10.3am-7pm</v>
      </c>
      <c r="AM180" t="str">
        <f t="shared" si="319"/>
        <v>10.3am-7pm</v>
      </c>
      <c r="AN180" t="str">
        <f t="shared" si="320"/>
        <v>10.3am-7pm</v>
      </c>
      <c r="AO180" t="str">
        <f t="shared" si="321"/>
        <v>10.3am-7pm</v>
      </c>
      <c r="AP180" t="str">
        <f t="shared" si="322"/>
        <v>10.3am-7pm</v>
      </c>
      <c r="AQ180" t="str">
        <f t="shared" si="323"/>
        <v>9.3am-7pm</v>
      </c>
      <c r="AR180" s="7" t="s">
        <v>259</v>
      </c>
      <c r="AS180" t="s">
        <v>290</v>
      </c>
      <c r="AU180" t="s">
        <v>293</v>
      </c>
      <c r="AV180" s="3" t="s">
        <v>301</v>
      </c>
      <c r="AW180" s="3" t="s">
        <v>302</v>
      </c>
      <c r="AX180" s="4" t="str">
        <f t="shared" si="369"/>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80" t="str">
        <f t="shared" si="370"/>
        <v>&lt;img src=@img/outdoor.png@&gt;</v>
      </c>
      <c r="AZ180" t="str">
        <f t="shared" si="371"/>
        <v/>
      </c>
      <c r="BA180" t="str">
        <f t="shared" si="372"/>
        <v>&lt;img src=@img/hard.png@&gt;</v>
      </c>
      <c r="BB180" t="str">
        <f t="shared" si="373"/>
        <v>&lt;img src=@img/drinkicon.png@&gt;</v>
      </c>
      <c r="BC180" t="str">
        <f t="shared" si="374"/>
        <v/>
      </c>
      <c r="BD180" t="str">
        <f t="shared" si="375"/>
        <v>&lt;img src=@img/outdoor.png@&gt;&lt;img src=@img/hard.png@&gt;&lt;img src=@img/drinkicon.png@&gt;</v>
      </c>
      <c r="BE180" t="str">
        <f t="shared" si="376"/>
        <v>outdoor drink hard med old</v>
      </c>
      <c r="BF180" t="str">
        <f t="shared" si="377"/>
        <v>Old Town</v>
      </c>
      <c r="BG180">
        <v>40.584795999999997</v>
      </c>
      <c r="BH180">
        <v>-105.076611</v>
      </c>
      <c r="BI180" t="str">
        <f t="shared" si="368"/>
        <v>[40.584796,-105.076611],</v>
      </c>
      <c r="BK180" t="str">
        <f>IF(BJ180&gt;0,"&lt;img src=@img/kidicon.png@&gt;","")</f>
        <v/>
      </c>
    </row>
    <row r="181" spans="2:64" ht="21" customHeight="1" x14ac:dyDescent="0.35">
      <c r="B181" t="s">
        <v>375</v>
      </c>
      <c r="C181" t="s">
        <v>304</v>
      </c>
      <c r="D181" t="s">
        <v>377</v>
      </c>
      <c r="E181" t="s">
        <v>423</v>
      </c>
      <c r="G181" t="s">
        <v>383</v>
      </c>
      <c r="J181">
        <v>1500</v>
      </c>
      <c r="K181">
        <v>1900</v>
      </c>
      <c r="L181">
        <v>1500</v>
      </c>
      <c r="M181">
        <v>1900</v>
      </c>
      <c r="N181">
        <v>1500</v>
      </c>
      <c r="O181">
        <v>1900</v>
      </c>
      <c r="P181">
        <v>1500</v>
      </c>
      <c r="Q181">
        <v>1900</v>
      </c>
      <c r="R181">
        <v>1500</v>
      </c>
      <c r="S181">
        <v>1900</v>
      </c>
      <c r="V181" t="s">
        <v>481</v>
      </c>
      <c r="W181" t="str">
        <f t="shared" si="327"/>
        <v/>
      </c>
      <c r="X181" t="str">
        <f t="shared" si="328"/>
        <v/>
      </c>
      <c r="Y181">
        <f t="shared" si="329"/>
        <v>15</v>
      </c>
      <c r="Z181">
        <f t="shared" si="330"/>
        <v>19</v>
      </c>
      <c r="AA181">
        <f t="shared" si="331"/>
        <v>15</v>
      </c>
      <c r="AB181">
        <f t="shared" si="332"/>
        <v>19</v>
      </c>
      <c r="AC181">
        <f t="shared" si="333"/>
        <v>15</v>
      </c>
      <c r="AD181">
        <f t="shared" si="334"/>
        <v>19</v>
      </c>
      <c r="AE181">
        <f t="shared" si="380"/>
        <v>15</v>
      </c>
      <c r="AF181">
        <f t="shared" si="381"/>
        <v>19</v>
      </c>
      <c r="AG181">
        <f t="shared" si="335"/>
        <v>15</v>
      </c>
      <c r="AH181">
        <f t="shared" si="336"/>
        <v>19</v>
      </c>
      <c r="AI181" t="str">
        <f t="shared" si="337"/>
        <v/>
      </c>
      <c r="AJ181" t="str">
        <f t="shared" si="338"/>
        <v/>
      </c>
      <c r="AK181" t="str">
        <f t="shared" si="317"/>
        <v/>
      </c>
      <c r="AL181" t="str">
        <f t="shared" si="318"/>
        <v>3pm-7pm</v>
      </c>
      <c r="AM181" t="str">
        <f t="shared" si="319"/>
        <v>3pm-7pm</v>
      </c>
      <c r="AN181" t="str">
        <f t="shared" si="320"/>
        <v>3pm-7pm</v>
      </c>
      <c r="AO181" t="str">
        <f t="shared" si="321"/>
        <v>3pm-7pm</v>
      </c>
      <c r="AP181" t="str">
        <f t="shared" si="322"/>
        <v>3pm-7pm</v>
      </c>
      <c r="AQ181" t="str">
        <f t="shared" si="323"/>
        <v/>
      </c>
      <c r="AR181" t="s">
        <v>382</v>
      </c>
      <c r="AS181" t="s">
        <v>290</v>
      </c>
      <c r="AU181" t="s">
        <v>294</v>
      </c>
      <c r="AV181" s="3" t="s">
        <v>301</v>
      </c>
      <c r="AW181" s="3" t="s">
        <v>301</v>
      </c>
      <c r="AX181" s="4" t="str">
        <f t="shared" si="369"/>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81" t="str">
        <f t="shared" si="370"/>
        <v>&lt;img src=@img/outdoor.png@&gt;</v>
      </c>
      <c r="AZ181" t="str">
        <f t="shared" si="371"/>
        <v/>
      </c>
      <c r="BA181" t="str">
        <f t="shared" si="372"/>
        <v>&lt;img src=@img/easy.png@&gt;</v>
      </c>
      <c r="BB181" t="str">
        <f t="shared" si="373"/>
        <v>&lt;img src=@img/drinkicon.png@&gt;</v>
      </c>
      <c r="BC181" t="str">
        <f t="shared" si="374"/>
        <v>&lt;img src=@img/foodicon.png@&gt;</v>
      </c>
      <c r="BD181" t="str">
        <f t="shared" si="375"/>
        <v>&lt;img src=@img/outdoor.png@&gt;&lt;img src=@img/easy.png@&gt;&lt;img src=@img/drinkicon.png@&gt;&lt;img src=@img/foodicon.png@&gt;</v>
      </c>
      <c r="BE181" t="str">
        <f t="shared" si="376"/>
        <v>outdoor drink food easy med midtown</v>
      </c>
      <c r="BF181" t="str">
        <f t="shared" si="377"/>
        <v>Midtown</v>
      </c>
      <c r="BG181">
        <v>40.542402000000003</v>
      </c>
      <c r="BH181">
        <v>-105.07652</v>
      </c>
      <c r="BI181" t="str">
        <f t="shared" si="368"/>
        <v>[40.542402,-105.07652],</v>
      </c>
      <c r="BK181" t="str">
        <f>IF(BJ181&gt;0,"&lt;img src=@img/kidicon.png@&gt;","")</f>
        <v/>
      </c>
    </row>
    <row r="182" spans="2:64" ht="21" customHeight="1" x14ac:dyDescent="0.35">
      <c r="B182" t="s">
        <v>220</v>
      </c>
      <c r="C182" t="s">
        <v>304</v>
      </c>
      <c r="D182" t="s">
        <v>53</v>
      </c>
      <c r="E182" t="s">
        <v>423</v>
      </c>
      <c r="G182" t="s">
        <v>221</v>
      </c>
      <c r="W182" t="str">
        <f t="shared" si="327"/>
        <v/>
      </c>
      <c r="X182" t="str">
        <f t="shared" si="328"/>
        <v/>
      </c>
      <c r="Y182" t="str">
        <f t="shared" si="329"/>
        <v/>
      </c>
      <c r="Z182" t="str">
        <f t="shared" si="330"/>
        <v/>
      </c>
      <c r="AA182" t="str">
        <f t="shared" si="331"/>
        <v/>
      </c>
      <c r="AB182" t="str">
        <f t="shared" si="332"/>
        <v/>
      </c>
      <c r="AC182" t="str">
        <f t="shared" si="333"/>
        <v/>
      </c>
      <c r="AD182" t="str">
        <f t="shared" si="334"/>
        <v/>
      </c>
      <c r="AE182" t="str">
        <f t="shared" si="380"/>
        <v/>
      </c>
      <c r="AF182" t="str">
        <f t="shared" si="381"/>
        <v/>
      </c>
      <c r="AG182" t="str">
        <f t="shared" si="335"/>
        <v/>
      </c>
      <c r="AH182" t="str">
        <f t="shared" si="336"/>
        <v/>
      </c>
      <c r="AI182" t="str">
        <f t="shared" si="337"/>
        <v/>
      </c>
      <c r="AJ182" t="str">
        <f t="shared" si="338"/>
        <v/>
      </c>
      <c r="AK182" t="str">
        <f t="shared" si="317"/>
        <v/>
      </c>
      <c r="AL182" t="str">
        <f t="shared" si="318"/>
        <v/>
      </c>
      <c r="AM182" t="str">
        <f t="shared" si="319"/>
        <v/>
      </c>
      <c r="AN182" t="str">
        <f t="shared" si="320"/>
        <v/>
      </c>
      <c r="AO182" t="str">
        <f t="shared" si="321"/>
        <v/>
      </c>
      <c r="AP182" t="str">
        <f t="shared" si="322"/>
        <v/>
      </c>
      <c r="AQ182" t="str">
        <f t="shared" si="323"/>
        <v/>
      </c>
      <c r="AR182" s="2" t="s">
        <v>351</v>
      </c>
      <c r="AU182" t="s">
        <v>294</v>
      </c>
      <c r="AV182" s="3" t="s">
        <v>302</v>
      </c>
      <c r="AW182" s="3" t="s">
        <v>302</v>
      </c>
      <c r="AX182" s="4" t="str">
        <f t="shared" si="369"/>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2" t="str">
        <f t="shared" si="370"/>
        <v/>
      </c>
      <c r="AZ182" t="str">
        <f t="shared" si="371"/>
        <v/>
      </c>
      <c r="BA182" t="str">
        <f t="shared" si="372"/>
        <v>&lt;img src=@img/easy.png@&gt;</v>
      </c>
      <c r="BB182" t="str">
        <f t="shared" si="373"/>
        <v/>
      </c>
      <c r="BC182" t="str">
        <f t="shared" si="374"/>
        <v/>
      </c>
      <c r="BD182" t="str">
        <f t="shared" si="375"/>
        <v>&lt;img src=@img/easy.png@&gt;</v>
      </c>
      <c r="BE182" t="str">
        <f t="shared" si="376"/>
        <v>easy med midtown</v>
      </c>
      <c r="BF182" t="str">
        <f t="shared" si="377"/>
        <v>Midtown</v>
      </c>
      <c r="BG182">
        <v>40.551113000000001</v>
      </c>
      <c r="BH182">
        <v>-105.07761600000001</v>
      </c>
      <c r="BI182" t="str">
        <f t="shared" si="368"/>
        <v>[40.551113,-105.077616],</v>
      </c>
      <c r="BK182" t="str">
        <f>IF(BJ182&gt;0,"&lt;img src=@img/kidicon.png@&gt;","")</f>
        <v/>
      </c>
    </row>
    <row r="183" spans="2:64" ht="21" customHeight="1" x14ac:dyDescent="0.35">
      <c r="B183" t="s">
        <v>522</v>
      </c>
      <c r="C183" t="s">
        <v>418</v>
      </c>
      <c r="D183" t="s">
        <v>376</v>
      </c>
      <c r="E183" t="s">
        <v>54</v>
      </c>
      <c r="G183" t="s">
        <v>523</v>
      </c>
      <c r="J183">
        <v>1500</v>
      </c>
      <c r="K183">
        <v>2000</v>
      </c>
      <c r="L183">
        <v>1500</v>
      </c>
      <c r="M183">
        <v>2000</v>
      </c>
      <c r="N183">
        <v>1500</v>
      </c>
      <c r="O183">
        <v>2000</v>
      </c>
      <c r="P183">
        <v>1500</v>
      </c>
      <c r="Q183">
        <v>2000</v>
      </c>
      <c r="R183">
        <v>1500</v>
      </c>
      <c r="S183">
        <v>2000</v>
      </c>
      <c r="T183">
        <v>1500</v>
      </c>
      <c r="U183">
        <v>2000</v>
      </c>
      <c r="W183" t="str">
        <f t="shared" si="327"/>
        <v/>
      </c>
      <c r="X183" t="str">
        <f t="shared" si="328"/>
        <v/>
      </c>
      <c r="Y183">
        <f t="shared" si="329"/>
        <v>15</v>
      </c>
      <c r="Z183">
        <f t="shared" si="330"/>
        <v>20</v>
      </c>
      <c r="AA183">
        <f t="shared" si="331"/>
        <v>15</v>
      </c>
      <c r="AB183">
        <f t="shared" si="332"/>
        <v>20</v>
      </c>
      <c r="AC183">
        <f t="shared" si="333"/>
        <v>15</v>
      </c>
      <c r="AD183">
        <f t="shared" si="334"/>
        <v>20</v>
      </c>
      <c r="AE183">
        <f t="shared" si="380"/>
        <v>15</v>
      </c>
      <c r="AF183">
        <f t="shared" si="381"/>
        <v>20</v>
      </c>
      <c r="AG183">
        <f t="shared" si="335"/>
        <v>15</v>
      </c>
      <c r="AH183">
        <f t="shared" si="336"/>
        <v>20</v>
      </c>
      <c r="AI183">
        <f t="shared" si="337"/>
        <v>15</v>
      </c>
      <c r="AJ183">
        <f t="shared" si="338"/>
        <v>20</v>
      </c>
      <c r="AK183" t="str">
        <f t="shared" si="317"/>
        <v/>
      </c>
      <c r="AL183" t="str">
        <f t="shared" si="318"/>
        <v>3pm-8pm</v>
      </c>
      <c r="AM183" t="str">
        <f t="shared" si="319"/>
        <v>3pm-8pm</v>
      </c>
      <c r="AN183" t="str">
        <f t="shared" si="320"/>
        <v>3pm-8pm</v>
      </c>
      <c r="AO183" t="str">
        <f t="shared" si="321"/>
        <v>3pm-8pm</v>
      </c>
      <c r="AP183" t="str">
        <f t="shared" si="322"/>
        <v>3pm-8pm</v>
      </c>
      <c r="AQ183" t="str">
        <f t="shared" si="323"/>
        <v>3pm-8pm</v>
      </c>
      <c r="AR183" s="2"/>
      <c r="AU183" t="s">
        <v>293</v>
      </c>
      <c r="AV183" s="3" t="s">
        <v>301</v>
      </c>
      <c r="AW183" s="3" t="s">
        <v>302</v>
      </c>
      <c r="AX183" s="4" t="str">
        <f t="shared" si="369"/>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3" t="str">
        <f t="shared" si="370"/>
        <v/>
      </c>
      <c r="AZ183" t="str">
        <f t="shared" si="371"/>
        <v/>
      </c>
      <c r="BA183" t="str">
        <f t="shared" si="372"/>
        <v>&lt;img src=@img/hard.png@&gt;</v>
      </c>
      <c r="BB183" t="str">
        <f t="shared" si="373"/>
        <v>&lt;img src=@img/drinkicon.png@&gt;</v>
      </c>
      <c r="BC183" t="str">
        <f t="shared" si="374"/>
        <v/>
      </c>
      <c r="BD183" t="str">
        <f t="shared" si="375"/>
        <v>&lt;img src=@img/hard.png@&gt;&lt;img src=@img/drinkicon.png@&gt;</v>
      </c>
      <c r="BE183" t="str">
        <f t="shared" si="376"/>
        <v>drink hard low old</v>
      </c>
      <c r="BF183" t="str">
        <f t="shared" si="377"/>
        <v>Old Town</v>
      </c>
      <c r="BG183">
        <v>40.587409999999998</v>
      </c>
      <c r="BH183">
        <v>-105.07661</v>
      </c>
      <c r="BI183" t="str">
        <f t="shared" si="368"/>
        <v>[40.58741,-105.07661],</v>
      </c>
    </row>
    <row r="184" spans="2:64" ht="21" customHeight="1" x14ac:dyDescent="0.35">
      <c r="B184" t="s">
        <v>603</v>
      </c>
      <c r="C184" t="s">
        <v>303</v>
      </c>
      <c r="G184" s="6" t="s">
        <v>604</v>
      </c>
      <c r="W184" t="str">
        <f t="shared" si="327"/>
        <v/>
      </c>
      <c r="X184" t="str">
        <f t="shared" si="328"/>
        <v/>
      </c>
      <c r="Y184" t="str">
        <f t="shared" si="329"/>
        <v/>
      </c>
      <c r="Z184" t="str">
        <f t="shared" si="330"/>
        <v/>
      </c>
      <c r="AA184" t="str">
        <f t="shared" si="331"/>
        <v/>
      </c>
      <c r="AB184" t="str">
        <f t="shared" si="332"/>
        <v/>
      </c>
      <c r="AC184" t="str">
        <f t="shared" si="333"/>
        <v/>
      </c>
      <c r="AD184" t="str">
        <f t="shared" si="334"/>
        <v/>
      </c>
      <c r="AE184" t="str">
        <f t="shared" si="380"/>
        <v/>
      </c>
      <c r="AF184" t="str">
        <f t="shared" si="381"/>
        <v/>
      </c>
      <c r="AG184" t="str">
        <f t="shared" si="335"/>
        <v/>
      </c>
      <c r="AH184" t="str">
        <f t="shared" si="336"/>
        <v/>
      </c>
      <c r="AI184" t="str">
        <f t="shared" si="337"/>
        <v/>
      </c>
      <c r="AJ184" t="str">
        <f t="shared" si="338"/>
        <v/>
      </c>
      <c r="AK184" t="str">
        <f t="shared" si="317"/>
        <v/>
      </c>
      <c r="AL184" t="str">
        <f t="shared" si="318"/>
        <v/>
      </c>
      <c r="AM184" t="str">
        <f t="shared" si="319"/>
        <v/>
      </c>
      <c r="AN184" t="str">
        <f t="shared" si="320"/>
        <v/>
      </c>
      <c r="AO184" t="str">
        <f t="shared" si="321"/>
        <v/>
      </c>
      <c r="AP184" t="str">
        <f t="shared" si="322"/>
        <v/>
      </c>
      <c r="AQ184" t="str">
        <f t="shared" si="323"/>
        <v/>
      </c>
      <c r="AU184" t="s">
        <v>28</v>
      </c>
      <c r="AV184" s="3" t="s">
        <v>302</v>
      </c>
      <c r="AW184" s="3" t="s">
        <v>302</v>
      </c>
      <c r="AX184" s="4" t="str">
        <f t="shared" si="369"/>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4" t="str">
        <f t="shared" si="370"/>
        <v/>
      </c>
      <c r="AZ184" t="str">
        <f t="shared" si="371"/>
        <v/>
      </c>
      <c r="BA184" t="str">
        <f t="shared" si="372"/>
        <v>&lt;img src=@img/medium.png@&gt;</v>
      </c>
      <c r="BB184" t="str">
        <f t="shared" si="373"/>
        <v/>
      </c>
      <c r="BC184" t="str">
        <f t="shared" si="374"/>
        <v/>
      </c>
      <c r="BD184" t="str">
        <f t="shared" si="375"/>
        <v>&lt;img src=@img/medium.png@&gt;</v>
      </c>
      <c r="BE184" t="str">
        <f t="shared" si="376"/>
        <v>medium  campus</v>
      </c>
      <c r="BF184" t="str">
        <f t="shared" si="377"/>
        <v>Near Campus</v>
      </c>
      <c r="BG184">
        <v>40.578440000000001</v>
      </c>
      <c r="BH184">
        <v>-105.07856</v>
      </c>
      <c r="BI184" t="str">
        <f t="shared" si="368"/>
        <v>[40.57844,-105.07856],</v>
      </c>
    </row>
    <row r="185" spans="2:64" ht="21" customHeight="1" x14ac:dyDescent="0.35">
      <c r="B185" t="s">
        <v>282</v>
      </c>
      <c r="C185" t="s">
        <v>418</v>
      </c>
      <c r="D185" t="s">
        <v>283</v>
      </c>
      <c r="E185" t="s">
        <v>54</v>
      </c>
      <c r="G185" s="6" t="s">
        <v>289</v>
      </c>
      <c r="H185">
        <v>1100</v>
      </c>
      <c r="I185">
        <v>1900</v>
      </c>
      <c r="J185">
        <v>1100</v>
      </c>
      <c r="K185">
        <v>2400</v>
      </c>
      <c r="L185">
        <v>1100</v>
      </c>
      <c r="M185">
        <v>2300</v>
      </c>
      <c r="N185">
        <v>1100</v>
      </c>
      <c r="O185">
        <v>2400</v>
      </c>
      <c r="P185">
        <v>1100</v>
      </c>
      <c r="Q185">
        <v>2400</v>
      </c>
      <c r="R185">
        <v>1100</v>
      </c>
      <c r="S185">
        <v>1900</v>
      </c>
      <c r="T185">
        <v>1100</v>
      </c>
      <c r="U185">
        <v>1900</v>
      </c>
      <c r="V185" t="s">
        <v>802</v>
      </c>
      <c r="W185">
        <f t="shared" si="327"/>
        <v>11</v>
      </c>
      <c r="X185">
        <f t="shared" si="328"/>
        <v>19</v>
      </c>
      <c r="Y185">
        <f t="shared" si="329"/>
        <v>11</v>
      </c>
      <c r="Z185">
        <f t="shared" si="330"/>
        <v>24</v>
      </c>
      <c r="AA185">
        <f t="shared" si="331"/>
        <v>11</v>
      </c>
      <c r="AB185">
        <f t="shared" si="332"/>
        <v>23</v>
      </c>
      <c r="AC185">
        <f t="shared" si="333"/>
        <v>11</v>
      </c>
      <c r="AD185">
        <f t="shared" si="334"/>
        <v>24</v>
      </c>
      <c r="AE185">
        <f t="shared" si="380"/>
        <v>11</v>
      </c>
      <c r="AF185">
        <f t="shared" si="381"/>
        <v>24</v>
      </c>
      <c r="AG185">
        <f t="shared" si="335"/>
        <v>11</v>
      </c>
      <c r="AH185">
        <f t="shared" si="336"/>
        <v>19</v>
      </c>
      <c r="AI185">
        <f t="shared" si="337"/>
        <v>11</v>
      </c>
      <c r="AJ185">
        <f t="shared" si="338"/>
        <v>19</v>
      </c>
      <c r="AK185" t="str">
        <f t="shared" si="317"/>
        <v>11am-7pm</v>
      </c>
      <c r="AL185" t="str">
        <f t="shared" si="318"/>
        <v>11am-12am</v>
      </c>
      <c r="AM185" t="str">
        <f t="shared" si="319"/>
        <v>11am-11pm</v>
      </c>
      <c r="AN185" t="str">
        <f t="shared" si="320"/>
        <v>11am-12am</v>
      </c>
      <c r="AO185" t="str">
        <f t="shared" si="321"/>
        <v>11am-12am</v>
      </c>
      <c r="AP185" t="str">
        <f t="shared" si="322"/>
        <v>11am-7pm</v>
      </c>
      <c r="AQ185" t="str">
        <f t="shared" si="323"/>
        <v>11am-7pm</v>
      </c>
      <c r="AR185" s="10" t="s">
        <v>360</v>
      </c>
      <c r="AU185" t="s">
        <v>293</v>
      </c>
      <c r="AV185" s="3" t="s">
        <v>301</v>
      </c>
      <c r="AW185" s="3" t="s">
        <v>301</v>
      </c>
      <c r="AX185" s="4" t="str">
        <f t="shared" si="369"/>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 'link':"http://www.trailheadtavern.com/", 'pricing':"low",   'phone-number': "", 'address': "148 W Mountain Ave, Fort Collins, CO 80524", 'other-amenities': ['','','hard'], 'has-drink':true, 'has-food':true},</v>
      </c>
      <c r="AY185" t="str">
        <f t="shared" si="370"/>
        <v/>
      </c>
      <c r="AZ185" t="str">
        <f t="shared" si="371"/>
        <v/>
      </c>
      <c r="BA185" t="str">
        <f t="shared" si="372"/>
        <v>&lt;img src=@img/hard.png@&gt;</v>
      </c>
      <c r="BB185" t="str">
        <f t="shared" si="373"/>
        <v>&lt;img src=@img/drinkicon.png@&gt;</v>
      </c>
      <c r="BC185" t="str">
        <f t="shared" si="374"/>
        <v>&lt;img src=@img/foodicon.png@&gt;</v>
      </c>
      <c r="BD185" t="str">
        <f t="shared" si="375"/>
        <v>&lt;img src=@img/hard.png@&gt;&lt;img src=@img/drinkicon.png@&gt;&lt;img src=@img/foodicon.png@&gt;</v>
      </c>
      <c r="BE185" t="str">
        <f t="shared" si="376"/>
        <v>drink food hard low old</v>
      </c>
      <c r="BF185" t="str">
        <f t="shared" si="377"/>
        <v>Old Town</v>
      </c>
      <c r="BG185">
        <v>40.587395000000001</v>
      </c>
      <c r="BH185">
        <v>-105.078292</v>
      </c>
      <c r="BI185" t="str">
        <f t="shared" si="368"/>
        <v>[40.587395,-105.078292],</v>
      </c>
      <c r="BK185" t="str">
        <f>IF(BJ185&gt;0,"&lt;img src=@img/kidicon.png@&gt;","")</f>
        <v/>
      </c>
    </row>
    <row r="186" spans="2:64" ht="21" customHeight="1" x14ac:dyDescent="0.35">
      <c r="B186" t="s">
        <v>393</v>
      </c>
      <c r="C186" t="s">
        <v>418</v>
      </c>
      <c r="D186" t="s">
        <v>367</v>
      </c>
      <c r="E186" t="s">
        <v>423</v>
      </c>
      <c r="G186" s="6" t="s">
        <v>426</v>
      </c>
      <c r="H186">
        <v>1500</v>
      </c>
      <c r="I186">
        <v>1800</v>
      </c>
      <c r="J186">
        <v>1500</v>
      </c>
      <c r="K186">
        <v>1800</v>
      </c>
      <c r="L186">
        <v>1500</v>
      </c>
      <c r="M186">
        <v>1800</v>
      </c>
      <c r="N186">
        <v>1100</v>
      </c>
      <c r="O186">
        <v>2100</v>
      </c>
      <c r="P186">
        <v>1500</v>
      </c>
      <c r="Q186">
        <v>1800</v>
      </c>
      <c r="R186">
        <v>1500</v>
      </c>
      <c r="S186">
        <v>1800</v>
      </c>
      <c r="T186">
        <v>1500</v>
      </c>
      <c r="U186">
        <v>1800</v>
      </c>
      <c r="V186" t="s">
        <v>769</v>
      </c>
      <c r="W186">
        <f t="shared" si="327"/>
        <v>15</v>
      </c>
      <c r="X186">
        <f t="shared" si="328"/>
        <v>18</v>
      </c>
      <c r="Y186">
        <f t="shared" si="329"/>
        <v>15</v>
      </c>
      <c r="Z186">
        <f t="shared" si="330"/>
        <v>18</v>
      </c>
      <c r="AA186">
        <f t="shared" si="331"/>
        <v>15</v>
      </c>
      <c r="AB186">
        <f t="shared" si="332"/>
        <v>18</v>
      </c>
      <c r="AC186">
        <f t="shared" si="333"/>
        <v>11</v>
      </c>
      <c r="AD186">
        <f t="shared" si="334"/>
        <v>21</v>
      </c>
      <c r="AE186">
        <f t="shared" si="380"/>
        <v>15</v>
      </c>
      <c r="AF186">
        <f t="shared" si="381"/>
        <v>18</v>
      </c>
      <c r="AG186">
        <f t="shared" si="335"/>
        <v>15</v>
      </c>
      <c r="AH186">
        <f t="shared" si="336"/>
        <v>18</v>
      </c>
      <c r="AI186">
        <f t="shared" si="337"/>
        <v>15</v>
      </c>
      <c r="AJ186">
        <f t="shared" si="338"/>
        <v>18</v>
      </c>
      <c r="AK186" t="str">
        <f t="shared" si="317"/>
        <v>3pm-6pm</v>
      </c>
      <c r="AL186" t="str">
        <f t="shared" si="318"/>
        <v>3pm-6pm</v>
      </c>
      <c r="AM186" t="str">
        <f t="shared" si="319"/>
        <v>3pm-6pm</v>
      </c>
      <c r="AN186" t="str">
        <f t="shared" si="320"/>
        <v>11am-9pm</v>
      </c>
      <c r="AO186" t="str">
        <f t="shared" si="321"/>
        <v>3pm-6pm</v>
      </c>
      <c r="AP186" t="str">
        <f t="shared" si="322"/>
        <v>3pm-6pm</v>
      </c>
      <c r="AQ186" t="str">
        <f t="shared" si="323"/>
        <v>3pm-6pm</v>
      </c>
      <c r="AR186" t="s">
        <v>394</v>
      </c>
      <c r="AS186" t="s">
        <v>290</v>
      </c>
      <c r="AU186" t="s">
        <v>28</v>
      </c>
      <c r="AV186" s="3" t="s">
        <v>301</v>
      </c>
      <c r="AW186" s="3" t="s">
        <v>301</v>
      </c>
      <c r="AX186" s="4" t="str">
        <f t="shared" si="369"/>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6" t="str">
        <f t="shared" si="370"/>
        <v>&lt;img src=@img/outdoor.png@&gt;</v>
      </c>
      <c r="AZ186" t="str">
        <f t="shared" si="371"/>
        <v/>
      </c>
      <c r="BA186" t="str">
        <f t="shared" si="372"/>
        <v>&lt;img src=@img/medium.png@&gt;</v>
      </c>
      <c r="BB186" t="str">
        <f t="shared" si="373"/>
        <v>&lt;img src=@img/drinkicon.png@&gt;</v>
      </c>
      <c r="BC186" t="str">
        <f t="shared" si="374"/>
        <v>&lt;img src=@img/foodicon.png@&gt;</v>
      </c>
      <c r="BD186" t="str">
        <f t="shared" si="375"/>
        <v>&lt;img src=@img/outdoor.png@&gt;&lt;img src=@img/medium.png@&gt;&lt;img src=@img/drinkicon.png@&gt;&lt;img src=@img/foodicon.png@&gt;</v>
      </c>
      <c r="BE186" t="str">
        <f t="shared" si="376"/>
        <v>outdoor drink food medium med old</v>
      </c>
      <c r="BF186" t="str">
        <f t="shared" si="377"/>
        <v>Old Town</v>
      </c>
      <c r="BG186">
        <v>40.589368999999998</v>
      </c>
      <c r="BH186">
        <v>-105.07445800000001</v>
      </c>
      <c r="BI186" t="str">
        <f t="shared" si="368"/>
        <v>[40.589369,-105.074458],</v>
      </c>
      <c r="BK186" t="str">
        <f>IF(BJ186&gt;0,"&lt;img src=@img/kidicon.png@&gt;","")</f>
        <v/>
      </c>
    </row>
    <row r="187" spans="2:64" ht="21" customHeight="1" x14ac:dyDescent="0.35">
      <c r="B187" t="s">
        <v>704</v>
      </c>
      <c r="C187" t="s">
        <v>418</v>
      </c>
      <c r="E187" t="s">
        <v>423</v>
      </c>
      <c r="G187" s="6" t="s">
        <v>713</v>
      </c>
      <c r="W187" t="str">
        <f t="shared" ref="W187:W197" si="382">IF(H187&gt;0,H187/100,"")</f>
        <v/>
      </c>
      <c r="X187" t="str">
        <f t="shared" ref="X187:X197" si="383">IF(I187&gt;0,I187/100,"")</f>
        <v/>
      </c>
      <c r="Y187" t="str">
        <f t="shared" ref="Y187:Y197" si="384">IF(J187&gt;0,J187/100,"")</f>
        <v/>
      </c>
      <c r="Z187" t="str">
        <f t="shared" ref="Z187:Z197" si="385">IF(K187&gt;0,K187/100,"")</f>
        <v/>
      </c>
      <c r="AA187" t="str">
        <f t="shared" ref="AA187:AA197" si="386">IF(L187&gt;0,L187/100,"")</f>
        <v/>
      </c>
      <c r="AB187" t="str">
        <f t="shared" ref="AB187:AB197" si="387">IF(M187&gt;0,M187/100,"")</f>
        <v/>
      </c>
      <c r="AC187" t="str">
        <f t="shared" ref="AC187:AC197" si="388">IF(N187&gt;0,N187/100,"")</f>
        <v/>
      </c>
      <c r="AD187" t="str">
        <f t="shared" ref="AD187:AD197" si="389">IF(O187&gt;0,O187/100,"")</f>
        <v/>
      </c>
      <c r="AG187" t="str">
        <f t="shared" ref="AG187:AG197" si="390">IF(R187&gt;0,R187/100,"")</f>
        <v/>
      </c>
      <c r="AH187" t="str">
        <f t="shared" ref="AH187:AH197" si="391">IF(S187&gt;0,S187/100,"")</f>
        <v/>
      </c>
      <c r="AI187" t="str">
        <f t="shared" ref="AI187:AI197" si="392">IF(T187&gt;0,T187/100,"")</f>
        <v/>
      </c>
      <c r="AJ187" t="str">
        <f t="shared" ref="AJ187:AJ197" si="393">IF(U187&gt;0,U187/100,"")</f>
        <v/>
      </c>
      <c r="AK187" t="str">
        <f t="shared" si="317"/>
        <v/>
      </c>
      <c r="AL187" t="str">
        <f t="shared" si="318"/>
        <v/>
      </c>
      <c r="AM187" t="str">
        <f t="shared" si="319"/>
        <v/>
      </c>
      <c r="AN187" t="str">
        <f t="shared" si="320"/>
        <v/>
      </c>
      <c r="AO187" t="str">
        <f t="shared" si="321"/>
        <v/>
      </c>
      <c r="AP187" t="str">
        <f t="shared" si="322"/>
        <v/>
      </c>
      <c r="AQ187" t="str">
        <f t="shared" si="323"/>
        <v/>
      </c>
      <c r="AR187" t="s">
        <v>714</v>
      </c>
      <c r="AU187" t="s">
        <v>294</v>
      </c>
      <c r="AV187" s="3" t="s">
        <v>302</v>
      </c>
      <c r="AW187" s="3" t="s">
        <v>302</v>
      </c>
      <c r="AX187" s="4" t="str">
        <f t="shared" si="369"/>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7" t="str">
        <f t="shared" si="370"/>
        <v/>
      </c>
      <c r="AZ187" t="str">
        <f t="shared" si="371"/>
        <v/>
      </c>
      <c r="BA187" t="str">
        <f t="shared" si="372"/>
        <v>&lt;img src=@img/easy.png@&gt;</v>
      </c>
      <c r="BB187" t="str">
        <f t="shared" si="373"/>
        <v/>
      </c>
      <c r="BC187" t="str">
        <f t="shared" si="374"/>
        <v/>
      </c>
      <c r="BD187" t="str">
        <f t="shared" si="375"/>
        <v>&lt;img src=@img/easy.png@&gt;</v>
      </c>
      <c r="BE187" t="str">
        <f t="shared" si="376"/>
        <v>easy med old</v>
      </c>
      <c r="BF187" t="str">
        <f t="shared" si="377"/>
        <v>Old Town</v>
      </c>
      <c r="BG187">
        <v>40.523972999999998</v>
      </c>
      <c r="BH187">
        <v>-105.025125</v>
      </c>
      <c r="BI187" t="str">
        <f t="shared" si="368"/>
        <v>[40.523973,-105.025125],</v>
      </c>
    </row>
    <row r="188" spans="2:64" ht="21" customHeight="1" x14ac:dyDescent="0.35">
      <c r="B188" t="s">
        <v>702</v>
      </c>
      <c r="C188" t="s">
        <v>418</v>
      </c>
      <c r="E188" t="s">
        <v>54</v>
      </c>
      <c r="G188" t="s">
        <v>709</v>
      </c>
      <c r="J188">
        <v>1500</v>
      </c>
      <c r="K188">
        <v>1800</v>
      </c>
      <c r="L188">
        <v>1500</v>
      </c>
      <c r="M188">
        <v>1800</v>
      </c>
      <c r="N188">
        <v>1500</v>
      </c>
      <c r="O188">
        <v>1800</v>
      </c>
      <c r="P188">
        <v>1500</v>
      </c>
      <c r="Q188">
        <v>1800</v>
      </c>
      <c r="R188">
        <v>1500</v>
      </c>
      <c r="S188">
        <v>1800</v>
      </c>
      <c r="V188" t="s">
        <v>792</v>
      </c>
      <c r="W188" t="str">
        <f t="shared" si="382"/>
        <v/>
      </c>
      <c r="X188" t="str">
        <f t="shared" si="383"/>
        <v/>
      </c>
      <c r="Y188">
        <f t="shared" si="384"/>
        <v>15</v>
      </c>
      <c r="Z188">
        <f t="shared" si="385"/>
        <v>18</v>
      </c>
      <c r="AA188">
        <f t="shared" si="386"/>
        <v>15</v>
      </c>
      <c r="AB188">
        <f t="shared" si="387"/>
        <v>18</v>
      </c>
      <c r="AC188">
        <f t="shared" si="388"/>
        <v>15</v>
      </c>
      <c r="AD188">
        <f t="shared" si="389"/>
        <v>18</v>
      </c>
      <c r="AG188">
        <f t="shared" si="390"/>
        <v>15</v>
      </c>
      <c r="AH188">
        <f t="shared" si="391"/>
        <v>18</v>
      </c>
      <c r="AI188" t="str">
        <f t="shared" si="392"/>
        <v/>
      </c>
      <c r="AJ188" t="str">
        <f t="shared" si="393"/>
        <v/>
      </c>
      <c r="AK188" t="str">
        <f t="shared" si="317"/>
        <v/>
      </c>
      <c r="AL188" t="str">
        <f t="shared" si="318"/>
        <v>3pm-6pm</v>
      </c>
      <c r="AM188" t="str">
        <f t="shared" si="319"/>
        <v>3pm-6pm</v>
      </c>
      <c r="AN188" t="str">
        <f t="shared" si="320"/>
        <v>3pm-6pm</v>
      </c>
      <c r="AO188" t="str">
        <f t="shared" si="321"/>
        <v>am-am</v>
      </c>
      <c r="AP188" t="str">
        <f t="shared" si="322"/>
        <v>3pm-6pm</v>
      </c>
      <c r="AQ188" t="str">
        <f t="shared" si="323"/>
        <v/>
      </c>
      <c r="AR188" t="s">
        <v>710</v>
      </c>
      <c r="AS188" t="s">
        <v>290</v>
      </c>
      <c r="AU188" t="s">
        <v>28</v>
      </c>
      <c r="AV188" s="3" t="s">
        <v>301</v>
      </c>
      <c r="AW188" s="3" t="s">
        <v>302</v>
      </c>
      <c r="AX188" s="4" t="str">
        <f t="shared" si="369"/>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8" t="str">
        <f t="shared" si="370"/>
        <v>&lt;img src=@img/outdoor.png@&gt;</v>
      </c>
      <c r="AZ188" t="str">
        <f t="shared" si="371"/>
        <v/>
      </c>
      <c r="BA188" t="str">
        <f t="shared" si="372"/>
        <v>&lt;img src=@img/medium.png@&gt;</v>
      </c>
      <c r="BB188" t="str">
        <f t="shared" si="373"/>
        <v>&lt;img src=@img/drinkicon.png@&gt;</v>
      </c>
      <c r="BC188" t="str">
        <f t="shared" si="374"/>
        <v/>
      </c>
      <c r="BD188" t="str">
        <f t="shared" si="375"/>
        <v>&lt;img src=@img/outdoor.png@&gt;&lt;img src=@img/medium.png@&gt;&lt;img src=@img/drinkicon.png@&gt;</v>
      </c>
      <c r="BE188" t="str">
        <f t="shared" si="376"/>
        <v>outdoor drink medium low old</v>
      </c>
      <c r="BF188" t="str">
        <f t="shared" si="377"/>
        <v>Old Town</v>
      </c>
      <c r="BG188">
        <v>40.589424999999999</v>
      </c>
      <c r="BH188">
        <v>-105.076553</v>
      </c>
      <c r="BI188" t="str">
        <f t="shared" si="368"/>
        <v>[40.589425,-105.076553],</v>
      </c>
    </row>
    <row r="189" spans="2:64" ht="21" customHeight="1" x14ac:dyDescent="0.35">
      <c r="B189" t="s">
        <v>605</v>
      </c>
      <c r="C189" t="s">
        <v>421</v>
      </c>
      <c r="G189" s="6" t="s">
        <v>606</v>
      </c>
      <c r="W189" t="str">
        <f t="shared" si="382"/>
        <v/>
      </c>
      <c r="X189" t="str">
        <f t="shared" si="383"/>
        <v/>
      </c>
      <c r="Y189" t="str">
        <f t="shared" si="384"/>
        <v/>
      </c>
      <c r="Z189" t="str">
        <f t="shared" si="385"/>
        <v/>
      </c>
      <c r="AA189" t="str">
        <f t="shared" si="386"/>
        <v/>
      </c>
      <c r="AB189" t="str">
        <f t="shared" si="387"/>
        <v/>
      </c>
      <c r="AC189" t="str">
        <f t="shared" si="388"/>
        <v/>
      </c>
      <c r="AD189" t="str">
        <f t="shared" si="389"/>
        <v/>
      </c>
      <c r="AE189" t="str">
        <f t="shared" ref="AE189:AF192" si="394">IF(P189&gt;0,P189/100,"")</f>
        <v/>
      </c>
      <c r="AF189" t="str">
        <f t="shared" si="394"/>
        <v/>
      </c>
      <c r="AG189" t="str">
        <f t="shared" si="390"/>
        <v/>
      </c>
      <c r="AH189" t="str">
        <f t="shared" si="391"/>
        <v/>
      </c>
      <c r="AI189" t="str">
        <f t="shared" si="392"/>
        <v/>
      </c>
      <c r="AJ189" t="str">
        <f t="shared" si="393"/>
        <v/>
      </c>
      <c r="AK189" t="str">
        <f t="shared" si="317"/>
        <v/>
      </c>
      <c r="AL189" t="str">
        <f t="shared" si="318"/>
        <v/>
      </c>
      <c r="AM189" t="str">
        <f t="shared" si="319"/>
        <v/>
      </c>
      <c r="AN189" t="str">
        <f t="shared" si="320"/>
        <v/>
      </c>
      <c r="AO189" t="str">
        <f t="shared" si="321"/>
        <v/>
      </c>
      <c r="AP189" t="str">
        <f t="shared" si="322"/>
        <v/>
      </c>
      <c r="AQ189" t="str">
        <f t="shared" si="323"/>
        <v/>
      </c>
      <c r="AR189" s="11" t="s">
        <v>607</v>
      </c>
      <c r="AU189" t="s">
        <v>28</v>
      </c>
      <c r="AV189" s="3" t="s">
        <v>302</v>
      </c>
      <c r="AW189" s="3" t="s">
        <v>302</v>
      </c>
      <c r="AX189" s="4" t="str">
        <f t="shared" si="369"/>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89" t="str">
        <f t="shared" si="370"/>
        <v/>
      </c>
      <c r="AZ189" t="str">
        <f t="shared" si="371"/>
        <v/>
      </c>
      <c r="BA189" t="str">
        <f t="shared" si="372"/>
        <v>&lt;img src=@img/medium.png@&gt;</v>
      </c>
      <c r="BB189" t="str">
        <f t="shared" si="373"/>
        <v/>
      </c>
      <c r="BC189" t="str">
        <f t="shared" si="374"/>
        <v/>
      </c>
      <c r="BD189" t="str">
        <f t="shared" si="375"/>
        <v>&lt;img src=@img/medium.png@&gt;</v>
      </c>
      <c r="BE189" t="str">
        <f t="shared" si="376"/>
        <v>medium  cwest</v>
      </c>
      <c r="BF189" t="str">
        <f t="shared" si="377"/>
        <v>Campus West</v>
      </c>
      <c r="BG189">
        <v>40.574289999999998</v>
      </c>
      <c r="BH189">
        <v>-105.0971</v>
      </c>
      <c r="BI189" t="str">
        <f t="shared" si="368"/>
        <v>[40.57429,-105.0971],</v>
      </c>
    </row>
    <row r="190" spans="2:64" ht="21" customHeight="1" x14ac:dyDescent="0.35">
      <c r="B190" t="s">
        <v>625</v>
      </c>
      <c r="E190" t="s">
        <v>423</v>
      </c>
      <c r="G190" t="s">
        <v>648</v>
      </c>
      <c r="W190" t="str">
        <f t="shared" si="382"/>
        <v/>
      </c>
      <c r="X190" t="str">
        <f t="shared" si="383"/>
        <v/>
      </c>
      <c r="Y190" t="str">
        <f t="shared" si="384"/>
        <v/>
      </c>
      <c r="Z190" t="str">
        <f t="shared" si="385"/>
        <v/>
      </c>
      <c r="AA190" t="str">
        <f t="shared" si="386"/>
        <v/>
      </c>
      <c r="AB190" t="str">
        <f t="shared" si="387"/>
        <v/>
      </c>
      <c r="AC190" t="str">
        <f t="shared" si="388"/>
        <v/>
      </c>
      <c r="AD190" t="str">
        <f t="shared" si="389"/>
        <v/>
      </c>
      <c r="AE190" t="str">
        <f t="shared" si="394"/>
        <v/>
      </c>
      <c r="AF190" t="str">
        <f t="shared" si="394"/>
        <v/>
      </c>
      <c r="AG190" t="str">
        <f t="shared" si="390"/>
        <v/>
      </c>
      <c r="AH190" t="str">
        <f t="shared" si="391"/>
        <v/>
      </c>
      <c r="AI190" t="str">
        <f t="shared" si="392"/>
        <v/>
      </c>
      <c r="AJ190" t="str">
        <f t="shared" si="393"/>
        <v/>
      </c>
      <c r="AK190" t="str">
        <f t="shared" si="317"/>
        <v/>
      </c>
      <c r="AL190" t="str">
        <f t="shared" si="318"/>
        <v/>
      </c>
      <c r="AM190" t="str">
        <f t="shared" si="319"/>
        <v/>
      </c>
      <c r="AN190" t="str">
        <f t="shared" si="320"/>
        <v/>
      </c>
      <c r="AO190" t="str">
        <f t="shared" si="321"/>
        <v/>
      </c>
      <c r="AP190" t="str">
        <f t="shared" si="322"/>
        <v/>
      </c>
      <c r="AQ190" t="str">
        <f t="shared" si="323"/>
        <v/>
      </c>
      <c r="AU190" t="s">
        <v>294</v>
      </c>
      <c r="AV190" s="3" t="s">
        <v>302</v>
      </c>
      <c r="AW190" s="3" t="s">
        <v>302</v>
      </c>
      <c r="AX190" s="4" t="str">
        <f t="shared" si="369"/>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90" t="str">
        <f t="shared" si="370"/>
        <v/>
      </c>
      <c r="AZ190" t="str">
        <f t="shared" si="371"/>
        <v/>
      </c>
      <c r="BA190" t="str">
        <f t="shared" si="372"/>
        <v>&lt;img src=@img/easy.png@&gt;</v>
      </c>
      <c r="BB190" t="str">
        <f t="shared" si="373"/>
        <v/>
      </c>
      <c r="BC190" t="str">
        <f t="shared" si="374"/>
        <v/>
      </c>
      <c r="BD190" t="str">
        <f t="shared" si="375"/>
        <v>&lt;img src=@img/easy.png@&gt;</v>
      </c>
      <c r="BE190" t="str">
        <f t="shared" si="376"/>
        <v xml:space="preserve">easy med </v>
      </c>
      <c r="BF190" t="str">
        <f t="shared" si="377"/>
        <v/>
      </c>
      <c r="BG190">
        <v>40.552579999999999</v>
      </c>
      <c r="BH190">
        <v>-105.09672999999999</v>
      </c>
      <c r="BI190" t="str">
        <f t="shared" si="368"/>
        <v>[40.55258,-105.09673],</v>
      </c>
    </row>
    <row r="191" spans="2:64" ht="21" customHeight="1" x14ac:dyDescent="0.35">
      <c r="B191" t="s">
        <v>128</v>
      </c>
      <c r="C191" t="s">
        <v>303</v>
      </c>
      <c r="D191" t="s">
        <v>129</v>
      </c>
      <c r="E191" t="s">
        <v>54</v>
      </c>
      <c r="G191" s="1" t="s">
        <v>130</v>
      </c>
      <c r="W191" t="str">
        <f t="shared" si="382"/>
        <v/>
      </c>
      <c r="X191" t="str">
        <f t="shared" si="383"/>
        <v/>
      </c>
      <c r="Y191" t="str">
        <f t="shared" si="384"/>
        <v/>
      </c>
      <c r="Z191" t="str">
        <f t="shared" si="385"/>
        <v/>
      </c>
      <c r="AA191" t="str">
        <f t="shared" si="386"/>
        <v/>
      </c>
      <c r="AB191" t="str">
        <f t="shared" si="387"/>
        <v/>
      </c>
      <c r="AC191" t="str">
        <f t="shared" si="388"/>
        <v/>
      </c>
      <c r="AD191" t="str">
        <f t="shared" si="389"/>
        <v/>
      </c>
      <c r="AE191" t="str">
        <f t="shared" si="394"/>
        <v/>
      </c>
      <c r="AF191" t="str">
        <f t="shared" si="394"/>
        <v/>
      </c>
      <c r="AG191" t="str">
        <f t="shared" si="390"/>
        <v/>
      </c>
      <c r="AH191" t="str">
        <f t="shared" si="391"/>
        <v/>
      </c>
      <c r="AI191" t="str">
        <f t="shared" si="392"/>
        <v/>
      </c>
      <c r="AJ191" t="str">
        <f t="shared" si="393"/>
        <v/>
      </c>
      <c r="AK191" t="str">
        <f t="shared" si="317"/>
        <v/>
      </c>
      <c r="AL191" t="str">
        <f t="shared" si="318"/>
        <v/>
      </c>
      <c r="AM191" t="str">
        <f t="shared" si="319"/>
        <v/>
      </c>
      <c r="AN191" t="str">
        <f t="shared" si="320"/>
        <v/>
      </c>
      <c r="AO191" t="str">
        <f t="shared" si="321"/>
        <v/>
      </c>
      <c r="AP191" t="str">
        <f t="shared" si="322"/>
        <v/>
      </c>
      <c r="AQ191" t="str">
        <f t="shared" si="323"/>
        <v/>
      </c>
      <c r="AR191" s="2" t="s">
        <v>324</v>
      </c>
      <c r="AS191" t="s">
        <v>290</v>
      </c>
      <c r="AT191" t="s">
        <v>300</v>
      </c>
      <c r="AU191" t="s">
        <v>28</v>
      </c>
      <c r="AV191" s="3" t="s">
        <v>302</v>
      </c>
      <c r="AW191" s="3" t="s">
        <v>302</v>
      </c>
      <c r="AX191" s="4" t="str">
        <f t="shared" si="369"/>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1" t="str">
        <f t="shared" si="370"/>
        <v>&lt;img src=@img/outdoor.png@&gt;</v>
      </c>
      <c r="AZ191" t="str">
        <f t="shared" si="371"/>
        <v>&lt;img src=@img/pets.png@&gt;</v>
      </c>
      <c r="BA191" t="str">
        <f t="shared" si="372"/>
        <v>&lt;img src=@img/medium.png@&gt;</v>
      </c>
      <c r="BB191" t="str">
        <f t="shared" si="373"/>
        <v/>
      </c>
      <c r="BC191" t="str">
        <f t="shared" si="374"/>
        <v/>
      </c>
      <c r="BD191" t="str">
        <f t="shared" si="375"/>
        <v>&lt;img src=@img/outdoor.png@&gt;&lt;img src=@img/pets.png@&gt;&lt;img src=@img/medium.png@&gt;</v>
      </c>
      <c r="BE191" t="str">
        <f t="shared" si="376"/>
        <v>outdoor pet medium low campus</v>
      </c>
      <c r="BF191" t="str">
        <f t="shared" si="377"/>
        <v>Near Campus</v>
      </c>
      <c r="BG191">
        <v>40.568157999999997</v>
      </c>
      <c r="BH191">
        <v>-105.076488</v>
      </c>
      <c r="BI191" t="str">
        <f t="shared" si="368"/>
        <v>[40.568158,-105.076488],</v>
      </c>
      <c r="BK191" t="str">
        <f>IF(BJ191&gt;0,"&lt;img src=@img/kidicon.png@&gt;","")</f>
        <v/>
      </c>
    </row>
    <row r="192" spans="2:64" ht="21" customHeight="1" x14ac:dyDescent="0.35">
      <c r="B192" t="s">
        <v>519</v>
      </c>
      <c r="C192" t="s">
        <v>304</v>
      </c>
      <c r="D192" t="s">
        <v>367</v>
      </c>
      <c r="E192" t="s">
        <v>423</v>
      </c>
      <c r="G192" s="1" t="s">
        <v>520</v>
      </c>
      <c r="H192">
        <v>930</v>
      </c>
      <c r="I192">
        <v>2400</v>
      </c>
      <c r="J192">
        <v>1100</v>
      </c>
      <c r="K192">
        <v>2400</v>
      </c>
      <c r="L192">
        <v>1100</v>
      </c>
      <c r="M192">
        <v>2400</v>
      </c>
      <c r="N192">
        <v>1100</v>
      </c>
      <c r="O192">
        <v>2400</v>
      </c>
      <c r="P192">
        <v>1100</v>
      </c>
      <c r="Q192">
        <v>2400</v>
      </c>
      <c r="R192">
        <v>1100</v>
      </c>
      <c r="S192">
        <v>2400</v>
      </c>
      <c r="T192">
        <v>930</v>
      </c>
      <c r="U192">
        <v>200</v>
      </c>
      <c r="V192" t="s">
        <v>782</v>
      </c>
      <c r="W192">
        <f t="shared" si="382"/>
        <v>9.3000000000000007</v>
      </c>
      <c r="X192">
        <f t="shared" si="383"/>
        <v>24</v>
      </c>
      <c r="Y192">
        <f t="shared" si="384"/>
        <v>11</v>
      </c>
      <c r="Z192">
        <f t="shared" si="385"/>
        <v>24</v>
      </c>
      <c r="AA192">
        <f t="shared" si="386"/>
        <v>11</v>
      </c>
      <c r="AB192">
        <f t="shared" si="387"/>
        <v>24</v>
      </c>
      <c r="AC192">
        <f t="shared" si="388"/>
        <v>11</v>
      </c>
      <c r="AD192">
        <f t="shared" si="389"/>
        <v>24</v>
      </c>
      <c r="AE192">
        <f t="shared" si="394"/>
        <v>11</v>
      </c>
      <c r="AF192">
        <f t="shared" si="394"/>
        <v>24</v>
      </c>
      <c r="AG192">
        <f t="shared" si="390"/>
        <v>11</v>
      </c>
      <c r="AH192">
        <f t="shared" si="391"/>
        <v>24</v>
      </c>
      <c r="AI192">
        <f t="shared" si="392"/>
        <v>9.3000000000000007</v>
      </c>
      <c r="AJ192">
        <f t="shared" si="393"/>
        <v>2</v>
      </c>
      <c r="AK192" t="str">
        <f t="shared" si="317"/>
        <v>9.3am-12am</v>
      </c>
      <c r="AL192" t="str">
        <f t="shared" si="318"/>
        <v>11am-12am</v>
      </c>
      <c r="AM192" t="str">
        <f t="shared" si="319"/>
        <v>11am-12am</v>
      </c>
      <c r="AN192" t="str">
        <f t="shared" si="320"/>
        <v>11am-12am</v>
      </c>
      <c r="AO192" t="str">
        <f t="shared" si="321"/>
        <v>11am-12am</v>
      </c>
      <c r="AP192" t="str">
        <f t="shared" si="322"/>
        <v>11am-12am</v>
      </c>
      <c r="AQ192" t="str">
        <f t="shared" si="323"/>
        <v>9.3am-2am</v>
      </c>
      <c r="AR192" s="11" t="s">
        <v>521</v>
      </c>
      <c r="AS192" t="s">
        <v>290</v>
      </c>
      <c r="AU192" t="s">
        <v>294</v>
      </c>
      <c r="AV192" s="3" t="s">
        <v>301</v>
      </c>
      <c r="AW192" s="3" t="s">
        <v>301</v>
      </c>
      <c r="AX192" s="4" t="str">
        <f t="shared" si="369"/>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2" t="str">
        <f t="shared" si="370"/>
        <v>&lt;img src=@img/outdoor.png@&gt;</v>
      </c>
      <c r="AZ192" t="str">
        <f t="shared" si="371"/>
        <v/>
      </c>
      <c r="BA192" t="str">
        <f t="shared" si="372"/>
        <v>&lt;img src=@img/easy.png@&gt;</v>
      </c>
      <c r="BB192" t="str">
        <f t="shared" si="373"/>
        <v>&lt;img src=@img/drinkicon.png@&gt;</v>
      </c>
      <c r="BC192" t="str">
        <f t="shared" si="374"/>
        <v>&lt;img src=@img/foodicon.png@&gt;</v>
      </c>
      <c r="BD192" t="str">
        <f t="shared" si="375"/>
        <v>&lt;img src=@img/outdoor.png@&gt;&lt;img src=@img/easy.png@&gt;&lt;img src=@img/drinkicon.png@&gt;&lt;img src=@img/foodicon.png@&gt;</v>
      </c>
      <c r="BE192" t="str">
        <f t="shared" si="376"/>
        <v>outdoor drink food easy med midtown</v>
      </c>
      <c r="BF192" t="str">
        <f t="shared" si="377"/>
        <v>Midtown</v>
      </c>
      <c r="BG192">
        <v>40.551969999999997</v>
      </c>
      <c r="BH192">
        <v>-105.03718000000001</v>
      </c>
      <c r="BI192" t="str">
        <f t="shared" si="368"/>
        <v>[40.55197,-105.03718],</v>
      </c>
    </row>
    <row r="193" spans="2:63" ht="21" customHeight="1" x14ac:dyDescent="0.35">
      <c r="B193" t="s">
        <v>608</v>
      </c>
      <c r="C193" t="s">
        <v>304</v>
      </c>
      <c r="G193" s="6" t="s">
        <v>609</v>
      </c>
      <c r="J193">
        <v>1100</v>
      </c>
      <c r="K193">
        <v>2400</v>
      </c>
      <c r="L193">
        <v>1100</v>
      </c>
      <c r="M193">
        <v>2400</v>
      </c>
      <c r="N193">
        <v>1100</v>
      </c>
      <c r="O193">
        <v>2400</v>
      </c>
      <c r="V193" t="s">
        <v>781</v>
      </c>
      <c r="W193" t="str">
        <f t="shared" si="382"/>
        <v/>
      </c>
      <c r="X193" t="str">
        <f t="shared" si="383"/>
        <v/>
      </c>
      <c r="Y193">
        <f t="shared" si="384"/>
        <v>11</v>
      </c>
      <c r="Z193">
        <f t="shared" si="385"/>
        <v>24</v>
      </c>
      <c r="AA193">
        <f t="shared" si="386"/>
        <v>11</v>
      </c>
      <c r="AB193">
        <f t="shared" si="387"/>
        <v>24</v>
      </c>
      <c r="AC193">
        <f t="shared" si="388"/>
        <v>11</v>
      </c>
      <c r="AD193">
        <f t="shared" si="389"/>
        <v>24</v>
      </c>
      <c r="AG193" t="str">
        <f t="shared" si="390"/>
        <v/>
      </c>
      <c r="AH193" t="str">
        <f t="shared" si="391"/>
        <v/>
      </c>
      <c r="AI193" t="str">
        <f t="shared" si="392"/>
        <v/>
      </c>
      <c r="AJ193" t="str">
        <f t="shared" si="393"/>
        <v/>
      </c>
      <c r="AK193" t="str">
        <f t="shared" si="317"/>
        <v/>
      </c>
      <c r="AL193" t="str">
        <f t="shared" si="318"/>
        <v>11am-12am</v>
      </c>
      <c r="AM193" t="str">
        <f t="shared" si="319"/>
        <v>11am-12am</v>
      </c>
      <c r="AN193" t="str">
        <f t="shared" si="320"/>
        <v>11am-12am</v>
      </c>
      <c r="AO193" t="str">
        <f t="shared" si="321"/>
        <v/>
      </c>
      <c r="AP193" t="str">
        <f t="shared" si="322"/>
        <v/>
      </c>
      <c r="AQ193" t="str">
        <f t="shared" si="323"/>
        <v/>
      </c>
      <c r="AR193" s="11" t="s">
        <v>610</v>
      </c>
      <c r="AU193" t="s">
        <v>294</v>
      </c>
      <c r="AV193" s="3" t="s">
        <v>302</v>
      </c>
      <c r="AW193" s="3" t="s">
        <v>301</v>
      </c>
      <c r="AX193" s="4" t="str">
        <f t="shared" si="369"/>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3" t="str">
        <f t="shared" si="370"/>
        <v/>
      </c>
      <c r="AZ193" t="str">
        <f t="shared" si="371"/>
        <v/>
      </c>
      <c r="BA193" t="str">
        <f t="shared" si="372"/>
        <v>&lt;img src=@img/easy.png@&gt;</v>
      </c>
      <c r="BB193" t="str">
        <f t="shared" si="373"/>
        <v/>
      </c>
      <c r="BC193" t="str">
        <f t="shared" si="374"/>
        <v>&lt;img src=@img/foodicon.png@&gt;</v>
      </c>
      <c r="BD193" t="str">
        <f t="shared" si="375"/>
        <v>&lt;img src=@img/easy.png@&gt;&lt;img src=@img/foodicon.png@&gt;</v>
      </c>
      <c r="BE193" t="str">
        <f t="shared" si="376"/>
        <v>food easy  midtown</v>
      </c>
      <c r="BF193" t="str">
        <f t="shared" si="377"/>
        <v>Midtown</v>
      </c>
      <c r="BG193">
        <v>40.57358</v>
      </c>
      <c r="BH193">
        <v>-105.05826</v>
      </c>
      <c r="BI193" t="str">
        <f t="shared" si="368"/>
        <v>[40.57358,-105.05826],</v>
      </c>
    </row>
    <row r="194" spans="2:63" ht="21" customHeight="1" x14ac:dyDescent="0.35">
      <c r="B194" t="s">
        <v>222</v>
      </c>
      <c r="C194" t="s">
        <v>418</v>
      </c>
      <c r="D194" t="s">
        <v>147</v>
      </c>
      <c r="E194" t="s">
        <v>423</v>
      </c>
      <c r="G194" t="s">
        <v>223</v>
      </c>
      <c r="W194" t="str">
        <f t="shared" si="382"/>
        <v/>
      </c>
      <c r="X194" t="str">
        <f t="shared" si="383"/>
        <v/>
      </c>
      <c r="Y194" t="str">
        <f t="shared" si="384"/>
        <v/>
      </c>
      <c r="Z194" t="str">
        <f t="shared" si="385"/>
        <v/>
      </c>
      <c r="AA194" t="str">
        <f t="shared" si="386"/>
        <v/>
      </c>
      <c r="AB194" t="str">
        <f t="shared" si="387"/>
        <v/>
      </c>
      <c r="AC194" t="str">
        <f t="shared" si="388"/>
        <v/>
      </c>
      <c r="AD194" t="str">
        <f t="shared" si="389"/>
        <v/>
      </c>
      <c r="AG194" t="str">
        <f t="shared" si="390"/>
        <v/>
      </c>
      <c r="AH194" t="str">
        <f t="shared" si="391"/>
        <v/>
      </c>
      <c r="AI194" t="str">
        <f t="shared" si="392"/>
        <v/>
      </c>
      <c r="AJ194" t="str">
        <f t="shared" si="393"/>
        <v/>
      </c>
      <c r="AK194" t="str">
        <f t="shared" si="317"/>
        <v/>
      </c>
      <c r="AL194" t="str">
        <f t="shared" si="318"/>
        <v/>
      </c>
      <c r="AM194" t="str">
        <f t="shared" si="319"/>
        <v/>
      </c>
      <c r="AN194" t="str">
        <f t="shared" si="320"/>
        <v/>
      </c>
      <c r="AO194" t="str">
        <f t="shared" si="321"/>
        <v/>
      </c>
      <c r="AP194" t="str">
        <f t="shared" si="322"/>
        <v/>
      </c>
      <c r="AQ194" t="str">
        <f t="shared" si="323"/>
        <v/>
      </c>
      <c r="AR194" s="5" t="s">
        <v>260</v>
      </c>
      <c r="AU194" t="s">
        <v>28</v>
      </c>
      <c r="AV194" s="3" t="s">
        <v>302</v>
      </c>
      <c r="AW194" s="3" t="s">
        <v>302</v>
      </c>
      <c r="AX194" s="4" t="str">
        <f t="shared" si="369"/>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4" t="str">
        <f t="shared" si="370"/>
        <v/>
      </c>
      <c r="AZ194" t="str">
        <f t="shared" si="371"/>
        <v/>
      </c>
      <c r="BA194" t="str">
        <f t="shared" si="372"/>
        <v>&lt;img src=@img/medium.png@&gt;</v>
      </c>
      <c r="BB194" t="str">
        <f t="shared" si="373"/>
        <v/>
      </c>
      <c r="BC194" t="str">
        <f t="shared" si="374"/>
        <v/>
      </c>
      <c r="BD194" t="str">
        <f t="shared" si="375"/>
        <v>&lt;img src=@img/medium.png@&gt;</v>
      </c>
      <c r="BE194" t="str">
        <f t="shared" si="376"/>
        <v>medium med old</v>
      </c>
      <c r="BF194" t="str">
        <f t="shared" si="377"/>
        <v>Old Town</v>
      </c>
      <c r="BG194">
        <v>40.590724000000002</v>
      </c>
      <c r="BH194">
        <v>-105.073266</v>
      </c>
      <c r="BI194" t="str">
        <f t="shared" si="368"/>
        <v>[40.590724,-105.073266],</v>
      </c>
      <c r="BK194" t="str">
        <f>IF(BJ194&gt;0,"&lt;img src=@img/kidicon.png@&gt;","")</f>
        <v/>
      </c>
    </row>
    <row r="195" spans="2:63" ht="21" customHeight="1" x14ac:dyDescent="0.35">
      <c r="B195" t="s">
        <v>49</v>
      </c>
      <c r="C195" t="s">
        <v>304</v>
      </c>
      <c r="D195" t="s">
        <v>50</v>
      </c>
      <c r="E195" t="s">
        <v>423</v>
      </c>
      <c r="G195" s="1" t="s">
        <v>51</v>
      </c>
      <c r="W195" t="str">
        <f t="shared" si="382"/>
        <v/>
      </c>
      <c r="X195" t="str">
        <f t="shared" si="383"/>
        <v/>
      </c>
      <c r="Y195" t="str">
        <f t="shared" si="384"/>
        <v/>
      </c>
      <c r="Z195" t="str">
        <f t="shared" si="385"/>
        <v/>
      </c>
      <c r="AA195" t="str">
        <f t="shared" si="386"/>
        <v/>
      </c>
      <c r="AB195" t="str">
        <f t="shared" si="387"/>
        <v/>
      </c>
      <c r="AC195" t="str">
        <f t="shared" si="388"/>
        <v/>
      </c>
      <c r="AD195" t="str">
        <f t="shared" si="389"/>
        <v/>
      </c>
      <c r="AG195" t="str">
        <f t="shared" si="390"/>
        <v/>
      </c>
      <c r="AH195" t="str">
        <f t="shared" si="391"/>
        <v/>
      </c>
      <c r="AI195" t="str">
        <f t="shared" si="392"/>
        <v/>
      </c>
      <c r="AJ195" t="str">
        <f t="shared" si="393"/>
        <v/>
      </c>
      <c r="AK195" t="str">
        <f t="shared" si="317"/>
        <v/>
      </c>
      <c r="AL195" t="str">
        <f t="shared" si="318"/>
        <v/>
      </c>
      <c r="AM195" t="str">
        <f t="shared" si="319"/>
        <v/>
      </c>
      <c r="AN195" t="str">
        <f t="shared" si="320"/>
        <v/>
      </c>
      <c r="AO195" t="str">
        <f t="shared" si="321"/>
        <v/>
      </c>
      <c r="AP195" t="str">
        <f t="shared" si="322"/>
        <v/>
      </c>
      <c r="AQ195" t="str">
        <f t="shared" si="323"/>
        <v/>
      </c>
      <c r="AR195" t="s">
        <v>234</v>
      </c>
      <c r="AU195" t="s">
        <v>294</v>
      </c>
      <c r="AV195" s="3" t="s">
        <v>302</v>
      </c>
      <c r="AW195" s="3" t="s">
        <v>302</v>
      </c>
      <c r="AX195" s="4" t="str">
        <f t="shared" si="369"/>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5" t="str">
        <f t="shared" si="370"/>
        <v/>
      </c>
      <c r="AZ195" t="str">
        <f t="shared" si="371"/>
        <v/>
      </c>
      <c r="BA195" t="str">
        <f t="shared" si="372"/>
        <v>&lt;img src=@img/easy.png@&gt;</v>
      </c>
      <c r="BB195" t="str">
        <f t="shared" si="373"/>
        <v/>
      </c>
      <c r="BC195" t="str">
        <f t="shared" si="374"/>
        <v/>
      </c>
      <c r="BD195" t="str">
        <f t="shared" si="375"/>
        <v>&lt;img src=@img/easy.png@&gt;</v>
      </c>
      <c r="BE195" t="str">
        <f t="shared" si="376"/>
        <v>easy med midtown</v>
      </c>
      <c r="BF195" t="str">
        <f t="shared" si="377"/>
        <v>Midtown</v>
      </c>
      <c r="BG195">
        <v>40.541967999999997</v>
      </c>
      <c r="BH195">
        <v>-105.079037</v>
      </c>
      <c r="BI195" t="str">
        <f t="shared" si="368"/>
        <v>[40.541968,-105.079037],</v>
      </c>
      <c r="BK195" t="str">
        <f>IF(BJ195&gt;0,"&lt;img src=@img/kidicon.png@&gt;","")</f>
        <v/>
      </c>
    </row>
    <row r="196" spans="2:63" ht="21" customHeight="1" x14ac:dyDescent="0.35">
      <c r="B196" t="s">
        <v>611</v>
      </c>
      <c r="C196" t="s">
        <v>421</v>
      </c>
      <c r="G196" s="6" t="s">
        <v>612</v>
      </c>
      <c r="W196" t="str">
        <f t="shared" si="382"/>
        <v/>
      </c>
      <c r="X196" t="str">
        <f t="shared" si="383"/>
        <v/>
      </c>
      <c r="Y196" t="str">
        <f t="shared" si="384"/>
        <v/>
      </c>
      <c r="Z196" t="str">
        <f t="shared" si="385"/>
        <v/>
      </c>
      <c r="AA196" t="str">
        <f t="shared" si="386"/>
        <v/>
      </c>
      <c r="AB196" t="str">
        <f t="shared" si="387"/>
        <v/>
      </c>
      <c r="AC196" t="str">
        <f t="shared" si="388"/>
        <v/>
      </c>
      <c r="AD196" t="str">
        <f t="shared" si="389"/>
        <v/>
      </c>
      <c r="AG196" t="str">
        <f t="shared" si="390"/>
        <v/>
      </c>
      <c r="AH196" t="str">
        <f t="shared" si="391"/>
        <v/>
      </c>
      <c r="AI196" t="str">
        <f t="shared" si="392"/>
        <v/>
      </c>
      <c r="AJ196" t="str">
        <f t="shared" si="393"/>
        <v/>
      </c>
      <c r="AK196" t="str">
        <f t="shared" si="317"/>
        <v/>
      </c>
      <c r="AL196" t="str">
        <f t="shared" si="318"/>
        <v/>
      </c>
      <c r="AM196" t="str">
        <f t="shared" si="319"/>
        <v/>
      </c>
      <c r="AN196" t="str">
        <f t="shared" si="320"/>
        <v/>
      </c>
      <c r="AO196" t="str">
        <f t="shared" si="321"/>
        <v/>
      </c>
      <c r="AP196" t="str">
        <f t="shared" si="322"/>
        <v/>
      </c>
      <c r="AQ196" t="str">
        <f t="shared" si="323"/>
        <v/>
      </c>
      <c r="AR196" s="11" t="s">
        <v>613</v>
      </c>
      <c r="AS196" t="s">
        <v>290</v>
      </c>
      <c r="AU196" t="s">
        <v>28</v>
      </c>
      <c r="AV196" s="3" t="s">
        <v>302</v>
      </c>
      <c r="AW196" s="3" t="s">
        <v>302</v>
      </c>
      <c r="AX196" s="4" t="str">
        <f t="shared" ref="AX196:AX197" si="395">CONCATENATE("{
    'name': """,B196,""",
    'area': ","""",C196,""",",
"'hours': {
      'sunday-start':","""",H196,"""",", 'sunday-end':","""",I196,"""",", 'monday-start':","""",J196,"""",", 'monday-end':","""",K196,"""",", 'tuesday-start':","""",L196,"""",", 'tuesday-end':","""",M196,""", 'wednesday-start':","""",N196,""", 'wednesday-end':","""",O196,""", 'thursday-start':","""",P196,""", 'thursday-end':","""",Q196,""", 'friday-start':","""",R196,""", 'friday-end':","""",S196,""", 'saturday-start':","""",T196,""", 'saturday-end':","""",U196,"""","},","  'description': ","""",V196,"""",", 'link':","""",AR196,"""",", 'pricing':","""",E196,"""",",   'phone-number': ","""",F196,"""",", 'address': ","""",G196,"""",", 'other-amenities': [","'",AS196,"','",AT196,"','",AU196,"'","]",", 'has-drink':",AV196,", 'has-food':",AW196,"},")</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6" t="str">
        <f t="shared" si="370"/>
        <v>&lt;img src=@img/outdoor.png@&gt;</v>
      </c>
      <c r="AZ196" t="str">
        <f t="shared" si="371"/>
        <v/>
      </c>
      <c r="BA196" t="str">
        <f t="shared" si="372"/>
        <v>&lt;img src=@img/medium.png@&gt;</v>
      </c>
      <c r="BB196" t="str">
        <f t="shared" si="373"/>
        <v/>
      </c>
      <c r="BC196" t="str">
        <f t="shared" si="374"/>
        <v/>
      </c>
      <c r="BD196" t="str">
        <f t="shared" ref="BD196:BD197" si="396">CONCATENATE(AY196,AZ196,BA196,BB196,BC196,BK196)</f>
        <v>&lt;img src=@img/outdoor.png@&gt;&lt;img src=@img/medium.png@&gt;</v>
      </c>
      <c r="BE196" t="str">
        <f t="shared" si="376"/>
        <v>outdoor medium  cwest</v>
      </c>
      <c r="BF196" t="str">
        <f t="shared" si="377"/>
        <v>Campus West</v>
      </c>
      <c r="BG196">
        <v>40.57488</v>
      </c>
      <c r="BH196">
        <v>-105.10039</v>
      </c>
      <c r="BI196" t="str">
        <f t="shared" ref="BI196:BI197" si="397">CONCATENATE("[",BG196,",",BH196,"],")</f>
        <v>[40.57488,-105.10039],</v>
      </c>
    </row>
    <row r="197" spans="2:63" ht="21" customHeight="1" x14ac:dyDescent="0.35">
      <c r="B197" t="s">
        <v>224</v>
      </c>
      <c r="C197" t="s">
        <v>420</v>
      </c>
      <c r="D197" t="s">
        <v>266</v>
      </c>
      <c r="E197" t="s">
        <v>423</v>
      </c>
      <c r="G197" t="s">
        <v>225</v>
      </c>
      <c r="J197">
        <v>1800</v>
      </c>
      <c r="K197">
        <v>2100</v>
      </c>
      <c r="L197">
        <v>1300</v>
      </c>
      <c r="M197">
        <v>1600</v>
      </c>
      <c r="V197" t="s">
        <v>736</v>
      </c>
      <c r="W197" t="str">
        <f t="shared" si="382"/>
        <v/>
      </c>
      <c r="X197" t="str">
        <f t="shared" si="383"/>
        <v/>
      </c>
      <c r="Y197">
        <f t="shared" si="384"/>
        <v>18</v>
      </c>
      <c r="Z197">
        <f t="shared" si="385"/>
        <v>21</v>
      </c>
      <c r="AA197">
        <f t="shared" si="386"/>
        <v>13</v>
      </c>
      <c r="AB197">
        <f t="shared" si="387"/>
        <v>16</v>
      </c>
      <c r="AC197" t="str">
        <f t="shared" si="388"/>
        <v/>
      </c>
      <c r="AD197" t="str">
        <f t="shared" si="389"/>
        <v/>
      </c>
      <c r="AG197" t="str">
        <f t="shared" si="390"/>
        <v/>
      </c>
      <c r="AH197" t="str">
        <f t="shared" si="391"/>
        <v/>
      </c>
      <c r="AI197" t="str">
        <f t="shared" si="392"/>
        <v/>
      </c>
      <c r="AJ197" t="str">
        <f t="shared" si="393"/>
        <v/>
      </c>
      <c r="AK197" t="str">
        <f t="shared" si="317"/>
        <v/>
      </c>
      <c r="AL197" t="str">
        <f t="shared" si="318"/>
        <v>6pm-9pm</v>
      </c>
      <c r="AM197" t="str">
        <f t="shared" si="319"/>
        <v>1pm-4pm</v>
      </c>
      <c r="AN197" t="str">
        <f t="shared" si="320"/>
        <v/>
      </c>
      <c r="AO197" t="str">
        <f t="shared" si="321"/>
        <v/>
      </c>
      <c r="AP197" t="str">
        <f t="shared" si="322"/>
        <v/>
      </c>
      <c r="AQ197" t="str">
        <f t="shared" si="323"/>
        <v/>
      </c>
      <c r="AR197" s="10" t="s">
        <v>352</v>
      </c>
      <c r="AS197" t="s">
        <v>290</v>
      </c>
      <c r="AT197" t="s">
        <v>300</v>
      </c>
      <c r="AU197" t="s">
        <v>28</v>
      </c>
      <c r="AV197" s="3" t="s">
        <v>301</v>
      </c>
      <c r="AW197" s="3" t="s">
        <v>302</v>
      </c>
      <c r="AX197" s="4" t="str">
        <f t="shared" si="395"/>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7" t="str">
        <f t="shared" si="370"/>
        <v>&lt;img src=@img/outdoor.png@&gt;</v>
      </c>
      <c r="AZ197" t="str">
        <f t="shared" si="371"/>
        <v>&lt;img src=@img/pets.png@&gt;</v>
      </c>
      <c r="BA197" t="str">
        <f t="shared" si="372"/>
        <v>&lt;img src=@img/medium.png@&gt;</v>
      </c>
      <c r="BB197" t="str">
        <f t="shared" si="373"/>
        <v>&lt;img src=@img/drinkicon.png@&gt;</v>
      </c>
      <c r="BC197" t="str">
        <f t="shared" si="374"/>
        <v/>
      </c>
      <c r="BD197" t="str">
        <f t="shared" si="396"/>
        <v>&lt;img src=@img/outdoor.png@&gt;&lt;img src=@img/pets.png@&gt;&lt;img src=@img/medium.png@&gt;&lt;img src=@img/drinkicon.png@&gt;</v>
      </c>
      <c r="BE197" t="str">
        <f t="shared" si="376"/>
        <v>outdoor pet drink medium med sfoco</v>
      </c>
      <c r="BF197" t="str">
        <f t="shared" si="377"/>
        <v>South Foco</v>
      </c>
      <c r="BG197">
        <v>40.522742000000001</v>
      </c>
      <c r="BH197">
        <v>-105.078374</v>
      </c>
      <c r="BI197" t="str">
        <f t="shared" si="397"/>
        <v>[40.522742,-105.078374],</v>
      </c>
      <c r="BK197" t="str">
        <f>IF(BJ197&gt;0,"&lt;img src=@img/kidicon.png@&gt;","")</f>
        <v/>
      </c>
    </row>
  </sheetData>
  <autoFilter ref="C2:C192" xr:uid="{00000000-0009-0000-0000-000000000000}"/>
  <sortState xmlns:xlrd2="http://schemas.microsoft.com/office/spreadsheetml/2017/richdata2" ref="B2:BL196">
    <sortCondition ref="B2:B196"/>
  </sortState>
  <hyperlinks>
    <hyperlink ref="G137" r:id="rId1" display="https://www.google.com/maps/dir/Current+Location/101 S. College Avenue, Fort Collins, CO 80524" xr:uid="{00000000-0004-0000-0000-000000000000}"/>
    <hyperlink ref="AR41" r:id="rId2" xr:uid="{00000000-0004-0000-0000-000001000000}"/>
    <hyperlink ref="AR98" r:id="rId3" xr:uid="{00000000-0004-0000-0000-000002000000}"/>
    <hyperlink ref="AR28" r:id="rId4" xr:uid="{00000000-0004-0000-0000-000003000000}"/>
    <hyperlink ref="AR115" r:id="rId5" xr:uid="{00000000-0004-0000-0000-000004000000}"/>
    <hyperlink ref="AR20" r:id="rId6" xr:uid="{00000000-0004-0000-0000-000005000000}"/>
    <hyperlink ref="AR8" r:id="rId7" xr:uid="{00000000-0004-0000-0000-000006000000}"/>
    <hyperlink ref="AR53" r:id="rId8" xr:uid="{00000000-0004-0000-0000-000007000000}"/>
    <hyperlink ref="AR34" r:id="rId9" xr:uid="{00000000-0004-0000-0000-000008000000}"/>
    <hyperlink ref="AR63" r:id="rId10" xr:uid="{00000000-0004-0000-0000-000009000000}"/>
    <hyperlink ref="AR45" r:id="rId11" xr:uid="{00000000-0004-0000-0000-00000A000000}"/>
    <hyperlink ref="AR165" r:id="rId12" xr:uid="{00000000-0004-0000-0000-00000B000000}"/>
    <hyperlink ref="AR52" r:id="rId13" xr:uid="{00000000-0004-0000-0000-00000C000000}"/>
    <hyperlink ref="AR127" r:id="rId14" xr:uid="{00000000-0004-0000-0000-00000D000000}"/>
    <hyperlink ref="AR94" r:id="rId15" xr:uid="{00000000-0004-0000-0000-00000E000000}"/>
    <hyperlink ref="AR62" r:id="rId16" xr:uid="{00000000-0004-0000-0000-00000F000000}"/>
    <hyperlink ref="AR168" r:id="rId17" xr:uid="{00000000-0004-0000-0000-000010000000}"/>
    <hyperlink ref="AR152" r:id="rId18" xr:uid="{00000000-0004-0000-0000-000011000000}"/>
    <hyperlink ref="AR19" r:id="rId19" xr:uid="{00000000-0004-0000-0000-000012000000}"/>
    <hyperlink ref="AR10" r:id="rId20" xr:uid="{00000000-0004-0000-0000-000013000000}"/>
    <hyperlink ref="AR162" r:id="rId21" xr:uid="{00000000-0004-0000-0000-000014000000}"/>
    <hyperlink ref="AR90" r:id="rId22" xr:uid="{00000000-0004-0000-0000-000015000000}"/>
    <hyperlink ref="AR154" r:id="rId23" xr:uid="{00000000-0004-0000-0000-000016000000}"/>
    <hyperlink ref="AR112" r:id="rId24" xr:uid="{00000000-0004-0000-0000-000017000000}"/>
    <hyperlink ref="AR191" r:id="rId25" xr:uid="{00000000-0004-0000-0000-000018000000}"/>
    <hyperlink ref="AR92" r:id="rId26" xr:uid="{00000000-0004-0000-0000-000019000000}"/>
    <hyperlink ref="AR15" r:id="rId27" xr:uid="{00000000-0004-0000-0000-00001A000000}"/>
    <hyperlink ref="AR85" r:id="rId28" xr:uid="{00000000-0004-0000-0000-00001B000000}"/>
    <hyperlink ref="AR5" r:id="rId29" xr:uid="{00000000-0004-0000-0000-00001C000000}"/>
    <hyperlink ref="AR7" r:id="rId30" xr:uid="{00000000-0004-0000-0000-00001D000000}"/>
    <hyperlink ref="AR42" r:id="rId31" xr:uid="{00000000-0004-0000-0000-00001E000000}"/>
    <hyperlink ref="AR44" r:id="rId32" xr:uid="{00000000-0004-0000-0000-00001F000000}"/>
    <hyperlink ref="AR55" r:id="rId33" xr:uid="{00000000-0004-0000-0000-000020000000}"/>
    <hyperlink ref="AR81" r:id="rId34" xr:uid="{00000000-0004-0000-0000-000021000000}"/>
    <hyperlink ref="AR105" r:id="rId35" xr:uid="{00000000-0004-0000-0000-000022000000}"/>
    <hyperlink ref="AR114" r:id="rId36" xr:uid="{00000000-0004-0000-0000-000023000000}"/>
    <hyperlink ref="AR116" r:id="rId37" xr:uid="{00000000-0004-0000-0000-000024000000}"/>
    <hyperlink ref="AR137" r:id="rId38" xr:uid="{00000000-0004-0000-0000-000025000000}"/>
    <hyperlink ref="AR16" r:id="rId39" xr:uid="{00000000-0004-0000-0000-000026000000}"/>
    <hyperlink ref="AR24" r:id="rId40" xr:uid="{00000000-0004-0000-0000-000027000000}"/>
    <hyperlink ref="AR61" r:id="rId41" xr:uid="{00000000-0004-0000-0000-000028000000}"/>
    <hyperlink ref="AR79" r:id="rId42" xr:uid="{00000000-0004-0000-0000-000029000000}"/>
    <hyperlink ref="AR84" r:id="rId43" xr:uid="{00000000-0004-0000-0000-00002A000000}"/>
    <hyperlink ref="AR109" r:id="rId44" xr:uid="{00000000-0004-0000-0000-00002B000000}"/>
    <hyperlink ref="AR129" r:id="rId45" xr:uid="{00000000-0004-0000-0000-00002C000000}"/>
    <hyperlink ref="AR139" r:id="rId46" xr:uid="{00000000-0004-0000-0000-00002D000000}"/>
    <hyperlink ref="AR143" r:id="rId47" xr:uid="{00000000-0004-0000-0000-00002E000000}"/>
    <hyperlink ref="AR150" r:id="rId48" xr:uid="{00000000-0004-0000-0000-00002F000000}"/>
    <hyperlink ref="AR171" r:id="rId49" xr:uid="{00000000-0004-0000-0000-000030000000}"/>
    <hyperlink ref="AR182" r:id="rId50" xr:uid="{00000000-0004-0000-0000-000031000000}"/>
    <hyperlink ref="AR197" r:id="rId51" xr:uid="{00000000-0004-0000-0000-000032000000}"/>
    <hyperlink ref="AR23" r:id="rId52" xr:uid="{00000000-0004-0000-0000-000033000000}"/>
    <hyperlink ref="AR56" r:id="rId53" xr:uid="{00000000-0004-0000-0000-000034000000}"/>
    <hyperlink ref="AR65" r:id="rId54" xr:uid="{00000000-0004-0000-0000-000035000000}"/>
    <hyperlink ref="AR66" r:id="rId55" xr:uid="{00000000-0004-0000-0000-000036000000}"/>
    <hyperlink ref="AR76" r:id="rId56" xr:uid="{00000000-0004-0000-0000-000037000000}"/>
    <hyperlink ref="AR100" r:id="rId57" xr:uid="{00000000-0004-0000-0000-000038000000}"/>
    <hyperlink ref="AR151" r:id="rId58" xr:uid="{00000000-0004-0000-0000-000039000000}"/>
    <hyperlink ref="AR185" r:id="rId59" xr:uid="{00000000-0004-0000-0000-00003A000000}"/>
    <hyperlink ref="AR57" r:id="rId60" xr:uid="{00000000-0004-0000-0000-00003B000000}"/>
    <hyperlink ref="AR78" r:id="rId61" xr:uid="{00000000-0004-0000-0000-00003C000000}"/>
    <hyperlink ref="AR47" r:id="rId62" xr:uid="{00000000-0004-0000-0000-00003D000000}"/>
    <hyperlink ref="AR9" r:id="rId63" xr:uid="{00000000-0004-0000-0000-00003E000000}"/>
    <hyperlink ref="AR175" r:id="rId64" xr:uid="{00000000-0004-0000-0000-00003F000000}"/>
    <hyperlink ref="B11" r:id="rId65" display="https://www.yelp.com/biz/avuncular-bobs-beerhouse-fort-collins" xr:uid="{00000000-0004-0000-0000-000040000000}"/>
    <hyperlink ref="AR173" r:id="rId66" xr:uid="{00000000-0004-0000-0000-000041000000}"/>
  </hyperlinks>
  <pageMargins left="0.7" right="0.7" top="0.75" bottom="0.75" header="0.3" footer="0.3"/>
  <pageSetup orientation="portrait" r:id="rId6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7"/>
  <sheetViews>
    <sheetView zoomScaleNormal="100" workbookViewId="0">
      <selection activeCell="E1" sqref="E1:F7"/>
    </sheetView>
  </sheetViews>
  <sheetFormatPr defaultRowHeight="14.5" x14ac:dyDescent="0.35"/>
  <cols>
    <col min="2" max="2" width="37" bestFit="1" customWidth="1"/>
  </cols>
  <sheetData>
    <row r="1" spans="2:6" x14ac:dyDescent="0.35">
      <c r="B1" t="s">
        <v>723</v>
      </c>
      <c r="C1" t="s">
        <v>724</v>
      </c>
      <c r="D1" t="s">
        <v>725</v>
      </c>
      <c r="E1">
        <v>40.589424999999999</v>
      </c>
      <c r="F1">
        <v>-105.076553</v>
      </c>
    </row>
    <row r="2" spans="2:6" x14ac:dyDescent="0.35">
      <c r="B2" t="s">
        <v>726</v>
      </c>
      <c r="C2" t="s">
        <v>724</v>
      </c>
      <c r="D2" t="s">
        <v>725</v>
      </c>
      <c r="E2">
        <v>40.589759999999998</v>
      </c>
      <c r="F2">
        <v>-105.076497</v>
      </c>
    </row>
    <row r="3" spans="2:6" x14ac:dyDescent="0.35">
      <c r="B3" t="s">
        <v>727</v>
      </c>
      <c r="C3" t="s">
        <v>724</v>
      </c>
      <c r="D3" t="s">
        <v>728</v>
      </c>
      <c r="E3">
        <v>40.523972999999998</v>
      </c>
      <c r="F3">
        <v>-105.025125</v>
      </c>
    </row>
    <row r="4" spans="2:6" x14ac:dyDescent="0.35">
      <c r="B4" t="s">
        <v>729</v>
      </c>
      <c r="C4" t="s">
        <v>724</v>
      </c>
      <c r="D4" t="s">
        <v>730</v>
      </c>
      <c r="E4">
        <v>40.551048999999999</v>
      </c>
      <c r="F4">
        <v>-105.05831000000001</v>
      </c>
    </row>
    <row r="5" spans="2:6" x14ac:dyDescent="0.35">
      <c r="B5" t="s">
        <v>731</v>
      </c>
      <c r="C5" t="s">
        <v>724</v>
      </c>
      <c r="D5" t="s">
        <v>730</v>
      </c>
      <c r="E5">
        <v>40.563256000000003</v>
      </c>
      <c r="F5">
        <v>-105.07746400000001</v>
      </c>
    </row>
    <row r="6" spans="2:6" x14ac:dyDescent="0.35">
      <c r="B6" t="s">
        <v>732</v>
      </c>
      <c r="C6" t="s">
        <v>724</v>
      </c>
      <c r="D6" t="s">
        <v>730</v>
      </c>
      <c r="E6">
        <v>40.527959000000003</v>
      </c>
      <c r="F6">
        <v>-105.07761600000001</v>
      </c>
    </row>
    <row r="7" spans="2:6" x14ac:dyDescent="0.35">
      <c r="B7" t="s">
        <v>733</v>
      </c>
      <c r="C7" t="s">
        <v>724</v>
      </c>
      <c r="D7" t="s">
        <v>725</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election sqref="A1:XFD1"/>
    </sheetView>
  </sheetViews>
  <sheetFormatPr defaultRowHeight="14.5" x14ac:dyDescent="0.3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2019-10-29T21:53:02Z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