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9" i="1" l="1"/>
  <c r="BE109" i="1"/>
  <c r="BF109" i="1"/>
  <c r="AX109" i="1"/>
  <c r="AY109" i="1"/>
  <c r="AZ109" i="1"/>
  <c r="BA109" i="1"/>
  <c r="BD109" i="1" s="1"/>
  <c r="BB109" i="1"/>
  <c r="BC109" i="1"/>
  <c r="W109" i="1"/>
  <c r="X109" i="1"/>
  <c r="Y109" i="1"/>
  <c r="AL109" i="1" s="1"/>
  <c r="Z109" i="1"/>
  <c r="AA109" i="1"/>
  <c r="AM109" i="1" s="1"/>
  <c r="AB109" i="1"/>
  <c r="AC109" i="1"/>
  <c r="AN109" i="1" s="1"/>
  <c r="AD109" i="1"/>
  <c r="AE109" i="1"/>
  <c r="AO109" i="1" s="1"/>
  <c r="AF109" i="1"/>
  <c r="AG109" i="1"/>
  <c r="AH109" i="1"/>
  <c r="AI109" i="1"/>
  <c r="AJ109" i="1"/>
  <c r="AK109" i="1"/>
  <c r="AP109" i="1"/>
  <c r="AQ109" i="1"/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AK163" i="1" s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Q163" i="1" s="1"/>
  <c r="AM163" i="1"/>
  <c r="AN163" i="1" l="1"/>
  <c r="AP163" i="1"/>
  <c r="AL163" i="1"/>
  <c r="AO163" i="1"/>
  <c r="BD163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8" i="1"/>
  <c r="BI64" i="1"/>
  <c r="BI187" i="1"/>
  <c r="BI67" i="1"/>
  <c r="BI145" i="1"/>
  <c r="BI123" i="1"/>
  <c r="BI174" i="1"/>
  <c r="AX188" i="1"/>
  <c r="AY188" i="1"/>
  <c r="AZ188" i="1"/>
  <c r="BA188" i="1"/>
  <c r="BB188" i="1"/>
  <c r="BC188" i="1"/>
  <c r="BE188" i="1"/>
  <c r="BF188" i="1"/>
  <c r="AX64" i="1"/>
  <c r="AY64" i="1"/>
  <c r="AZ64" i="1"/>
  <c r="BA64" i="1"/>
  <c r="BB64" i="1"/>
  <c r="BC64" i="1"/>
  <c r="BE64" i="1"/>
  <c r="BF64" i="1"/>
  <c r="AX187" i="1"/>
  <c r="AY187" i="1"/>
  <c r="AZ187" i="1"/>
  <c r="BA187" i="1"/>
  <c r="BB187" i="1"/>
  <c r="BC187" i="1"/>
  <c r="BE187" i="1"/>
  <c r="BF187" i="1"/>
  <c r="AX67" i="1"/>
  <c r="AY67" i="1"/>
  <c r="AZ67" i="1"/>
  <c r="BA67" i="1"/>
  <c r="BB67" i="1"/>
  <c r="BC67" i="1"/>
  <c r="BE67" i="1"/>
  <c r="BF67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Z174" i="1"/>
  <c r="AA174" i="1"/>
  <c r="AM174" i="1" s="1"/>
  <c r="AB174" i="1"/>
  <c r="AC174" i="1"/>
  <c r="AD174" i="1"/>
  <c r="AG174" i="1"/>
  <c r="AP174" i="1" s="1"/>
  <c r="AH174" i="1"/>
  <c r="AI174" i="1"/>
  <c r="AJ174" i="1"/>
  <c r="AL174" i="1" l="1"/>
  <c r="AN174" i="1"/>
  <c r="AQ174" i="1"/>
  <c r="AL197" i="1"/>
  <c r="BD174" i="1"/>
  <c r="BD123" i="1"/>
  <c r="BD145" i="1"/>
  <c r="BD67" i="1"/>
  <c r="BD187" i="1"/>
  <c r="BD64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P134" i="1" l="1"/>
  <c r="AN134" i="1"/>
  <c r="AL134" i="1"/>
  <c r="AM134" i="1"/>
  <c r="AQ134" i="1"/>
  <c r="AO134" i="1"/>
  <c r="AK134" i="1"/>
  <c r="BD134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AK169" i="1" s="1"/>
  <c r="X169" i="1"/>
  <c r="Y169" i="1"/>
  <c r="Z169" i="1"/>
  <c r="AA169" i="1"/>
  <c r="AM169" i="1" s="1"/>
  <c r="AB169" i="1"/>
  <c r="AC169" i="1"/>
  <c r="AN169" i="1" s="1"/>
  <c r="AD169" i="1"/>
  <c r="AE169" i="1"/>
  <c r="AO169" i="1" s="1"/>
  <c r="AF169" i="1"/>
  <c r="AG169" i="1"/>
  <c r="AP169" i="1" s="1"/>
  <c r="AH169" i="1"/>
  <c r="AI169" i="1"/>
  <c r="AQ169" i="1" s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AK186" i="1" s="1"/>
  <c r="X186" i="1"/>
  <c r="Y186" i="1"/>
  <c r="AL186" i="1" s="1"/>
  <c r="Z186" i="1"/>
  <c r="AA186" i="1"/>
  <c r="AM186" i="1" s="1"/>
  <c r="AB186" i="1"/>
  <c r="AC186" i="1"/>
  <c r="AD186" i="1"/>
  <c r="AE186" i="1"/>
  <c r="AO186" i="1" s="1"/>
  <c r="AF186" i="1"/>
  <c r="AG186" i="1"/>
  <c r="AP186" i="1" s="1"/>
  <c r="AH186" i="1"/>
  <c r="AI186" i="1"/>
  <c r="AQ186" i="1" s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N186" i="1" l="1"/>
  <c r="AL169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5" i="1"/>
  <c r="BD178" i="1"/>
  <c r="BD171" i="1"/>
  <c r="BD192" i="1"/>
  <c r="BD176" i="1"/>
  <c r="BD193" i="1"/>
  <c r="BD196" i="1"/>
  <c r="BD190" i="1"/>
  <c r="BD101" i="1"/>
  <c r="BD131" i="1"/>
  <c r="BD125" i="1"/>
  <c r="BD86" i="1"/>
  <c r="BD35" i="1"/>
  <c r="BD11" i="1"/>
  <c r="BD96" i="1"/>
  <c r="BD173" i="1"/>
  <c r="BD25" i="1"/>
  <c r="BD160" i="1"/>
  <c r="BD154" i="1"/>
  <c r="BD148" i="1"/>
  <c r="BD141" i="1"/>
  <c r="BD127" i="1"/>
  <c r="BD117" i="1"/>
  <c r="BD104" i="1"/>
  <c r="BD52" i="1"/>
  <c r="BD38" i="1"/>
  <c r="BD184" i="1"/>
  <c r="BD59" i="1"/>
  <c r="BD32" i="1"/>
  <c r="BD112" i="1"/>
  <c r="BD4" i="1"/>
  <c r="BD29" i="1"/>
  <c r="BD175" i="1"/>
  <c r="BD124" i="1"/>
  <c r="BD107" i="1"/>
  <c r="BD99" i="1"/>
  <c r="BD73" i="1"/>
  <c r="BD55" i="1"/>
  <c r="BD168" i="1"/>
  <c r="BD102" i="1"/>
  <c r="BD17" i="1"/>
  <c r="BD183" i="1"/>
  <c r="BD157" i="1"/>
  <c r="BD132" i="1"/>
  <c r="BD50" i="1"/>
  <c r="BD33" i="1"/>
  <c r="BD189" i="1"/>
  <c r="BD177" i="1"/>
  <c r="BD106" i="1"/>
  <c r="BD87" i="1"/>
  <c r="BD77" i="1"/>
  <c r="BD51" i="1"/>
  <c r="BD144" i="1"/>
  <c r="BD135" i="1"/>
  <c r="BD119" i="1"/>
  <c r="BK95" i="1" l="1"/>
  <c r="BD95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<sst xmlns="http://schemas.openxmlformats.org/spreadsheetml/2006/main" count="1897" uniqueCount="807">
  <si>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</si>
  <si>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</si>
  <si>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</si>
  <si>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</si>
  <si>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</si>
  <si>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</si>
  <si>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</si>
  <si>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</si>
  <si>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</si>
  <si>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</si>
  <si>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</si>
  <si>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</si>
  <si>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</si>
  <si>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</si>
  <si>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</si>
  <si>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</si>
  <si>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</si>
  <si>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</si>
  <si>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</si>
  <si>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</si>
  <si>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</si>
  <si>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</si>
  <si>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</si>
  <si>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</si>
  <si>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</si>
  <si>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</si>
  <si>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</si>
  <si>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</si>
  <si>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</si>
  <si>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</si>
  <si>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</si>
  <si>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</si>
  <si>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</si>
  <si>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</si>
  <si>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</si>
  <si>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</si>
  <si>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</si>
  <si>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</si>
  <si>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</si>
  <si>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</si>
  <si>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</si>
  <si>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</si>
  <si>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</si>
  <si>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</si>
  <si>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</si>
  <si>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</si>
  <si>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</si>
  <si>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</si>
  <si>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</si>
  <si>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</si>
  <si>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</si>
  <si>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</si>
  <si>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</si>
  <si>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</si>
  <si>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</si>
  <si>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</si>
  <si>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</si>
  <si>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</si>
  <si>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</si>
  <si>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</si>
  <si>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</si>
  <si>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</si>
  <si>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</si>
  <si>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</si>
  <si>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</si>
  <si>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</si>
  <si>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</si>
  <si>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</si>
  <si>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</si>
  <si>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</si>
  <si>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</si>
  <si>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</si>
  <si>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</si>
  <si>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</si>
  <si>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</si>
  <si>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</si>
  <si>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</si>
  <si>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</si>
  <si>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</si>
  <si>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</si>
  <si>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</si>
  <si>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</si>
  <si>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</si>
  <si>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</si>
  <si>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</si>
  <si>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</si>
  <si>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</si>
  <si>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</si>
  <si>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</si>
  <si>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</si>
  <si>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</si>
  <si>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</si>
  <si>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</si>
  <si>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</si>
  <si>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</si>
  <si>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</si>
  <si>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</si>
  <si>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</si>
  <si>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</si>
  <si>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</si>
  <si>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</si>
  <si>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</si>
  <si>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</si>
  <si>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</si>
  <si>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</si>
  <si>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</si>
  <si>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</si>
  <si>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</si>
  <si>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</si>
  <si>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</si>
  <si>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</si>
  <si>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</si>
  <si>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</si>
  <si>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</si>
  <si>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</si>
  <si>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</si>
  <si>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</si>
  <si>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</si>
  <si>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</si>
  <si>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</si>
  <si>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</si>
  <si>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</si>
  <si>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</si>
  <si>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</si>
  <si>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</si>
  <si>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</si>
  <si>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</si>
  <si>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</si>
  <si>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</si>
  <si>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</si>
  <si>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</si>
  <si>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</si>
  <si>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</si>
  <si>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</si>
  <si>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</si>
  <si>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</si>
  <si>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</si>
  <si>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</si>
  <si>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</si>
  <si>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</si>
  <si>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</si>
  <si>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</si>
  <si>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</si>
  <si>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</si>
  <si>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</si>
  <si>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</si>
  <si>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</si>
  <si>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</si>
  <si>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</si>
  <si>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</si>
  <si>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</si>
  <si>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</si>
  <si>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</si>
  <si>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</si>
  <si>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</si>
  <si>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</si>
  <si>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</si>
  <si>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</si>
  <si>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</si>
  <si>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</si>
  <si>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</si>
  <si>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</si>
  <si>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</si>
  <si>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</si>
  <si>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</si>
  <si>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</si>
  <si>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</si>
  <si>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</si>
  <si>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</si>
  <si>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</si>
  <si>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</si>
  <si>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</si>
  <si>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</si>
  <si>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</si>
  <si>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</si>
  <si>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</si>
  <si>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</si>
  <si>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</si>
  <si>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</si>
  <si>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</si>
  <si>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</si>
  <si>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</si>
  <si>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</si>
  <si>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</si>
  <si>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</si>
  <si>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</si>
  <si>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</si>
  <si>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</si>
  <si>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</si>
  <si>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</si>
  <si>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</si>
  <si>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</si>
  <si>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</si>
  <si>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</si>
  <si>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</si>
  <si>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</si>
  <si>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</si>
  <si>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</si>
  <si>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</si>
  <si>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</si>
  <si>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</si>
  <si>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</si>
  <si>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</si>
  <si>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</si>
  <si>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</si>
  <si>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</si>
  <si>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</si>
  <si>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</si>
  <si>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</si>
  <si>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</si>
  <si>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</si>
  <si>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</si>
  <si>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</si>
  <si>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</si>
  <si>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</si>
  <si>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</si>
  <si>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</si>
  <si>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</si>
  <si>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</si>
  <si>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</si>
  <si>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</si>
  <si>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</si>
  <si>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</si>
  <si>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</si>
  <si>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</si>
  <si>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</si>
  <si>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</si>
  <si>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</si>
  <si>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</si>
  <si>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</si>
  <si>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</si>
  <si>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</si>
  <si>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</si>
  <si>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</si>
  <si>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</si>
  <si>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</si>
  <si>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</si>
  <si>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</si>
  <si>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</si>
  <si>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</si>
  <si>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</si>
  <si>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</si>
  <si>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</si>
  <si>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</si>
  <si>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</si>
  <si>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</si>
  <si>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</si>
  <si>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</si>
  <si>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</si>
  <si>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</si>
  <si>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</si>
  <si>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</si>
  <si>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</si>
  <si>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</si>
  <si>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</si>
  <si>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</si>
  <si>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</si>
  <si>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</si>
  <si>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</si>
  <si>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</si>
  <si>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</si>
  <si>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</si>
  <si>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</si>
  <si>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</si>
  <si>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</si>
  <si>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</si>
  <si>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</si>
  <si>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</si>
  <si>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</si>
  <si>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</si>
  <si>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</si>
  <si>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</si>
  <si>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</si>
  <si>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</si>
  <si>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</si>
  <si>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</si>
  <si>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</si>
  <si>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</si>
  <si>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</si>
  <si>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</si>
  <si>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</si>
  <si>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</si>
  <si>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</si>
  <si>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</si>
  <si>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</si>
  <si>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</si>
  <si>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</si>
  <si>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</si>
  <si>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</si>
  <si>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</si>
  <si>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</si>
  <si>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</si>
  <si>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</si>
  <si>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</si>
  <si>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</si>
  <si>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</si>
  <si>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</si>
  <si>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</si>
  <si>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</si>
  <si>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</si>
  <si>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</si>
  <si>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</si>
  <si>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</si>
  <si>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</si>
  <si>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</si>
  <si>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</si>
  <si>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</si>
  <si>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</si>
  <si>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</si>
  <si>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</si>
  <si>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</si>
  <si>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</si>
  <si>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</si>
  <si>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</si>
  <si>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</si>
  <si>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</si>
  <si>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</si>
  <si>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</si>
  <si>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</si>
  <si>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</si>
  <si>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</si>
  <si>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</si>
  <si>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</si>
  <si>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</si>
  <si>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</si>
  <si>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</si>
  <si>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</si>
  <si>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</si>
  <si>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</si>
  <si>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</si>
  <si>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</si>
  <si>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</si>
  <si>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</si>
  <si>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</si>
  <si>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</si>
  <si>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</si>
  <si>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</si>
  <si>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</si>
  <si>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</si>
  <si>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</si>
  <si>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</si>
  <si>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</si>
  <si>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</si>
  <si>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</si>
  <si>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</si>
  <si>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</si>
  <si>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</si>
  <si>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</si>
  <si>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</si>
  <si>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</si>
  <si>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</si>
  <si>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</si>
  <si>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</si>
  <si>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</si>
  <si>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</si>
  <si>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</si>
  <si>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</si>
  <si>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</si>
  <si>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</si>
  <si>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</si>
  <si>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</si>
  <si>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</si>
  <si>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</si>
  <si>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</si>
  <si>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</si>
  <si>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</si>
  <si>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</si>
  <si>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</si>
  <si>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</si>
  <si>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</si>
  <si>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</si>
  <si>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</si>
  <si>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</si>
  <si>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</si>
  <si>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</si>
  <si>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</si>
  <si>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</si>
  <si>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</si>
  <si>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</si>
  <si>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</si>
  <si>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</si>
  <si>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</si>
  <si>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</si>
  <si>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</si>
  <si>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</si>
  <si>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</si>
  <si>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</si>
  <si>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</si>
  <si>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</si>
  <si>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</si>
  <si>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</si>
  <si>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</si>
  <si>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</si>
  <si>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</si>
  <si>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</si>
  <si>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</si>
  <si>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</si>
  <si>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</si>
  <si>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</si>
  <si>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</si>
  <si>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</si>
  <si>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</si>
  <si>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</si>
  <si>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</si>
  <si>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</si>
  <si>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</si>
  <si>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</si>
  <si>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</si>
  <si>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</si>
  <si>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</si>
  <si>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</si>
  <si>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</si>
  <si>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</si>
  <si>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</si>
  <si>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</si>
  <si>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</si>
  <si>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</si>
  <si>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</si>
  <si>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</si>
  <si>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</si>
  <si>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</si>
  <si>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</si>
  <si>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</si>
  <si>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</si>
  <si>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</si>
  <si>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</si>
  <si>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</si>
  <si>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</si>
  <si>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</si>
  <si>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</si>
  <si>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</si>
  <si>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</si>
  <si>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</si>
  <si>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</si>
  <si>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</si>
  <si>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</si>
  <si>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</si>
  <si>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</si>
  <si>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</si>
  <si>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</si>
  <si>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</si>
  <si>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</si>
  <si>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</si>
  <si>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</si>
  <si>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</si>
  <si>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</si>
  <si>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</si>
  <si>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</si>
  <si>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</si>
  <si>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</si>
  <si>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</si>
  <si>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</si>
  <si>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</si>
  <si>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</si>
  <si>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</si>
  <si>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</si>
  <si>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</si>
  <si>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</si>
  <si>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</si>
  <si>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</si>
  <si>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</si>
  <si>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</si>
  <si>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</si>
  <si>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</si>
  <si>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</si>
  <si>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</si>
  <si>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</si>
  <si>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</si>
  <si>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</si>
  <si>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</si>
  <si>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</si>
  <si>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</si>
  <si>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</si>
  <si>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</si>
  <si>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</si>
  <si>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</si>
  <si>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</si>
  <si>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</si>
  <si>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</si>
  <si>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</si>
  <si>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</si>
  <si>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</si>
  <si>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</si>
  <si>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</si>
  <si>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</si>
  <si>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</si>
  <si>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</si>
  <si>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</si>
  <si>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</si>
  <si>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</si>
  <si>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</si>
  <si>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</si>
  <si>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</si>
  <si>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</si>
  <si>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</si>
  <si>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</si>
  <si>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</si>
  <si>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</si>
  <si>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</si>
  <si>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</si>
  <si>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</si>
  <si>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</si>
  <si>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</si>
  <si>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</si>
  <si>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</si>
  <si>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</si>
  <si>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</si>
  <si>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</si>
  <si>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</si>
  <si>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</si>
  <si>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</si>
  <si>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</si>
  <si>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</si>
  <si>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</si>
  <si>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</si>
  <si>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</si>
  <si>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</si>
  <si>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</si>
  <si>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</si>
  <si>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</si>
  <si>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</si>
  <si>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</si>
  <si>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</si>
  <si>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</si>
  <si>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</si>
  <si>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</si>
  <si>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</si>
  <si>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</si>
  <si>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</si>
  <si>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</si>
  <si>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</si>
  <si>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</si>
  <si>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</si>
  <si>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</si>
  <si>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</si>
  <si>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</si>
  <si>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</si>
  <si>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</si>
  <si>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</si>
  <si>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</si>
  <si>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</si>
  <si>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</si>
  <si>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</si>
  <si>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</si>
  <si>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</si>
  <si>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</si>
  <si>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</si>
  <si>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</si>
  <si>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</si>
  <si>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</si>
  <si>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</si>
  <si>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</si>
  <si>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</si>
  <si>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</si>
  <si>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</si>
  <si>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</si>
  <si>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</si>
  <si>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</si>
  <si>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</si>
  <si>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</si>
  <si>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</si>
  <si>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</si>
  <si>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</si>
  <si>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</si>
  <si>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</si>
  <si>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</si>
  <si>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</si>
  <si>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</si>
  <si>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</si>
  <si>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</si>
  <si>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</si>
  <si>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</si>
  <si>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</si>
  <si>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</si>
  <si>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</si>
  <si>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</si>
  <si>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</si>
  <si>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</si>
  <si>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</si>
  <si>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</si>
  <si>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</si>
  <si>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</si>
  <si>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</si>
  <si>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</si>
  <si>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</si>
  <si>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</si>
  <si>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</si>
  <si>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</si>
  <si>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</si>
  <si>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</si>
  <si>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</si>
  <si>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</si>
  <si>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</si>
  <si>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</si>
  <si>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</si>
  <si>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</si>
  <si>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</si>
  <si>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</si>
  <si>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</si>
  <si>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</si>
  <si>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</si>
  <si>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</si>
  <si>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</si>
  <si>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</si>
  <si>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</si>
  <si>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</si>
  <si>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</si>
  <si>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</si>
  <si>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</si>
  <si>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</si>
  <si>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</si>
  <si>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</si>
  <si>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</si>
  <si>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</si>
  <si>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</si>
  <si>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</si>
  <si>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</si>
  <si>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</si>
  <si>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</si>
  <si>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</si>
  <si>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</si>
  <si>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</si>
  <si>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</si>
  <si>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</si>
  <si>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</si>
  <si>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</si>
  <si>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</si>
  <si>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</si>
  <si>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</si>
  <si>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</si>
  <si>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</si>
  <si>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</si>
  <si>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</si>
  <si>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</si>
  <si>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</si>
  <si>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</si>
  <si>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</si>
  <si>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</si>
  <si>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</si>
  <si>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</si>
  <si>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</si>
  <si>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</si>
  <si>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</si>
  <si>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</si>
  <si>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</si>
  <si>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</si>
  <si>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</si>
  <si>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</si>
  <si>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</si>
  <si>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</si>
  <si>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</si>
  <si>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</si>
  <si>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</si>
  <si>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</si>
  <si>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</si>
  <si>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</si>
  <si>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</si>
  <si>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</si>
  <si>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</si>
  <si>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</si>
  <si>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</si>
  <si>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</si>
  <si>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</si>
  <si>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</si>
  <si>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</si>
  <si>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</si>
  <si>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</si>
  <si>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</si>
  <si>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</si>
  <si>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</si>
  <si>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</si>
  <si>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</si>
  <si>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</si>
  <si>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</si>
  <si>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</si>
  <si>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</si>
  <si>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</si>
  <si>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</si>
  <si>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</si>
  <si>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</si>
  <si>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</si>
  <si>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</si>
  <si>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</si>
  <si>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</si>
  <si>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</si>
  <si>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</si>
  <si>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</si>
  <si>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</si>
  <si>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</si>
  <si>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</si>
  <si>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</si>
  <si>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</si>
  <si>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</si>
  <si>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</si>
  <si>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</si>
  <si>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</si>
  <si>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</si>
  <si>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</si>
  <si>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</si>
  <si>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</si>
  <si>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</si>
  <si>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</si>
  <si>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</si>
  <si>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</si>
  <si>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</si>
  <si>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</si>
  <si>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</si>
  <si>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</si>
  <si>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</si>
  <si>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</si>
  <si>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</si>
  <si>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</si>
  <si>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</si>
  <si>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</si>
  <si>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</si>
  <si>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</si>
  <si>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</si>
  <si>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</si>
  <si>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</si>
  <si>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</si>
  <si>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</si>
  <si>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</si>
  <si>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</si>
  <si>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</si>
  <si>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</si>
  <si>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</si>
  <si>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</si>
  <si>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</si>
  <si>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</si>
  <si>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</si>
  <si>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</si>
  <si>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</si>
  <si>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</si>
  <si>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</si>
  <si>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</si>
  <si>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</si>
  <si>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</si>
  <si>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</si>
  <si>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</si>
  <si>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</si>
  <si>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</si>
  <si>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</si>
  <si>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</si>
  <si>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</si>
  <si>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</si>
  <si>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</si>
  <si>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</si>
  <si>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</si>
  <si>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</si>
  <si>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</si>
  <si>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</si>
  <si>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</si>
  <si>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</si>
  <si>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</si>
  <si>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</si>
  <si>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</si>
  <si>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</si>
  <si>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</si>
  <si>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</si>
  <si>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</si>
  <si>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</si>
  <si>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</si>
  <si>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</si>
  <si>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</si>
  <si>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</si>
  <si>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</si>
  <si>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</si>
  <si>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</si>
  <si>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</si>
  <si>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</si>
  <si>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</si>
  <si>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</si>
  <si>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</si>
  <si>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</si>
  <si>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</si>
  <si>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</si>
  <si>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</si>
  <si>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</si>
  <si>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</si>
  <si>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</si>
  <si>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</si>
  <si>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</si>
  <si>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</si>
  <si>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</si>
  <si>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</si>
  <si>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</si>
  <si>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</si>
  <si>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</si>
  <si>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</si>
  <si>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</si>
  <si>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</si>
  <si>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</si>
  <si>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</si>
  <si>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</si>
  <si>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</si>
  <si>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</si>
  <si>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</si>
  <si>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</si>
  <si>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</si>
  <si>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</si>
  <si>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</si>
  <si>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</si>
  <si>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</si>
  <si>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</si>
  <si>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Deals on hand-crafted specialty cocktails and shareable small plate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</si>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</sst>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E44" activePane="bottomRight" state="frozen"/>
      <selection pane="topRight" activeCell="E1" sqref="E1"/>
      <selection pane="bottomLeft" activeCell="U86" sqref="U86"/>
      <selection pane="bottomRight" activeCell="H55" sqref="H55:I55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t="s">
        <v>800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633</v>
      </c>
      <c r="C55" t="s">
        <v>424</v>
      </c>
      <c r="E55" t="s">
        <v>428</v>
      </c>
      <c r="G55" t="s">
        <v>657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2" si="111">IF(H67&gt;0,CONCATENATE(IF(W67&lt;=12,W67,W67-12),IF(OR(W67&lt;12,W67=24),"am","pm"),"-",IF(X67&lt;=12,X67,X67-12),IF(OR(X67&lt;12,X67=24),"am","pm")),"")</f>
        <v/>
      </c>
      <c r="AL67" t="str">
        <f t="shared" ref="AL67:AL132" si="112">IF(J67&gt;0,CONCATENATE(IF(Y67&lt;=12,Y67,Y67-12),IF(OR(Y67&lt;12,Y67=24),"am","pm"),"-",IF(Z67&lt;=12,Z67,Z67-12),IF(OR(Z67&lt;12,Z67=24),"am","pm")),"")</f>
        <v/>
      </c>
      <c r="AM67" t="str">
        <f t="shared" ref="AM67:AM132" si="113">IF(L67&gt;0,CONCATENATE(IF(AA67&lt;=12,AA67,AA67-12),IF(OR(AA67&lt;12,AA67=24),"am","pm"),"-",IF(AB67&lt;=12,AB67,AB67-12),IF(OR(AB67&lt;12,AB67=24),"am","pm")),"")</f>
        <v/>
      </c>
      <c r="AN67" t="str">
        <f t="shared" ref="AN67:AN132" si="114">IF(N67&gt;0,CONCATENATE(IF(AC67&lt;=12,AC67,AC67-12),IF(OR(AC67&lt;12,AC67=24),"am","pm"),"-",IF(AD67&lt;=12,AD67,AD67-12),IF(OR(AD67&lt;12,AD67=24),"am","pm")),"")</f>
        <v/>
      </c>
      <c r="AO67" t="str">
        <f t="shared" ref="AO67:AO132" si="115">IF(P67&gt;0,CONCATENATE(IF(AE67&lt;=12,AE67,AE67-12),IF(OR(AE67&lt;12,AE67=24),"am","pm"),"-",IF(AF67&lt;=12,AF67,AF67-12),IF(OR(AF67&lt;12,AF67=24),"am","pm")),"")</f>
        <v/>
      </c>
      <c r="AP67" t="str">
        <f t="shared" ref="AP67:AP132" si="116">IF(R67&gt;0,CONCATENATE(IF(AG67&lt;=12,AG67,AG67-12),IF(OR(AG67&lt;12,AG67=24),"am","pm"),"-",IF(AH67&lt;=12,AH67,AH67-12),IF(OR(AH67&lt;12,AH67=24),"am","pm")),"")</f>
        <v/>
      </c>
      <c r="AQ67" t="str">
        <f t="shared" ref="AQ67:AQ132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2" si="151">IF(H92&gt;0,H92/100,"")</f>
        <v/>
      </c>
      <c r="X92" t="str">
        <f t="shared" ref="X92:X122" si="152">IF(I92&gt;0,I92/100,"")</f>
        <v/>
      </c>
      <c r="Y92" t="str">
        <f t="shared" ref="Y92:Y122" si="153">IF(J92&gt;0,J92/100,"")</f>
        <v/>
      </c>
      <c r="Z92" t="str">
        <f t="shared" ref="Z92:Z122" si="154">IF(K92&gt;0,K92/100,"")</f>
        <v/>
      </c>
      <c r="AA92" t="str">
        <f t="shared" ref="AA92:AA122" si="155">IF(L92&gt;0,L92/100,"")</f>
        <v/>
      </c>
      <c r="AB92" t="str">
        <f t="shared" ref="AB92:AB122" si="156">IF(M92&gt;0,M92/100,"")</f>
        <v/>
      </c>
      <c r="AC92" t="str">
        <f t="shared" ref="AC92:AC122" si="157">IF(N92&gt;0,N92/100,"")</f>
        <v/>
      </c>
      <c r="AD92" t="str">
        <f t="shared" ref="AD92:AD122" si="158">IF(O92&gt;0,O92/100,"")</f>
        <v/>
      </c>
      <c r="AE92" t="str">
        <f t="shared" ref="AE92:AE122" si="159">IF(P92&gt;0,P92/100,"")</f>
        <v/>
      </c>
      <c r="AF92" t="str">
        <f t="shared" ref="AF92:AF122" si="160">IF(Q92&gt;0,Q92/100,"")</f>
        <v/>
      </c>
      <c r="AG92" t="str">
        <f t="shared" ref="AG92:AG122" si="161">IF(R92&gt;0,R92/100,"")</f>
        <v/>
      </c>
      <c r="AH92" t="str">
        <f t="shared" ref="AH92:AH122" si="162">IF(S92&gt;0,S92/100,"")</f>
        <v/>
      </c>
      <c r="AI92" t="str">
        <f t="shared" ref="AI92:AI122" si="163">IF(T92&gt;0,T92/100,"")</f>
        <v/>
      </c>
      <c r="AJ92" t="str">
        <f t="shared" ref="AJ92:AJ122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1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1" si="189">IF(AS100&gt;0,"&lt;img src=@img/outdoor.png@&gt;","")</f>
        <v/>
      </c>
      <c r="AZ100" t="str">
        <f t="shared" ref="AZ100:AZ131" si="190">IF(AT100&gt;0,"&lt;img src=@img/pets.png@&gt;","")</f>
        <v/>
      </c>
      <c r="BA100" t="str">
        <f t="shared" ref="BA100:BA131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1" si="192">IF(AV100="true","&lt;img src=@img/drinkicon.png@&gt;","")</f>
        <v>&lt;img src=@img/drinkicon.png@&gt;</v>
      </c>
      <c r="BC100" t="str">
        <f t="shared" ref="BC100:BC131" si="193">IF(AW100="true","&lt;img src=@img/foodicon.png@&gt;","")</f>
        <v>&lt;img src=@img/foodicon.png@&gt;</v>
      </c>
      <c r="BD100" t="str">
        <f t="shared" ref="BD100:BD131" si="194">CONCATENATE(AY100,AZ100,BA100,BB100,BC100,BK100)</f>
        <v>&lt;img src=@img/hard.png@&gt;&lt;img src=@img/drinkicon.png@&gt;&lt;img src=@img/foodicon.png@&gt;</v>
      </c>
      <c r="BE100" t="str">
        <f t="shared" ref="BE100:BE131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1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1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1700</v>
      </c>
      <c r="L109">
        <v>1400</v>
      </c>
      <c r="M109">
        <v>1700</v>
      </c>
      <c r="N109">
        <v>1400</v>
      </c>
      <c r="O109">
        <v>1700</v>
      </c>
      <c r="P109">
        <v>1400</v>
      </c>
      <c r="Q109">
        <v>1700</v>
      </c>
      <c r="R109">
        <v>1400</v>
      </c>
      <c r="S109">
        <v>1700</v>
      </c>
      <c r="V109" t="s">
        <v>804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17</v>
      </c>
      <c r="AA109">
        <f t="shared" ref="AA109" si="202">IF(L109&gt;0,L109/100,"")</f>
        <v>14</v>
      </c>
      <c r="AB109">
        <f t="shared" ref="AB109" si="203">IF(M109&gt;0,M109/100,"")</f>
        <v>17</v>
      </c>
      <c r="AC109">
        <f t="shared" ref="AC109" si="204">IF(N109&gt;0,N109/100,"")</f>
        <v>14</v>
      </c>
      <c r="AD109">
        <f t="shared" ref="AD109" si="205">IF(O109&gt;0,O109/100,"")</f>
        <v>17</v>
      </c>
      <c r="AE109">
        <f t="shared" ref="AE109" si="206">IF(P109&gt;0,P109/100,"")</f>
        <v>14</v>
      </c>
      <c r="AF109">
        <f t="shared" ref="AF109" si="207">IF(Q109&gt;0,Q109/100,"")</f>
        <v>17</v>
      </c>
      <c r="AG109">
        <f t="shared" ref="AG109" si="208">IF(R109&gt;0,R109/100,"")</f>
        <v>14</v>
      </c>
      <c r="AH109">
        <f t="shared" ref="AH109" si="209">IF(S109&gt;0,S109/100,"")</f>
        <v>17</v>
      </c>
      <c r="AI109" t="str">
        <f t="shared" ref="AI109" si="210">IF(T109&gt;0,T109/100,"")</f>
        <v/>
      </c>
      <c r="AJ109" t="str">
        <f t="shared" ref="AJ109" si="211">IF(U109&gt;0,U109/100,"")</f>
        <v/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2pm-5pm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2pm-5pm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2pm-5pm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2pm-5pm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2pm-5pm</v>
      </c>
      <c r="AQ109" t="str">
        <f t="shared" ref="AQ109" si="218">IF(T109&gt;0,CONCATENATE(IF(AI109&lt;=12,AI109,AI109-12),IF(OR(AI109&lt;12,AI109=24),"am","pm"),"-",IF(AJ109&lt;=12,AJ109,AJ109-12),IF(OR(AJ109&lt;12,AJ109=24),"am","pm")),"")</f>
        <v/>
      </c>
      <c r="AR109" s="2" t="s">
        <v>805</v>
      </c>
      <c r="AU109" t="s">
        <v>299</v>
      </c>
      <c r="AV109" s="3" t="s">
        <v>306</v>
      </c>
      <c r="AW109" s="3" t="b">
        <v>1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'monday-end':"1700", 'tuesday-start':"1400", 'tuesday-end':"1700", 'wednesday-start':"1400", 'wednesday-end':"1700", 'thursday-start':"1400", 'thursday-end':"1700", 'friday-start':"1400", 'friday-end':"1700", 'saturday-start':"", 'saturday-end':""},  'description': "Deals on hand-crafted specialty cocktails and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/>
      </c>
      <c r="BD109" t="str">
        <f t="shared" ref="BD109" si="225">CONCATENATE(AY109,AZ109,BA109,BB109,BC109,BK109)</f>
        <v>&lt;img src=@img/easy.png@&gt;&lt;img src=@img/drinkicon.png@&gt;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488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423</v>
      </c>
      <c r="D115" t="s">
        <v>271</v>
      </c>
      <c r="E115" t="s">
        <v>428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428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784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438</v>
      </c>
    </row>
    <row r="117" spans="2:64" ht="21" customHeight="1" x14ac:dyDescent="0.25">
      <c r="B117" t="s">
        <v>639</v>
      </c>
      <c r="C117" t="s">
        <v>424</v>
      </c>
      <c r="E117" t="s">
        <v>428</v>
      </c>
      <c r="G117" t="s">
        <v>663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694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428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637</v>
      </c>
      <c r="C119" t="s">
        <v>309</v>
      </c>
      <c r="E119" t="s">
        <v>54</v>
      </c>
      <c r="G119" t="s">
        <v>661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423</v>
      </c>
      <c r="D120" t="s">
        <v>271</v>
      </c>
      <c r="E120" t="s">
        <v>428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423</v>
      </c>
      <c r="D121" t="s">
        <v>144</v>
      </c>
      <c r="E121" t="s">
        <v>428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446</v>
      </c>
      <c r="C122" t="s">
        <v>425</v>
      </c>
      <c r="E122" t="s">
        <v>428</v>
      </c>
      <c r="G122" t="s">
        <v>464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465</v>
      </c>
    </row>
    <row r="123" spans="2:64" ht="21" customHeight="1" x14ac:dyDescent="0.25">
      <c r="B123" t="s">
        <v>732</v>
      </c>
      <c r="C123" t="s">
        <v>309</v>
      </c>
      <c r="E123" t="s">
        <v>428</v>
      </c>
      <c r="G123" s="7" t="s">
        <v>744</v>
      </c>
      <c r="W123" t="str">
        <f t="shared" ref="W123:W153" si="228">IF(H123&gt;0,H123/100,"")</f>
        <v/>
      </c>
      <c r="X123" t="str">
        <f t="shared" ref="X123:X153" si="229">IF(I123&gt;0,I123/100,"")</f>
        <v/>
      </c>
      <c r="Y123" t="str">
        <f t="shared" ref="Y123:Y153" si="230">IF(J123&gt;0,J123/100,"")</f>
        <v/>
      </c>
      <c r="Z123" t="str">
        <f t="shared" ref="Z123:Z153" si="231">IF(K123&gt;0,K123/100,"")</f>
        <v/>
      </c>
      <c r="AA123" t="str">
        <f t="shared" ref="AA123:AA153" si="232">IF(L123&gt;0,L123/100,"")</f>
        <v/>
      </c>
      <c r="AB123" t="str">
        <f t="shared" ref="AB123:AB153" si="233">IF(M123&gt;0,M123/100,"")</f>
        <v/>
      </c>
      <c r="AC123" t="str">
        <f t="shared" ref="AC123:AC153" si="234">IF(N123&gt;0,N123/100,"")</f>
        <v/>
      </c>
      <c r="AD123" t="str">
        <f t="shared" ref="AD123:AD153" si="235">IF(O123&gt;0,O123/100,"")</f>
        <v/>
      </c>
      <c r="AG123" t="str">
        <f t="shared" ref="AG123:AG153" si="236">IF(R123&gt;0,R123/100,"")</f>
        <v/>
      </c>
      <c r="AH123" t="str">
        <f t="shared" ref="AH123:AH153" si="237">IF(S123&gt;0,S123/100,"")</f>
        <v/>
      </c>
      <c r="AI123" t="str">
        <f t="shared" ref="AI123:AI153" si="238">IF(T123&gt;0,T123/100,"")</f>
        <v/>
      </c>
      <c r="AJ123" t="str">
        <f t="shared" ref="AJ123:AJ153" si="23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745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600</v>
      </c>
      <c r="C124" t="s">
        <v>425</v>
      </c>
      <c r="G124" s="7" t="s">
        <v>601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602</v>
      </c>
      <c r="W124">
        <f t="shared" si="228"/>
        <v>15</v>
      </c>
      <c r="X124">
        <f t="shared" si="229"/>
        <v>18</v>
      </c>
      <c r="Y124">
        <f t="shared" si="230"/>
        <v>15</v>
      </c>
      <c r="Z124">
        <f t="shared" si="231"/>
        <v>18</v>
      </c>
      <c r="AA124">
        <f t="shared" si="232"/>
        <v>15</v>
      </c>
      <c r="AB124">
        <f t="shared" si="233"/>
        <v>18</v>
      </c>
      <c r="AC124">
        <f t="shared" si="234"/>
        <v>15</v>
      </c>
      <c r="AD124">
        <f t="shared" si="235"/>
        <v>18</v>
      </c>
      <c r="AE124">
        <f t="shared" ref="AE124:AE144" si="240">IF(P124&gt;0,P124/100,"")</f>
        <v>15</v>
      </c>
      <c r="AF124">
        <f t="shared" ref="AF124:AF144" si="241">IF(Q124&gt;0,Q124/100,"")</f>
        <v>18</v>
      </c>
      <c r="AG124">
        <f t="shared" si="236"/>
        <v>15</v>
      </c>
      <c r="AH124">
        <f t="shared" si="237"/>
        <v>18</v>
      </c>
      <c r="AI124">
        <f t="shared" si="238"/>
        <v>15</v>
      </c>
      <c r="AJ124">
        <f t="shared" si="23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603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604</v>
      </c>
      <c r="C125" t="s">
        <v>308</v>
      </c>
      <c r="G125" s="7" t="s">
        <v>605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228"/>
        <v>15</v>
      </c>
      <c r="X125">
        <f t="shared" si="229"/>
        <v>18</v>
      </c>
      <c r="Y125">
        <f t="shared" si="230"/>
        <v>15</v>
      </c>
      <c r="Z125">
        <f t="shared" si="231"/>
        <v>18</v>
      </c>
      <c r="AA125">
        <f t="shared" si="232"/>
        <v>15</v>
      </c>
      <c r="AB125">
        <f t="shared" si="233"/>
        <v>18</v>
      </c>
      <c r="AC125">
        <f t="shared" si="234"/>
        <v>15</v>
      </c>
      <c r="AD125">
        <f t="shared" si="235"/>
        <v>18</v>
      </c>
      <c r="AE125">
        <f t="shared" si="240"/>
        <v>15</v>
      </c>
      <c r="AF125">
        <f t="shared" si="241"/>
        <v>18</v>
      </c>
      <c r="AG125">
        <f t="shared" si="236"/>
        <v>15</v>
      </c>
      <c r="AH125">
        <f t="shared" si="237"/>
        <v>18</v>
      </c>
      <c r="AI125">
        <f t="shared" si="238"/>
        <v>15</v>
      </c>
      <c r="AJ125">
        <f t="shared" si="23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606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228"/>
        <v>16</v>
      </c>
      <c r="X126">
        <f t="shared" si="229"/>
        <v>18</v>
      </c>
      <c r="Y126">
        <f t="shared" si="230"/>
        <v>16</v>
      </c>
      <c r="Z126">
        <f t="shared" si="231"/>
        <v>18</v>
      </c>
      <c r="AA126">
        <f t="shared" si="232"/>
        <v>16</v>
      </c>
      <c r="AB126">
        <f t="shared" si="233"/>
        <v>18</v>
      </c>
      <c r="AC126">
        <f t="shared" si="234"/>
        <v>16</v>
      </c>
      <c r="AD126">
        <f t="shared" si="235"/>
        <v>18</v>
      </c>
      <c r="AE126">
        <f t="shared" si="240"/>
        <v>16</v>
      </c>
      <c r="AF126">
        <f t="shared" si="241"/>
        <v>18</v>
      </c>
      <c r="AG126">
        <f t="shared" si="236"/>
        <v>16</v>
      </c>
      <c r="AH126">
        <f t="shared" si="237"/>
        <v>18</v>
      </c>
      <c r="AI126">
        <f t="shared" si="238"/>
        <v>16</v>
      </c>
      <c r="AJ126">
        <f t="shared" si="23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559</v>
      </c>
      <c r="C127" t="s">
        <v>423</v>
      </c>
      <c r="D127" t="s">
        <v>560</v>
      </c>
      <c r="E127" t="s">
        <v>428</v>
      </c>
      <c r="G127" s="1" t="s">
        <v>561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562</v>
      </c>
      <c r="W127" t="str">
        <f t="shared" si="228"/>
        <v/>
      </c>
      <c r="X127" t="str">
        <f t="shared" si="229"/>
        <v/>
      </c>
      <c r="Y127">
        <f t="shared" si="230"/>
        <v>17</v>
      </c>
      <c r="Z127">
        <f t="shared" si="231"/>
        <v>24</v>
      </c>
      <c r="AA127">
        <f t="shared" si="232"/>
        <v>17</v>
      </c>
      <c r="AB127">
        <f t="shared" si="233"/>
        <v>24</v>
      </c>
      <c r="AC127">
        <f t="shared" si="234"/>
        <v>17</v>
      </c>
      <c r="AD127">
        <f t="shared" si="235"/>
        <v>24</v>
      </c>
      <c r="AE127">
        <f t="shared" si="240"/>
        <v>17</v>
      </c>
      <c r="AF127">
        <f t="shared" si="241"/>
        <v>24</v>
      </c>
      <c r="AG127">
        <f t="shared" si="236"/>
        <v>17</v>
      </c>
      <c r="AH127">
        <f t="shared" si="237"/>
        <v>24</v>
      </c>
      <c r="AI127" t="str">
        <f t="shared" si="238"/>
        <v/>
      </c>
      <c r="AJ127" t="str">
        <f t="shared" si="23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563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423</v>
      </c>
      <c r="D128" t="s">
        <v>78</v>
      </c>
      <c r="E128" t="s">
        <v>428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489</v>
      </c>
      <c r="W128">
        <f t="shared" si="228"/>
        <v>10</v>
      </c>
      <c r="X128">
        <f t="shared" si="229"/>
        <v>18</v>
      </c>
      <c r="Y128">
        <f t="shared" si="230"/>
        <v>16</v>
      </c>
      <c r="Z128">
        <f t="shared" si="231"/>
        <v>18</v>
      </c>
      <c r="AA128">
        <f t="shared" si="232"/>
        <v>16</v>
      </c>
      <c r="AB128">
        <f t="shared" si="233"/>
        <v>18</v>
      </c>
      <c r="AC128">
        <f t="shared" si="234"/>
        <v>16</v>
      </c>
      <c r="AD128">
        <f t="shared" si="235"/>
        <v>18</v>
      </c>
      <c r="AE128">
        <f t="shared" si="240"/>
        <v>16</v>
      </c>
      <c r="AF128">
        <f t="shared" si="241"/>
        <v>18</v>
      </c>
      <c r="AG128">
        <f t="shared" si="236"/>
        <v>14</v>
      </c>
      <c r="AH128">
        <f t="shared" si="237"/>
        <v>18</v>
      </c>
      <c r="AI128">
        <f t="shared" si="238"/>
        <v>10</v>
      </c>
      <c r="AJ128">
        <f t="shared" si="23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423</v>
      </c>
      <c r="D129" t="s">
        <v>271</v>
      </c>
      <c r="E129" t="s">
        <v>428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761</v>
      </c>
      <c r="W129" t="str">
        <f t="shared" si="228"/>
        <v/>
      </c>
      <c r="X129" t="str">
        <f t="shared" si="229"/>
        <v/>
      </c>
      <c r="Y129">
        <f t="shared" si="230"/>
        <v>12</v>
      </c>
      <c r="Z129">
        <f t="shared" si="231"/>
        <v>22</v>
      </c>
      <c r="AA129">
        <f t="shared" si="232"/>
        <v>12</v>
      </c>
      <c r="AB129">
        <f t="shared" si="233"/>
        <v>22</v>
      </c>
      <c r="AC129">
        <f t="shared" si="234"/>
        <v>12</v>
      </c>
      <c r="AD129">
        <f t="shared" si="235"/>
        <v>22</v>
      </c>
      <c r="AE129">
        <f t="shared" si="240"/>
        <v>12</v>
      </c>
      <c r="AF129">
        <f t="shared" si="241"/>
        <v>24</v>
      </c>
      <c r="AG129" t="str">
        <f t="shared" si="236"/>
        <v/>
      </c>
      <c r="AH129" t="str">
        <f t="shared" si="237"/>
        <v/>
      </c>
      <c r="AI129" t="str">
        <f t="shared" si="238"/>
        <v/>
      </c>
      <c r="AJ129" t="str">
        <f t="shared" si="23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447</v>
      </c>
      <c r="C130" t="s">
        <v>423</v>
      </c>
      <c r="E130" t="s">
        <v>428</v>
      </c>
      <c r="G130" t="s">
        <v>466</v>
      </c>
      <c r="W130" t="str">
        <f t="shared" si="228"/>
        <v/>
      </c>
      <c r="X130" t="str">
        <f t="shared" si="229"/>
        <v/>
      </c>
      <c r="Y130" t="str">
        <f t="shared" si="230"/>
        <v/>
      </c>
      <c r="Z130" t="str">
        <f t="shared" si="231"/>
        <v/>
      </c>
      <c r="AA130" t="str">
        <f t="shared" si="232"/>
        <v/>
      </c>
      <c r="AB130" t="str">
        <f t="shared" si="233"/>
        <v/>
      </c>
      <c r="AC130" t="str">
        <f t="shared" si="234"/>
        <v/>
      </c>
      <c r="AD130" t="str">
        <f t="shared" si="235"/>
        <v/>
      </c>
      <c r="AE130" t="str">
        <f t="shared" si="240"/>
        <v/>
      </c>
      <c r="AF130" t="str">
        <f t="shared" si="241"/>
        <v/>
      </c>
      <c r="AG130" t="str">
        <f t="shared" si="236"/>
        <v/>
      </c>
      <c r="AH130" t="str">
        <f t="shared" si="237"/>
        <v/>
      </c>
      <c r="AI130" t="str">
        <f t="shared" si="238"/>
        <v/>
      </c>
      <c r="AJ130" t="str">
        <f t="shared" si="23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438</v>
      </c>
    </row>
    <row r="131" spans="2:64" ht="21" customHeight="1" x14ac:dyDescent="0.25">
      <c r="B131" t="s">
        <v>638</v>
      </c>
      <c r="C131" t="s">
        <v>308</v>
      </c>
      <c r="E131" t="s">
        <v>54</v>
      </c>
      <c r="G131" t="s">
        <v>662</v>
      </c>
      <c r="W131" t="str">
        <f t="shared" si="228"/>
        <v/>
      </c>
      <c r="X131" t="str">
        <f t="shared" si="229"/>
        <v/>
      </c>
      <c r="Y131" t="str">
        <f t="shared" si="230"/>
        <v/>
      </c>
      <c r="Z131" t="str">
        <f t="shared" si="231"/>
        <v/>
      </c>
      <c r="AA131" t="str">
        <f t="shared" si="232"/>
        <v/>
      </c>
      <c r="AB131" t="str">
        <f t="shared" si="233"/>
        <v/>
      </c>
      <c r="AC131" t="str">
        <f t="shared" si="234"/>
        <v/>
      </c>
      <c r="AD131" t="str">
        <f t="shared" si="235"/>
        <v/>
      </c>
      <c r="AE131" t="str">
        <f t="shared" si="240"/>
        <v/>
      </c>
      <c r="AF131" t="str">
        <f t="shared" si="241"/>
        <v/>
      </c>
      <c r="AG131" t="str">
        <f t="shared" si="236"/>
        <v/>
      </c>
      <c r="AH131" t="str">
        <f t="shared" si="237"/>
        <v/>
      </c>
      <c r="AI131" t="str">
        <f t="shared" si="238"/>
        <v/>
      </c>
      <c r="AJ131" t="str">
        <f t="shared" si="23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695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634</v>
      </c>
      <c r="C132" t="s">
        <v>308</v>
      </c>
      <c r="E132" t="s">
        <v>428</v>
      </c>
      <c r="G132" t="s">
        <v>658</v>
      </c>
      <c r="W132" t="str">
        <f t="shared" si="228"/>
        <v/>
      </c>
      <c r="X132" t="str">
        <f t="shared" si="229"/>
        <v/>
      </c>
      <c r="Y132" t="str">
        <f t="shared" si="230"/>
        <v/>
      </c>
      <c r="Z132" t="str">
        <f t="shared" si="231"/>
        <v/>
      </c>
      <c r="AA132" t="str">
        <f t="shared" si="232"/>
        <v/>
      </c>
      <c r="AB132" t="str">
        <f t="shared" si="233"/>
        <v/>
      </c>
      <c r="AC132" t="str">
        <f t="shared" si="234"/>
        <v/>
      </c>
      <c r="AD132" t="str">
        <f t="shared" si="235"/>
        <v/>
      </c>
      <c r="AE132" t="str">
        <f t="shared" si="240"/>
        <v/>
      </c>
      <c r="AF132" t="str">
        <f t="shared" si="241"/>
        <v/>
      </c>
      <c r="AG132" t="str">
        <f t="shared" si="236"/>
        <v/>
      </c>
      <c r="AH132" t="str">
        <f t="shared" si="237"/>
        <v/>
      </c>
      <c r="AI132" t="str">
        <f t="shared" si="238"/>
        <v/>
      </c>
      <c r="AJ132" t="str">
        <f t="shared" si="23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696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4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43">IF(AS132&gt;0,"&lt;img src=@img/outdoor.png@&gt;","")</f>
        <v>&lt;img src=@img/outdoor.png@&gt;</v>
      </c>
      <c r="AZ132" t="str">
        <f t="shared" ref="AZ132:AZ162" si="244">IF(AT132&gt;0,"&lt;img src=@img/pets.png@&gt;","")</f>
        <v/>
      </c>
      <c r="BA132" t="str">
        <f t="shared" ref="BA132:BA162" si="24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46">IF(AV132="true","&lt;img src=@img/drinkicon.png@&gt;","")</f>
        <v/>
      </c>
      <c r="BC132" t="str">
        <f t="shared" ref="BC132:BC162" si="247">IF(AW132="true","&lt;img src=@img/foodicon.png@&gt;","")</f>
        <v/>
      </c>
      <c r="BD132" t="str">
        <f t="shared" ref="BD132:BD162" si="248">CONCATENATE(AY132,AZ132,BA132,BB132,BC132,BK132)</f>
        <v>&lt;img src=@img/outdoor.png@&gt;&lt;img src=@img/medium.png@&gt;</v>
      </c>
      <c r="BE132" t="str">
        <f t="shared" ref="BE132:BE162" si="24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5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5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428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777</v>
      </c>
      <c r="W133" t="str">
        <f t="shared" si="228"/>
        <v/>
      </c>
      <c r="X133" t="str">
        <f t="shared" si="229"/>
        <v/>
      </c>
      <c r="Y133">
        <f t="shared" si="230"/>
        <v>14</v>
      </c>
      <c r="Z133">
        <f t="shared" si="231"/>
        <v>21</v>
      </c>
      <c r="AA133">
        <f t="shared" si="232"/>
        <v>14</v>
      </c>
      <c r="AB133">
        <f t="shared" si="233"/>
        <v>21</v>
      </c>
      <c r="AC133">
        <f t="shared" si="234"/>
        <v>14</v>
      </c>
      <c r="AD133">
        <f t="shared" si="235"/>
        <v>16</v>
      </c>
      <c r="AE133">
        <f t="shared" si="240"/>
        <v>14</v>
      </c>
      <c r="AF133">
        <f t="shared" si="241"/>
        <v>16</v>
      </c>
      <c r="AG133" t="str">
        <f t="shared" si="236"/>
        <v/>
      </c>
      <c r="AH133" t="str">
        <f t="shared" si="237"/>
        <v/>
      </c>
      <c r="AI133" t="str">
        <f t="shared" si="238"/>
        <v/>
      </c>
      <c r="AJ133" t="str">
        <f t="shared" si="239"/>
        <v/>
      </c>
      <c r="AK133" t="str">
        <f t="shared" ref="AK133:AK197" si="252">IF(H133&gt;0,CONCATENATE(IF(W133&lt;=12,W133,W133-12),IF(OR(W133&lt;12,W133=24),"am","pm"),"-",IF(X133&lt;=12,X133,X133-12),IF(OR(X133&lt;12,X133=24),"am","pm")),"")</f>
        <v/>
      </c>
      <c r="AL133" t="str">
        <f t="shared" ref="AL133:AL197" si="25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5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5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5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5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5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4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43"/>
        <v>&lt;img src=@img/outdoor.png@&gt;</v>
      </c>
      <c r="AZ133" t="str">
        <f t="shared" si="244"/>
        <v>&lt;img src=@img/pets.png@&gt;</v>
      </c>
      <c r="BA133" t="str">
        <f t="shared" si="245"/>
        <v>&lt;img src=@img/easy.png@&gt;</v>
      </c>
      <c r="BB133" t="str">
        <f t="shared" si="246"/>
        <v/>
      </c>
      <c r="BC133" t="str">
        <f t="shared" si="247"/>
        <v/>
      </c>
      <c r="BD133" t="str">
        <f t="shared" si="248"/>
        <v>&lt;img src=@img/outdoor.png@&gt;&lt;img src=@img/pets.png@&gt;&lt;img src=@img/easy.png@&gt;</v>
      </c>
      <c r="BE133" t="str">
        <f t="shared" si="249"/>
        <v>outdoor pet easy med midtown</v>
      </c>
      <c r="BF133" t="str">
        <f t="shared" si="250"/>
        <v>Midtown</v>
      </c>
      <c r="BG133">
        <v>40.566077</v>
      </c>
      <c r="BH133">
        <v>-105.056792</v>
      </c>
      <c r="BI133" t="str">
        <f t="shared" si="25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723</v>
      </c>
      <c r="C134" t="s">
        <v>309</v>
      </c>
      <c r="E134" t="s">
        <v>428</v>
      </c>
      <c r="G134" t="s">
        <v>724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725</v>
      </c>
      <c r="W134">
        <f t="shared" si="228"/>
        <v>15</v>
      </c>
      <c r="X134">
        <f t="shared" si="229"/>
        <v>18</v>
      </c>
      <c r="Y134">
        <f t="shared" si="230"/>
        <v>15</v>
      </c>
      <c r="Z134">
        <f t="shared" si="231"/>
        <v>18</v>
      </c>
      <c r="AA134">
        <f t="shared" si="232"/>
        <v>15</v>
      </c>
      <c r="AB134">
        <f t="shared" si="233"/>
        <v>18</v>
      </c>
      <c r="AC134">
        <f t="shared" si="234"/>
        <v>15</v>
      </c>
      <c r="AD134">
        <f t="shared" si="235"/>
        <v>18</v>
      </c>
      <c r="AE134">
        <f t="shared" si="240"/>
        <v>15</v>
      </c>
      <c r="AF134">
        <f t="shared" si="241"/>
        <v>18</v>
      </c>
      <c r="AG134">
        <f t="shared" si="236"/>
        <v>15</v>
      </c>
      <c r="AH134">
        <f t="shared" si="237"/>
        <v>18</v>
      </c>
      <c r="AI134">
        <f t="shared" si="238"/>
        <v>15</v>
      </c>
      <c r="AJ134">
        <f t="shared" si="239"/>
        <v>18</v>
      </c>
      <c r="AK134" t="str">
        <f t="shared" si="252"/>
        <v>3pm-6pm</v>
      </c>
      <c r="AL134" t="str">
        <f t="shared" si="253"/>
        <v>3pm-6pm</v>
      </c>
      <c r="AM134" t="str">
        <f t="shared" si="254"/>
        <v>3pm-6pm</v>
      </c>
      <c r="AN134" t="str">
        <f t="shared" si="255"/>
        <v>3pm-6pm</v>
      </c>
      <c r="AO134" t="str">
        <f t="shared" si="256"/>
        <v>3pm-6pm</v>
      </c>
      <c r="AP134" t="str">
        <f t="shared" si="257"/>
        <v>3pm-6pm</v>
      </c>
      <c r="AQ134" t="str">
        <f t="shared" si="258"/>
        <v>3pm-6pm</v>
      </c>
      <c r="AR134" t="s">
        <v>726</v>
      </c>
      <c r="AU134" t="s">
        <v>299</v>
      </c>
      <c r="AV134" s="3" t="s">
        <v>306</v>
      </c>
      <c r="AW134" s="3" t="s">
        <v>306</v>
      </c>
      <c r="AX134" s="4" t="str">
        <f t="shared" si="24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43"/>
        <v/>
      </c>
      <c r="AZ134" t="str">
        <f t="shared" si="244"/>
        <v/>
      </c>
      <c r="BA134" t="str">
        <f t="shared" si="245"/>
        <v>&lt;img src=@img/easy.png@&gt;</v>
      </c>
      <c r="BB134" t="str">
        <f t="shared" si="246"/>
        <v>&lt;img src=@img/drinkicon.png@&gt;</v>
      </c>
      <c r="BC134" t="str">
        <f t="shared" si="247"/>
        <v>&lt;img src=@img/foodicon.png@&gt;</v>
      </c>
      <c r="BD134" t="str">
        <f t="shared" si="248"/>
        <v>&lt;img src=@img/easy.png@&gt;&lt;img src=@img/drinkicon.png@&gt;&lt;img src=@img/foodicon.png@&gt;</v>
      </c>
      <c r="BE134" t="str">
        <f t="shared" si="249"/>
        <v>drink food easy med midtown</v>
      </c>
      <c r="BF134" t="str">
        <f t="shared" si="250"/>
        <v>Midtown</v>
      </c>
      <c r="BG134">
        <v>40.523690000000002</v>
      </c>
      <c r="BH134">
        <v>-105.03435</v>
      </c>
      <c r="BI134" t="str">
        <f t="shared" si="251"/>
        <v>[40.52369,-105.03435],</v>
      </c>
    </row>
    <row r="135" spans="2:64" ht="21" customHeight="1" x14ac:dyDescent="0.25">
      <c r="B135" t="s">
        <v>646</v>
      </c>
      <c r="C135" t="s">
        <v>308</v>
      </c>
      <c r="E135" t="s">
        <v>54</v>
      </c>
      <c r="G135" t="s">
        <v>670</v>
      </c>
      <c r="W135" t="str">
        <f t="shared" si="228"/>
        <v/>
      </c>
      <c r="X135" t="str">
        <f t="shared" si="229"/>
        <v/>
      </c>
      <c r="Y135" t="str">
        <f t="shared" si="230"/>
        <v/>
      </c>
      <c r="Z135" t="str">
        <f t="shared" si="231"/>
        <v/>
      </c>
      <c r="AA135" t="str">
        <f t="shared" si="232"/>
        <v/>
      </c>
      <c r="AB135" t="str">
        <f t="shared" si="233"/>
        <v/>
      </c>
      <c r="AC135" t="str">
        <f t="shared" si="234"/>
        <v/>
      </c>
      <c r="AD135" t="str">
        <f t="shared" si="235"/>
        <v/>
      </c>
      <c r="AE135" t="str">
        <f t="shared" si="240"/>
        <v/>
      </c>
      <c r="AF135" t="str">
        <f t="shared" si="241"/>
        <v/>
      </c>
      <c r="AG135" t="str">
        <f t="shared" si="236"/>
        <v/>
      </c>
      <c r="AH135" t="str">
        <f t="shared" si="237"/>
        <v/>
      </c>
      <c r="AI135" t="str">
        <f t="shared" si="238"/>
        <v/>
      </c>
      <c r="AJ135" t="str">
        <f t="shared" si="239"/>
        <v/>
      </c>
      <c r="AK135" t="str">
        <f t="shared" si="252"/>
        <v/>
      </c>
      <c r="AL135" t="str">
        <f t="shared" si="253"/>
        <v/>
      </c>
      <c r="AM135" t="str">
        <f t="shared" si="254"/>
        <v/>
      </c>
      <c r="AN135" t="str">
        <f t="shared" si="255"/>
        <v/>
      </c>
      <c r="AO135" t="str">
        <f t="shared" si="256"/>
        <v/>
      </c>
      <c r="AP135" t="str">
        <f t="shared" si="257"/>
        <v/>
      </c>
      <c r="AQ135" t="str">
        <f t="shared" si="258"/>
        <v/>
      </c>
      <c r="AR135" t="s">
        <v>697</v>
      </c>
      <c r="AU135" t="s">
        <v>28</v>
      </c>
      <c r="AV135" s="3" t="s">
        <v>307</v>
      </c>
      <c r="AW135" s="3" t="s">
        <v>307</v>
      </c>
      <c r="AX135" s="4" t="str">
        <f t="shared" si="24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43"/>
        <v/>
      </c>
      <c r="AZ135" t="str">
        <f t="shared" si="244"/>
        <v/>
      </c>
      <c r="BA135" t="str">
        <f t="shared" si="245"/>
        <v>&lt;img src=@img/medium.png@&gt;</v>
      </c>
      <c r="BB135" t="str">
        <f t="shared" si="246"/>
        <v/>
      </c>
      <c r="BC135" t="str">
        <f t="shared" si="247"/>
        <v/>
      </c>
      <c r="BD135" t="str">
        <f t="shared" si="248"/>
        <v>&lt;img src=@img/medium.png@&gt;</v>
      </c>
      <c r="BE135" t="str">
        <f t="shared" si="249"/>
        <v>medium low campus</v>
      </c>
      <c r="BF135" t="str">
        <f t="shared" si="250"/>
        <v>Near Campus</v>
      </c>
      <c r="BG135">
        <v>40.573785000000001</v>
      </c>
      <c r="BH135">
        <v>-105.08336060000001</v>
      </c>
      <c r="BI135" t="str">
        <f t="shared" si="251"/>
        <v>[40.573785,-105.0833606],</v>
      </c>
    </row>
    <row r="136" spans="2:64" ht="21" customHeight="1" x14ac:dyDescent="0.25">
      <c r="B136" t="s">
        <v>170</v>
      </c>
      <c r="C136" t="s">
        <v>423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228"/>
        <v/>
      </c>
      <c r="X136" t="str">
        <f t="shared" si="229"/>
        <v/>
      </c>
      <c r="Y136">
        <f t="shared" si="230"/>
        <v>16</v>
      </c>
      <c r="Z136">
        <f t="shared" si="231"/>
        <v>18</v>
      </c>
      <c r="AA136">
        <f t="shared" si="232"/>
        <v>16</v>
      </c>
      <c r="AB136">
        <f t="shared" si="233"/>
        <v>18</v>
      </c>
      <c r="AC136">
        <f t="shared" si="234"/>
        <v>16</v>
      </c>
      <c r="AD136">
        <f t="shared" si="235"/>
        <v>18</v>
      </c>
      <c r="AE136">
        <f t="shared" si="240"/>
        <v>16</v>
      </c>
      <c r="AF136">
        <f t="shared" si="241"/>
        <v>18</v>
      </c>
      <c r="AG136">
        <f t="shared" si="236"/>
        <v>16</v>
      </c>
      <c r="AH136">
        <f t="shared" si="237"/>
        <v>18</v>
      </c>
      <c r="AI136">
        <f t="shared" si="238"/>
        <v>16</v>
      </c>
      <c r="AJ136">
        <f t="shared" si="239"/>
        <v>18</v>
      </c>
      <c r="AK136" t="str">
        <f t="shared" si="252"/>
        <v/>
      </c>
      <c r="AL136" t="str">
        <f t="shared" si="253"/>
        <v>4pm-6pm</v>
      </c>
      <c r="AM136" t="str">
        <f t="shared" si="254"/>
        <v>4pm-6pm</v>
      </c>
      <c r="AN136" t="str">
        <f t="shared" si="255"/>
        <v>4pm-6pm</v>
      </c>
      <c r="AO136" t="str">
        <f t="shared" si="256"/>
        <v>4pm-6pm</v>
      </c>
      <c r="AP136" t="str">
        <f t="shared" si="257"/>
        <v>4pm-6pm</v>
      </c>
      <c r="AQ136" t="str">
        <f t="shared" si="25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4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43"/>
        <v/>
      </c>
      <c r="AZ136" t="str">
        <f t="shared" si="244"/>
        <v/>
      </c>
      <c r="BA136" t="str">
        <f t="shared" si="245"/>
        <v>&lt;img src=@img/hard.png@&gt;</v>
      </c>
      <c r="BB136" t="str">
        <f t="shared" si="246"/>
        <v>&lt;img src=@img/drinkicon.png@&gt;</v>
      </c>
      <c r="BC136" t="str">
        <f t="shared" si="247"/>
        <v>&lt;img src=@img/foodicon.png@&gt;</v>
      </c>
      <c r="BD136" t="str">
        <f t="shared" si="248"/>
        <v>&lt;img src=@img/hard.png@&gt;&lt;img src=@img/drinkicon.png@&gt;&lt;img src=@img/foodicon.png@&gt;</v>
      </c>
      <c r="BE136" t="str">
        <f t="shared" si="249"/>
        <v>drink food hard high old</v>
      </c>
      <c r="BF136" t="str">
        <f t="shared" si="250"/>
        <v>Old Town</v>
      </c>
      <c r="BG136">
        <v>40.586821999999998</v>
      </c>
      <c r="BH136">
        <v>-105.07723799999999</v>
      </c>
      <c r="BI136" t="str">
        <f t="shared" si="251"/>
        <v>[40.586822,-105.077238],</v>
      </c>
      <c r="BK136" t="str">
        <f t="shared" ref="BK136:BK140" si="259">IF(BJ136&gt;0,"&lt;img src=@img/kidicon.png@&gt;","")</f>
        <v/>
      </c>
    </row>
    <row r="137" spans="2:64" ht="21" customHeight="1" x14ac:dyDescent="0.25">
      <c r="B137" t="s">
        <v>43</v>
      </c>
      <c r="C137" t="s">
        <v>423</v>
      </c>
      <c r="D137" t="s">
        <v>44</v>
      </c>
      <c r="E137" t="s">
        <v>428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228"/>
        <v/>
      </c>
      <c r="X137" t="str">
        <f t="shared" si="229"/>
        <v/>
      </c>
      <c r="Y137">
        <f t="shared" si="230"/>
        <v>15</v>
      </c>
      <c r="Z137">
        <f t="shared" si="231"/>
        <v>18</v>
      </c>
      <c r="AA137">
        <f t="shared" si="232"/>
        <v>15</v>
      </c>
      <c r="AB137">
        <f t="shared" si="233"/>
        <v>18</v>
      </c>
      <c r="AC137">
        <f t="shared" si="234"/>
        <v>15</v>
      </c>
      <c r="AD137">
        <f t="shared" si="235"/>
        <v>18</v>
      </c>
      <c r="AE137">
        <f t="shared" si="240"/>
        <v>15</v>
      </c>
      <c r="AF137">
        <f t="shared" si="241"/>
        <v>18</v>
      </c>
      <c r="AG137">
        <f t="shared" si="236"/>
        <v>15</v>
      </c>
      <c r="AH137">
        <f t="shared" si="237"/>
        <v>18</v>
      </c>
      <c r="AI137" t="str">
        <f t="shared" si="238"/>
        <v/>
      </c>
      <c r="AJ137" t="str">
        <f t="shared" si="239"/>
        <v/>
      </c>
      <c r="AK137" t="str">
        <f t="shared" si="252"/>
        <v/>
      </c>
      <c r="AL137" t="str">
        <f t="shared" si="253"/>
        <v>3pm-6pm</v>
      </c>
      <c r="AM137" t="str">
        <f t="shared" si="254"/>
        <v>3pm-6pm</v>
      </c>
      <c r="AN137" t="str">
        <f t="shared" si="255"/>
        <v>3pm-6pm</v>
      </c>
      <c r="AO137" t="str">
        <f t="shared" si="256"/>
        <v>3pm-6pm</v>
      </c>
      <c r="AP137" t="str">
        <f t="shared" si="257"/>
        <v>3pm-6pm</v>
      </c>
      <c r="AQ137" t="str">
        <f t="shared" si="25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4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43"/>
        <v>&lt;img src=@img/outdoor.png@&gt;</v>
      </c>
      <c r="AZ137" t="str">
        <f t="shared" si="244"/>
        <v/>
      </c>
      <c r="BA137" t="str">
        <f t="shared" si="245"/>
        <v>&lt;img src=@img/hard.png@&gt;</v>
      </c>
      <c r="BB137" t="str">
        <f t="shared" si="246"/>
        <v/>
      </c>
      <c r="BC137" t="str">
        <f t="shared" si="247"/>
        <v/>
      </c>
      <c r="BD137" t="str">
        <f t="shared" si="248"/>
        <v>&lt;img src=@img/outdoor.png@&gt;&lt;img src=@img/hard.png@&gt;</v>
      </c>
      <c r="BE137" t="str">
        <f t="shared" si="249"/>
        <v>outdoor hard med old</v>
      </c>
      <c r="BF137" t="str">
        <f t="shared" si="250"/>
        <v>Old Town</v>
      </c>
      <c r="BG137">
        <v>40.586728999999998</v>
      </c>
      <c r="BH137">
        <v>-105.07814500000001</v>
      </c>
      <c r="BI137" t="str">
        <f t="shared" si="251"/>
        <v>[40.586729,-105.078145],</v>
      </c>
      <c r="BK137" t="str">
        <f t="shared" si="259"/>
        <v/>
      </c>
    </row>
    <row r="138" spans="2:64" ht="21" customHeight="1" x14ac:dyDescent="0.25">
      <c r="B138" t="s">
        <v>210</v>
      </c>
      <c r="C138" t="s">
        <v>426</v>
      </c>
      <c r="D138" t="s">
        <v>211</v>
      </c>
      <c r="E138" t="s">
        <v>428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519</v>
      </c>
      <c r="W138">
        <f t="shared" si="228"/>
        <v>11</v>
      </c>
      <c r="X138">
        <f t="shared" si="229"/>
        <v>24</v>
      </c>
      <c r="Y138">
        <f t="shared" si="230"/>
        <v>16</v>
      </c>
      <c r="Z138">
        <f t="shared" si="231"/>
        <v>24</v>
      </c>
      <c r="AA138">
        <f t="shared" si="232"/>
        <v>16</v>
      </c>
      <c r="AB138">
        <f t="shared" si="233"/>
        <v>23</v>
      </c>
      <c r="AC138">
        <f t="shared" si="234"/>
        <v>16</v>
      </c>
      <c r="AD138">
        <f t="shared" si="235"/>
        <v>24</v>
      </c>
      <c r="AE138">
        <f t="shared" si="240"/>
        <v>16</v>
      </c>
      <c r="AF138">
        <f t="shared" si="241"/>
        <v>24</v>
      </c>
      <c r="AG138">
        <f t="shared" si="236"/>
        <v>16</v>
      </c>
      <c r="AH138">
        <f t="shared" si="237"/>
        <v>20</v>
      </c>
      <c r="AI138">
        <f t="shared" si="238"/>
        <v>16</v>
      </c>
      <c r="AJ138">
        <f t="shared" si="239"/>
        <v>20</v>
      </c>
      <c r="AK138" t="str">
        <f t="shared" si="252"/>
        <v>11am-12am</v>
      </c>
      <c r="AL138" t="str">
        <f t="shared" si="253"/>
        <v>4pm-12am</v>
      </c>
      <c r="AM138" t="str">
        <f t="shared" si="254"/>
        <v>4pm-11pm</v>
      </c>
      <c r="AN138" t="str">
        <f t="shared" si="255"/>
        <v>4pm-12am</v>
      </c>
      <c r="AO138" t="str">
        <f t="shared" si="256"/>
        <v>4pm-12am</v>
      </c>
      <c r="AP138" t="str">
        <f t="shared" si="257"/>
        <v>4pm-8pm</v>
      </c>
      <c r="AQ138" t="str">
        <f t="shared" si="25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4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43"/>
        <v>&lt;img src=@img/outdoor.png@&gt;</v>
      </c>
      <c r="AZ138" t="str">
        <f t="shared" si="244"/>
        <v/>
      </c>
      <c r="BA138" t="str">
        <f t="shared" si="245"/>
        <v>&lt;img src=@img/medium.png@&gt;</v>
      </c>
      <c r="BB138" t="str">
        <f t="shared" si="246"/>
        <v>&lt;img src=@img/drinkicon.png@&gt;</v>
      </c>
      <c r="BC138" t="str">
        <f t="shared" si="247"/>
        <v>&lt;img src=@img/foodicon.png@&gt;</v>
      </c>
      <c r="BD138" t="str">
        <f t="shared" si="248"/>
        <v>&lt;img src=@img/outdoor.png@&gt;&lt;img src=@img/medium.png@&gt;&lt;img src=@img/drinkicon.png@&gt;&lt;img src=@img/foodicon.png@&gt;</v>
      </c>
      <c r="BE138" t="str">
        <f t="shared" si="249"/>
        <v>outdoor drink food medium med cwest</v>
      </c>
      <c r="BF138" t="str">
        <f t="shared" si="250"/>
        <v>Campus West</v>
      </c>
      <c r="BG138">
        <v>40.574368999999997</v>
      </c>
      <c r="BH138">
        <v>-105.09835099999999</v>
      </c>
      <c r="BI138" t="str">
        <f t="shared" si="251"/>
        <v>[40.574369,-105.098351],</v>
      </c>
      <c r="BK138" t="str">
        <f t="shared" si="259"/>
        <v/>
      </c>
    </row>
    <row r="139" spans="2:64" ht="21" customHeight="1" x14ac:dyDescent="0.25">
      <c r="B139" t="s">
        <v>59</v>
      </c>
      <c r="C139" t="s">
        <v>423</v>
      </c>
      <c r="D139" t="s">
        <v>60</v>
      </c>
      <c r="E139" t="s">
        <v>35</v>
      </c>
      <c r="G139" s="1" t="s">
        <v>61</v>
      </c>
      <c r="W139" t="str">
        <f t="shared" si="228"/>
        <v/>
      </c>
      <c r="X139" t="str">
        <f t="shared" si="229"/>
        <v/>
      </c>
      <c r="Y139" t="str">
        <f t="shared" si="230"/>
        <v/>
      </c>
      <c r="Z139" t="str">
        <f t="shared" si="231"/>
        <v/>
      </c>
      <c r="AA139" t="str">
        <f t="shared" si="232"/>
        <v/>
      </c>
      <c r="AB139" t="str">
        <f t="shared" si="233"/>
        <v/>
      </c>
      <c r="AC139" t="str">
        <f t="shared" si="234"/>
        <v/>
      </c>
      <c r="AD139" t="str">
        <f t="shared" si="235"/>
        <v/>
      </c>
      <c r="AE139" t="str">
        <f t="shared" si="240"/>
        <v/>
      </c>
      <c r="AF139" t="str">
        <f t="shared" si="241"/>
        <v/>
      </c>
      <c r="AG139" t="str">
        <f t="shared" si="236"/>
        <v/>
      </c>
      <c r="AH139" t="str">
        <f t="shared" si="237"/>
        <v/>
      </c>
      <c r="AI139" t="str">
        <f t="shared" si="238"/>
        <v/>
      </c>
      <c r="AJ139" t="str">
        <f t="shared" si="239"/>
        <v/>
      </c>
      <c r="AK139" t="str">
        <f t="shared" si="252"/>
        <v/>
      </c>
      <c r="AL139" t="str">
        <f t="shared" si="253"/>
        <v/>
      </c>
      <c r="AM139" t="str">
        <f t="shared" si="254"/>
        <v/>
      </c>
      <c r="AN139" t="str">
        <f t="shared" si="255"/>
        <v/>
      </c>
      <c r="AO139" t="str">
        <f t="shared" si="256"/>
        <v/>
      </c>
      <c r="AP139" t="str">
        <f t="shared" si="257"/>
        <v/>
      </c>
      <c r="AQ139" t="str">
        <f t="shared" si="25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4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43"/>
        <v/>
      </c>
      <c r="AZ139" t="str">
        <f t="shared" si="244"/>
        <v/>
      </c>
      <c r="BA139" t="str">
        <f t="shared" si="245"/>
        <v>&lt;img src=@img/hard.png@&gt;</v>
      </c>
      <c r="BB139" t="str">
        <f t="shared" si="246"/>
        <v/>
      </c>
      <c r="BC139" t="str">
        <f t="shared" si="247"/>
        <v/>
      </c>
      <c r="BD139" t="str">
        <f t="shared" si="248"/>
        <v>&lt;img src=@img/hard.png@&gt;</v>
      </c>
      <c r="BE139" t="str">
        <f t="shared" si="249"/>
        <v>hard high old</v>
      </c>
      <c r="BF139" t="str">
        <f t="shared" si="250"/>
        <v>Old Town</v>
      </c>
      <c r="BG139">
        <v>40.590139000000001</v>
      </c>
      <c r="BH139">
        <v>-105.075401</v>
      </c>
      <c r="BI139" t="str">
        <f t="shared" si="251"/>
        <v>[40.590139,-105.075401],</v>
      </c>
      <c r="BK139" t="str">
        <f t="shared" si="259"/>
        <v/>
      </c>
    </row>
    <row r="140" spans="2:64" ht="21" customHeight="1" x14ac:dyDescent="0.25">
      <c r="B140" t="s">
        <v>448</v>
      </c>
      <c r="C140" t="s">
        <v>425</v>
      </c>
      <c r="E140" t="s">
        <v>428</v>
      </c>
      <c r="G140" t="s">
        <v>467</v>
      </c>
      <c r="W140" t="str">
        <f t="shared" si="228"/>
        <v/>
      </c>
      <c r="X140" t="str">
        <f t="shared" si="229"/>
        <v/>
      </c>
      <c r="Y140" t="str">
        <f t="shared" si="230"/>
        <v/>
      </c>
      <c r="Z140" t="str">
        <f t="shared" si="231"/>
        <v/>
      </c>
      <c r="AA140" t="str">
        <f t="shared" si="232"/>
        <v/>
      </c>
      <c r="AB140" t="str">
        <f t="shared" si="233"/>
        <v/>
      </c>
      <c r="AC140" t="str">
        <f t="shared" si="234"/>
        <v/>
      </c>
      <c r="AD140" t="str">
        <f t="shared" si="235"/>
        <v/>
      </c>
      <c r="AE140" t="str">
        <f t="shared" si="240"/>
        <v/>
      </c>
      <c r="AF140" t="str">
        <f t="shared" si="241"/>
        <v/>
      </c>
      <c r="AG140" t="str">
        <f t="shared" si="236"/>
        <v/>
      </c>
      <c r="AH140" t="str">
        <f t="shared" si="237"/>
        <v/>
      </c>
      <c r="AI140" t="str">
        <f t="shared" si="238"/>
        <v/>
      </c>
      <c r="AJ140" t="str">
        <f t="shared" si="239"/>
        <v/>
      </c>
      <c r="AK140" t="str">
        <f t="shared" si="252"/>
        <v/>
      </c>
      <c r="AL140" t="str">
        <f t="shared" si="253"/>
        <v/>
      </c>
      <c r="AM140" t="str">
        <f t="shared" si="254"/>
        <v/>
      </c>
      <c r="AN140" t="str">
        <f t="shared" si="255"/>
        <v/>
      </c>
      <c r="AO140" t="str">
        <f t="shared" si="256"/>
        <v/>
      </c>
      <c r="AP140" t="str">
        <f t="shared" si="257"/>
        <v/>
      </c>
      <c r="AQ140" t="str">
        <f t="shared" si="258"/>
        <v/>
      </c>
      <c r="AU140" t="s">
        <v>299</v>
      </c>
      <c r="AV140" s="3" t="s">
        <v>306</v>
      </c>
      <c r="AW140" s="3" t="s">
        <v>306</v>
      </c>
      <c r="AX140" s="4" t="str">
        <f t="shared" si="24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43"/>
        <v/>
      </c>
      <c r="AZ140" t="str">
        <f t="shared" si="244"/>
        <v/>
      </c>
      <c r="BA140" t="str">
        <f t="shared" si="245"/>
        <v>&lt;img src=@img/easy.png@&gt;</v>
      </c>
      <c r="BB140" t="str">
        <f t="shared" si="246"/>
        <v>&lt;img src=@img/drinkicon.png@&gt;</v>
      </c>
      <c r="BC140" t="str">
        <f t="shared" si="247"/>
        <v>&lt;img src=@img/foodicon.png@&gt;</v>
      </c>
      <c r="BD140" t="str">
        <f t="shared" si="248"/>
        <v>&lt;img src=@img/easy.png@&gt;&lt;img src=@img/drinkicon.png@&gt;&lt;img src=@img/foodicon.png@&gt;&lt;img src=@img/kidicon.png@&gt;</v>
      </c>
      <c r="BE140" t="str">
        <f t="shared" si="249"/>
        <v>drink food easy med sfoco kid</v>
      </c>
      <c r="BF140" t="str">
        <f t="shared" si="250"/>
        <v>South Foco</v>
      </c>
      <c r="BG140">
        <v>40.521709000000001</v>
      </c>
      <c r="BH140">
        <v>-105.060034</v>
      </c>
      <c r="BI140" t="str">
        <f t="shared" si="251"/>
        <v>[40.521709,-105.060034],</v>
      </c>
      <c r="BJ140" t="b">
        <v>1</v>
      </c>
      <c r="BK140" t="str">
        <f t="shared" si="259"/>
        <v>&lt;img src=@img/kidicon.png@&gt;</v>
      </c>
      <c r="BL140" t="s">
        <v>468</v>
      </c>
    </row>
    <row r="141" spans="2:64" ht="21" customHeight="1" x14ac:dyDescent="0.25">
      <c r="B141" t="s">
        <v>647</v>
      </c>
      <c r="C141" t="s">
        <v>309</v>
      </c>
      <c r="E141" t="s">
        <v>54</v>
      </c>
      <c r="G141" t="s">
        <v>668</v>
      </c>
      <c r="W141" t="str">
        <f t="shared" si="228"/>
        <v/>
      </c>
      <c r="X141" t="str">
        <f t="shared" si="229"/>
        <v/>
      </c>
      <c r="Y141" t="str">
        <f t="shared" si="230"/>
        <v/>
      </c>
      <c r="Z141" t="str">
        <f t="shared" si="231"/>
        <v/>
      </c>
      <c r="AA141" t="str">
        <f t="shared" si="232"/>
        <v/>
      </c>
      <c r="AB141" t="str">
        <f t="shared" si="233"/>
        <v/>
      </c>
      <c r="AC141" t="str">
        <f t="shared" si="234"/>
        <v/>
      </c>
      <c r="AD141" t="str">
        <f t="shared" si="235"/>
        <v/>
      </c>
      <c r="AE141" t="str">
        <f t="shared" si="240"/>
        <v/>
      </c>
      <c r="AF141" t="str">
        <f t="shared" si="241"/>
        <v/>
      </c>
      <c r="AG141" t="str">
        <f t="shared" si="236"/>
        <v/>
      </c>
      <c r="AH141" t="str">
        <f t="shared" si="237"/>
        <v/>
      </c>
      <c r="AI141" t="str">
        <f t="shared" si="238"/>
        <v/>
      </c>
      <c r="AJ141" t="str">
        <f t="shared" si="239"/>
        <v/>
      </c>
      <c r="AK141" t="str">
        <f t="shared" si="252"/>
        <v/>
      </c>
      <c r="AL141" t="str">
        <f t="shared" si="253"/>
        <v/>
      </c>
      <c r="AM141" t="str">
        <f t="shared" si="254"/>
        <v/>
      </c>
      <c r="AN141" t="str">
        <f t="shared" si="255"/>
        <v/>
      </c>
      <c r="AO141" t="str">
        <f t="shared" si="256"/>
        <v/>
      </c>
      <c r="AP141" t="str">
        <f t="shared" si="257"/>
        <v/>
      </c>
      <c r="AQ141" t="str">
        <f t="shared" si="258"/>
        <v/>
      </c>
      <c r="AU141" t="s">
        <v>299</v>
      </c>
      <c r="AV141" s="3" t="s">
        <v>307</v>
      </c>
      <c r="AW141" s="3" t="s">
        <v>307</v>
      </c>
      <c r="AX141" s="4" t="str">
        <f t="shared" si="24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43"/>
        <v/>
      </c>
      <c r="AZ141" t="str">
        <f t="shared" si="244"/>
        <v/>
      </c>
      <c r="BA141" t="str">
        <f t="shared" si="245"/>
        <v>&lt;img src=@img/easy.png@&gt;</v>
      </c>
      <c r="BB141" t="str">
        <f t="shared" si="246"/>
        <v/>
      </c>
      <c r="BC141" t="str">
        <f t="shared" si="247"/>
        <v/>
      </c>
      <c r="BD141" t="str">
        <f t="shared" si="248"/>
        <v>&lt;img src=@img/easy.png@&gt;</v>
      </c>
      <c r="BE141" t="str">
        <f t="shared" si="249"/>
        <v>easy low midtown</v>
      </c>
      <c r="BF141" t="str">
        <f t="shared" si="250"/>
        <v>Midtown</v>
      </c>
      <c r="BG141">
        <v>40.552579999999999</v>
      </c>
      <c r="BH141">
        <v>-105.09672999999999</v>
      </c>
      <c r="BI141" t="str">
        <f t="shared" si="251"/>
        <v>[40.55258,-105.09673],</v>
      </c>
    </row>
    <row r="142" spans="2:64" ht="21" customHeight="1" x14ac:dyDescent="0.25">
      <c r="B142" t="s">
        <v>213</v>
      </c>
      <c r="C142" t="s">
        <v>423</v>
      </c>
      <c r="D142" t="s">
        <v>214</v>
      </c>
      <c r="E142" t="s">
        <v>428</v>
      </c>
      <c r="G142" t="s">
        <v>215</v>
      </c>
      <c r="W142" t="str">
        <f t="shared" si="228"/>
        <v/>
      </c>
      <c r="X142" t="str">
        <f t="shared" si="229"/>
        <v/>
      </c>
      <c r="Y142" t="str">
        <f t="shared" si="230"/>
        <v/>
      </c>
      <c r="Z142" t="str">
        <f t="shared" si="231"/>
        <v/>
      </c>
      <c r="AA142" t="str">
        <f t="shared" si="232"/>
        <v/>
      </c>
      <c r="AB142" t="str">
        <f t="shared" si="233"/>
        <v/>
      </c>
      <c r="AC142" t="str">
        <f t="shared" si="234"/>
        <v/>
      </c>
      <c r="AD142" t="str">
        <f t="shared" si="235"/>
        <v/>
      </c>
      <c r="AE142" t="str">
        <f t="shared" si="240"/>
        <v/>
      </c>
      <c r="AF142" t="str">
        <f t="shared" si="241"/>
        <v/>
      </c>
      <c r="AG142" t="str">
        <f t="shared" si="236"/>
        <v/>
      </c>
      <c r="AH142" t="str">
        <f t="shared" si="237"/>
        <v/>
      </c>
      <c r="AI142" t="str">
        <f t="shared" si="238"/>
        <v/>
      </c>
      <c r="AJ142" t="str">
        <f t="shared" si="239"/>
        <v/>
      </c>
      <c r="AK142" t="str">
        <f t="shared" si="252"/>
        <v/>
      </c>
      <c r="AL142" t="str">
        <f t="shared" si="253"/>
        <v/>
      </c>
      <c r="AM142" t="str">
        <f t="shared" si="254"/>
        <v/>
      </c>
      <c r="AN142" t="str">
        <f t="shared" si="255"/>
        <v/>
      </c>
      <c r="AO142" t="str">
        <f t="shared" si="256"/>
        <v/>
      </c>
      <c r="AP142" t="str">
        <f t="shared" si="257"/>
        <v/>
      </c>
      <c r="AQ142" t="str">
        <f t="shared" si="25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4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43"/>
        <v/>
      </c>
      <c r="AZ142" t="str">
        <f t="shared" si="244"/>
        <v/>
      </c>
      <c r="BA142" t="str">
        <f t="shared" si="245"/>
        <v>&lt;img src=@img/hard.png@&gt;</v>
      </c>
      <c r="BB142" t="str">
        <f t="shared" si="246"/>
        <v/>
      </c>
      <c r="BC142" t="str">
        <f t="shared" si="247"/>
        <v/>
      </c>
      <c r="BD142" t="str">
        <f t="shared" si="248"/>
        <v>&lt;img src=@img/hard.png@&gt;</v>
      </c>
      <c r="BE142" t="str">
        <f t="shared" si="249"/>
        <v>hard med old</v>
      </c>
      <c r="BF142" t="str">
        <f t="shared" si="250"/>
        <v>Old Town</v>
      </c>
      <c r="BG142">
        <v>40.589492999999997</v>
      </c>
      <c r="BH142">
        <v>-105.077513</v>
      </c>
      <c r="BI142" t="str">
        <f t="shared" si="25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475</v>
      </c>
      <c r="C143" t="s">
        <v>425</v>
      </c>
      <c r="E143" t="s">
        <v>54</v>
      </c>
      <c r="G143" t="s">
        <v>470</v>
      </c>
      <c r="W143" t="str">
        <f t="shared" si="228"/>
        <v/>
      </c>
      <c r="X143" t="str">
        <f t="shared" si="229"/>
        <v/>
      </c>
      <c r="Y143" t="str">
        <f t="shared" si="230"/>
        <v/>
      </c>
      <c r="Z143" t="str">
        <f t="shared" si="231"/>
        <v/>
      </c>
      <c r="AA143" t="str">
        <f t="shared" si="232"/>
        <v/>
      </c>
      <c r="AB143" t="str">
        <f t="shared" si="233"/>
        <v/>
      </c>
      <c r="AC143" t="str">
        <f t="shared" si="234"/>
        <v/>
      </c>
      <c r="AD143" t="str">
        <f t="shared" si="235"/>
        <v/>
      </c>
      <c r="AE143" t="str">
        <f t="shared" si="240"/>
        <v/>
      </c>
      <c r="AF143" t="str">
        <f t="shared" si="241"/>
        <v/>
      </c>
      <c r="AG143" t="str">
        <f t="shared" si="236"/>
        <v/>
      </c>
      <c r="AH143" t="str">
        <f t="shared" si="237"/>
        <v/>
      </c>
      <c r="AI143" t="str">
        <f t="shared" si="238"/>
        <v/>
      </c>
      <c r="AJ143" t="str">
        <f t="shared" si="239"/>
        <v/>
      </c>
      <c r="AK143" t="str">
        <f t="shared" si="252"/>
        <v/>
      </c>
      <c r="AL143" t="str">
        <f t="shared" si="253"/>
        <v/>
      </c>
      <c r="AM143" t="str">
        <f t="shared" si="254"/>
        <v/>
      </c>
      <c r="AN143" t="str">
        <f t="shared" si="255"/>
        <v/>
      </c>
      <c r="AO143" t="str">
        <f t="shared" si="256"/>
        <v/>
      </c>
      <c r="AP143" t="str">
        <f t="shared" si="257"/>
        <v/>
      </c>
      <c r="AQ143" t="str">
        <f t="shared" si="258"/>
        <v/>
      </c>
      <c r="AU143" t="s">
        <v>299</v>
      </c>
      <c r="AV143" s="3" t="s">
        <v>307</v>
      </c>
      <c r="AW143" s="3" t="s">
        <v>307</v>
      </c>
      <c r="AX143" s="4" t="str">
        <f t="shared" si="24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43"/>
        <v/>
      </c>
      <c r="AZ143" t="str">
        <f t="shared" si="244"/>
        <v/>
      </c>
      <c r="BA143" t="str">
        <f t="shared" si="245"/>
        <v>&lt;img src=@img/easy.png@&gt;</v>
      </c>
      <c r="BB143" t="str">
        <f t="shared" si="246"/>
        <v/>
      </c>
      <c r="BC143" t="str">
        <f t="shared" si="247"/>
        <v/>
      </c>
      <c r="BD143" t="str">
        <f t="shared" si="248"/>
        <v>&lt;img src=@img/easy.png@&gt;&lt;img src=@img/kidicon.png@&gt;</v>
      </c>
      <c r="BE143" t="str">
        <f t="shared" si="249"/>
        <v>easy low sfoco kid</v>
      </c>
      <c r="BF143" t="str">
        <f t="shared" si="250"/>
        <v>South Foco</v>
      </c>
      <c r="BG143">
        <v>40.561498</v>
      </c>
      <c r="BH143">
        <v>-105.039806</v>
      </c>
      <c r="BI143" t="str">
        <f t="shared" si="25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469</v>
      </c>
    </row>
    <row r="144" spans="2:64" ht="21" customHeight="1" x14ac:dyDescent="0.25">
      <c r="B144" t="s">
        <v>635</v>
      </c>
      <c r="C144" t="s">
        <v>309</v>
      </c>
      <c r="E144" t="s">
        <v>428</v>
      </c>
      <c r="G144" t="s">
        <v>659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788</v>
      </c>
      <c r="W144">
        <f t="shared" si="228"/>
        <v>15</v>
      </c>
      <c r="X144">
        <f t="shared" si="229"/>
        <v>18</v>
      </c>
      <c r="Y144">
        <f t="shared" si="230"/>
        <v>15</v>
      </c>
      <c r="Z144">
        <f t="shared" si="231"/>
        <v>18</v>
      </c>
      <c r="AA144">
        <f t="shared" si="232"/>
        <v>15</v>
      </c>
      <c r="AB144">
        <f t="shared" si="233"/>
        <v>18</v>
      </c>
      <c r="AC144">
        <f t="shared" si="234"/>
        <v>15</v>
      </c>
      <c r="AD144">
        <f t="shared" si="235"/>
        <v>18</v>
      </c>
      <c r="AE144">
        <f t="shared" si="240"/>
        <v>15</v>
      </c>
      <c r="AF144">
        <f t="shared" si="241"/>
        <v>18</v>
      </c>
      <c r="AG144">
        <f t="shared" si="236"/>
        <v>15</v>
      </c>
      <c r="AH144">
        <f t="shared" si="237"/>
        <v>18</v>
      </c>
      <c r="AI144">
        <f t="shared" si="238"/>
        <v>15</v>
      </c>
      <c r="AJ144">
        <f t="shared" si="239"/>
        <v>18</v>
      </c>
      <c r="AK144" t="str">
        <f t="shared" si="252"/>
        <v>3pm-6pm</v>
      </c>
      <c r="AL144" t="str">
        <f t="shared" si="253"/>
        <v>3pm-6pm</v>
      </c>
      <c r="AM144" t="str">
        <f t="shared" si="254"/>
        <v>3pm-6pm</v>
      </c>
      <c r="AN144" t="str">
        <f t="shared" si="255"/>
        <v>3pm-6pm</v>
      </c>
      <c r="AO144" t="str">
        <f t="shared" si="256"/>
        <v>3pm-6pm</v>
      </c>
      <c r="AP144" t="str">
        <f t="shared" si="257"/>
        <v>3pm-6pm</v>
      </c>
      <c r="AQ144" t="str">
        <f t="shared" si="258"/>
        <v>3pm-6pm</v>
      </c>
      <c r="AR144" t="s">
        <v>698</v>
      </c>
      <c r="AU144" t="s">
        <v>299</v>
      </c>
      <c r="AV144" s="3" t="s">
        <v>306</v>
      </c>
      <c r="AW144" s="3" t="s">
        <v>306</v>
      </c>
      <c r="AX144" s="4" t="str">
        <f t="shared" si="24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43"/>
        <v/>
      </c>
      <c r="AZ144" t="str">
        <f t="shared" si="244"/>
        <v/>
      </c>
      <c r="BA144" t="str">
        <f t="shared" si="245"/>
        <v>&lt;img src=@img/easy.png@&gt;</v>
      </c>
      <c r="BB144" t="str">
        <f t="shared" si="246"/>
        <v>&lt;img src=@img/drinkicon.png@&gt;</v>
      </c>
      <c r="BC144" t="str">
        <f t="shared" si="247"/>
        <v>&lt;img src=@img/foodicon.png@&gt;</v>
      </c>
      <c r="BD144" t="str">
        <f t="shared" si="248"/>
        <v>&lt;img src=@img/easy.png@&gt;&lt;img src=@img/drinkicon.png@&gt;&lt;img src=@img/foodicon.png@&gt;</v>
      </c>
      <c r="BE144" t="str">
        <f t="shared" si="249"/>
        <v>drink food easy med midtown</v>
      </c>
      <c r="BF144" t="str">
        <f t="shared" si="250"/>
        <v>Midtown</v>
      </c>
      <c r="BG144">
        <v>40.554749999999999</v>
      </c>
      <c r="BH144">
        <v>-105.09774</v>
      </c>
      <c r="BI144" t="str">
        <f t="shared" si="251"/>
        <v>[40.55475,-105.09774],</v>
      </c>
    </row>
    <row r="145" spans="2:64" ht="21" customHeight="1" x14ac:dyDescent="0.25">
      <c r="B145" t="s">
        <v>731</v>
      </c>
      <c r="C145" t="s">
        <v>309</v>
      </c>
      <c r="E145" t="s">
        <v>428</v>
      </c>
      <c r="G145" s="7" t="s">
        <v>742</v>
      </c>
      <c r="W145" t="str">
        <f t="shared" si="228"/>
        <v/>
      </c>
      <c r="X145" t="str">
        <f t="shared" si="229"/>
        <v/>
      </c>
      <c r="Y145" t="str">
        <f t="shared" si="230"/>
        <v/>
      </c>
      <c r="Z145" t="str">
        <f t="shared" si="231"/>
        <v/>
      </c>
      <c r="AA145" t="str">
        <f t="shared" si="232"/>
        <v/>
      </c>
      <c r="AB145" t="str">
        <f t="shared" si="233"/>
        <v/>
      </c>
      <c r="AC145" t="str">
        <f t="shared" si="234"/>
        <v/>
      </c>
      <c r="AD145" t="str">
        <f t="shared" si="235"/>
        <v/>
      </c>
      <c r="AG145" t="str">
        <f t="shared" si="236"/>
        <v/>
      </c>
      <c r="AH145" t="str">
        <f t="shared" si="237"/>
        <v/>
      </c>
      <c r="AI145" t="str">
        <f t="shared" si="238"/>
        <v/>
      </c>
      <c r="AJ145" t="str">
        <f t="shared" si="239"/>
        <v/>
      </c>
      <c r="AK145" t="str">
        <f t="shared" si="252"/>
        <v/>
      </c>
      <c r="AL145" t="str">
        <f t="shared" si="253"/>
        <v/>
      </c>
      <c r="AM145" t="str">
        <f t="shared" si="254"/>
        <v/>
      </c>
      <c r="AN145" t="str">
        <f t="shared" si="255"/>
        <v/>
      </c>
      <c r="AO145" t="str">
        <f t="shared" si="256"/>
        <v/>
      </c>
      <c r="AP145" t="str">
        <f t="shared" si="257"/>
        <v/>
      </c>
      <c r="AQ145" t="str">
        <f t="shared" si="258"/>
        <v/>
      </c>
      <c r="AR145" t="s">
        <v>743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4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43"/>
        <v>&lt;img src=@img/outdoor.png@&gt;</v>
      </c>
      <c r="AZ145" t="str">
        <f t="shared" si="244"/>
        <v/>
      </c>
      <c r="BA145" t="str">
        <f t="shared" si="245"/>
        <v>&lt;img src=@img/medium.png@&gt;</v>
      </c>
      <c r="BB145" t="str">
        <f t="shared" si="246"/>
        <v>&lt;img src=@img/drinkicon.png@&gt;</v>
      </c>
      <c r="BC145" t="str">
        <f t="shared" si="247"/>
        <v>&lt;img src=@img/foodicon.png@&gt;</v>
      </c>
      <c r="BD145" t="str">
        <f t="shared" si="248"/>
        <v>&lt;img src=@img/outdoor.png@&gt;&lt;img src=@img/medium.png@&gt;&lt;img src=@img/drinkicon.png@&gt;&lt;img src=@img/foodicon.png@&gt;</v>
      </c>
      <c r="BE145" t="str">
        <f t="shared" si="249"/>
        <v>outdoor drink food medium med midtown</v>
      </c>
      <c r="BF145" t="str">
        <f t="shared" si="250"/>
        <v>Midtown</v>
      </c>
      <c r="BG145">
        <v>40.563256000000003</v>
      </c>
      <c r="BH145">
        <v>-105.07746400000001</v>
      </c>
      <c r="BI145" t="str">
        <f t="shared" si="251"/>
        <v>[40.563256,-105.077464],</v>
      </c>
    </row>
    <row r="146" spans="2:64" ht="21" customHeight="1" x14ac:dyDescent="0.25">
      <c r="B146" t="s">
        <v>394</v>
      </c>
      <c r="C146" t="s">
        <v>423</v>
      </c>
      <c r="D146" t="s">
        <v>395</v>
      </c>
      <c r="E146" t="s">
        <v>54</v>
      </c>
      <c r="G146" t="s">
        <v>397</v>
      </c>
      <c r="W146" t="str">
        <f t="shared" si="228"/>
        <v/>
      </c>
      <c r="X146" t="str">
        <f t="shared" si="229"/>
        <v/>
      </c>
      <c r="Y146" t="str">
        <f t="shared" si="230"/>
        <v/>
      </c>
      <c r="Z146" t="str">
        <f t="shared" si="231"/>
        <v/>
      </c>
      <c r="AA146" t="str">
        <f t="shared" si="232"/>
        <v/>
      </c>
      <c r="AB146" t="str">
        <f t="shared" si="233"/>
        <v/>
      </c>
      <c r="AC146" t="str">
        <f t="shared" si="234"/>
        <v/>
      </c>
      <c r="AD146" t="str">
        <f t="shared" si="235"/>
        <v/>
      </c>
      <c r="AE146" t="str">
        <f t="shared" ref="AE146:AE173" si="260">IF(P146&gt;0,P146/100,"")</f>
        <v/>
      </c>
      <c r="AF146" t="str">
        <f t="shared" ref="AF146:AF173" si="261">IF(Q146&gt;0,Q146/100,"")</f>
        <v/>
      </c>
      <c r="AG146" t="str">
        <f t="shared" si="236"/>
        <v/>
      </c>
      <c r="AH146" t="str">
        <f t="shared" si="237"/>
        <v/>
      </c>
      <c r="AI146" t="str">
        <f t="shared" si="238"/>
        <v/>
      </c>
      <c r="AJ146" t="str">
        <f t="shared" si="239"/>
        <v/>
      </c>
      <c r="AK146" t="str">
        <f t="shared" si="252"/>
        <v/>
      </c>
      <c r="AL146" t="str">
        <f t="shared" si="253"/>
        <v/>
      </c>
      <c r="AM146" t="str">
        <f t="shared" si="254"/>
        <v/>
      </c>
      <c r="AN146" t="str">
        <f t="shared" si="255"/>
        <v/>
      </c>
      <c r="AO146" t="str">
        <f t="shared" si="256"/>
        <v/>
      </c>
      <c r="AP146" t="str">
        <f t="shared" si="257"/>
        <v/>
      </c>
      <c r="AQ146" t="str">
        <f t="shared" si="258"/>
        <v/>
      </c>
      <c r="AR146" t="s">
        <v>396</v>
      </c>
      <c r="AU146" t="s">
        <v>28</v>
      </c>
      <c r="AV146" s="3" t="s">
        <v>307</v>
      </c>
      <c r="AW146" s="3" t="s">
        <v>307</v>
      </c>
      <c r="AX146" s="4" t="str">
        <f t="shared" si="24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43"/>
        <v/>
      </c>
      <c r="AZ146" t="str">
        <f t="shared" si="244"/>
        <v/>
      </c>
      <c r="BA146" t="str">
        <f t="shared" si="245"/>
        <v>&lt;img src=@img/medium.png@&gt;</v>
      </c>
      <c r="BB146" t="str">
        <f t="shared" si="246"/>
        <v/>
      </c>
      <c r="BC146" t="str">
        <f t="shared" si="247"/>
        <v/>
      </c>
      <c r="BD146" t="str">
        <f t="shared" si="248"/>
        <v>&lt;img src=@img/medium.png@&gt;</v>
      </c>
      <c r="BE146" t="str">
        <f t="shared" si="249"/>
        <v>medium low old</v>
      </c>
      <c r="BF146" t="str">
        <f t="shared" si="250"/>
        <v>Old Town</v>
      </c>
      <c r="BG146">
        <v>40.586820000000003</v>
      </c>
      <c r="BH146">
        <v>-105.07865</v>
      </c>
      <c r="BI146" t="str">
        <f t="shared" si="25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428</v>
      </c>
      <c r="G147" s="7" t="s">
        <v>390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477</v>
      </c>
      <c r="W147">
        <f t="shared" si="228"/>
        <v>11</v>
      </c>
      <c r="X147">
        <f t="shared" si="229"/>
        <v>21</v>
      </c>
      <c r="Y147">
        <f t="shared" si="230"/>
        <v>15</v>
      </c>
      <c r="Z147">
        <f t="shared" si="231"/>
        <v>18</v>
      </c>
      <c r="AA147">
        <f t="shared" si="232"/>
        <v>15</v>
      </c>
      <c r="AB147">
        <f t="shared" si="233"/>
        <v>18</v>
      </c>
      <c r="AC147">
        <f t="shared" si="234"/>
        <v>15</v>
      </c>
      <c r="AD147">
        <f t="shared" si="235"/>
        <v>18</v>
      </c>
      <c r="AE147">
        <f t="shared" si="260"/>
        <v>15</v>
      </c>
      <c r="AF147">
        <f t="shared" si="261"/>
        <v>18</v>
      </c>
      <c r="AG147">
        <f t="shared" si="236"/>
        <v>15</v>
      </c>
      <c r="AH147">
        <f t="shared" si="237"/>
        <v>18</v>
      </c>
      <c r="AI147" t="str">
        <f t="shared" si="238"/>
        <v/>
      </c>
      <c r="AJ147" t="str">
        <f t="shared" si="239"/>
        <v/>
      </c>
      <c r="AK147" t="str">
        <f t="shared" si="252"/>
        <v>11am-9pm</v>
      </c>
      <c r="AL147" t="str">
        <f t="shared" si="253"/>
        <v>3pm-6pm</v>
      </c>
      <c r="AM147" t="str">
        <f t="shared" si="254"/>
        <v>3pm-6pm</v>
      </c>
      <c r="AN147" t="str">
        <f t="shared" si="255"/>
        <v>3pm-6pm</v>
      </c>
      <c r="AO147" t="str">
        <f t="shared" si="256"/>
        <v>3pm-6pm</v>
      </c>
      <c r="AP147" t="str">
        <f t="shared" si="257"/>
        <v>3pm-6pm</v>
      </c>
      <c r="AQ147" t="str">
        <f t="shared" si="25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4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43"/>
        <v>&lt;img src=@img/outdoor.png@&gt;</v>
      </c>
      <c r="AZ147" t="str">
        <f t="shared" si="244"/>
        <v/>
      </c>
      <c r="BA147" t="str">
        <f t="shared" si="245"/>
        <v>&lt;img src=@img/easy.png@&gt;</v>
      </c>
      <c r="BB147" t="str">
        <f t="shared" si="246"/>
        <v>&lt;img src=@img/drinkicon.png@&gt;</v>
      </c>
      <c r="BC147" t="str">
        <f t="shared" si="247"/>
        <v>&lt;img src=@img/foodicon.png@&gt;</v>
      </c>
      <c r="BD147" t="str">
        <f t="shared" si="248"/>
        <v>&lt;img src=@img/outdoor.png@&gt;&lt;img src=@img/easy.png@&gt;&lt;img src=@img/drinkicon.png@&gt;&lt;img src=@img/foodicon.png@&gt;</v>
      </c>
      <c r="BE147" t="str">
        <f t="shared" si="249"/>
        <v>outdoor drink food easy med midtown</v>
      </c>
      <c r="BF147" t="str">
        <f t="shared" si="250"/>
        <v>Midtown</v>
      </c>
      <c r="BG147">
        <v>40.543309000000001</v>
      </c>
      <c r="BH147">
        <v>-105.073813</v>
      </c>
      <c r="BI147" t="str">
        <f t="shared" si="25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636</v>
      </c>
      <c r="C148" t="s">
        <v>308</v>
      </c>
      <c r="E148" t="s">
        <v>428</v>
      </c>
      <c r="G148" t="s">
        <v>660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679</v>
      </c>
      <c r="W148" t="str">
        <f t="shared" si="228"/>
        <v/>
      </c>
      <c r="X148" t="str">
        <f t="shared" si="229"/>
        <v/>
      </c>
      <c r="Y148">
        <f t="shared" si="230"/>
        <v>15</v>
      </c>
      <c r="Z148">
        <f t="shared" si="231"/>
        <v>18</v>
      </c>
      <c r="AA148">
        <f t="shared" si="232"/>
        <v>15</v>
      </c>
      <c r="AB148">
        <f t="shared" si="233"/>
        <v>18</v>
      </c>
      <c r="AC148">
        <f t="shared" si="234"/>
        <v>15</v>
      </c>
      <c r="AD148">
        <f t="shared" si="235"/>
        <v>18</v>
      </c>
      <c r="AE148">
        <f t="shared" si="260"/>
        <v>15</v>
      </c>
      <c r="AF148">
        <f t="shared" si="261"/>
        <v>18</v>
      </c>
      <c r="AG148">
        <f t="shared" si="236"/>
        <v>15</v>
      </c>
      <c r="AH148">
        <f t="shared" si="237"/>
        <v>18</v>
      </c>
      <c r="AI148" t="str">
        <f t="shared" si="238"/>
        <v/>
      </c>
      <c r="AJ148" t="str">
        <f t="shared" si="239"/>
        <v/>
      </c>
      <c r="AK148" t="str">
        <f t="shared" si="252"/>
        <v/>
      </c>
      <c r="AL148" t="str">
        <f t="shared" si="253"/>
        <v>3pm-6pm</v>
      </c>
      <c r="AM148" t="str">
        <f t="shared" si="254"/>
        <v>3pm-6pm</v>
      </c>
      <c r="AN148" t="str">
        <f t="shared" si="255"/>
        <v>3pm-6pm</v>
      </c>
      <c r="AO148" t="str">
        <f t="shared" si="256"/>
        <v>3pm-6pm</v>
      </c>
      <c r="AP148" t="str">
        <f t="shared" si="257"/>
        <v>3pm-6pm</v>
      </c>
      <c r="AQ148" t="str">
        <f t="shared" si="258"/>
        <v/>
      </c>
      <c r="AU148" t="s">
        <v>28</v>
      </c>
      <c r="AV148" s="3" t="s">
        <v>306</v>
      </c>
      <c r="AW148" s="3" t="s">
        <v>307</v>
      </c>
      <c r="AX148" s="4" t="str">
        <f t="shared" si="24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43"/>
        <v/>
      </c>
      <c r="AZ148" t="str">
        <f t="shared" si="244"/>
        <v/>
      </c>
      <c r="BA148" t="str">
        <f t="shared" si="245"/>
        <v>&lt;img src=@img/medium.png@&gt;</v>
      </c>
      <c r="BB148" t="str">
        <f t="shared" si="246"/>
        <v>&lt;img src=@img/drinkicon.png@&gt;</v>
      </c>
      <c r="BC148" t="str">
        <f t="shared" si="247"/>
        <v/>
      </c>
      <c r="BD148" t="str">
        <f t="shared" si="248"/>
        <v>&lt;img src=@img/medium.png@&gt;&lt;img src=@img/drinkicon.png@&gt;</v>
      </c>
      <c r="BE148" t="str">
        <f t="shared" si="249"/>
        <v>drink medium med campus</v>
      </c>
      <c r="BF148" t="str">
        <f t="shared" si="250"/>
        <v>Near Campus</v>
      </c>
      <c r="BG148">
        <v>40.563517699999998</v>
      </c>
      <c r="BH148">
        <v>-105.07731800000001</v>
      </c>
      <c r="BI148" t="str">
        <f t="shared" si="251"/>
        <v>[40.5635177,-105.077318],</v>
      </c>
    </row>
    <row r="149" spans="2:64" ht="21" customHeight="1" x14ac:dyDescent="0.25">
      <c r="B149" t="s">
        <v>216</v>
      </c>
      <c r="C149" t="s">
        <v>423</v>
      </c>
      <c r="D149" t="s">
        <v>271</v>
      </c>
      <c r="E149" t="s">
        <v>428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526</v>
      </c>
      <c r="W149">
        <f t="shared" si="228"/>
        <v>12</v>
      </c>
      <c r="X149">
        <f t="shared" si="229"/>
        <v>20</v>
      </c>
      <c r="Y149">
        <f t="shared" si="230"/>
        <v>14</v>
      </c>
      <c r="Z149">
        <f t="shared" si="231"/>
        <v>20</v>
      </c>
      <c r="AA149">
        <f t="shared" si="232"/>
        <v>14</v>
      </c>
      <c r="AB149">
        <f t="shared" si="233"/>
        <v>20</v>
      </c>
      <c r="AC149">
        <f t="shared" si="234"/>
        <v>14</v>
      </c>
      <c r="AD149">
        <f t="shared" si="235"/>
        <v>20</v>
      </c>
      <c r="AE149" t="str">
        <f t="shared" si="260"/>
        <v/>
      </c>
      <c r="AF149" t="str">
        <f t="shared" si="261"/>
        <v/>
      </c>
      <c r="AG149">
        <f t="shared" si="236"/>
        <v>14</v>
      </c>
      <c r="AH149">
        <f t="shared" si="237"/>
        <v>20</v>
      </c>
      <c r="AI149">
        <f t="shared" si="238"/>
        <v>12</v>
      </c>
      <c r="AJ149">
        <f t="shared" si="239"/>
        <v>20</v>
      </c>
      <c r="AK149" t="str">
        <f t="shared" si="252"/>
        <v>12pm-8pm</v>
      </c>
      <c r="AL149" t="str">
        <f t="shared" si="253"/>
        <v>2pm-8pm</v>
      </c>
      <c r="AM149" t="str">
        <f t="shared" si="254"/>
        <v>2pm-8pm</v>
      </c>
      <c r="AN149" t="str">
        <f t="shared" si="255"/>
        <v>2pm-8pm</v>
      </c>
      <c r="AO149" t="str">
        <f t="shared" si="256"/>
        <v/>
      </c>
      <c r="AP149" t="str">
        <f t="shared" si="257"/>
        <v>2pm-8pm</v>
      </c>
      <c r="AQ149" t="str">
        <f t="shared" si="25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4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43"/>
        <v>&lt;img src=@img/outdoor.png@&gt;</v>
      </c>
      <c r="AZ149" t="str">
        <f t="shared" si="244"/>
        <v>&lt;img src=@img/pets.png@&gt;</v>
      </c>
      <c r="BA149" t="str">
        <f t="shared" si="245"/>
        <v>&lt;img src=@img/easy.png@&gt;</v>
      </c>
      <c r="BB149" t="str">
        <f t="shared" si="246"/>
        <v>&lt;img src=@img/drinkicon.png@&gt;</v>
      </c>
      <c r="BC149" t="str">
        <f t="shared" si="247"/>
        <v/>
      </c>
      <c r="BD149" t="str">
        <f t="shared" si="248"/>
        <v>&lt;img src=@img/outdoor.png@&gt;&lt;img src=@img/pets.png@&gt;&lt;img src=@img/easy.png@&gt;&lt;img src=@img/drinkicon.png@&gt;</v>
      </c>
      <c r="BE149" t="str">
        <f t="shared" si="249"/>
        <v>outdoor pet drink easy med old</v>
      </c>
      <c r="BF149" t="str">
        <f t="shared" si="250"/>
        <v>Old Town</v>
      </c>
      <c r="BG149">
        <v>40.589928999999998</v>
      </c>
      <c r="BH149">
        <v>-105.058724</v>
      </c>
      <c r="BI149" t="str">
        <f t="shared" si="25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423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228"/>
        <v>16</v>
      </c>
      <c r="X150">
        <f t="shared" si="229"/>
        <v>18</v>
      </c>
      <c r="Y150">
        <f t="shared" si="230"/>
        <v>16</v>
      </c>
      <c r="Z150">
        <f t="shared" si="231"/>
        <v>18</v>
      </c>
      <c r="AA150">
        <f t="shared" si="232"/>
        <v>16</v>
      </c>
      <c r="AB150">
        <f t="shared" si="233"/>
        <v>18</v>
      </c>
      <c r="AC150">
        <f t="shared" si="234"/>
        <v>16</v>
      </c>
      <c r="AD150">
        <f t="shared" si="235"/>
        <v>18</v>
      </c>
      <c r="AE150">
        <f t="shared" si="260"/>
        <v>16</v>
      </c>
      <c r="AF150">
        <f t="shared" si="261"/>
        <v>18</v>
      </c>
      <c r="AG150">
        <f t="shared" si="236"/>
        <v>16</v>
      </c>
      <c r="AH150">
        <f t="shared" si="237"/>
        <v>18</v>
      </c>
      <c r="AI150">
        <f t="shared" si="238"/>
        <v>16</v>
      </c>
      <c r="AJ150">
        <f t="shared" si="239"/>
        <v>18</v>
      </c>
      <c r="AK150" t="str">
        <f t="shared" si="252"/>
        <v>4pm-6pm</v>
      </c>
      <c r="AL150" t="str">
        <f t="shared" si="253"/>
        <v>4pm-6pm</v>
      </c>
      <c r="AM150" t="str">
        <f t="shared" si="254"/>
        <v>4pm-6pm</v>
      </c>
      <c r="AN150" t="str">
        <f t="shared" si="255"/>
        <v>4pm-6pm</v>
      </c>
      <c r="AO150" t="str">
        <f t="shared" si="256"/>
        <v>4pm-6pm</v>
      </c>
      <c r="AP150" t="str">
        <f t="shared" si="257"/>
        <v>4pm-6pm</v>
      </c>
      <c r="AQ150" t="str">
        <f t="shared" si="25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4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43"/>
        <v/>
      </c>
      <c r="AZ150" t="str">
        <f t="shared" si="244"/>
        <v/>
      </c>
      <c r="BA150" t="str">
        <f t="shared" si="245"/>
        <v>&lt;img src=@img/hard.png@&gt;</v>
      </c>
      <c r="BB150" t="str">
        <f t="shared" si="246"/>
        <v>&lt;img src=@img/drinkicon.png@&gt;</v>
      </c>
      <c r="BC150" t="str">
        <f t="shared" si="247"/>
        <v>&lt;img src=@img/foodicon.png@&gt;</v>
      </c>
      <c r="BD150" t="str">
        <f t="shared" si="248"/>
        <v>&lt;img src=@img/hard.png@&gt;&lt;img src=@img/drinkicon.png@&gt;&lt;img src=@img/foodicon.png@&gt;</v>
      </c>
      <c r="BE150" t="str">
        <f t="shared" si="249"/>
        <v>drink food hard high old</v>
      </c>
      <c r="BF150" t="str">
        <f t="shared" si="250"/>
        <v>Old Town</v>
      </c>
      <c r="BG150">
        <v>40.587333000000001</v>
      </c>
      <c r="BH150">
        <v>-105.075926</v>
      </c>
      <c r="BI150" t="str">
        <f t="shared" si="25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423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520</v>
      </c>
      <c r="W151">
        <f t="shared" si="228"/>
        <v>16</v>
      </c>
      <c r="X151">
        <f t="shared" si="229"/>
        <v>21</v>
      </c>
      <c r="Y151">
        <f t="shared" si="230"/>
        <v>16</v>
      </c>
      <c r="Z151">
        <f t="shared" si="231"/>
        <v>19</v>
      </c>
      <c r="AA151">
        <f t="shared" si="232"/>
        <v>16</v>
      </c>
      <c r="AB151">
        <f t="shared" si="233"/>
        <v>19</v>
      </c>
      <c r="AC151">
        <f t="shared" si="234"/>
        <v>16</v>
      </c>
      <c r="AD151">
        <f t="shared" si="235"/>
        <v>19</v>
      </c>
      <c r="AE151">
        <f t="shared" si="260"/>
        <v>16</v>
      </c>
      <c r="AF151">
        <f t="shared" si="261"/>
        <v>19</v>
      </c>
      <c r="AG151">
        <f t="shared" si="236"/>
        <v>16</v>
      </c>
      <c r="AH151">
        <f t="shared" si="237"/>
        <v>19</v>
      </c>
      <c r="AI151" t="str">
        <f t="shared" si="238"/>
        <v/>
      </c>
      <c r="AJ151" t="str">
        <f t="shared" si="239"/>
        <v/>
      </c>
      <c r="AK151" t="str">
        <f t="shared" si="252"/>
        <v>4pm-9pm</v>
      </c>
      <c r="AL151" t="str">
        <f t="shared" si="253"/>
        <v>4pm-7pm</v>
      </c>
      <c r="AM151" t="str">
        <f t="shared" si="254"/>
        <v>4pm-7pm</v>
      </c>
      <c r="AN151" t="str">
        <f t="shared" si="255"/>
        <v>4pm-7pm</v>
      </c>
      <c r="AO151" t="str">
        <f t="shared" si="256"/>
        <v>4pm-7pm</v>
      </c>
      <c r="AP151" t="str">
        <f t="shared" si="257"/>
        <v>4pm-7pm</v>
      </c>
      <c r="AQ151" t="str">
        <f t="shared" si="25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4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43"/>
        <v/>
      </c>
      <c r="AZ151" t="str">
        <f t="shared" si="244"/>
        <v/>
      </c>
      <c r="BA151" t="str">
        <f t="shared" si="245"/>
        <v>&lt;img src=@img/hard.png@&gt;</v>
      </c>
      <c r="BB151" t="str">
        <f t="shared" si="246"/>
        <v>&lt;img src=@img/drinkicon.png@&gt;</v>
      </c>
      <c r="BC151" t="str">
        <f t="shared" si="247"/>
        <v>&lt;img src=@img/foodicon.png@&gt;</v>
      </c>
      <c r="BD151" t="str">
        <f t="shared" si="248"/>
        <v>&lt;img src=@img/hard.png@&gt;&lt;img src=@img/drinkicon.png@&gt;&lt;img src=@img/foodicon.png@&gt;</v>
      </c>
      <c r="BE151" t="str">
        <f t="shared" si="249"/>
        <v>drink food hard high old</v>
      </c>
      <c r="BF151" t="str">
        <f t="shared" si="250"/>
        <v>Old Town</v>
      </c>
      <c r="BG151">
        <v>40.586602999999997</v>
      </c>
      <c r="BH151">
        <v>-105.077275</v>
      </c>
      <c r="BI151" t="str">
        <f t="shared" si="25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423</v>
      </c>
      <c r="D152" t="s">
        <v>138</v>
      </c>
      <c r="E152" t="s">
        <v>54</v>
      </c>
      <c r="G152" s="1" t="s">
        <v>139</v>
      </c>
      <c r="W152" t="str">
        <f t="shared" si="228"/>
        <v/>
      </c>
      <c r="X152" t="str">
        <f t="shared" si="229"/>
        <v/>
      </c>
      <c r="Y152" t="str">
        <f t="shared" si="230"/>
        <v/>
      </c>
      <c r="Z152" t="str">
        <f t="shared" si="231"/>
        <v/>
      </c>
      <c r="AA152" t="str">
        <f t="shared" si="232"/>
        <v/>
      </c>
      <c r="AB152" t="str">
        <f t="shared" si="233"/>
        <v/>
      </c>
      <c r="AC152" t="str">
        <f t="shared" si="234"/>
        <v/>
      </c>
      <c r="AD152" t="str">
        <f t="shared" si="235"/>
        <v/>
      </c>
      <c r="AE152" t="str">
        <f t="shared" si="260"/>
        <v/>
      </c>
      <c r="AF152" t="str">
        <f t="shared" si="261"/>
        <v/>
      </c>
      <c r="AG152" t="str">
        <f t="shared" si="236"/>
        <v/>
      </c>
      <c r="AH152" t="str">
        <f t="shared" si="237"/>
        <v/>
      </c>
      <c r="AI152" t="str">
        <f t="shared" si="238"/>
        <v/>
      </c>
      <c r="AJ152" t="str">
        <f t="shared" si="239"/>
        <v/>
      </c>
      <c r="AK152" t="str">
        <f t="shared" si="252"/>
        <v/>
      </c>
      <c r="AL152" t="str">
        <f t="shared" si="253"/>
        <v/>
      </c>
      <c r="AM152" t="str">
        <f t="shared" si="254"/>
        <v/>
      </c>
      <c r="AN152" t="str">
        <f t="shared" si="255"/>
        <v/>
      </c>
      <c r="AO152" t="str">
        <f t="shared" si="256"/>
        <v/>
      </c>
      <c r="AP152" t="str">
        <f t="shared" si="257"/>
        <v/>
      </c>
      <c r="AQ152" t="str">
        <f t="shared" si="25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4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43"/>
        <v/>
      </c>
      <c r="AZ152" t="str">
        <f t="shared" si="244"/>
        <v/>
      </c>
      <c r="BA152" t="str">
        <f t="shared" si="245"/>
        <v>&lt;img src=@img/hard.png@&gt;</v>
      </c>
      <c r="BB152" t="str">
        <f t="shared" si="246"/>
        <v/>
      </c>
      <c r="BC152" t="str">
        <f t="shared" si="247"/>
        <v/>
      </c>
      <c r="BD152" t="str">
        <f t="shared" si="248"/>
        <v>&lt;img src=@img/hard.png@&gt;&lt;img src=@img/kidicon.png@&gt;</v>
      </c>
      <c r="BE152" t="str">
        <f t="shared" si="249"/>
        <v>hard low old kid</v>
      </c>
      <c r="BF152" t="str">
        <f t="shared" si="250"/>
        <v>Old Town</v>
      </c>
      <c r="BG152">
        <v>40.588476999999997</v>
      </c>
      <c r="BH152">
        <v>-105.076657</v>
      </c>
      <c r="BI152" t="str">
        <f t="shared" si="25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439</v>
      </c>
    </row>
    <row r="153" spans="2:64" ht="21" customHeight="1" x14ac:dyDescent="0.25">
      <c r="B153" t="s">
        <v>118</v>
      </c>
      <c r="C153" t="s">
        <v>426</v>
      </c>
      <c r="D153" t="s">
        <v>119</v>
      </c>
      <c r="E153" t="s">
        <v>54</v>
      </c>
      <c r="G153" s="1" t="s">
        <v>120</v>
      </c>
      <c r="W153" t="str">
        <f t="shared" si="228"/>
        <v/>
      </c>
      <c r="X153" t="str">
        <f t="shared" si="229"/>
        <v/>
      </c>
      <c r="Y153" t="str">
        <f t="shared" si="230"/>
        <v/>
      </c>
      <c r="Z153" t="str">
        <f t="shared" si="231"/>
        <v/>
      </c>
      <c r="AA153" t="str">
        <f t="shared" si="232"/>
        <v/>
      </c>
      <c r="AB153" t="str">
        <f t="shared" si="233"/>
        <v/>
      </c>
      <c r="AC153" t="str">
        <f t="shared" si="234"/>
        <v/>
      </c>
      <c r="AD153" t="str">
        <f t="shared" si="235"/>
        <v/>
      </c>
      <c r="AE153" t="str">
        <f t="shared" si="260"/>
        <v/>
      </c>
      <c r="AF153" t="str">
        <f t="shared" si="261"/>
        <v/>
      </c>
      <c r="AG153" t="str">
        <f t="shared" si="236"/>
        <v/>
      </c>
      <c r="AH153" t="str">
        <f t="shared" si="237"/>
        <v/>
      </c>
      <c r="AI153" t="str">
        <f t="shared" si="238"/>
        <v/>
      </c>
      <c r="AJ153" t="str">
        <f t="shared" si="239"/>
        <v/>
      </c>
      <c r="AK153" t="str">
        <f t="shared" si="252"/>
        <v/>
      </c>
      <c r="AL153" t="str">
        <f t="shared" si="253"/>
        <v/>
      </c>
      <c r="AM153" t="str">
        <f t="shared" si="254"/>
        <v/>
      </c>
      <c r="AN153" t="str">
        <f t="shared" si="255"/>
        <v/>
      </c>
      <c r="AO153" t="str">
        <f t="shared" si="256"/>
        <v/>
      </c>
      <c r="AP153" t="str">
        <f t="shared" si="257"/>
        <v/>
      </c>
      <c r="AQ153" t="str">
        <f t="shared" si="25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4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43"/>
        <v/>
      </c>
      <c r="AZ153" t="str">
        <f t="shared" si="244"/>
        <v/>
      </c>
      <c r="BA153" t="str">
        <f t="shared" si="245"/>
        <v>&lt;img src=@img/easy.png@&gt;</v>
      </c>
      <c r="BB153" t="str">
        <f t="shared" si="246"/>
        <v/>
      </c>
      <c r="BC153" t="str">
        <f t="shared" si="247"/>
        <v/>
      </c>
      <c r="BD153" t="str">
        <f t="shared" si="248"/>
        <v>&lt;img src=@img/easy.png@&gt;</v>
      </c>
      <c r="BE153" t="str">
        <f t="shared" si="249"/>
        <v>easy low cwest</v>
      </c>
      <c r="BF153" t="str">
        <f t="shared" si="250"/>
        <v>Campus West</v>
      </c>
      <c r="BG153">
        <v>40.574905999999999</v>
      </c>
      <c r="BH153">
        <v>-105.114704</v>
      </c>
      <c r="BI153" t="str">
        <f t="shared" si="25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607</v>
      </c>
      <c r="C154" t="s">
        <v>423</v>
      </c>
      <c r="G154" s="7" t="s">
        <v>608</v>
      </c>
      <c r="W154" t="str">
        <f t="shared" ref="W154:W186" si="262">IF(H154&gt;0,H154/100,"")</f>
        <v/>
      </c>
      <c r="X154" t="str">
        <f t="shared" ref="X154:X186" si="263">IF(I154&gt;0,I154/100,"")</f>
        <v/>
      </c>
      <c r="Y154" t="str">
        <f t="shared" ref="Y154:Y186" si="264">IF(J154&gt;0,J154/100,"")</f>
        <v/>
      </c>
      <c r="Z154" t="str">
        <f t="shared" ref="Z154:Z186" si="265">IF(K154&gt;0,K154/100,"")</f>
        <v/>
      </c>
      <c r="AA154" t="str">
        <f t="shared" ref="AA154:AA186" si="266">IF(L154&gt;0,L154/100,"")</f>
        <v/>
      </c>
      <c r="AB154" t="str">
        <f t="shared" ref="AB154:AB186" si="267">IF(M154&gt;0,M154/100,"")</f>
        <v/>
      </c>
      <c r="AC154" t="str">
        <f t="shared" ref="AC154:AC186" si="268">IF(N154&gt;0,N154/100,"")</f>
        <v/>
      </c>
      <c r="AD154" t="str">
        <f t="shared" ref="AD154:AD186" si="269">IF(O154&gt;0,O154/100,"")</f>
        <v/>
      </c>
      <c r="AE154" t="str">
        <f t="shared" si="260"/>
        <v/>
      </c>
      <c r="AF154" t="str">
        <f t="shared" si="261"/>
        <v/>
      </c>
      <c r="AG154" t="str">
        <f t="shared" ref="AG154:AG186" si="270">IF(R154&gt;0,R154/100,"")</f>
        <v/>
      </c>
      <c r="AH154" t="str">
        <f t="shared" ref="AH154:AH186" si="271">IF(S154&gt;0,S154/100,"")</f>
        <v/>
      </c>
      <c r="AI154" t="str">
        <f t="shared" ref="AI154:AI186" si="272">IF(T154&gt;0,T154/100,"")</f>
        <v/>
      </c>
      <c r="AJ154" t="str">
        <f t="shared" ref="AJ154:AJ186" si="273">IF(U154&gt;0,U154/100,"")</f>
        <v/>
      </c>
      <c r="AK154" t="str">
        <f t="shared" si="252"/>
        <v/>
      </c>
      <c r="AL154" t="str">
        <f t="shared" si="253"/>
        <v/>
      </c>
      <c r="AM154" t="str">
        <f t="shared" si="254"/>
        <v/>
      </c>
      <c r="AN154" t="str">
        <f t="shared" si="255"/>
        <v/>
      </c>
      <c r="AO154" t="str">
        <f t="shared" si="256"/>
        <v/>
      </c>
      <c r="AP154" t="str">
        <f t="shared" si="257"/>
        <v/>
      </c>
      <c r="AQ154" t="str">
        <f t="shared" si="258"/>
        <v/>
      </c>
      <c r="AR154" s="12" t="s">
        <v>609</v>
      </c>
      <c r="AU154" t="s">
        <v>298</v>
      </c>
      <c r="AV154" s="3" t="s">
        <v>307</v>
      </c>
      <c r="AW154" s="3" t="s">
        <v>307</v>
      </c>
      <c r="AX154" s="4" t="str">
        <f t="shared" si="24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43"/>
        <v/>
      </c>
      <c r="AZ154" t="str">
        <f t="shared" si="244"/>
        <v/>
      </c>
      <c r="BA154" t="str">
        <f t="shared" si="245"/>
        <v>&lt;img src=@img/hard.png@&gt;</v>
      </c>
      <c r="BB154" t="str">
        <f t="shared" si="246"/>
        <v/>
      </c>
      <c r="BC154" t="str">
        <f t="shared" si="247"/>
        <v/>
      </c>
      <c r="BD154" t="str">
        <f t="shared" si="248"/>
        <v>&lt;img src=@img/hard.png@&gt;</v>
      </c>
      <c r="BE154" t="str">
        <f t="shared" si="249"/>
        <v>hard  old</v>
      </c>
      <c r="BF154" t="str">
        <f t="shared" si="250"/>
        <v>Old Town</v>
      </c>
      <c r="BG154">
        <v>40.587420000000002</v>
      </c>
      <c r="BH154">
        <v>-105.0784</v>
      </c>
      <c r="BI154" t="str">
        <f t="shared" si="251"/>
        <v>[40.58742,-105.0784],</v>
      </c>
    </row>
    <row r="155" spans="2:64" ht="21" customHeight="1" x14ac:dyDescent="0.25">
      <c r="B155" t="s">
        <v>40</v>
      </c>
      <c r="C155" t="s">
        <v>423</v>
      </c>
      <c r="D155" t="s">
        <v>41</v>
      </c>
      <c r="E155" t="s">
        <v>428</v>
      </c>
      <c r="G155" s="1" t="s">
        <v>42</v>
      </c>
      <c r="W155" t="str">
        <f t="shared" si="262"/>
        <v/>
      </c>
      <c r="X155" t="str">
        <f t="shared" si="263"/>
        <v/>
      </c>
      <c r="Y155" t="str">
        <f t="shared" si="264"/>
        <v/>
      </c>
      <c r="Z155" t="str">
        <f t="shared" si="265"/>
        <v/>
      </c>
      <c r="AA155" t="str">
        <f t="shared" si="266"/>
        <v/>
      </c>
      <c r="AB155" t="str">
        <f t="shared" si="267"/>
        <v/>
      </c>
      <c r="AC155" t="str">
        <f t="shared" si="268"/>
        <v/>
      </c>
      <c r="AD155" t="str">
        <f t="shared" si="269"/>
        <v/>
      </c>
      <c r="AE155" t="str">
        <f t="shared" si="260"/>
        <v/>
      </c>
      <c r="AF155" t="str">
        <f t="shared" si="261"/>
        <v/>
      </c>
      <c r="AG155" t="str">
        <f t="shared" si="270"/>
        <v/>
      </c>
      <c r="AH155" t="str">
        <f t="shared" si="271"/>
        <v/>
      </c>
      <c r="AI155" t="str">
        <f t="shared" si="272"/>
        <v/>
      </c>
      <c r="AJ155" t="str">
        <f t="shared" si="273"/>
        <v/>
      </c>
      <c r="AK155" t="str">
        <f t="shared" si="252"/>
        <v/>
      </c>
      <c r="AL155" t="str">
        <f t="shared" si="253"/>
        <v/>
      </c>
      <c r="AM155" t="str">
        <f t="shared" si="254"/>
        <v/>
      </c>
      <c r="AN155" t="str">
        <f t="shared" si="255"/>
        <v/>
      </c>
      <c r="AO155" t="str">
        <f t="shared" si="256"/>
        <v/>
      </c>
      <c r="AP155" t="str">
        <f t="shared" si="257"/>
        <v/>
      </c>
      <c r="AQ155" t="str">
        <f t="shared" si="25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4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43"/>
        <v>&lt;img src=@img/outdoor.png@&gt;</v>
      </c>
      <c r="AZ155" t="str">
        <f t="shared" si="244"/>
        <v/>
      </c>
      <c r="BA155" t="str">
        <f t="shared" si="245"/>
        <v>&lt;img src=@img/medium.png@&gt;</v>
      </c>
      <c r="BB155" t="str">
        <f t="shared" si="246"/>
        <v/>
      </c>
      <c r="BC155" t="str">
        <f t="shared" si="247"/>
        <v/>
      </c>
      <c r="BD155" t="str">
        <f t="shared" si="248"/>
        <v>&lt;img src=@img/outdoor.png@&gt;&lt;img src=@img/medium.png@&gt;&lt;img src=@img/kidicon.png@&gt;</v>
      </c>
      <c r="BE155" t="str">
        <f t="shared" si="249"/>
        <v>outdoor medium med old kid</v>
      </c>
      <c r="BF155" t="str">
        <f t="shared" si="250"/>
        <v>Old Town</v>
      </c>
      <c r="BG155">
        <v>40.585056999999999</v>
      </c>
      <c r="BH155">
        <v>-105.076543</v>
      </c>
      <c r="BI155" t="str">
        <f t="shared" si="25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440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428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62"/>
        <v>11.3</v>
      </c>
      <c r="X156">
        <f t="shared" si="263"/>
        <v>14</v>
      </c>
      <c r="Y156">
        <f t="shared" si="264"/>
        <v>11</v>
      </c>
      <c r="Z156">
        <f t="shared" si="265"/>
        <v>14</v>
      </c>
      <c r="AA156">
        <f t="shared" si="266"/>
        <v>11</v>
      </c>
      <c r="AB156">
        <f t="shared" si="267"/>
        <v>14</v>
      </c>
      <c r="AC156">
        <f t="shared" si="268"/>
        <v>11</v>
      </c>
      <c r="AD156">
        <f t="shared" si="269"/>
        <v>14</v>
      </c>
      <c r="AE156">
        <f t="shared" si="260"/>
        <v>11</v>
      </c>
      <c r="AF156">
        <f t="shared" si="261"/>
        <v>14</v>
      </c>
      <c r="AG156">
        <f t="shared" si="270"/>
        <v>11</v>
      </c>
      <c r="AH156">
        <f t="shared" si="271"/>
        <v>14</v>
      </c>
      <c r="AI156">
        <f t="shared" si="272"/>
        <v>11.3</v>
      </c>
      <c r="AJ156">
        <f t="shared" si="273"/>
        <v>14</v>
      </c>
      <c r="AK156" t="str">
        <f t="shared" si="252"/>
        <v>11.3am-2pm</v>
      </c>
      <c r="AL156" t="str">
        <f t="shared" si="253"/>
        <v>11am-2pm</v>
      </c>
      <c r="AM156" t="str">
        <f t="shared" si="254"/>
        <v>11am-2pm</v>
      </c>
      <c r="AN156" t="str">
        <f t="shared" si="255"/>
        <v>11am-2pm</v>
      </c>
      <c r="AO156" t="str">
        <f t="shared" si="256"/>
        <v>11am-2pm</v>
      </c>
      <c r="AP156" t="str">
        <f t="shared" si="257"/>
        <v>11am-2pm</v>
      </c>
      <c r="AQ156" t="str">
        <f t="shared" si="25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4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43"/>
        <v/>
      </c>
      <c r="AZ156" t="str">
        <f t="shared" si="244"/>
        <v/>
      </c>
      <c r="BA156" t="str">
        <f t="shared" si="245"/>
        <v>&lt;img src=@img/medium.png@&gt;</v>
      </c>
      <c r="BB156" t="str">
        <f t="shared" si="246"/>
        <v>&lt;img src=@img/drinkicon.png@&gt;</v>
      </c>
      <c r="BC156" t="str">
        <f t="shared" si="247"/>
        <v>&lt;img src=@img/foodicon.png@&gt;</v>
      </c>
      <c r="BD156" t="str">
        <f t="shared" si="248"/>
        <v>&lt;img src=@img/medium.png@&gt;&lt;img src=@img/drinkicon.png@&gt;&lt;img src=@img/foodicon.png@&gt;</v>
      </c>
      <c r="BE156" t="str">
        <f t="shared" si="249"/>
        <v>drink food medium med campus</v>
      </c>
      <c r="BF156" t="str">
        <f t="shared" si="250"/>
        <v>Near Campus</v>
      </c>
      <c r="BG156">
        <v>40.567421000000003</v>
      </c>
      <c r="BH156">
        <v>-105.079369</v>
      </c>
      <c r="BI156" t="str">
        <f t="shared" si="25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648</v>
      </c>
      <c r="E157" t="s">
        <v>428</v>
      </c>
      <c r="G157" t="s">
        <v>671</v>
      </c>
      <c r="W157" t="str">
        <f t="shared" si="262"/>
        <v/>
      </c>
      <c r="X157" t="str">
        <f t="shared" si="263"/>
        <v/>
      </c>
      <c r="Y157" t="str">
        <f t="shared" si="264"/>
        <v/>
      </c>
      <c r="Z157" t="str">
        <f t="shared" si="265"/>
        <v/>
      </c>
      <c r="AA157" t="str">
        <f t="shared" si="266"/>
        <v/>
      </c>
      <c r="AB157" t="str">
        <f t="shared" si="267"/>
        <v/>
      </c>
      <c r="AC157" t="str">
        <f t="shared" si="268"/>
        <v/>
      </c>
      <c r="AD157" t="str">
        <f t="shared" si="269"/>
        <v/>
      </c>
      <c r="AE157" t="str">
        <f t="shared" si="260"/>
        <v/>
      </c>
      <c r="AF157" t="str">
        <f t="shared" si="261"/>
        <v/>
      </c>
      <c r="AG157" t="str">
        <f t="shared" si="270"/>
        <v/>
      </c>
      <c r="AH157" t="str">
        <f t="shared" si="271"/>
        <v/>
      </c>
      <c r="AI157" t="str">
        <f t="shared" si="272"/>
        <v/>
      </c>
      <c r="AJ157" t="str">
        <f t="shared" si="273"/>
        <v/>
      </c>
      <c r="AK157" t="str">
        <f t="shared" si="252"/>
        <v/>
      </c>
      <c r="AL157" t="str">
        <f t="shared" si="253"/>
        <v/>
      </c>
      <c r="AM157" t="str">
        <f t="shared" si="254"/>
        <v/>
      </c>
      <c r="AN157" t="str">
        <f t="shared" si="255"/>
        <v/>
      </c>
      <c r="AO157" t="str">
        <f t="shared" si="256"/>
        <v/>
      </c>
      <c r="AP157" t="str">
        <f t="shared" si="257"/>
        <v/>
      </c>
      <c r="AQ157" t="str">
        <f t="shared" si="258"/>
        <v/>
      </c>
      <c r="AU157" t="s">
        <v>299</v>
      </c>
      <c r="AV157" s="3" t="s">
        <v>307</v>
      </c>
      <c r="AW157" s="3" t="s">
        <v>307</v>
      </c>
      <c r="AX157" s="4" t="str">
        <f t="shared" si="24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43"/>
        <v/>
      </c>
      <c r="AZ157" t="str">
        <f t="shared" si="244"/>
        <v/>
      </c>
      <c r="BA157" t="str">
        <f t="shared" si="245"/>
        <v>&lt;img src=@img/easy.png@&gt;</v>
      </c>
      <c r="BB157" t="str">
        <f t="shared" si="246"/>
        <v/>
      </c>
      <c r="BC157" t="str">
        <f t="shared" si="247"/>
        <v/>
      </c>
      <c r="BD157" t="str">
        <f t="shared" si="248"/>
        <v>&lt;img src=@img/easy.png@&gt;</v>
      </c>
      <c r="BE157" t="str">
        <f t="shared" si="249"/>
        <v xml:space="preserve">easy med </v>
      </c>
      <c r="BF157" t="str">
        <f t="shared" si="250"/>
        <v/>
      </c>
      <c r="BG157">
        <v>40.582129999999999</v>
      </c>
      <c r="BH157">
        <v>-105.02703</v>
      </c>
      <c r="BI157" t="str">
        <f t="shared" si="251"/>
        <v>[40.58213,-105.02703],</v>
      </c>
    </row>
    <row r="158" spans="2:64" ht="21" customHeight="1" x14ac:dyDescent="0.25">
      <c r="B158" t="s">
        <v>375</v>
      </c>
      <c r="C158" t="s">
        <v>423</v>
      </c>
      <c r="D158" t="s">
        <v>372</v>
      </c>
      <c r="E158" t="s">
        <v>428</v>
      </c>
      <c r="G158" s="7" t="s">
        <v>368</v>
      </c>
      <c r="W158" t="str">
        <f t="shared" si="262"/>
        <v/>
      </c>
      <c r="X158" t="str">
        <f t="shared" si="263"/>
        <v/>
      </c>
      <c r="Y158" t="str">
        <f t="shared" si="264"/>
        <v/>
      </c>
      <c r="Z158" t="str">
        <f t="shared" si="265"/>
        <v/>
      </c>
      <c r="AA158" t="str">
        <f t="shared" si="266"/>
        <v/>
      </c>
      <c r="AB158" t="str">
        <f t="shared" si="267"/>
        <v/>
      </c>
      <c r="AC158" t="str">
        <f t="shared" si="268"/>
        <v/>
      </c>
      <c r="AD158" t="str">
        <f t="shared" si="269"/>
        <v/>
      </c>
      <c r="AE158" t="str">
        <f t="shared" si="260"/>
        <v/>
      </c>
      <c r="AF158" t="str">
        <f t="shared" si="261"/>
        <v/>
      </c>
      <c r="AG158" t="str">
        <f t="shared" si="270"/>
        <v/>
      </c>
      <c r="AH158" t="str">
        <f t="shared" si="271"/>
        <v/>
      </c>
      <c r="AI158" t="str">
        <f t="shared" si="272"/>
        <v/>
      </c>
      <c r="AJ158" t="str">
        <f t="shared" si="273"/>
        <v/>
      </c>
      <c r="AK158" t="str">
        <f t="shared" si="252"/>
        <v/>
      </c>
      <c r="AL158" t="str">
        <f t="shared" si="253"/>
        <v/>
      </c>
      <c r="AM158" t="str">
        <f t="shared" si="254"/>
        <v/>
      </c>
      <c r="AN158" t="str">
        <f t="shared" si="255"/>
        <v/>
      </c>
      <c r="AO158" t="str">
        <f t="shared" si="256"/>
        <v/>
      </c>
      <c r="AP158" t="str">
        <f t="shared" si="257"/>
        <v/>
      </c>
      <c r="AQ158" t="str">
        <f t="shared" si="25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4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43"/>
        <v/>
      </c>
      <c r="AZ158" t="str">
        <f t="shared" si="244"/>
        <v/>
      </c>
      <c r="BA158" t="str">
        <f t="shared" si="245"/>
        <v>&lt;img src=@img/hard.png@&gt;</v>
      </c>
      <c r="BB158" t="str">
        <f t="shared" si="246"/>
        <v/>
      </c>
      <c r="BC158" t="str">
        <f t="shared" si="247"/>
        <v/>
      </c>
      <c r="BD158" t="str">
        <f t="shared" si="248"/>
        <v>&lt;img src=@img/hard.png@&gt;</v>
      </c>
      <c r="BE158" t="str">
        <f t="shared" si="249"/>
        <v>hard med old</v>
      </c>
      <c r="BF158" t="str">
        <f t="shared" si="250"/>
        <v>Old Town</v>
      </c>
      <c r="BG158">
        <v>40.587229000000001</v>
      </c>
      <c r="BH158">
        <v>-105.07409699999999</v>
      </c>
      <c r="BI158" t="str">
        <f t="shared" si="25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521</v>
      </c>
      <c r="C159" t="s">
        <v>423</v>
      </c>
      <c r="E159" t="s">
        <v>428</v>
      </c>
      <c r="G159" s="1" t="s">
        <v>523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522</v>
      </c>
      <c r="W159">
        <f t="shared" si="262"/>
        <v>15</v>
      </c>
      <c r="X159">
        <f t="shared" si="263"/>
        <v>24</v>
      </c>
      <c r="Y159">
        <f t="shared" si="264"/>
        <v>15</v>
      </c>
      <c r="Z159">
        <f t="shared" si="265"/>
        <v>24</v>
      </c>
      <c r="AA159">
        <f t="shared" si="266"/>
        <v>15</v>
      </c>
      <c r="AB159">
        <f t="shared" si="267"/>
        <v>24</v>
      </c>
      <c r="AC159">
        <f t="shared" si="268"/>
        <v>15</v>
      </c>
      <c r="AD159">
        <f t="shared" si="269"/>
        <v>24</v>
      </c>
      <c r="AE159">
        <f t="shared" si="260"/>
        <v>15</v>
      </c>
      <c r="AF159">
        <f t="shared" si="261"/>
        <v>24</v>
      </c>
      <c r="AG159">
        <f t="shared" si="270"/>
        <v>15</v>
      </c>
      <c r="AH159">
        <f t="shared" si="271"/>
        <v>24</v>
      </c>
      <c r="AI159">
        <f t="shared" si="272"/>
        <v>15</v>
      </c>
      <c r="AJ159">
        <f t="shared" si="273"/>
        <v>24</v>
      </c>
      <c r="AK159" t="str">
        <f t="shared" si="252"/>
        <v>3pm-12am</v>
      </c>
      <c r="AL159" t="str">
        <f t="shared" si="253"/>
        <v>3pm-12am</v>
      </c>
      <c r="AM159" t="str">
        <f t="shared" si="254"/>
        <v>3pm-12am</v>
      </c>
      <c r="AN159" t="str">
        <f t="shared" si="255"/>
        <v>3pm-12am</v>
      </c>
      <c r="AO159" t="str">
        <f t="shared" si="256"/>
        <v>3pm-12am</v>
      </c>
      <c r="AP159" t="str">
        <f t="shared" si="257"/>
        <v>3pm-12am</v>
      </c>
      <c r="AQ159" t="str">
        <f t="shared" si="25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4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43"/>
        <v/>
      </c>
      <c r="AZ159" t="str">
        <f t="shared" si="244"/>
        <v/>
      </c>
      <c r="BA159" t="str">
        <f t="shared" si="245"/>
        <v>&lt;img src=@img/hard.png@&gt;</v>
      </c>
      <c r="BB159" t="str">
        <f t="shared" si="246"/>
        <v>&lt;img src=@img/drinkicon.png@&gt;</v>
      </c>
      <c r="BC159" t="str">
        <f t="shared" si="247"/>
        <v>&lt;img src=@img/foodicon.png@&gt;</v>
      </c>
      <c r="BD159" t="str">
        <f t="shared" si="248"/>
        <v>&lt;img src=@img/hard.png@&gt;&lt;img src=@img/drinkicon.png@&gt;&lt;img src=@img/foodicon.png@&gt;</v>
      </c>
      <c r="BE159" t="str">
        <f t="shared" si="249"/>
        <v>drink food hard med old</v>
      </c>
      <c r="BF159" t="str">
        <f t="shared" si="250"/>
        <v>Old Town</v>
      </c>
      <c r="BG159">
        <v>40.588557999999999</v>
      </c>
      <c r="BH159" s="1">
        <v>-105.07453700000001</v>
      </c>
      <c r="BI159" t="str">
        <f t="shared" si="25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650</v>
      </c>
      <c r="C160" t="s">
        <v>424</v>
      </c>
      <c r="E160" t="s">
        <v>54</v>
      </c>
      <c r="G160" t="s">
        <v>678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775</v>
      </c>
      <c r="W160" t="str">
        <f t="shared" si="262"/>
        <v/>
      </c>
      <c r="X160" t="str">
        <f t="shared" si="263"/>
        <v/>
      </c>
      <c r="Y160">
        <f t="shared" si="264"/>
        <v>14</v>
      </c>
      <c r="Z160">
        <f t="shared" si="265"/>
        <v>19</v>
      </c>
      <c r="AA160">
        <f t="shared" si="266"/>
        <v>14</v>
      </c>
      <c r="AB160">
        <f t="shared" si="267"/>
        <v>19</v>
      </c>
      <c r="AC160">
        <f t="shared" si="268"/>
        <v>14</v>
      </c>
      <c r="AD160">
        <f t="shared" si="269"/>
        <v>19</v>
      </c>
      <c r="AE160">
        <f t="shared" si="260"/>
        <v>14</v>
      </c>
      <c r="AF160">
        <f t="shared" si="261"/>
        <v>19</v>
      </c>
      <c r="AG160">
        <f t="shared" si="270"/>
        <v>14</v>
      </c>
      <c r="AH160">
        <f t="shared" si="271"/>
        <v>19</v>
      </c>
      <c r="AI160" t="str">
        <f t="shared" si="272"/>
        <v/>
      </c>
      <c r="AJ160" t="str">
        <f t="shared" si="273"/>
        <v/>
      </c>
      <c r="AK160" t="str">
        <f t="shared" si="252"/>
        <v/>
      </c>
      <c r="AL160" t="str">
        <f t="shared" si="253"/>
        <v>2pm-7pm</v>
      </c>
      <c r="AM160" t="str">
        <f t="shared" si="254"/>
        <v>2pm-7pm</v>
      </c>
      <c r="AN160" t="str">
        <f t="shared" si="255"/>
        <v>2pm-7pm</v>
      </c>
      <c r="AO160" t="str">
        <f t="shared" si="256"/>
        <v>2pm-7pm</v>
      </c>
      <c r="AP160" t="str">
        <f t="shared" si="257"/>
        <v>2pm-7pm</v>
      </c>
      <c r="AQ160" t="str">
        <f t="shared" si="25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4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43"/>
        <v>&lt;img src=@img/outdoor.png@&gt;</v>
      </c>
      <c r="AZ160" t="str">
        <f t="shared" si="244"/>
        <v/>
      </c>
      <c r="BA160" t="str">
        <f t="shared" si="245"/>
        <v>&lt;img src=@img/medium.png@&gt;</v>
      </c>
      <c r="BB160" t="str">
        <f t="shared" si="246"/>
        <v>&lt;img src=@img/drinkicon.png@&gt;</v>
      </c>
      <c r="BC160" t="str">
        <f t="shared" si="247"/>
        <v/>
      </c>
      <c r="BD160" t="str">
        <f t="shared" si="248"/>
        <v>&lt;img src=@img/outdoor.png@&gt;&lt;img src=@img/medium.png@&gt;&lt;img src=@img/drinkicon.png@&gt;</v>
      </c>
      <c r="BE160" t="str">
        <f t="shared" si="249"/>
        <v>outdoor drink medium low nfoco</v>
      </c>
      <c r="BF160" t="str">
        <f t="shared" si="250"/>
        <v>North Foco</v>
      </c>
      <c r="BG160">
        <v>40.627009999999999</v>
      </c>
      <c r="BH160">
        <v>-105.13785</v>
      </c>
      <c r="BI160" t="str">
        <f t="shared" si="251"/>
        <v>[40.62701,-105.13785],</v>
      </c>
    </row>
    <row r="161" spans="2:64" ht="21" customHeight="1" x14ac:dyDescent="0.25">
      <c r="B161" t="s">
        <v>112</v>
      </c>
      <c r="C161" t="s">
        <v>423</v>
      </c>
      <c r="D161" t="s">
        <v>113</v>
      </c>
      <c r="E161" t="s">
        <v>428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62"/>
        <v/>
      </c>
      <c r="X161" t="str">
        <f t="shared" si="263"/>
        <v/>
      </c>
      <c r="Y161">
        <f t="shared" si="264"/>
        <v>17</v>
      </c>
      <c r="Z161">
        <f t="shared" si="265"/>
        <v>18</v>
      </c>
      <c r="AA161">
        <f t="shared" si="266"/>
        <v>17</v>
      </c>
      <c r="AB161">
        <f t="shared" si="267"/>
        <v>18</v>
      </c>
      <c r="AC161">
        <f t="shared" si="268"/>
        <v>17</v>
      </c>
      <c r="AD161">
        <f t="shared" si="269"/>
        <v>18</v>
      </c>
      <c r="AE161">
        <f t="shared" si="260"/>
        <v>17</v>
      </c>
      <c r="AF161">
        <f t="shared" si="261"/>
        <v>18</v>
      </c>
      <c r="AG161">
        <f t="shared" si="270"/>
        <v>17</v>
      </c>
      <c r="AH161">
        <f t="shared" si="271"/>
        <v>18</v>
      </c>
      <c r="AI161" t="str">
        <f t="shared" si="272"/>
        <v/>
      </c>
      <c r="AJ161" t="str">
        <f t="shared" si="273"/>
        <v/>
      </c>
      <c r="AK161" t="str">
        <f t="shared" si="252"/>
        <v/>
      </c>
      <c r="AL161" t="str">
        <f t="shared" si="253"/>
        <v>5pm-6pm</v>
      </c>
      <c r="AM161" t="str">
        <f t="shared" si="254"/>
        <v>5pm-6pm</v>
      </c>
      <c r="AN161" t="str">
        <f t="shared" si="255"/>
        <v>5pm-6pm</v>
      </c>
      <c r="AO161" t="str">
        <f t="shared" si="256"/>
        <v>5pm-6pm</v>
      </c>
      <c r="AP161" t="str">
        <f t="shared" si="257"/>
        <v>5pm-6pm</v>
      </c>
      <c r="AQ161" t="str">
        <f t="shared" si="25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4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43"/>
        <v/>
      </c>
      <c r="AZ161" t="str">
        <f t="shared" si="244"/>
        <v/>
      </c>
      <c r="BA161" t="str">
        <f t="shared" si="245"/>
        <v>&lt;img src=@img/medium.png@&gt;</v>
      </c>
      <c r="BB161" t="str">
        <f t="shared" si="246"/>
        <v/>
      </c>
      <c r="BC161" t="str">
        <f t="shared" si="247"/>
        <v/>
      </c>
      <c r="BD161" t="str">
        <f t="shared" si="248"/>
        <v>&lt;img src=@img/medium.png@&gt;</v>
      </c>
      <c r="BE161" t="str">
        <f t="shared" si="249"/>
        <v>medium med old</v>
      </c>
      <c r="BF161" t="str">
        <f t="shared" si="250"/>
        <v>Old Town</v>
      </c>
      <c r="BG161">
        <v>40.585957000000001</v>
      </c>
      <c r="BH161">
        <v>-105.07832999999999</v>
      </c>
      <c r="BI161" t="str">
        <f t="shared" si="25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527</v>
      </c>
      <c r="C162" t="s">
        <v>423</v>
      </c>
      <c r="D162" t="s">
        <v>381</v>
      </c>
      <c r="E162" t="s">
        <v>428</v>
      </c>
      <c r="G162" s="1" t="s">
        <v>528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530</v>
      </c>
      <c r="W162">
        <f t="shared" si="262"/>
        <v>11.3</v>
      </c>
      <c r="X162">
        <f t="shared" si="263"/>
        <v>18</v>
      </c>
      <c r="Y162">
        <f t="shared" si="264"/>
        <v>11.3</v>
      </c>
      <c r="Z162">
        <f t="shared" si="265"/>
        <v>18</v>
      </c>
      <c r="AA162">
        <f t="shared" si="266"/>
        <v>11.3</v>
      </c>
      <c r="AB162">
        <f t="shared" si="267"/>
        <v>18</v>
      </c>
      <c r="AC162">
        <f t="shared" si="268"/>
        <v>11.3</v>
      </c>
      <c r="AD162">
        <f t="shared" si="269"/>
        <v>18</v>
      </c>
      <c r="AE162">
        <f t="shared" si="260"/>
        <v>11.3</v>
      </c>
      <c r="AF162">
        <f t="shared" si="261"/>
        <v>18</v>
      </c>
      <c r="AG162" t="str">
        <f t="shared" si="270"/>
        <v/>
      </c>
      <c r="AH162" t="str">
        <f t="shared" si="271"/>
        <v/>
      </c>
      <c r="AI162" t="str">
        <f t="shared" si="272"/>
        <v/>
      </c>
      <c r="AJ162" t="str">
        <f t="shared" si="273"/>
        <v/>
      </c>
      <c r="AK162" t="str">
        <f t="shared" si="252"/>
        <v>11.3am-6pm</v>
      </c>
      <c r="AL162" t="str">
        <f t="shared" si="253"/>
        <v>11.3am-6pm</v>
      </c>
      <c r="AM162" t="str">
        <f t="shared" si="254"/>
        <v>11.3am-6pm</v>
      </c>
      <c r="AN162" t="str">
        <f t="shared" si="255"/>
        <v>11.3am-6pm</v>
      </c>
      <c r="AO162" t="str">
        <f t="shared" si="256"/>
        <v>11.3am-6pm</v>
      </c>
      <c r="AP162" t="str">
        <f t="shared" si="257"/>
        <v/>
      </c>
      <c r="AQ162" t="str">
        <f t="shared" si="258"/>
        <v/>
      </c>
      <c r="AR162" s="2" t="s">
        <v>529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4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43"/>
        <v>&lt;img src=@img/outdoor.png@&gt;</v>
      </c>
      <c r="AZ162" t="str">
        <f t="shared" si="244"/>
        <v/>
      </c>
      <c r="BA162" t="str">
        <f t="shared" si="245"/>
        <v>&lt;img src=@img/medium.png@&gt;</v>
      </c>
      <c r="BB162" t="str">
        <f t="shared" si="246"/>
        <v>&lt;img src=@img/drinkicon.png@&gt;</v>
      </c>
      <c r="BC162" t="str">
        <f t="shared" si="247"/>
        <v>&lt;img src=@img/foodicon.png@&gt;</v>
      </c>
      <c r="BD162" t="str">
        <f t="shared" si="248"/>
        <v>&lt;img src=@img/outdoor.png@&gt;&lt;img src=@img/medium.png@&gt;&lt;img src=@img/drinkicon.png@&gt;&lt;img src=@img/foodicon.png@&gt;</v>
      </c>
      <c r="BE162" t="str">
        <f t="shared" si="249"/>
        <v>outdoor drink food medium med old</v>
      </c>
      <c r="BF162" t="str">
        <f t="shared" si="250"/>
        <v>Old Town</v>
      </c>
      <c r="BG162">
        <v>40.583799999999997</v>
      </c>
      <c r="BH162">
        <v>-105.07763</v>
      </c>
      <c r="BI162" t="str">
        <f t="shared" si="25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781</v>
      </c>
      <c r="C163" t="s">
        <v>425</v>
      </c>
      <c r="E163" t="s">
        <v>428</v>
      </c>
      <c r="G163" s="7" t="s">
        <v>782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783</v>
      </c>
      <c r="W163">
        <f t="shared" si="262"/>
        <v>15</v>
      </c>
      <c r="X163">
        <f t="shared" ref="X163" si="274">IF(I163&gt;0,I163/100,"")</f>
        <v>18</v>
      </c>
      <c r="Y163">
        <f t="shared" ref="Y163" si="275">IF(J163&gt;0,J163/100,"")</f>
        <v>15</v>
      </c>
      <c r="Z163">
        <f t="shared" ref="Z163" si="276">IF(K163&gt;0,K163/100,"")</f>
        <v>18</v>
      </c>
      <c r="AA163">
        <f t="shared" ref="AA163" si="277">IF(L163&gt;0,L163/100,"")</f>
        <v>15</v>
      </c>
      <c r="AB163">
        <f t="shared" ref="AB163" si="278">IF(M163&gt;0,M163/100,"")</f>
        <v>18</v>
      </c>
      <c r="AC163">
        <f t="shared" ref="AC163" si="279">IF(N163&gt;0,N163/100,"")</f>
        <v>15</v>
      </c>
      <c r="AD163">
        <f t="shared" ref="AD163" si="280">IF(O163&gt;0,O163/100,"")</f>
        <v>18</v>
      </c>
      <c r="AE163">
        <f t="shared" ref="AE163" si="281">IF(P163&gt;0,P163/100,"")</f>
        <v>15</v>
      </c>
      <c r="AF163">
        <f t="shared" ref="AF163" si="282">IF(Q163&gt;0,Q163/100,"")</f>
        <v>18</v>
      </c>
      <c r="AG163">
        <f t="shared" ref="AG163" si="283">IF(R163&gt;0,R163/100,"")</f>
        <v>15</v>
      </c>
      <c r="AH163">
        <f t="shared" ref="AH163" si="284">IF(S163&gt;0,S163/100,"")</f>
        <v>18</v>
      </c>
      <c r="AI163">
        <f t="shared" ref="AI163" si="285">IF(T163&gt;0,T163/100,"")</f>
        <v>15</v>
      </c>
      <c r="AJ163">
        <f t="shared" ref="AJ163" si="286">IF(U163&gt;0,U163/100,"")</f>
        <v>18</v>
      </c>
      <c r="AK163" t="str">
        <f t="shared" ref="AK163" si="287">IF(H163&gt;0,CONCATENATE(IF(W163&lt;=12,W163,W163-12),IF(OR(W163&lt;12,W163=24),"am","pm"),"-",IF(X163&lt;=12,X163,X163-12),IF(OR(X163&lt;12,X163=24),"am","pm")),"")</f>
        <v>3pm-6pm</v>
      </c>
      <c r="AL163" t="str">
        <f t="shared" ref="AL163" si="288">IF(J163&gt;0,CONCATENATE(IF(Y163&lt;=12,Y163,Y163-12),IF(OR(Y163&lt;12,Y163=24),"am","pm"),"-",IF(Z163&lt;=12,Z163,Z163-12),IF(OR(Z163&lt;12,Z163=24),"am","pm")),"")</f>
        <v>3pm-6pm</v>
      </c>
      <c r="AM163" t="str">
        <f t="shared" ref="AM163" si="28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9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9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9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9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9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95">IF(AS163&gt;0,"&lt;img src=@img/outdoor.png@&gt;","")</f>
        <v/>
      </c>
      <c r="AZ163" t="str">
        <f t="shared" ref="AZ163:AZ164" si="296">IF(AT163&gt;0,"&lt;img src=@img/pets.png@&gt;","")</f>
        <v/>
      </c>
      <c r="BA163" t="str">
        <f t="shared" ref="BA163:BA164" si="29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98">IF(AV163="true","&lt;img src=@img/drinkicon.png@&gt;","")</f>
        <v>&lt;img src=@img/drinkicon.png@&gt;</v>
      </c>
      <c r="BC163" t="str">
        <f t="shared" ref="BC163:BC164" si="299">IF(AW163="true","&lt;img src=@img/foodicon.png@&gt;","")</f>
        <v>&lt;img src=@img/foodicon.png@&gt;</v>
      </c>
      <c r="BD163" t="str">
        <f t="shared" ref="BD163:BD164" si="300">CONCATENATE(AY163,AZ163,BA163,BB163,BC163,BK163)</f>
        <v>&lt;img src=@img/easy.png@&gt;&lt;img src=@img/drinkicon.png@&gt;&lt;img src=@img/foodicon.png@&gt;</v>
      </c>
      <c r="BE163" t="str">
        <f t="shared" ref="BE163:BE164" si="30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30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51"/>
        <v>[40.5228646,-105.0117552],</v>
      </c>
    </row>
    <row r="164" spans="2:64" ht="21" customHeight="1" x14ac:dyDescent="0.25">
      <c r="B164" t="s">
        <v>80</v>
      </c>
      <c r="C164" t="s">
        <v>423</v>
      </c>
      <c r="D164" t="s">
        <v>81</v>
      </c>
      <c r="E164" t="s">
        <v>428</v>
      </c>
      <c r="G164" s="1" t="s">
        <v>82</v>
      </c>
      <c r="W164" t="str">
        <f t="shared" si="262"/>
        <v/>
      </c>
      <c r="X164" t="str">
        <f t="shared" si="263"/>
        <v/>
      </c>
      <c r="Y164" t="str">
        <f t="shared" si="264"/>
        <v/>
      </c>
      <c r="Z164" t="str">
        <f t="shared" si="265"/>
        <v/>
      </c>
      <c r="AA164" t="str">
        <f t="shared" si="266"/>
        <v/>
      </c>
      <c r="AB164" t="str">
        <f t="shared" si="267"/>
        <v/>
      </c>
      <c r="AC164" t="str">
        <f t="shared" si="268"/>
        <v/>
      </c>
      <c r="AD164" t="str">
        <f t="shared" si="269"/>
        <v/>
      </c>
      <c r="AE164" t="str">
        <f t="shared" si="260"/>
        <v/>
      </c>
      <c r="AF164" t="str">
        <f t="shared" si="261"/>
        <v/>
      </c>
      <c r="AG164" t="str">
        <f t="shared" si="270"/>
        <v/>
      </c>
      <c r="AH164" t="str">
        <f t="shared" si="271"/>
        <v/>
      </c>
      <c r="AI164" t="str">
        <f t="shared" si="272"/>
        <v/>
      </c>
      <c r="AJ164" t="str">
        <f t="shared" si="273"/>
        <v/>
      </c>
      <c r="AK164" t="str">
        <f t="shared" si="252"/>
        <v/>
      </c>
      <c r="AL164" t="str">
        <f t="shared" si="253"/>
        <v/>
      </c>
      <c r="AM164" t="str">
        <f t="shared" si="254"/>
        <v/>
      </c>
      <c r="AN164" t="str">
        <f t="shared" si="255"/>
        <v/>
      </c>
      <c r="AO164" t="str">
        <f t="shared" si="256"/>
        <v/>
      </c>
      <c r="AP164" t="str">
        <f t="shared" si="257"/>
        <v/>
      </c>
      <c r="AQ164" t="str">
        <f t="shared" si="25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9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95"/>
        <v>&lt;img src=@img/outdoor.png@&gt;</v>
      </c>
      <c r="AZ164" t="str">
        <f t="shared" si="296"/>
        <v/>
      </c>
      <c r="BA164" t="str">
        <f t="shared" si="297"/>
        <v>&lt;img src=@img/hard.png@&gt;</v>
      </c>
      <c r="BB164" t="str">
        <f t="shared" si="298"/>
        <v/>
      </c>
      <c r="BC164" t="str">
        <f t="shared" si="299"/>
        <v/>
      </c>
      <c r="BD164" t="str">
        <f t="shared" si="300"/>
        <v>&lt;img src=@img/outdoor.png@&gt;&lt;img src=@img/hard.png@&gt;</v>
      </c>
      <c r="BE164" t="str">
        <f t="shared" si="301"/>
        <v>outdoor hard med old</v>
      </c>
      <c r="BF164" t="str">
        <f t="shared" si="302"/>
        <v>Old Town</v>
      </c>
      <c r="BG164">
        <v>40.586450999999997</v>
      </c>
      <c r="BH164">
        <v>-105.078568</v>
      </c>
      <c r="BI164" t="str">
        <f t="shared" ref="BI164:BI195" si="30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651</v>
      </c>
      <c r="C165" t="s">
        <v>424</v>
      </c>
      <c r="E165" t="s">
        <v>428</v>
      </c>
      <c r="G165" t="s">
        <v>677</v>
      </c>
      <c r="N165">
        <v>1200</v>
      </c>
      <c r="O165">
        <v>1700</v>
      </c>
      <c r="V165" t="s">
        <v>766</v>
      </c>
      <c r="W165" t="str">
        <f t="shared" si="262"/>
        <v/>
      </c>
      <c r="X165" t="str">
        <f t="shared" si="263"/>
        <v/>
      </c>
      <c r="Y165" t="str">
        <f t="shared" si="264"/>
        <v/>
      </c>
      <c r="Z165" t="str">
        <f t="shared" si="265"/>
        <v/>
      </c>
      <c r="AA165" t="str">
        <f t="shared" si="266"/>
        <v/>
      </c>
      <c r="AB165" t="str">
        <f t="shared" si="267"/>
        <v/>
      </c>
      <c r="AC165">
        <f t="shared" si="268"/>
        <v>12</v>
      </c>
      <c r="AD165">
        <f t="shared" si="269"/>
        <v>17</v>
      </c>
      <c r="AE165" t="str">
        <f t="shared" si="260"/>
        <v/>
      </c>
      <c r="AF165" t="str">
        <f t="shared" si="261"/>
        <v/>
      </c>
      <c r="AG165" t="str">
        <f t="shared" si="270"/>
        <v/>
      </c>
      <c r="AH165" t="str">
        <f t="shared" si="271"/>
        <v/>
      </c>
      <c r="AI165" t="str">
        <f t="shared" si="272"/>
        <v/>
      </c>
      <c r="AJ165" t="str">
        <f t="shared" si="273"/>
        <v/>
      </c>
      <c r="AK165" t="str">
        <f t="shared" si="252"/>
        <v/>
      </c>
      <c r="AL165" t="str">
        <f t="shared" si="253"/>
        <v/>
      </c>
      <c r="AM165" t="str">
        <f t="shared" si="254"/>
        <v/>
      </c>
      <c r="AN165" t="str">
        <f t="shared" si="255"/>
        <v>12pm-5pm</v>
      </c>
      <c r="AO165" t="str">
        <f t="shared" si="256"/>
        <v/>
      </c>
      <c r="AP165" t="str">
        <f t="shared" si="257"/>
        <v/>
      </c>
      <c r="AQ165" t="str">
        <f t="shared" si="258"/>
        <v/>
      </c>
      <c r="AS165" t="s">
        <v>767</v>
      </c>
      <c r="AU165" t="s">
        <v>299</v>
      </c>
      <c r="AV165" s="3" t="s">
        <v>306</v>
      </c>
      <c r="AW165" s="3" t="s">
        <v>307</v>
      </c>
      <c r="AX165" s="4" t="str">
        <f t="shared" ref="AX165:AX195" si="30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305">IF(AS165&gt;0,"&lt;img src=@img/outdoor.png@&gt;","")</f>
        <v>&lt;img src=@img/outdoor.png@&gt;</v>
      </c>
      <c r="AZ165" t="str">
        <f t="shared" ref="AZ165:AZ197" si="306">IF(AT165&gt;0,"&lt;img src=@img/pets.png@&gt;","")</f>
        <v/>
      </c>
      <c r="BA165" t="str">
        <f t="shared" ref="BA165:BA197" si="30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308">IF(AV165="true","&lt;img src=@img/drinkicon.png@&gt;","")</f>
        <v>&lt;img src=@img/drinkicon.png@&gt;</v>
      </c>
      <c r="BC165" t="str">
        <f t="shared" ref="BC165:BC197" si="309">IF(AW165="true","&lt;img src=@img/foodicon.png@&gt;","")</f>
        <v/>
      </c>
      <c r="BD165" t="str">
        <f t="shared" ref="BD165:BD195" si="310">CONCATENATE(AY165,AZ165,BA165,BB165,BC165,BK165)</f>
        <v>&lt;img src=@img/outdoor.png@&gt;&lt;img src=@img/easy.png@&gt;&lt;img src=@img/drinkicon.png@&gt;</v>
      </c>
      <c r="BE165" t="str">
        <f t="shared" ref="BE165:BE197" si="31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31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303"/>
        <v>[40.66018,-105.161719],</v>
      </c>
    </row>
    <row r="166" spans="2:64" ht="21" customHeight="1" x14ac:dyDescent="0.25">
      <c r="B166" t="s">
        <v>449</v>
      </c>
      <c r="C166" t="s">
        <v>425</v>
      </c>
      <c r="E166" t="s">
        <v>428</v>
      </c>
      <c r="G166" s="9" t="s">
        <v>471</v>
      </c>
      <c r="W166" t="str">
        <f t="shared" si="262"/>
        <v/>
      </c>
      <c r="X166" t="str">
        <f t="shared" si="263"/>
        <v/>
      </c>
      <c r="Y166" t="str">
        <f t="shared" si="264"/>
        <v/>
      </c>
      <c r="Z166" t="str">
        <f t="shared" si="265"/>
        <v/>
      </c>
      <c r="AA166" t="str">
        <f t="shared" si="266"/>
        <v/>
      </c>
      <c r="AB166" t="str">
        <f t="shared" si="267"/>
        <v/>
      </c>
      <c r="AC166" t="str">
        <f t="shared" si="268"/>
        <v/>
      </c>
      <c r="AD166" t="str">
        <f t="shared" si="269"/>
        <v/>
      </c>
      <c r="AE166" t="str">
        <f t="shared" si="260"/>
        <v/>
      </c>
      <c r="AF166" t="str">
        <f t="shared" si="261"/>
        <v/>
      </c>
      <c r="AG166" t="str">
        <f t="shared" si="270"/>
        <v/>
      </c>
      <c r="AH166" t="str">
        <f t="shared" si="271"/>
        <v/>
      </c>
      <c r="AI166" t="str">
        <f t="shared" si="272"/>
        <v/>
      </c>
      <c r="AJ166" t="str">
        <f t="shared" si="273"/>
        <v/>
      </c>
      <c r="AK166" t="str">
        <f t="shared" si="252"/>
        <v/>
      </c>
      <c r="AL166" t="str">
        <f t="shared" si="253"/>
        <v/>
      </c>
      <c r="AM166" t="str">
        <f t="shared" si="254"/>
        <v/>
      </c>
      <c r="AN166" t="str">
        <f t="shared" si="255"/>
        <v/>
      </c>
      <c r="AO166" t="str">
        <f t="shared" si="256"/>
        <v/>
      </c>
      <c r="AP166" t="str">
        <f t="shared" si="257"/>
        <v/>
      </c>
      <c r="AQ166" t="str">
        <f t="shared" si="258"/>
        <v/>
      </c>
      <c r="AU166" t="s">
        <v>299</v>
      </c>
      <c r="AV166" s="3" t="s">
        <v>307</v>
      </c>
      <c r="AW166" s="3" t="s">
        <v>307</v>
      </c>
      <c r="AX166" s="4" t="str">
        <f t="shared" si="30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305"/>
        <v/>
      </c>
      <c r="AZ166" t="str">
        <f t="shared" si="306"/>
        <v/>
      </c>
      <c r="BA166" t="str">
        <f t="shared" si="307"/>
        <v>&lt;img src=@img/easy.png@&gt;</v>
      </c>
      <c r="BB166" t="str">
        <f t="shared" si="308"/>
        <v/>
      </c>
      <c r="BC166" t="str">
        <f t="shared" si="309"/>
        <v/>
      </c>
      <c r="BD166" t="str">
        <f t="shared" si="310"/>
        <v>&lt;img src=@img/easy.png@&gt;&lt;img src=@img/kidicon.png@&gt;</v>
      </c>
      <c r="BE166" t="str">
        <f t="shared" si="311"/>
        <v>easy med sfoco kid</v>
      </c>
      <c r="BF166" t="str">
        <f t="shared" si="312"/>
        <v>South Foco</v>
      </c>
      <c r="BG166">
        <v>40.521909999999998</v>
      </c>
      <c r="BH166">
        <v>-105.042134</v>
      </c>
      <c r="BI166" t="str">
        <f t="shared" si="30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472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62"/>
        <v/>
      </c>
      <c r="X167" t="str">
        <f t="shared" si="263"/>
        <v/>
      </c>
      <c r="Y167" t="str">
        <f t="shared" si="264"/>
        <v/>
      </c>
      <c r="Z167" t="str">
        <f t="shared" si="265"/>
        <v/>
      </c>
      <c r="AA167" t="str">
        <f t="shared" si="266"/>
        <v/>
      </c>
      <c r="AB167" t="str">
        <f t="shared" si="267"/>
        <v/>
      </c>
      <c r="AC167" t="str">
        <f t="shared" si="268"/>
        <v/>
      </c>
      <c r="AD167" t="str">
        <f t="shared" si="269"/>
        <v/>
      </c>
      <c r="AE167" t="str">
        <f t="shared" si="260"/>
        <v/>
      </c>
      <c r="AF167" t="str">
        <f t="shared" si="261"/>
        <v/>
      </c>
      <c r="AG167" t="str">
        <f t="shared" si="270"/>
        <v/>
      </c>
      <c r="AH167" t="str">
        <f t="shared" si="271"/>
        <v/>
      </c>
      <c r="AI167" t="str">
        <f t="shared" si="272"/>
        <v/>
      </c>
      <c r="AJ167" t="str">
        <f t="shared" si="273"/>
        <v/>
      </c>
      <c r="AK167" t="str">
        <f t="shared" si="252"/>
        <v/>
      </c>
      <c r="AL167" t="str">
        <f t="shared" si="253"/>
        <v/>
      </c>
      <c r="AM167" t="str">
        <f t="shared" si="254"/>
        <v/>
      </c>
      <c r="AN167" t="str">
        <f t="shared" si="255"/>
        <v/>
      </c>
      <c r="AO167" t="str">
        <f t="shared" si="256"/>
        <v/>
      </c>
      <c r="AP167" t="str">
        <f t="shared" si="257"/>
        <v/>
      </c>
      <c r="AQ167" t="str">
        <f t="shared" si="25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30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305"/>
        <v/>
      </c>
      <c r="AZ167" t="str">
        <f t="shared" si="306"/>
        <v/>
      </c>
      <c r="BA167" t="str">
        <f t="shared" si="307"/>
        <v>&lt;img src=@img/easy.png@&gt;</v>
      </c>
      <c r="BB167" t="str">
        <f t="shared" si="308"/>
        <v/>
      </c>
      <c r="BC167" t="str">
        <f t="shared" si="309"/>
        <v/>
      </c>
      <c r="BD167" t="str">
        <f t="shared" si="310"/>
        <v>&lt;img src=@img/easy.png@&gt;</v>
      </c>
      <c r="BE167" t="str">
        <f t="shared" si="311"/>
        <v>easy low campus</v>
      </c>
      <c r="BF167" t="str">
        <f t="shared" si="312"/>
        <v>Near Campus</v>
      </c>
      <c r="BG167">
        <v>40.577893000000003</v>
      </c>
      <c r="BH167">
        <v>-105.07640600000001</v>
      </c>
      <c r="BI167" t="str">
        <f t="shared" si="30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610</v>
      </c>
      <c r="C168" t="s">
        <v>426</v>
      </c>
      <c r="G168" s="7" t="s">
        <v>611</v>
      </c>
      <c r="W168" t="str">
        <f t="shared" si="262"/>
        <v/>
      </c>
      <c r="X168" t="str">
        <f t="shared" si="263"/>
        <v/>
      </c>
      <c r="Y168" t="str">
        <f t="shared" si="264"/>
        <v/>
      </c>
      <c r="Z168" t="str">
        <f t="shared" si="265"/>
        <v/>
      </c>
      <c r="AA168" t="str">
        <f t="shared" si="266"/>
        <v/>
      </c>
      <c r="AB168" t="str">
        <f t="shared" si="267"/>
        <v/>
      </c>
      <c r="AC168" t="str">
        <f t="shared" si="268"/>
        <v/>
      </c>
      <c r="AD168" t="str">
        <f t="shared" si="269"/>
        <v/>
      </c>
      <c r="AE168" t="str">
        <f t="shared" si="260"/>
        <v/>
      </c>
      <c r="AF168" t="str">
        <f t="shared" si="261"/>
        <v/>
      </c>
      <c r="AG168" t="str">
        <f t="shared" si="270"/>
        <v/>
      </c>
      <c r="AH168" t="str">
        <f t="shared" si="271"/>
        <v/>
      </c>
      <c r="AI168" t="str">
        <f t="shared" si="272"/>
        <v/>
      </c>
      <c r="AJ168" t="str">
        <f t="shared" si="273"/>
        <v/>
      </c>
      <c r="AK168" t="str">
        <f t="shared" si="252"/>
        <v/>
      </c>
      <c r="AL168" t="str">
        <f t="shared" si="253"/>
        <v/>
      </c>
      <c r="AM168" t="str">
        <f t="shared" si="254"/>
        <v/>
      </c>
      <c r="AN168" t="str">
        <f t="shared" si="255"/>
        <v/>
      </c>
      <c r="AO168" t="str">
        <f t="shared" si="256"/>
        <v/>
      </c>
      <c r="AP168" t="str">
        <f t="shared" si="257"/>
        <v/>
      </c>
      <c r="AQ168" t="str">
        <f t="shared" si="258"/>
        <v/>
      </c>
      <c r="AU168" t="s">
        <v>299</v>
      </c>
      <c r="AV168" s="3" t="s">
        <v>307</v>
      </c>
      <c r="AW168" s="3" t="s">
        <v>307</v>
      </c>
      <c r="AX168" s="4" t="str">
        <f t="shared" si="30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305"/>
        <v/>
      </c>
      <c r="AZ168" t="str">
        <f t="shared" si="306"/>
        <v/>
      </c>
      <c r="BA168" t="str">
        <f t="shared" si="307"/>
        <v>&lt;img src=@img/easy.png@&gt;</v>
      </c>
      <c r="BB168" t="str">
        <f t="shared" si="308"/>
        <v/>
      </c>
      <c r="BC168" t="str">
        <f t="shared" si="309"/>
        <v/>
      </c>
      <c r="BD168" t="str">
        <f t="shared" si="310"/>
        <v>&lt;img src=@img/easy.png@&gt;</v>
      </c>
      <c r="BE168" t="str">
        <f t="shared" si="311"/>
        <v>easy  cwest</v>
      </c>
      <c r="BF168" t="str">
        <f t="shared" si="312"/>
        <v>Campus West</v>
      </c>
      <c r="BG168">
        <v>40.579059999999998</v>
      </c>
      <c r="BH168">
        <v>-105.07656</v>
      </c>
      <c r="BI168" t="str">
        <f t="shared" si="303"/>
        <v>[40.57906,-105.07656],</v>
      </c>
    </row>
    <row r="169" spans="2:64" ht="21" customHeight="1" x14ac:dyDescent="0.25">
      <c r="B169" t="s">
        <v>83</v>
      </c>
      <c r="C169" t="s">
        <v>423</v>
      </c>
      <c r="D169" t="s">
        <v>84</v>
      </c>
      <c r="E169" t="s">
        <v>35</v>
      </c>
      <c r="G169" s="1" t="s">
        <v>85</v>
      </c>
      <c r="H169">
        <v>1500</v>
      </c>
      <c r="I169">
        <v>1800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T169">
        <v>1500</v>
      </c>
      <c r="U169">
        <v>1800</v>
      </c>
      <c r="V169" t="s">
        <v>801</v>
      </c>
      <c r="W169">
        <f t="shared" si="262"/>
        <v>15</v>
      </c>
      <c r="X169">
        <f t="shared" si="263"/>
        <v>18</v>
      </c>
      <c r="Y169">
        <f t="shared" si="264"/>
        <v>15</v>
      </c>
      <c r="Z169">
        <f t="shared" si="265"/>
        <v>18</v>
      </c>
      <c r="AA169">
        <f t="shared" si="266"/>
        <v>15</v>
      </c>
      <c r="AB169">
        <f t="shared" si="267"/>
        <v>18</v>
      </c>
      <c r="AC169">
        <f t="shared" si="268"/>
        <v>15</v>
      </c>
      <c r="AD169">
        <f t="shared" si="269"/>
        <v>18</v>
      </c>
      <c r="AE169">
        <f t="shared" si="260"/>
        <v>15</v>
      </c>
      <c r="AF169">
        <f t="shared" si="261"/>
        <v>18</v>
      </c>
      <c r="AG169">
        <f t="shared" si="270"/>
        <v>15</v>
      </c>
      <c r="AH169">
        <f t="shared" si="271"/>
        <v>18</v>
      </c>
      <c r="AI169">
        <f t="shared" si="272"/>
        <v>15</v>
      </c>
      <c r="AJ169">
        <f t="shared" si="273"/>
        <v>18</v>
      </c>
      <c r="AK169" t="str">
        <f t="shared" si="252"/>
        <v>3pm-6pm</v>
      </c>
      <c r="AL169" t="str">
        <f t="shared" si="253"/>
        <v>3pm-6pm</v>
      </c>
      <c r="AM169" t="str">
        <f t="shared" si="254"/>
        <v>3pm-6pm</v>
      </c>
      <c r="AN169" t="str">
        <f t="shared" si="255"/>
        <v>3pm-6pm</v>
      </c>
      <c r="AO169" t="str">
        <f t="shared" si="256"/>
        <v>3pm-6pm</v>
      </c>
      <c r="AP169" t="str">
        <f t="shared" si="257"/>
        <v>3pm-6pm</v>
      </c>
      <c r="AQ169" t="str">
        <f t="shared" si="258"/>
        <v>3pm-6pm</v>
      </c>
      <c r="AR169" s="6" t="s">
        <v>242</v>
      </c>
      <c r="AS169" t="s">
        <v>295</v>
      </c>
      <c r="AU169" t="s">
        <v>28</v>
      </c>
      <c r="AV169" s="3" t="s">
        <v>306</v>
      </c>
      <c r="AW169" s="3" t="s">
        <v>306</v>
      </c>
      <c r="AX169" s="4" t="str">
        <f t="shared" si="304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69" t="str">
        <f t="shared" si="305"/>
        <v>&lt;img src=@img/outdoor.png@&gt;</v>
      </c>
      <c r="AZ169" t="str">
        <f t="shared" si="306"/>
        <v/>
      </c>
      <c r="BA169" t="str">
        <f t="shared" si="307"/>
        <v>&lt;img src=@img/medium.png@&gt;</v>
      </c>
      <c r="BB169" t="str">
        <f t="shared" si="308"/>
        <v>&lt;img src=@img/drinkicon.png@&gt;</v>
      </c>
      <c r="BC169" t="str">
        <f t="shared" si="309"/>
        <v>&lt;img src=@img/foodicon.png@&gt;</v>
      </c>
      <c r="BD169" t="str">
        <f t="shared" si="310"/>
        <v>&lt;img src=@img/outdoor.png@&gt;&lt;img src=@img/medium.png@&gt;&lt;img src=@img/drinkicon.png@&gt;&lt;img src=@img/foodicon.png@&gt;</v>
      </c>
      <c r="BE169" t="str">
        <f t="shared" si="311"/>
        <v>outdoor drink food medium high old</v>
      </c>
      <c r="BF169" t="str">
        <f t="shared" si="312"/>
        <v>Old Town</v>
      </c>
      <c r="BG169">
        <v>40.582315000000001</v>
      </c>
      <c r="BH169">
        <v>-105.079252</v>
      </c>
      <c r="BI169" t="str">
        <f t="shared" si="30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428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490</v>
      </c>
      <c r="W170" t="str">
        <f t="shared" si="262"/>
        <v/>
      </c>
      <c r="X170" t="str">
        <f t="shared" si="263"/>
        <v/>
      </c>
      <c r="Y170">
        <f t="shared" si="264"/>
        <v>15</v>
      </c>
      <c r="Z170">
        <f t="shared" si="265"/>
        <v>18</v>
      </c>
      <c r="AA170">
        <f t="shared" si="266"/>
        <v>15</v>
      </c>
      <c r="AB170">
        <f t="shared" si="267"/>
        <v>18</v>
      </c>
      <c r="AC170">
        <f t="shared" si="268"/>
        <v>15</v>
      </c>
      <c r="AD170">
        <f t="shared" si="269"/>
        <v>18</v>
      </c>
      <c r="AE170">
        <f t="shared" si="260"/>
        <v>15</v>
      </c>
      <c r="AF170">
        <f t="shared" si="261"/>
        <v>18</v>
      </c>
      <c r="AG170">
        <f t="shared" si="270"/>
        <v>15</v>
      </c>
      <c r="AH170">
        <f t="shared" si="271"/>
        <v>18</v>
      </c>
      <c r="AI170" t="str">
        <f t="shared" si="272"/>
        <v/>
      </c>
      <c r="AJ170" t="str">
        <f t="shared" si="273"/>
        <v/>
      </c>
      <c r="AK170" t="str">
        <f t="shared" si="252"/>
        <v/>
      </c>
      <c r="AL170" t="str">
        <f t="shared" si="253"/>
        <v>3pm-6pm</v>
      </c>
      <c r="AM170" t="str">
        <f t="shared" si="254"/>
        <v>3pm-6pm</v>
      </c>
      <c r="AN170" t="str">
        <f t="shared" si="255"/>
        <v>3pm-6pm</v>
      </c>
      <c r="AO170" t="str">
        <f t="shared" si="256"/>
        <v>3pm-6pm</v>
      </c>
      <c r="AP170" t="str">
        <f t="shared" si="257"/>
        <v>3pm-6pm</v>
      </c>
      <c r="AQ170" t="str">
        <f t="shared" si="25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30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305"/>
        <v/>
      </c>
      <c r="AZ170" t="str">
        <f t="shared" si="306"/>
        <v/>
      </c>
      <c r="BA170" t="str">
        <f t="shared" si="307"/>
        <v>&lt;img src=@img/medium.png@&gt;</v>
      </c>
      <c r="BB170" t="str">
        <f t="shared" si="308"/>
        <v>&lt;img src=@img/drinkicon.png@&gt;</v>
      </c>
      <c r="BC170" t="str">
        <f t="shared" si="309"/>
        <v>&lt;img src=@img/foodicon.png@&gt;</v>
      </c>
      <c r="BD170" t="str">
        <f t="shared" si="310"/>
        <v>&lt;img src=@img/medium.png@&gt;&lt;img src=@img/drinkicon.png@&gt;&lt;img src=@img/foodicon.png@&gt;</v>
      </c>
      <c r="BE170" t="str">
        <f t="shared" si="311"/>
        <v>drink food medium med campus</v>
      </c>
      <c r="BF170" t="str">
        <f t="shared" si="312"/>
        <v>Near Campus</v>
      </c>
      <c r="BG170">
        <v>40.578552000000002</v>
      </c>
      <c r="BH170">
        <v>-105.076792</v>
      </c>
      <c r="BI170" t="str">
        <f t="shared" si="30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612</v>
      </c>
      <c r="C171" t="s">
        <v>309</v>
      </c>
      <c r="G171" s="7" t="s">
        <v>613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62"/>
        <v/>
      </c>
      <c r="X171" t="str">
        <f t="shared" si="263"/>
        <v/>
      </c>
      <c r="Y171" t="str">
        <f t="shared" si="264"/>
        <v/>
      </c>
      <c r="Z171" t="str">
        <f t="shared" si="265"/>
        <v/>
      </c>
      <c r="AA171">
        <f t="shared" si="266"/>
        <v>16</v>
      </c>
      <c r="AB171">
        <f t="shared" si="267"/>
        <v>18</v>
      </c>
      <c r="AC171">
        <f t="shared" si="268"/>
        <v>16</v>
      </c>
      <c r="AD171">
        <f t="shared" si="269"/>
        <v>18</v>
      </c>
      <c r="AE171">
        <f t="shared" si="260"/>
        <v>16</v>
      </c>
      <c r="AF171">
        <f t="shared" si="261"/>
        <v>18</v>
      </c>
      <c r="AG171">
        <f t="shared" si="270"/>
        <v>16</v>
      </c>
      <c r="AH171">
        <f t="shared" si="271"/>
        <v>18</v>
      </c>
      <c r="AI171" t="str">
        <f t="shared" si="272"/>
        <v/>
      </c>
      <c r="AJ171" t="str">
        <f t="shared" si="273"/>
        <v/>
      </c>
      <c r="AK171" t="str">
        <f t="shared" si="252"/>
        <v/>
      </c>
      <c r="AL171" t="str">
        <f t="shared" si="253"/>
        <v/>
      </c>
      <c r="AM171" t="str">
        <f t="shared" si="254"/>
        <v>4pm-6pm</v>
      </c>
      <c r="AN171" t="str">
        <f t="shared" si="255"/>
        <v>4pm-6pm</v>
      </c>
      <c r="AO171" t="str">
        <f t="shared" si="256"/>
        <v>4pm-6pm</v>
      </c>
      <c r="AP171" t="str">
        <f t="shared" si="257"/>
        <v>4pm-6pm</v>
      </c>
      <c r="AQ171" t="str">
        <f t="shared" si="258"/>
        <v/>
      </c>
      <c r="AR171" s="12" t="s">
        <v>614</v>
      </c>
      <c r="AU171" t="s">
        <v>299</v>
      </c>
      <c r="AV171" s="3" t="s">
        <v>307</v>
      </c>
      <c r="AW171" s="3" t="s">
        <v>307</v>
      </c>
      <c r="AX171" s="4" t="str">
        <f t="shared" si="30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305"/>
        <v/>
      </c>
      <c r="AZ171" t="str">
        <f t="shared" si="306"/>
        <v/>
      </c>
      <c r="BA171" t="str">
        <f t="shared" si="307"/>
        <v>&lt;img src=@img/easy.png@&gt;</v>
      </c>
      <c r="BB171" t="str">
        <f t="shared" si="308"/>
        <v/>
      </c>
      <c r="BC171" t="str">
        <f t="shared" si="309"/>
        <v/>
      </c>
      <c r="BD171" t="str">
        <f t="shared" si="310"/>
        <v>&lt;img src=@img/easy.png@&gt;</v>
      </c>
      <c r="BE171" t="str">
        <f t="shared" si="311"/>
        <v>easy  midtown</v>
      </c>
      <c r="BF171" t="str">
        <f t="shared" si="312"/>
        <v>Midtown</v>
      </c>
      <c r="BG171">
        <v>40.562080000000002</v>
      </c>
      <c r="BH171">
        <v>-105.03864</v>
      </c>
      <c r="BI171" t="str">
        <f t="shared" si="303"/>
        <v>[40.56208,-105.03864],</v>
      </c>
    </row>
    <row r="172" spans="2:64" ht="21" customHeight="1" x14ac:dyDescent="0.25">
      <c r="B172" t="s">
        <v>173</v>
      </c>
      <c r="C172" t="s">
        <v>423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491</v>
      </c>
      <c r="W172" t="str">
        <f t="shared" si="262"/>
        <v/>
      </c>
      <c r="X172" t="str">
        <f t="shared" si="263"/>
        <v/>
      </c>
      <c r="Y172">
        <f t="shared" si="264"/>
        <v>15</v>
      </c>
      <c r="Z172">
        <f t="shared" si="265"/>
        <v>18</v>
      </c>
      <c r="AA172">
        <f t="shared" si="266"/>
        <v>15</v>
      </c>
      <c r="AB172">
        <f t="shared" si="267"/>
        <v>18</v>
      </c>
      <c r="AC172">
        <f t="shared" si="268"/>
        <v>15</v>
      </c>
      <c r="AD172">
        <f t="shared" si="269"/>
        <v>18</v>
      </c>
      <c r="AE172">
        <f t="shared" si="260"/>
        <v>15</v>
      </c>
      <c r="AF172">
        <f t="shared" si="261"/>
        <v>18</v>
      </c>
      <c r="AG172">
        <f t="shared" si="270"/>
        <v>15</v>
      </c>
      <c r="AH172">
        <f t="shared" si="271"/>
        <v>18</v>
      </c>
      <c r="AI172" t="str">
        <f t="shared" si="272"/>
        <v/>
      </c>
      <c r="AJ172" t="str">
        <f t="shared" si="273"/>
        <v/>
      </c>
      <c r="AK172" t="str">
        <f t="shared" si="252"/>
        <v/>
      </c>
      <c r="AL172" t="str">
        <f t="shared" si="253"/>
        <v>3pm-6pm</v>
      </c>
      <c r="AM172" t="str">
        <f t="shared" si="254"/>
        <v>3pm-6pm</v>
      </c>
      <c r="AN172" t="str">
        <f t="shared" si="255"/>
        <v>3pm-6pm</v>
      </c>
      <c r="AO172" t="str">
        <f t="shared" si="256"/>
        <v>3pm-6pm</v>
      </c>
      <c r="AP172" t="str">
        <f t="shared" si="257"/>
        <v>3pm-6pm</v>
      </c>
      <c r="AQ172" t="str">
        <f t="shared" si="25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30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305"/>
        <v/>
      </c>
      <c r="AZ172" t="str">
        <f t="shared" si="306"/>
        <v/>
      </c>
      <c r="BA172" t="str">
        <f t="shared" si="307"/>
        <v>&lt;img src=@img/hard.png@&gt;</v>
      </c>
      <c r="BB172" t="str">
        <f t="shared" si="308"/>
        <v>&lt;img src=@img/drinkicon.png@&gt;</v>
      </c>
      <c r="BC172" t="str">
        <f t="shared" si="309"/>
        <v>&lt;img src=@img/foodicon.png@&gt;</v>
      </c>
      <c r="BD172" t="str">
        <f t="shared" si="310"/>
        <v>&lt;img src=@img/hard.png@&gt;&lt;img src=@img/drinkicon.png@&gt;&lt;img src=@img/foodicon.png@&gt;</v>
      </c>
      <c r="BE172" t="str">
        <f t="shared" si="311"/>
        <v>drink food hard high old</v>
      </c>
      <c r="BF172" t="str">
        <f t="shared" si="312"/>
        <v>Old Town</v>
      </c>
      <c r="BG172">
        <v>40.587240999999999</v>
      </c>
      <c r="BH172">
        <v>-105.076707</v>
      </c>
      <c r="BI172" t="str">
        <f t="shared" si="30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556</v>
      </c>
      <c r="C173" t="s">
        <v>423</v>
      </c>
      <c r="D173" t="s">
        <v>545</v>
      </c>
      <c r="E173" t="s">
        <v>428</v>
      </c>
      <c r="G173" t="s">
        <v>557</v>
      </c>
      <c r="W173" t="str">
        <f t="shared" si="262"/>
        <v/>
      </c>
      <c r="X173" t="str">
        <f t="shared" si="263"/>
        <v/>
      </c>
      <c r="Y173" t="str">
        <f t="shared" si="264"/>
        <v/>
      </c>
      <c r="Z173" t="str">
        <f t="shared" si="265"/>
        <v/>
      </c>
      <c r="AA173" t="str">
        <f t="shared" si="266"/>
        <v/>
      </c>
      <c r="AB173" t="str">
        <f t="shared" si="267"/>
        <v/>
      </c>
      <c r="AC173" t="str">
        <f t="shared" si="268"/>
        <v/>
      </c>
      <c r="AD173" t="str">
        <f t="shared" si="269"/>
        <v/>
      </c>
      <c r="AE173" t="str">
        <f t="shared" si="260"/>
        <v/>
      </c>
      <c r="AF173" t="str">
        <f t="shared" si="261"/>
        <v/>
      </c>
      <c r="AG173" t="str">
        <f t="shared" si="270"/>
        <v/>
      </c>
      <c r="AH173" t="str">
        <f t="shared" si="271"/>
        <v/>
      </c>
      <c r="AI173" t="str">
        <f t="shared" si="272"/>
        <v/>
      </c>
      <c r="AJ173" t="str">
        <f t="shared" si="273"/>
        <v/>
      </c>
      <c r="AK173" t="str">
        <f t="shared" si="252"/>
        <v/>
      </c>
      <c r="AL173" t="str">
        <f t="shared" si="253"/>
        <v/>
      </c>
      <c r="AM173" t="str">
        <f t="shared" si="254"/>
        <v/>
      </c>
      <c r="AN173" t="str">
        <f t="shared" si="255"/>
        <v/>
      </c>
      <c r="AO173" t="str">
        <f t="shared" si="256"/>
        <v/>
      </c>
      <c r="AP173" t="str">
        <f t="shared" si="257"/>
        <v/>
      </c>
      <c r="AQ173" t="str">
        <f t="shared" si="258"/>
        <v/>
      </c>
      <c r="AR173" s="2" t="s">
        <v>558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30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305"/>
        <v>&lt;img src=@img/outdoor.png@&gt;</v>
      </c>
      <c r="AZ173" t="str">
        <f t="shared" si="306"/>
        <v/>
      </c>
      <c r="BA173" t="str">
        <f t="shared" si="307"/>
        <v>&lt;img src=@img/medium.png@&gt;</v>
      </c>
      <c r="BB173" t="str">
        <f t="shared" si="308"/>
        <v/>
      </c>
      <c r="BC173" t="str">
        <f t="shared" si="309"/>
        <v/>
      </c>
      <c r="BD173" t="str">
        <f t="shared" si="310"/>
        <v>&lt;img src=@img/outdoor.png@&gt;&lt;img src=@img/medium.png@&gt;</v>
      </c>
      <c r="BE173" t="str">
        <f t="shared" si="311"/>
        <v>outdoor medium med old</v>
      </c>
      <c r="BF173" t="str">
        <f t="shared" si="312"/>
        <v>Old Town</v>
      </c>
      <c r="BG173">
        <v>40.57891</v>
      </c>
      <c r="BH173">
        <v>-105.07843</v>
      </c>
      <c r="BI173" t="str">
        <f t="shared" si="303"/>
        <v>[40.57891,-105.07843],</v>
      </c>
    </row>
    <row r="174" spans="2:64" ht="21" customHeight="1" x14ac:dyDescent="0.25">
      <c r="B174" t="s">
        <v>733</v>
      </c>
      <c r="C174" t="s">
        <v>423</v>
      </c>
      <c r="E174" t="s">
        <v>428</v>
      </c>
      <c r="G174" s="7" t="s">
        <v>746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786</v>
      </c>
      <c r="W174">
        <f t="shared" si="262"/>
        <v>16</v>
      </c>
      <c r="X174">
        <f t="shared" si="263"/>
        <v>18</v>
      </c>
      <c r="Y174">
        <f t="shared" si="264"/>
        <v>16</v>
      </c>
      <c r="Z174">
        <f t="shared" si="265"/>
        <v>18</v>
      </c>
      <c r="AA174">
        <f t="shared" si="266"/>
        <v>16</v>
      </c>
      <c r="AB174">
        <f t="shared" si="267"/>
        <v>18</v>
      </c>
      <c r="AC174">
        <f t="shared" si="268"/>
        <v>16</v>
      </c>
      <c r="AD174">
        <f t="shared" si="269"/>
        <v>18</v>
      </c>
      <c r="AG174">
        <f t="shared" si="270"/>
        <v>16</v>
      </c>
      <c r="AH174">
        <f t="shared" si="271"/>
        <v>18</v>
      </c>
      <c r="AI174">
        <f t="shared" si="272"/>
        <v>16</v>
      </c>
      <c r="AJ174">
        <f t="shared" si="273"/>
        <v>18</v>
      </c>
      <c r="AK174" t="str">
        <f t="shared" si="252"/>
        <v>4pm-6pm</v>
      </c>
      <c r="AL174" t="str">
        <f t="shared" si="253"/>
        <v>4pm-6pm</v>
      </c>
      <c r="AM174" t="str">
        <f t="shared" si="254"/>
        <v>4pm-6pm</v>
      </c>
      <c r="AN174" t="str">
        <f t="shared" si="255"/>
        <v>4pm-6pm</v>
      </c>
      <c r="AO174" t="str">
        <f t="shared" si="256"/>
        <v>am-am</v>
      </c>
      <c r="AP174" t="str">
        <f t="shared" si="257"/>
        <v>4pm-6pm</v>
      </c>
      <c r="AQ174" t="str">
        <f t="shared" si="258"/>
        <v>4pm-6pm</v>
      </c>
      <c r="AR174" t="s">
        <v>747</v>
      </c>
      <c r="AU174" t="s">
        <v>298</v>
      </c>
      <c r="AV174" s="3" t="s">
        <v>306</v>
      </c>
      <c r="AW174" s="3" t="s">
        <v>306</v>
      </c>
      <c r="AX174" s="4" t="str">
        <f t="shared" si="30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305"/>
        <v/>
      </c>
      <c r="AZ174" t="str">
        <f t="shared" si="306"/>
        <v/>
      </c>
      <c r="BA174" t="str">
        <f t="shared" si="307"/>
        <v>&lt;img src=@img/hard.png@&gt;</v>
      </c>
      <c r="BB174" t="str">
        <f t="shared" si="308"/>
        <v>&lt;img src=@img/drinkicon.png@&gt;</v>
      </c>
      <c r="BC174" t="str">
        <f t="shared" si="309"/>
        <v>&lt;img src=@img/foodicon.png@&gt;</v>
      </c>
      <c r="BD174" t="str">
        <f t="shared" si="310"/>
        <v>&lt;img src=@img/hard.png@&gt;&lt;img src=@img/drinkicon.png@&gt;&lt;img src=@img/foodicon.png@&gt;</v>
      </c>
      <c r="BE174" t="str">
        <f t="shared" si="311"/>
        <v>drink food hard med old</v>
      </c>
      <c r="BF174" t="str">
        <f t="shared" si="312"/>
        <v>Old Town</v>
      </c>
      <c r="BG174">
        <v>40.586450999999997</v>
      </c>
      <c r="BH174">
        <v>-105.078568</v>
      </c>
      <c r="BI174" t="str">
        <f t="shared" si="303"/>
        <v>[40.586451,-105.078568],</v>
      </c>
    </row>
    <row r="175" spans="2:64" ht="21" customHeight="1" x14ac:dyDescent="0.25">
      <c r="B175" t="s">
        <v>682</v>
      </c>
      <c r="C175" t="s">
        <v>423</v>
      </c>
      <c r="D175" t="s">
        <v>540</v>
      </c>
      <c r="E175" t="s">
        <v>35</v>
      </c>
      <c r="G175" s="7" t="s">
        <v>541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542</v>
      </c>
      <c r="W175" t="str">
        <f t="shared" si="262"/>
        <v/>
      </c>
      <c r="X175" t="str">
        <f t="shared" si="263"/>
        <v/>
      </c>
      <c r="Y175">
        <f t="shared" si="264"/>
        <v>11</v>
      </c>
      <c r="Z175">
        <f t="shared" si="265"/>
        <v>17</v>
      </c>
      <c r="AA175">
        <f t="shared" si="266"/>
        <v>16</v>
      </c>
      <c r="AB175">
        <f t="shared" si="267"/>
        <v>18</v>
      </c>
      <c r="AC175">
        <f t="shared" si="268"/>
        <v>16</v>
      </c>
      <c r="AD175">
        <f t="shared" si="269"/>
        <v>18</v>
      </c>
      <c r="AE175">
        <f t="shared" ref="AE175:AE186" si="313">IF(P175&gt;0,P175/100,"")</f>
        <v>16</v>
      </c>
      <c r="AF175">
        <f t="shared" ref="AF175:AF186" si="314">IF(Q175&gt;0,Q175/100,"")</f>
        <v>18</v>
      </c>
      <c r="AG175">
        <f t="shared" si="270"/>
        <v>16</v>
      </c>
      <c r="AH175">
        <f t="shared" si="271"/>
        <v>18</v>
      </c>
      <c r="AI175">
        <f t="shared" si="272"/>
        <v>11</v>
      </c>
      <c r="AJ175">
        <f t="shared" si="273"/>
        <v>17</v>
      </c>
      <c r="AK175" t="str">
        <f t="shared" si="252"/>
        <v/>
      </c>
      <c r="AL175" t="str">
        <f t="shared" si="253"/>
        <v>11am-5pm</v>
      </c>
      <c r="AM175" t="str">
        <f t="shared" si="254"/>
        <v>4pm-6pm</v>
      </c>
      <c r="AN175" t="str">
        <f t="shared" si="255"/>
        <v>4pm-6pm</v>
      </c>
      <c r="AO175" t="str">
        <f t="shared" si="256"/>
        <v>4pm-6pm</v>
      </c>
      <c r="AP175" t="str">
        <f t="shared" si="257"/>
        <v>4pm-6pm</v>
      </c>
      <c r="AQ175" t="str">
        <f t="shared" si="258"/>
        <v>11am-5pm</v>
      </c>
      <c r="AR175" s="2" t="s">
        <v>543</v>
      </c>
      <c r="AU175" t="s">
        <v>298</v>
      </c>
      <c r="AV175" s="3" t="s">
        <v>306</v>
      </c>
      <c r="AW175" s="3" t="s">
        <v>306</v>
      </c>
      <c r="AX175" s="4" t="str">
        <f t="shared" si="30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305"/>
        <v/>
      </c>
      <c r="AZ175" t="str">
        <f t="shared" si="306"/>
        <v/>
      </c>
      <c r="BA175" t="str">
        <f t="shared" si="307"/>
        <v>&lt;img src=@img/hard.png@&gt;</v>
      </c>
      <c r="BB175" t="str">
        <f t="shared" si="308"/>
        <v>&lt;img src=@img/drinkicon.png@&gt;</v>
      </c>
      <c r="BC175" t="str">
        <f t="shared" si="309"/>
        <v>&lt;img src=@img/foodicon.png@&gt;</v>
      </c>
      <c r="BD175" t="str">
        <f t="shared" si="310"/>
        <v>&lt;img src=@img/hard.png@&gt;&lt;img src=@img/drinkicon.png@&gt;&lt;img src=@img/foodicon.png@&gt;</v>
      </c>
      <c r="BE175" t="str">
        <f t="shared" si="311"/>
        <v>drink food hard high old</v>
      </c>
      <c r="BF175" t="str">
        <f t="shared" si="312"/>
        <v>Old Town</v>
      </c>
      <c r="BG175">
        <v>40.588149999999999</v>
      </c>
      <c r="BH175">
        <v>-105.07761000000001</v>
      </c>
      <c r="BI175" t="str">
        <f t="shared" si="303"/>
        <v>[40.58815,-105.07761],</v>
      </c>
    </row>
    <row r="176" spans="2:64" ht="21" customHeight="1" x14ac:dyDescent="0.25">
      <c r="B176" t="s">
        <v>615</v>
      </c>
      <c r="C176" t="s">
        <v>423</v>
      </c>
      <c r="G176" s="7" t="s">
        <v>616</v>
      </c>
      <c r="W176" t="str">
        <f t="shared" si="262"/>
        <v/>
      </c>
      <c r="X176" t="str">
        <f t="shared" si="263"/>
        <v/>
      </c>
      <c r="Y176" t="str">
        <f t="shared" si="264"/>
        <v/>
      </c>
      <c r="Z176" t="str">
        <f t="shared" si="265"/>
        <v/>
      </c>
      <c r="AA176" t="str">
        <f t="shared" si="266"/>
        <v/>
      </c>
      <c r="AB176" t="str">
        <f t="shared" si="267"/>
        <v/>
      </c>
      <c r="AC176" t="str">
        <f t="shared" si="268"/>
        <v/>
      </c>
      <c r="AD176" t="str">
        <f t="shared" si="269"/>
        <v/>
      </c>
      <c r="AE176" t="str">
        <f t="shared" si="313"/>
        <v/>
      </c>
      <c r="AF176" t="str">
        <f t="shared" si="314"/>
        <v/>
      </c>
      <c r="AG176" t="str">
        <f t="shared" si="270"/>
        <v/>
      </c>
      <c r="AH176" t="str">
        <f t="shared" si="271"/>
        <v/>
      </c>
      <c r="AI176" t="str">
        <f t="shared" si="272"/>
        <v/>
      </c>
      <c r="AJ176" t="str">
        <f t="shared" si="273"/>
        <v/>
      </c>
      <c r="AK176" t="str">
        <f t="shared" si="252"/>
        <v/>
      </c>
      <c r="AL176" t="str">
        <f t="shared" si="253"/>
        <v/>
      </c>
      <c r="AM176" t="str">
        <f t="shared" si="254"/>
        <v/>
      </c>
      <c r="AN176" t="str">
        <f t="shared" si="255"/>
        <v/>
      </c>
      <c r="AO176" t="str">
        <f t="shared" si="256"/>
        <v/>
      </c>
      <c r="AP176" t="str">
        <f t="shared" si="257"/>
        <v/>
      </c>
      <c r="AQ176" t="str">
        <f t="shared" si="258"/>
        <v/>
      </c>
      <c r="AR176" s="12" t="s">
        <v>617</v>
      </c>
      <c r="AU176" t="s">
        <v>298</v>
      </c>
      <c r="AV176" s="3" t="s">
        <v>307</v>
      </c>
      <c r="AW176" s="3" t="s">
        <v>307</v>
      </c>
      <c r="AX176" s="4" t="str">
        <f t="shared" si="30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305"/>
        <v/>
      </c>
      <c r="AZ176" t="str">
        <f t="shared" si="306"/>
        <v/>
      </c>
      <c r="BA176" t="str">
        <f t="shared" si="307"/>
        <v>&lt;img src=@img/hard.png@&gt;</v>
      </c>
      <c r="BB176" t="str">
        <f t="shared" si="308"/>
        <v/>
      </c>
      <c r="BC176" t="str">
        <f t="shared" si="309"/>
        <v/>
      </c>
      <c r="BD176" t="str">
        <f t="shared" si="310"/>
        <v>&lt;img src=@img/hard.png@&gt;</v>
      </c>
      <c r="BE176" t="str">
        <f t="shared" si="311"/>
        <v>hard  old</v>
      </c>
      <c r="BF176" t="str">
        <f t="shared" si="312"/>
        <v>Old Town</v>
      </c>
      <c r="BG176">
        <v>40.588990000000003</v>
      </c>
      <c r="BH176">
        <v>-105.07637</v>
      </c>
      <c r="BI176" t="str">
        <f t="shared" si="303"/>
        <v>[40.58899,-105.07637],</v>
      </c>
    </row>
    <row r="177" spans="2:64" ht="21" customHeight="1" x14ac:dyDescent="0.25">
      <c r="B177" t="s">
        <v>549</v>
      </c>
      <c r="C177" t="s">
        <v>423</v>
      </c>
      <c r="D177" t="s">
        <v>550</v>
      </c>
      <c r="E177" t="s">
        <v>35</v>
      </c>
      <c r="G177" s="7" t="s">
        <v>551</v>
      </c>
      <c r="W177" t="str">
        <f t="shared" si="262"/>
        <v/>
      </c>
      <c r="X177" t="str">
        <f t="shared" si="263"/>
        <v/>
      </c>
      <c r="Y177" t="str">
        <f t="shared" si="264"/>
        <v/>
      </c>
      <c r="Z177" t="str">
        <f t="shared" si="265"/>
        <v/>
      </c>
      <c r="AA177" t="str">
        <f t="shared" si="266"/>
        <v/>
      </c>
      <c r="AB177" t="str">
        <f t="shared" si="267"/>
        <v/>
      </c>
      <c r="AC177" t="str">
        <f t="shared" si="268"/>
        <v/>
      </c>
      <c r="AD177" t="str">
        <f t="shared" si="269"/>
        <v/>
      </c>
      <c r="AE177" t="str">
        <f t="shared" si="313"/>
        <v/>
      </c>
      <c r="AF177" t="str">
        <f t="shared" si="314"/>
        <v/>
      </c>
      <c r="AG177" t="str">
        <f t="shared" si="270"/>
        <v/>
      </c>
      <c r="AH177" t="str">
        <f t="shared" si="271"/>
        <v/>
      </c>
      <c r="AI177" t="str">
        <f t="shared" si="272"/>
        <v/>
      </c>
      <c r="AJ177" t="str">
        <f t="shared" si="273"/>
        <v/>
      </c>
      <c r="AK177" t="str">
        <f t="shared" si="252"/>
        <v/>
      </c>
      <c r="AL177" t="str">
        <f t="shared" si="253"/>
        <v/>
      </c>
      <c r="AM177" t="str">
        <f t="shared" si="254"/>
        <v/>
      </c>
      <c r="AN177" t="str">
        <f t="shared" si="255"/>
        <v/>
      </c>
      <c r="AO177" t="str">
        <f t="shared" si="256"/>
        <v/>
      </c>
      <c r="AP177" t="str">
        <f t="shared" si="257"/>
        <v/>
      </c>
      <c r="AQ177" t="str">
        <f t="shared" si="258"/>
        <v/>
      </c>
      <c r="AR177" s="12" t="s">
        <v>552</v>
      </c>
      <c r="AU177" t="s">
        <v>298</v>
      </c>
      <c r="AV177" s="3" t="s">
        <v>307</v>
      </c>
      <c r="AW177" s="3" t="s">
        <v>307</v>
      </c>
      <c r="AX177" s="4" t="str">
        <f t="shared" si="30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305"/>
        <v/>
      </c>
      <c r="AZ177" t="str">
        <f t="shared" si="306"/>
        <v/>
      </c>
      <c r="BA177" t="str">
        <f t="shared" si="307"/>
        <v>&lt;img src=@img/hard.png@&gt;</v>
      </c>
      <c r="BB177" t="str">
        <f t="shared" si="308"/>
        <v/>
      </c>
      <c r="BC177" t="str">
        <f t="shared" si="309"/>
        <v/>
      </c>
      <c r="BD177" t="str">
        <f t="shared" si="310"/>
        <v>&lt;img src=@img/hard.png@&gt;</v>
      </c>
      <c r="BE177" t="str">
        <f t="shared" si="311"/>
        <v>hard high old</v>
      </c>
      <c r="BF177" t="str">
        <f t="shared" si="312"/>
        <v>Old Town</v>
      </c>
      <c r="BG177">
        <v>40.584870000000002</v>
      </c>
      <c r="BH177">
        <v>-105.0765</v>
      </c>
      <c r="BI177" t="str">
        <f t="shared" si="303"/>
        <v>[40.58487,-105.0765],</v>
      </c>
    </row>
    <row r="178" spans="2:64" ht="21" customHeight="1" x14ac:dyDescent="0.25">
      <c r="B178" t="s">
        <v>618</v>
      </c>
      <c r="C178" t="s">
        <v>423</v>
      </c>
      <c r="G178" s="7" t="s">
        <v>619</v>
      </c>
      <c r="W178" t="str">
        <f t="shared" si="262"/>
        <v/>
      </c>
      <c r="X178" t="str">
        <f t="shared" si="263"/>
        <v/>
      </c>
      <c r="Y178" t="str">
        <f t="shared" si="264"/>
        <v/>
      </c>
      <c r="Z178" t="str">
        <f t="shared" si="265"/>
        <v/>
      </c>
      <c r="AA178" t="str">
        <f t="shared" si="266"/>
        <v/>
      </c>
      <c r="AB178" t="str">
        <f t="shared" si="267"/>
        <v/>
      </c>
      <c r="AC178" t="str">
        <f t="shared" si="268"/>
        <v/>
      </c>
      <c r="AD178" t="str">
        <f t="shared" si="269"/>
        <v/>
      </c>
      <c r="AE178" t="str">
        <f t="shared" si="313"/>
        <v/>
      </c>
      <c r="AF178" t="str">
        <f t="shared" si="314"/>
        <v/>
      </c>
      <c r="AG178" t="str">
        <f t="shared" si="270"/>
        <v/>
      </c>
      <c r="AH178" t="str">
        <f t="shared" si="271"/>
        <v/>
      </c>
      <c r="AI178" t="str">
        <f t="shared" si="272"/>
        <v/>
      </c>
      <c r="AJ178" t="str">
        <f t="shared" si="273"/>
        <v/>
      </c>
      <c r="AK178" t="str">
        <f t="shared" si="252"/>
        <v/>
      </c>
      <c r="AL178" t="str">
        <f t="shared" si="253"/>
        <v/>
      </c>
      <c r="AM178" t="str">
        <f t="shared" si="254"/>
        <v/>
      </c>
      <c r="AN178" t="str">
        <f t="shared" si="255"/>
        <v/>
      </c>
      <c r="AO178" t="str">
        <f t="shared" si="256"/>
        <v/>
      </c>
      <c r="AP178" t="str">
        <f t="shared" si="257"/>
        <v/>
      </c>
      <c r="AQ178" t="str">
        <f t="shared" si="258"/>
        <v/>
      </c>
      <c r="AR178" t="s">
        <v>618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30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305"/>
        <v>&lt;img src=@img/outdoor.png@&gt;</v>
      </c>
      <c r="AZ178" t="str">
        <f t="shared" si="306"/>
        <v/>
      </c>
      <c r="BA178" t="str">
        <f t="shared" si="307"/>
        <v>&lt;img src=@img/hard.png@&gt;</v>
      </c>
      <c r="BB178" t="str">
        <f t="shared" si="308"/>
        <v/>
      </c>
      <c r="BC178" t="str">
        <f t="shared" si="309"/>
        <v/>
      </c>
      <c r="BD178" t="str">
        <f t="shared" si="310"/>
        <v>&lt;img src=@img/outdoor.png@&gt;&lt;img src=@img/hard.png@&gt;</v>
      </c>
      <c r="BE178" t="str">
        <f t="shared" si="311"/>
        <v>outdoor hard  old</v>
      </c>
      <c r="BF178" t="str">
        <f t="shared" si="312"/>
        <v>Old Town</v>
      </c>
      <c r="BG178">
        <v>40.587580000000003</v>
      </c>
      <c r="BH178">
        <v>-105.07635999999999</v>
      </c>
      <c r="BI178" t="str">
        <f t="shared" si="303"/>
        <v>[40.58758,-105.07636],</v>
      </c>
    </row>
    <row r="179" spans="2:64" ht="21" customHeight="1" x14ac:dyDescent="0.25">
      <c r="B179" t="s">
        <v>450</v>
      </c>
      <c r="C179" t="s">
        <v>425</v>
      </c>
      <c r="E179" t="s">
        <v>54</v>
      </c>
      <c r="G179" t="s">
        <v>473</v>
      </c>
      <c r="W179" t="str">
        <f t="shared" si="262"/>
        <v/>
      </c>
      <c r="X179" t="str">
        <f t="shared" si="263"/>
        <v/>
      </c>
      <c r="Y179" t="str">
        <f t="shared" si="264"/>
        <v/>
      </c>
      <c r="Z179" t="str">
        <f t="shared" si="265"/>
        <v/>
      </c>
      <c r="AA179" t="str">
        <f t="shared" si="266"/>
        <v/>
      </c>
      <c r="AB179" t="str">
        <f t="shared" si="267"/>
        <v/>
      </c>
      <c r="AC179" t="str">
        <f t="shared" si="268"/>
        <v/>
      </c>
      <c r="AD179" t="str">
        <f t="shared" si="269"/>
        <v/>
      </c>
      <c r="AE179" t="str">
        <f t="shared" si="313"/>
        <v/>
      </c>
      <c r="AF179" t="str">
        <f t="shared" si="314"/>
        <v/>
      </c>
      <c r="AG179" t="str">
        <f t="shared" si="270"/>
        <v/>
      </c>
      <c r="AH179" t="str">
        <f t="shared" si="271"/>
        <v/>
      </c>
      <c r="AI179" t="str">
        <f t="shared" si="272"/>
        <v/>
      </c>
      <c r="AJ179" t="str">
        <f t="shared" si="273"/>
        <v/>
      </c>
      <c r="AK179" t="str">
        <f t="shared" si="252"/>
        <v/>
      </c>
      <c r="AL179" t="str">
        <f t="shared" si="253"/>
        <v/>
      </c>
      <c r="AM179" t="str">
        <f t="shared" si="254"/>
        <v/>
      </c>
      <c r="AN179" t="str">
        <f t="shared" si="255"/>
        <v/>
      </c>
      <c r="AO179" t="str">
        <f t="shared" si="256"/>
        <v/>
      </c>
      <c r="AP179" t="str">
        <f t="shared" si="257"/>
        <v/>
      </c>
      <c r="AQ179" t="str">
        <f t="shared" si="258"/>
        <v/>
      </c>
      <c r="AU179" t="s">
        <v>299</v>
      </c>
      <c r="AV179" s="3" t="s">
        <v>307</v>
      </c>
      <c r="AW179" s="3" t="s">
        <v>307</v>
      </c>
      <c r="AX179" s="4" t="str">
        <f t="shared" si="30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305"/>
        <v/>
      </c>
      <c r="AZ179" t="str">
        <f t="shared" si="306"/>
        <v/>
      </c>
      <c r="BA179" t="str">
        <f t="shared" si="307"/>
        <v>&lt;img src=@img/easy.png@&gt;</v>
      </c>
      <c r="BB179" t="str">
        <f t="shared" si="308"/>
        <v/>
      </c>
      <c r="BC179" t="str">
        <f t="shared" si="309"/>
        <v/>
      </c>
      <c r="BD179" t="str">
        <f t="shared" si="310"/>
        <v>&lt;img src=@img/easy.png@&gt;&lt;img src=@img/kidicon.png@&gt;</v>
      </c>
      <c r="BE179" t="str">
        <f t="shared" si="311"/>
        <v>easy low sfoco kid</v>
      </c>
      <c r="BF179" t="str">
        <f t="shared" si="312"/>
        <v>South Foco</v>
      </c>
      <c r="BG179">
        <v>40.522661999999997</v>
      </c>
      <c r="BH179">
        <v>-105.023278</v>
      </c>
      <c r="BI179" t="str">
        <f t="shared" si="30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474</v>
      </c>
    </row>
    <row r="180" spans="2:64" ht="21" customHeight="1" x14ac:dyDescent="0.25">
      <c r="B180" t="s">
        <v>220</v>
      </c>
      <c r="C180" t="s">
        <v>423</v>
      </c>
      <c r="D180" t="s">
        <v>221</v>
      </c>
      <c r="E180" t="s">
        <v>428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492</v>
      </c>
      <c r="W180">
        <f t="shared" si="262"/>
        <v>9.3000000000000007</v>
      </c>
      <c r="X180">
        <f t="shared" si="263"/>
        <v>24</v>
      </c>
      <c r="Y180">
        <f t="shared" si="264"/>
        <v>10.3</v>
      </c>
      <c r="Z180">
        <f t="shared" si="265"/>
        <v>19</v>
      </c>
      <c r="AA180">
        <f t="shared" si="266"/>
        <v>10.3</v>
      </c>
      <c r="AB180">
        <f t="shared" si="267"/>
        <v>19</v>
      </c>
      <c r="AC180">
        <f t="shared" si="268"/>
        <v>10.3</v>
      </c>
      <c r="AD180">
        <f t="shared" si="269"/>
        <v>19</v>
      </c>
      <c r="AE180">
        <f t="shared" si="313"/>
        <v>10.3</v>
      </c>
      <c r="AF180">
        <f t="shared" si="314"/>
        <v>19</v>
      </c>
      <c r="AG180">
        <f t="shared" si="270"/>
        <v>10.3</v>
      </c>
      <c r="AH180">
        <f t="shared" si="271"/>
        <v>19</v>
      </c>
      <c r="AI180">
        <f t="shared" si="272"/>
        <v>9.3000000000000007</v>
      </c>
      <c r="AJ180">
        <f t="shared" si="273"/>
        <v>19</v>
      </c>
      <c r="AK180" t="str">
        <f t="shared" si="252"/>
        <v>9.3am-12am</v>
      </c>
      <c r="AL180" t="str">
        <f t="shared" si="253"/>
        <v>10.3am-7pm</v>
      </c>
      <c r="AM180" t="str">
        <f t="shared" si="254"/>
        <v>10.3am-7pm</v>
      </c>
      <c r="AN180" t="str">
        <f t="shared" si="255"/>
        <v>10.3am-7pm</v>
      </c>
      <c r="AO180" t="str">
        <f t="shared" si="256"/>
        <v>10.3am-7pm</v>
      </c>
      <c r="AP180" t="str">
        <f t="shared" si="257"/>
        <v>10.3am-7pm</v>
      </c>
      <c r="AQ180" t="str">
        <f t="shared" si="25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30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305"/>
        <v>&lt;img src=@img/outdoor.png@&gt;</v>
      </c>
      <c r="AZ180" t="str">
        <f t="shared" si="306"/>
        <v/>
      </c>
      <c r="BA180" t="str">
        <f t="shared" si="307"/>
        <v>&lt;img src=@img/hard.png@&gt;</v>
      </c>
      <c r="BB180" t="str">
        <f t="shared" si="308"/>
        <v>&lt;img src=@img/drinkicon.png@&gt;</v>
      </c>
      <c r="BC180" t="str">
        <f t="shared" si="309"/>
        <v>&lt;img src=@img/foodicon.png@&gt;</v>
      </c>
      <c r="BD180" t="str">
        <f t="shared" si="310"/>
        <v>&lt;img src=@img/outdoor.png@&gt;&lt;img src=@img/hard.png@&gt;&lt;img src=@img/drinkicon.png@&gt;&lt;img src=@img/foodicon.png@&gt;</v>
      </c>
      <c r="BE180" t="str">
        <f t="shared" si="311"/>
        <v>outdoor drink food hard med old</v>
      </c>
      <c r="BF180" t="str">
        <f t="shared" si="312"/>
        <v>Old Town</v>
      </c>
      <c r="BG180">
        <v>40.584795999999997</v>
      </c>
      <c r="BH180">
        <v>-105.076611</v>
      </c>
      <c r="BI180" t="str">
        <f t="shared" si="30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428</v>
      </c>
      <c r="G181" t="s">
        <v>388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493</v>
      </c>
      <c r="W181" t="str">
        <f t="shared" si="262"/>
        <v/>
      </c>
      <c r="X181" t="str">
        <f t="shared" si="263"/>
        <v/>
      </c>
      <c r="Y181">
        <f t="shared" si="264"/>
        <v>15</v>
      </c>
      <c r="Z181">
        <f t="shared" si="265"/>
        <v>19</v>
      </c>
      <c r="AA181">
        <f t="shared" si="266"/>
        <v>15</v>
      </c>
      <c r="AB181">
        <f t="shared" si="267"/>
        <v>19</v>
      </c>
      <c r="AC181">
        <f t="shared" si="268"/>
        <v>15</v>
      </c>
      <c r="AD181">
        <f t="shared" si="269"/>
        <v>19</v>
      </c>
      <c r="AE181">
        <f t="shared" si="313"/>
        <v>15</v>
      </c>
      <c r="AF181">
        <f t="shared" si="314"/>
        <v>19</v>
      </c>
      <c r="AG181">
        <f t="shared" si="270"/>
        <v>15</v>
      </c>
      <c r="AH181">
        <f t="shared" si="271"/>
        <v>19</v>
      </c>
      <c r="AI181" t="str">
        <f t="shared" si="272"/>
        <v/>
      </c>
      <c r="AJ181" t="str">
        <f t="shared" si="273"/>
        <v/>
      </c>
      <c r="AK181" t="str">
        <f t="shared" si="252"/>
        <v/>
      </c>
      <c r="AL181" t="str">
        <f t="shared" si="253"/>
        <v>3pm-7pm</v>
      </c>
      <c r="AM181" t="str">
        <f t="shared" si="254"/>
        <v>3pm-7pm</v>
      </c>
      <c r="AN181" t="str">
        <f t="shared" si="255"/>
        <v>3pm-7pm</v>
      </c>
      <c r="AO181" t="str">
        <f t="shared" si="256"/>
        <v>3pm-7pm</v>
      </c>
      <c r="AP181" t="str">
        <f t="shared" si="257"/>
        <v>3pm-7pm</v>
      </c>
      <c r="AQ181" t="str">
        <f t="shared" si="258"/>
        <v/>
      </c>
      <c r="AR181" t="s">
        <v>387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30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305"/>
        <v>&lt;img src=@img/outdoor.png@&gt;</v>
      </c>
      <c r="AZ181" t="str">
        <f t="shared" si="306"/>
        <v/>
      </c>
      <c r="BA181" t="str">
        <f t="shared" si="307"/>
        <v>&lt;img src=@img/easy.png@&gt;</v>
      </c>
      <c r="BB181" t="str">
        <f t="shared" si="308"/>
        <v>&lt;img src=@img/drinkicon.png@&gt;</v>
      </c>
      <c r="BC181" t="str">
        <f t="shared" si="309"/>
        <v>&lt;img src=@img/foodicon.png@&gt;</v>
      </c>
      <c r="BD181" t="str">
        <f t="shared" si="310"/>
        <v>&lt;img src=@img/outdoor.png@&gt;&lt;img src=@img/easy.png@&gt;&lt;img src=@img/drinkicon.png@&gt;&lt;img src=@img/foodicon.png@&gt;</v>
      </c>
      <c r="BE181" t="str">
        <f t="shared" si="311"/>
        <v>outdoor drink food easy med midtown</v>
      </c>
      <c r="BF181" t="str">
        <f t="shared" si="312"/>
        <v>Midtown</v>
      </c>
      <c r="BG181">
        <v>40.542402000000003</v>
      </c>
      <c r="BH181">
        <v>-105.07652</v>
      </c>
      <c r="BI181" t="str">
        <f t="shared" si="30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428</v>
      </c>
      <c r="G182" t="s">
        <v>224</v>
      </c>
      <c r="W182" t="str">
        <f t="shared" si="262"/>
        <v/>
      </c>
      <c r="X182" t="str">
        <f t="shared" si="263"/>
        <v/>
      </c>
      <c r="Y182" t="str">
        <f t="shared" si="264"/>
        <v/>
      </c>
      <c r="Z182" t="str">
        <f t="shared" si="265"/>
        <v/>
      </c>
      <c r="AA182" t="str">
        <f t="shared" si="266"/>
        <v/>
      </c>
      <c r="AB182" t="str">
        <f t="shared" si="267"/>
        <v/>
      </c>
      <c r="AC182" t="str">
        <f t="shared" si="268"/>
        <v/>
      </c>
      <c r="AD182" t="str">
        <f t="shared" si="269"/>
        <v/>
      </c>
      <c r="AE182" t="str">
        <f t="shared" si="313"/>
        <v/>
      </c>
      <c r="AF182" t="str">
        <f t="shared" si="314"/>
        <v/>
      </c>
      <c r="AG182" t="str">
        <f t="shared" si="270"/>
        <v/>
      </c>
      <c r="AH182" t="str">
        <f t="shared" si="271"/>
        <v/>
      </c>
      <c r="AI182" t="str">
        <f t="shared" si="272"/>
        <v/>
      </c>
      <c r="AJ182" t="str">
        <f t="shared" si="273"/>
        <v/>
      </c>
      <c r="AK182" t="str">
        <f t="shared" si="252"/>
        <v/>
      </c>
      <c r="AL182" t="str">
        <f t="shared" si="253"/>
        <v/>
      </c>
      <c r="AM182" t="str">
        <f t="shared" si="254"/>
        <v/>
      </c>
      <c r="AN182" t="str">
        <f t="shared" si="255"/>
        <v/>
      </c>
      <c r="AO182" t="str">
        <f t="shared" si="256"/>
        <v/>
      </c>
      <c r="AP182" t="str">
        <f t="shared" si="257"/>
        <v/>
      </c>
      <c r="AQ182" t="str">
        <f t="shared" si="25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30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305"/>
        <v/>
      </c>
      <c r="AZ182" t="str">
        <f t="shared" si="306"/>
        <v/>
      </c>
      <c r="BA182" t="str">
        <f t="shared" si="307"/>
        <v>&lt;img src=@img/easy.png@&gt;</v>
      </c>
      <c r="BB182" t="str">
        <f t="shared" si="308"/>
        <v/>
      </c>
      <c r="BC182" t="str">
        <f t="shared" si="309"/>
        <v/>
      </c>
      <c r="BD182" t="str">
        <f t="shared" si="310"/>
        <v>&lt;img src=@img/easy.png@&gt;</v>
      </c>
      <c r="BE182" t="str">
        <f t="shared" si="311"/>
        <v>easy med midtown</v>
      </c>
      <c r="BF182" t="str">
        <f t="shared" si="312"/>
        <v>Midtown</v>
      </c>
      <c r="BG182">
        <v>40.551113000000001</v>
      </c>
      <c r="BH182">
        <v>-105.07761600000001</v>
      </c>
      <c r="BI182" t="str">
        <f t="shared" si="30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538</v>
      </c>
      <c r="C183" t="s">
        <v>423</v>
      </c>
      <c r="D183" t="s">
        <v>381</v>
      </c>
      <c r="E183" t="s">
        <v>54</v>
      </c>
      <c r="G183" t="s">
        <v>539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62"/>
        <v/>
      </c>
      <c r="X183" t="str">
        <f t="shared" si="263"/>
        <v/>
      </c>
      <c r="Y183">
        <f t="shared" si="264"/>
        <v>15</v>
      </c>
      <c r="Z183">
        <f t="shared" si="265"/>
        <v>20</v>
      </c>
      <c r="AA183">
        <f t="shared" si="266"/>
        <v>15</v>
      </c>
      <c r="AB183">
        <f t="shared" si="267"/>
        <v>20</v>
      </c>
      <c r="AC183">
        <f t="shared" si="268"/>
        <v>15</v>
      </c>
      <c r="AD183">
        <f t="shared" si="269"/>
        <v>20</v>
      </c>
      <c r="AE183">
        <f t="shared" si="313"/>
        <v>15</v>
      </c>
      <c r="AF183">
        <f t="shared" si="314"/>
        <v>20</v>
      </c>
      <c r="AG183">
        <f t="shared" si="270"/>
        <v>15</v>
      </c>
      <c r="AH183">
        <f t="shared" si="271"/>
        <v>20</v>
      </c>
      <c r="AI183">
        <f t="shared" si="272"/>
        <v>15</v>
      </c>
      <c r="AJ183">
        <f t="shared" si="273"/>
        <v>20</v>
      </c>
      <c r="AK183" t="str">
        <f t="shared" si="252"/>
        <v/>
      </c>
      <c r="AL183" t="str">
        <f t="shared" si="253"/>
        <v>3pm-8pm</v>
      </c>
      <c r="AM183" t="str">
        <f t="shared" si="254"/>
        <v>3pm-8pm</v>
      </c>
      <c r="AN183" t="str">
        <f t="shared" si="255"/>
        <v>3pm-8pm</v>
      </c>
      <c r="AO183" t="str">
        <f t="shared" si="256"/>
        <v>3pm-8pm</v>
      </c>
      <c r="AP183" t="str">
        <f t="shared" si="257"/>
        <v>3pm-8pm</v>
      </c>
      <c r="AQ183" t="str">
        <f t="shared" si="25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30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305"/>
        <v/>
      </c>
      <c r="AZ183" t="str">
        <f t="shared" si="306"/>
        <v/>
      </c>
      <c r="BA183" t="str">
        <f t="shared" si="307"/>
        <v>&lt;img src=@img/hard.png@&gt;</v>
      </c>
      <c r="BB183" t="str">
        <f t="shared" si="308"/>
        <v>&lt;img src=@img/drinkicon.png@&gt;</v>
      </c>
      <c r="BC183" t="str">
        <f t="shared" si="309"/>
        <v/>
      </c>
      <c r="BD183" t="str">
        <f t="shared" si="310"/>
        <v>&lt;img src=@img/hard.png@&gt;&lt;img src=@img/drinkicon.png@&gt;</v>
      </c>
      <c r="BE183" t="str">
        <f t="shared" si="311"/>
        <v>drink hard low old</v>
      </c>
      <c r="BF183" t="str">
        <f t="shared" si="312"/>
        <v>Old Town</v>
      </c>
      <c r="BG183">
        <v>40.587409999999998</v>
      </c>
      <c r="BH183">
        <v>-105.07661</v>
      </c>
      <c r="BI183" t="str">
        <f t="shared" si="303"/>
        <v>[40.58741,-105.07661],</v>
      </c>
    </row>
    <row r="184" spans="2:64" ht="21" customHeight="1" x14ac:dyDescent="0.25">
      <c r="B184" t="s">
        <v>620</v>
      </c>
      <c r="C184" t="s">
        <v>308</v>
      </c>
      <c r="G184" s="7" t="s">
        <v>621</v>
      </c>
      <c r="W184" t="str">
        <f t="shared" si="262"/>
        <v/>
      </c>
      <c r="X184" t="str">
        <f t="shared" si="263"/>
        <v/>
      </c>
      <c r="Y184" t="str">
        <f t="shared" si="264"/>
        <v/>
      </c>
      <c r="Z184" t="str">
        <f t="shared" si="265"/>
        <v/>
      </c>
      <c r="AA184" t="str">
        <f t="shared" si="266"/>
        <v/>
      </c>
      <c r="AB184" t="str">
        <f t="shared" si="267"/>
        <v/>
      </c>
      <c r="AC184" t="str">
        <f t="shared" si="268"/>
        <v/>
      </c>
      <c r="AD184" t="str">
        <f t="shared" si="269"/>
        <v/>
      </c>
      <c r="AE184" t="str">
        <f t="shared" si="313"/>
        <v/>
      </c>
      <c r="AF184" t="str">
        <f t="shared" si="314"/>
        <v/>
      </c>
      <c r="AG184" t="str">
        <f t="shared" si="270"/>
        <v/>
      </c>
      <c r="AH184" t="str">
        <f t="shared" si="271"/>
        <v/>
      </c>
      <c r="AI184" t="str">
        <f t="shared" si="272"/>
        <v/>
      </c>
      <c r="AJ184" t="str">
        <f t="shared" si="273"/>
        <v/>
      </c>
      <c r="AK184" t="str">
        <f t="shared" si="252"/>
        <v/>
      </c>
      <c r="AL184" t="str">
        <f t="shared" si="253"/>
        <v/>
      </c>
      <c r="AM184" t="str">
        <f t="shared" si="254"/>
        <v/>
      </c>
      <c r="AN184" t="str">
        <f t="shared" si="255"/>
        <v/>
      </c>
      <c r="AO184" t="str">
        <f t="shared" si="256"/>
        <v/>
      </c>
      <c r="AP184" t="str">
        <f t="shared" si="257"/>
        <v/>
      </c>
      <c r="AQ184" t="str">
        <f t="shared" si="258"/>
        <v/>
      </c>
      <c r="AU184" t="s">
        <v>28</v>
      </c>
      <c r="AV184" s="3" t="s">
        <v>307</v>
      </c>
      <c r="AW184" s="3" t="s">
        <v>307</v>
      </c>
      <c r="AX184" s="4" t="str">
        <f t="shared" si="30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305"/>
        <v/>
      </c>
      <c r="AZ184" t="str">
        <f t="shared" si="306"/>
        <v/>
      </c>
      <c r="BA184" t="str">
        <f t="shared" si="307"/>
        <v>&lt;img src=@img/medium.png@&gt;</v>
      </c>
      <c r="BB184" t="str">
        <f t="shared" si="308"/>
        <v/>
      </c>
      <c r="BC184" t="str">
        <f t="shared" si="309"/>
        <v/>
      </c>
      <c r="BD184" t="str">
        <f t="shared" si="310"/>
        <v>&lt;img src=@img/medium.png@&gt;</v>
      </c>
      <c r="BE184" t="str">
        <f t="shared" si="311"/>
        <v>medium  campus</v>
      </c>
      <c r="BF184" t="str">
        <f t="shared" si="312"/>
        <v>Near Campus</v>
      </c>
      <c r="BG184">
        <v>40.578440000000001</v>
      </c>
      <c r="BH184">
        <v>-105.07856</v>
      </c>
      <c r="BI184" t="str">
        <f t="shared" si="303"/>
        <v>[40.57844,-105.07856],</v>
      </c>
    </row>
    <row r="185" spans="2:64" ht="21" customHeight="1" x14ac:dyDescent="0.25">
      <c r="B185" t="s">
        <v>287</v>
      </c>
      <c r="C185" t="s">
        <v>423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494</v>
      </c>
      <c r="W185">
        <f t="shared" si="262"/>
        <v>11</v>
      </c>
      <c r="X185">
        <f t="shared" si="263"/>
        <v>19</v>
      </c>
      <c r="Y185">
        <f t="shared" si="264"/>
        <v>11</v>
      </c>
      <c r="Z185">
        <f t="shared" si="265"/>
        <v>24</v>
      </c>
      <c r="AA185">
        <f t="shared" si="266"/>
        <v>11</v>
      </c>
      <c r="AB185">
        <f t="shared" si="267"/>
        <v>23</v>
      </c>
      <c r="AC185">
        <f t="shared" si="268"/>
        <v>11</v>
      </c>
      <c r="AD185">
        <f t="shared" si="269"/>
        <v>24</v>
      </c>
      <c r="AE185">
        <f t="shared" si="313"/>
        <v>11</v>
      </c>
      <c r="AF185">
        <f t="shared" si="314"/>
        <v>24</v>
      </c>
      <c r="AG185">
        <f t="shared" si="270"/>
        <v>11</v>
      </c>
      <c r="AH185">
        <f t="shared" si="271"/>
        <v>19</v>
      </c>
      <c r="AI185">
        <f t="shared" si="272"/>
        <v>11</v>
      </c>
      <c r="AJ185">
        <f t="shared" si="273"/>
        <v>19</v>
      </c>
      <c r="AK185" t="str">
        <f t="shared" si="252"/>
        <v>11am-7pm</v>
      </c>
      <c r="AL185" t="str">
        <f t="shared" si="253"/>
        <v>11am-12am</v>
      </c>
      <c r="AM185" t="str">
        <f t="shared" si="254"/>
        <v>11am-11pm</v>
      </c>
      <c r="AN185" t="str">
        <f t="shared" si="255"/>
        <v>11am-12am</v>
      </c>
      <c r="AO185" t="str">
        <f t="shared" si="256"/>
        <v>11am-12am</v>
      </c>
      <c r="AP185" t="str">
        <f t="shared" si="257"/>
        <v>11am-7pm</v>
      </c>
      <c r="AQ185" t="str">
        <f t="shared" si="25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30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305"/>
        <v/>
      </c>
      <c r="AZ185" t="str">
        <f t="shared" si="306"/>
        <v/>
      </c>
      <c r="BA185" t="str">
        <f t="shared" si="307"/>
        <v>&lt;img src=@img/hard.png@&gt;</v>
      </c>
      <c r="BB185" t="str">
        <f t="shared" si="308"/>
        <v/>
      </c>
      <c r="BC185" t="str">
        <f t="shared" si="309"/>
        <v/>
      </c>
      <c r="BD185" t="str">
        <f t="shared" si="310"/>
        <v>&lt;img src=@img/hard.png@&gt;</v>
      </c>
      <c r="BE185" t="str">
        <f t="shared" si="311"/>
        <v>hard low old</v>
      </c>
      <c r="BF185" t="str">
        <f t="shared" si="312"/>
        <v>Old Town</v>
      </c>
      <c r="BG185">
        <v>40.587395000000001</v>
      </c>
      <c r="BH185">
        <v>-105.078292</v>
      </c>
      <c r="BI185" t="str">
        <f t="shared" si="30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398</v>
      </c>
      <c r="C186" t="s">
        <v>423</v>
      </c>
      <c r="D186" t="s">
        <v>372</v>
      </c>
      <c r="E186" t="s">
        <v>428</v>
      </c>
      <c r="G186" s="7" t="s">
        <v>431</v>
      </c>
      <c r="H186">
        <v>1500</v>
      </c>
      <c r="I186">
        <v>1800</v>
      </c>
      <c r="J186">
        <v>1500</v>
      </c>
      <c r="K186">
        <v>1800</v>
      </c>
      <c r="L186">
        <v>1500</v>
      </c>
      <c r="M186">
        <v>1800</v>
      </c>
      <c r="N186">
        <v>1100</v>
      </c>
      <c r="O186">
        <v>2100</v>
      </c>
      <c r="P186">
        <v>1500</v>
      </c>
      <c r="Q186">
        <v>1800</v>
      </c>
      <c r="R186">
        <v>1500</v>
      </c>
      <c r="S186">
        <v>1800</v>
      </c>
      <c r="T186">
        <v>1500</v>
      </c>
      <c r="U186">
        <v>1800</v>
      </c>
      <c r="V186" t="s">
        <v>806</v>
      </c>
      <c r="W186">
        <f t="shared" si="262"/>
        <v>15</v>
      </c>
      <c r="X186">
        <f t="shared" si="263"/>
        <v>18</v>
      </c>
      <c r="Y186">
        <f t="shared" si="264"/>
        <v>15</v>
      </c>
      <c r="Z186">
        <f t="shared" si="265"/>
        <v>18</v>
      </c>
      <c r="AA186">
        <f t="shared" si="266"/>
        <v>15</v>
      </c>
      <c r="AB186">
        <f t="shared" si="267"/>
        <v>18</v>
      </c>
      <c r="AC186">
        <f t="shared" si="268"/>
        <v>11</v>
      </c>
      <c r="AD186">
        <f t="shared" si="269"/>
        <v>21</v>
      </c>
      <c r="AE186">
        <f t="shared" si="313"/>
        <v>15</v>
      </c>
      <c r="AF186">
        <f t="shared" si="314"/>
        <v>18</v>
      </c>
      <c r="AG186">
        <f t="shared" si="270"/>
        <v>15</v>
      </c>
      <c r="AH186">
        <f t="shared" si="271"/>
        <v>18</v>
      </c>
      <c r="AI186">
        <f t="shared" si="272"/>
        <v>15</v>
      </c>
      <c r="AJ186">
        <f t="shared" si="273"/>
        <v>18</v>
      </c>
      <c r="AK186" t="str">
        <f t="shared" si="252"/>
        <v>3pm-6pm</v>
      </c>
      <c r="AL186" t="str">
        <f t="shared" si="253"/>
        <v>3pm-6pm</v>
      </c>
      <c r="AM186" t="str">
        <f t="shared" si="254"/>
        <v>3pm-6pm</v>
      </c>
      <c r="AN186" t="str">
        <f t="shared" si="255"/>
        <v>11am-9pm</v>
      </c>
      <c r="AO186" t="str">
        <f t="shared" si="256"/>
        <v>3pm-6pm</v>
      </c>
      <c r="AP186" t="str">
        <f t="shared" si="257"/>
        <v>3pm-6pm</v>
      </c>
      <c r="AQ186" t="str">
        <f t="shared" si="258"/>
        <v>3pm-6pm</v>
      </c>
      <c r="AR186" t="s">
        <v>399</v>
      </c>
      <c r="AS186" t="s">
        <v>295</v>
      </c>
      <c r="AU186" t="s">
        <v>28</v>
      </c>
      <c r="AV186" s="3" t="s">
        <v>306</v>
      </c>
      <c r="AW186" s="3" t="s">
        <v>306</v>
      </c>
      <c r="AX186" s="4" t="str">
        <f t="shared" si="304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6" t="str">
        <f t="shared" si="305"/>
        <v>&lt;img src=@img/outdoor.png@&gt;</v>
      </c>
      <c r="AZ186" t="str">
        <f t="shared" si="306"/>
        <v/>
      </c>
      <c r="BA186" t="str">
        <f t="shared" si="307"/>
        <v>&lt;img src=@img/medium.png@&gt;</v>
      </c>
      <c r="BB186" t="str">
        <f t="shared" si="308"/>
        <v>&lt;img src=@img/drinkicon.png@&gt;</v>
      </c>
      <c r="BC186" t="str">
        <f t="shared" si="309"/>
        <v>&lt;img src=@img/foodicon.png@&gt;</v>
      </c>
      <c r="BD186" t="str">
        <f t="shared" si="310"/>
        <v>&lt;img src=@img/outdoor.png@&gt;&lt;img src=@img/medium.png@&gt;&lt;img src=@img/drinkicon.png@&gt;&lt;img src=@img/foodicon.png@&gt;</v>
      </c>
      <c r="BE186" t="str">
        <f t="shared" si="311"/>
        <v>outdoor drink food medium med old</v>
      </c>
      <c r="BF186" t="str">
        <f t="shared" si="312"/>
        <v>Old Town</v>
      </c>
      <c r="BG186">
        <v>40.589368999999998</v>
      </c>
      <c r="BH186">
        <v>-105.07445800000001</v>
      </c>
      <c r="BI186" t="str">
        <f t="shared" si="30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729</v>
      </c>
      <c r="C187" t="s">
        <v>423</v>
      </c>
      <c r="E187" t="s">
        <v>428</v>
      </c>
      <c r="G187" s="7" t="s">
        <v>738</v>
      </c>
      <c r="W187" t="str">
        <f t="shared" ref="W187:W197" si="315">IF(H187&gt;0,H187/100,"")</f>
        <v/>
      </c>
      <c r="X187" t="str">
        <f t="shared" ref="X187:X197" si="316">IF(I187&gt;0,I187/100,"")</f>
        <v/>
      </c>
      <c r="Y187" t="str">
        <f t="shared" ref="Y187:Y197" si="317">IF(J187&gt;0,J187/100,"")</f>
        <v/>
      </c>
      <c r="Z187" t="str">
        <f t="shared" ref="Z187:Z197" si="318">IF(K187&gt;0,K187/100,"")</f>
        <v/>
      </c>
      <c r="AA187" t="str">
        <f t="shared" ref="AA187:AA197" si="319">IF(L187&gt;0,L187/100,"")</f>
        <v/>
      </c>
      <c r="AB187" t="str">
        <f t="shared" ref="AB187:AB197" si="320">IF(M187&gt;0,M187/100,"")</f>
        <v/>
      </c>
      <c r="AC187" t="str">
        <f t="shared" ref="AC187:AC197" si="321">IF(N187&gt;0,N187/100,"")</f>
        <v/>
      </c>
      <c r="AD187" t="str">
        <f t="shared" ref="AD187:AD197" si="322">IF(O187&gt;0,O187/100,"")</f>
        <v/>
      </c>
      <c r="AG187" t="str">
        <f t="shared" ref="AG187:AG197" si="323">IF(R187&gt;0,R187/100,"")</f>
        <v/>
      </c>
      <c r="AH187" t="str">
        <f t="shared" ref="AH187:AH197" si="324">IF(S187&gt;0,S187/100,"")</f>
        <v/>
      </c>
      <c r="AI187" t="str">
        <f t="shared" ref="AI187:AI197" si="325">IF(T187&gt;0,T187/100,"")</f>
        <v/>
      </c>
      <c r="AJ187" t="str">
        <f t="shared" ref="AJ187:AJ197" si="326">IF(U187&gt;0,U187/100,"")</f>
        <v/>
      </c>
      <c r="AK187" t="str">
        <f t="shared" si="252"/>
        <v/>
      </c>
      <c r="AL187" t="str">
        <f t="shared" si="253"/>
        <v/>
      </c>
      <c r="AM187" t="str">
        <f t="shared" si="254"/>
        <v/>
      </c>
      <c r="AN187" t="str">
        <f t="shared" si="255"/>
        <v/>
      </c>
      <c r="AO187" t="str">
        <f t="shared" si="256"/>
        <v/>
      </c>
      <c r="AP187" t="str">
        <f t="shared" si="257"/>
        <v/>
      </c>
      <c r="AQ187" t="str">
        <f t="shared" si="258"/>
        <v/>
      </c>
      <c r="AR187" t="s">
        <v>739</v>
      </c>
      <c r="AU187" t="s">
        <v>299</v>
      </c>
      <c r="AV187" s="3" t="s">
        <v>307</v>
      </c>
      <c r="AW187" s="3" t="s">
        <v>307</v>
      </c>
      <c r="AX187" s="4" t="str">
        <f t="shared" si="30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305"/>
        <v/>
      </c>
      <c r="AZ187" t="str">
        <f t="shared" si="306"/>
        <v/>
      </c>
      <c r="BA187" t="str">
        <f t="shared" si="307"/>
        <v>&lt;img src=@img/easy.png@&gt;</v>
      </c>
      <c r="BB187" t="str">
        <f t="shared" si="308"/>
        <v/>
      </c>
      <c r="BC187" t="str">
        <f t="shared" si="309"/>
        <v/>
      </c>
      <c r="BD187" t="str">
        <f t="shared" si="310"/>
        <v>&lt;img src=@img/easy.png@&gt;</v>
      </c>
      <c r="BE187" t="str">
        <f t="shared" si="311"/>
        <v>easy med old</v>
      </c>
      <c r="BF187" t="str">
        <f t="shared" si="312"/>
        <v>Old Town</v>
      </c>
      <c r="BG187">
        <v>40.523972999999998</v>
      </c>
      <c r="BH187">
        <v>-105.025125</v>
      </c>
      <c r="BI187" t="str">
        <f t="shared" si="303"/>
        <v>[40.523973,-105.025125],</v>
      </c>
    </row>
    <row r="188" spans="2:64" ht="21" customHeight="1" x14ac:dyDescent="0.25">
      <c r="B188" t="s">
        <v>727</v>
      </c>
      <c r="C188" t="s">
        <v>423</v>
      </c>
      <c r="E188" t="s">
        <v>54</v>
      </c>
      <c r="G188" t="s">
        <v>734</v>
      </c>
      <c r="W188" t="str">
        <f t="shared" si="315"/>
        <v/>
      </c>
      <c r="X188" t="str">
        <f t="shared" si="316"/>
        <v/>
      </c>
      <c r="Y188" t="str">
        <f t="shared" si="317"/>
        <v/>
      </c>
      <c r="Z188" t="str">
        <f t="shared" si="318"/>
        <v/>
      </c>
      <c r="AA188" t="str">
        <f t="shared" si="319"/>
        <v/>
      </c>
      <c r="AB188" t="str">
        <f t="shared" si="320"/>
        <v/>
      </c>
      <c r="AC188" t="str">
        <f t="shared" si="321"/>
        <v/>
      </c>
      <c r="AD188" t="str">
        <f t="shared" si="322"/>
        <v/>
      </c>
      <c r="AG188" t="str">
        <f t="shared" si="323"/>
        <v/>
      </c>
      <c r="AH188" t="str">
        <f t="shared" si="324"/>
        <v/>
      </c>
      <c r="AI188" t="str">
        <f t="shared" si="325"/>
        <v/>
      </c>
      <c r="AJ188" t="str">
        <f t="shared" si="326"/>
        <v/>
      </c>
      <c r="AK188" t="str">
        <f t="shared" si="252"/>
        <v/>
      </c>
      <c r="AL188" t="str">
        <f t="shared" si="253"/>
        <v/>
      </c>
      <c r="AM188" t="str">
        <f t="shared" si="254"/>
        <v/>
      </c>
      <c r="AN188" t="str">
        <f t="shared" si="255"/>
        <v/>
      </c>
      <c r="AO188" t="str">
        <f t="shared" si="256"/>
        <v/>
      </c>
      <c r="AP188" t="str">
        <f t="shared" si="257"/>
        <v/>
      </c>
      <c r="AQ188" t="str">
        <f t="shared" si="258"/>
        <v/>
      </c>
      <c r="AR188" t="s">
        <v>735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30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305"/>
        <v>&lt;img src=@img/outdoor.png@&gt;</v>
      </c>
      <c r="AZ188" t="str">
        <f t="shared" si="306"/>
        <v/>
      </c>
      <c r="BA188" t="str">
        <f t="shared" si="307"/>
        <v>&lt;img src=@img/medium.png@&gt;</v>
      </c>
      <c r="BB188" t="str">
        <f t="shared" si="308"/>
        <v/>
      </c>
      <c r="BC188" t="str">
        <f t="shared" si="309"/>
        <v/>
      </c>
      <c r="BD188" t="str">
        <f t="shared" si="310"/>
        <v>&lt;img src=@img/outdoor.png@&gt;&lt;img src=@img/medium.png@&gt;</v>
      </c>
      <c r="BE188" t="str">
        <f t="shared" si="311"/>
        <v>outdoor medium low old</v>
      </c>
      <c r="BF188" t="str">
        <f t="shared" si="312"/>
        <v>Old Town</v>
      </c>
      <c r="BG188">
        <v>40.589424999999999</v>
      </c>
      <c r="BH188">
        <v>-105.076553</v>
      </c>
      <c r="BI188" t="str">
        <f t="shared" si="303"/>
        <v>[40.589425,-105.076553],</v>
      </c>
    </row>
    <row r="189" spans="2:64" ht="21" customHeight="1" x14ac:dyDescent="0.25">
      <c r="B189" t="s">
        <v>622</v>
      </c>
      <c r="C189" t="s">
        <v>426</v>
      </c>
      <c r="G189" s="7" t="s">
        <v>623</v>
      </c>
      <c r="W189" t="str">
        <f t="shared" si="315"/>
        <v/>
      </c>
      <c r="X189" t="str">
        <f t="shared" si="316"/>
        <v/>
      </c>
      <c r="Y189" t="str">
        <f t="shared" si="317"/>
        <v/>
      </c>
      <c r="Z189" t="str">
        <f t="shared" si="318"/>
        <v/>
      </c>
      <c r="AA189" t="str">
        <f t="shared" si="319"/>
        <v/>
      </c>
      <c r="AB189" t="str">
        <f t="shared" si="320"/>
        <v/>
      </c>
      <c r="AC189" t="str">
        <f t="shared" si="321"/>
        <v/>
      </c>
      <c r="AD189" t="str">
        <f t="shared" si="322"/>
        <v/>
      </c>
      <c r="AE189" t="str">
        <f t="shared" ref="AE189:AF192" si="327">IF(P189&gt;0,P189/100,"")</f>
        <v/>
      </c>
      <c r="AF189" t="str">
        <f t="shared" si="327"/>
        <v/>
      </c>
      <c r="AG189" t="str">
        <f t="shared" si="323"/>
        <v/>
      </c>
      <c r="AH189" t="str">
        <f t="shared" si="324"/>
        <v/>
      </c>
      <c r="AI189" t="str">
        <f t="shared" si="325"/>
        <v/>
      </c>
      <c r="AJ189" t="str">
        <f t="shared" si="326"/>
        <v/>
      </c>
      <c r="AK189" t="str">
        <f t="shared" si="252"/>
        <v/>
      </c>
      <c r="AL189" t="str">
        <f t="shared" si="253"/>
        <v/>
      </c>
      <c r="AM189" t="str">
        <f t="shared" si="254"/>
        <v/>
      </c>
      <c r="AN189" t="str">
        <f t="shared" si="255"/>
        <v/>
      </c>
      <c r="AO189" t="str">
        <f t="shared" si="256"/>
        <v/>
      </c>
      <c r="AP189" t="str">
        <f t="shared" si="257"/>
        <v/>
      </c>
      <c r="AQ189" t="str">
        <f t="shared" si="258"/>
        <v/>
      </c>
      <c r="AR189" s="12" t="s">
        <v>624</v>
      </c>
      <c r="AU189" t="s">
        <v>28</v>
      </c>
      <c r="AV189" s="3" t="s">
        <v>307</v>
      </c>
      <c r="AW189" s="3" t="s">
        <v>307</v>
      </c>
      <c r="AX189" s="4" t="str">
        <f t="shared" si="30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305"/>
        <v/>
      </c>
      <c r="AZ189" t="str">
        <f t="shared" si="306"/>
        <v/>
      </c>
      <c r="BA189" t="str">
        <f t="shared" si="307"/>
        <v>&lt;img src=@img/medium.png@&gt;</v>
      </c>
      <c r="BB189" t="str">
        <f t="shared" si="308"/>
        <v/>
      </c>
      <c r="BC189" t="str">
        <f t="shared" si="309"/>
        <v/>
      </c>
      <c r="BD189" t="str">
        <f t="shared" si="310"/>
        <v>&lt;img src=@img/medium.png@&gt;</v>
      </c>
      <c r="BE189" t="str">
        <f t="shared" si="311"/>
        <v>medium  cwest</v>
      </c>
      <c r="BF189" t="str">
        <f t="shared" si="312"/>
        <v>Campus West</v>
      </c>
      <c r="BG189">
        <v>40.574289999999998</v>
      </c>
      <c r="BH189">
        <v>-105.0971</v>
      </c>
      <c r="BI189" t="str">
        <f t="shared" si="303"/>
        <v>[40.57429,-105.0971],</v>
      </c>
    </row>
    <row r="190" spans="2:64" ht="21" customHeight="1" x14ac:dyDescent="0.25">
      <c r="B190" t="s">
        <v>644</v>
      </c>
      <c r="E190" t="s">
        <v>428</v>
      </c>
      <c r="G190" t="s">
        <v>668</v>
      </c>
      <c r="W190" t="str">
        <f t="shared" si="315"/>
        <v/>
      </c>
      <c r="X190" t="str">
        <f t="shared" si="316"/>
        <v/>
      </c>
      <c r="Y190" t="str">
        <f t="shared" si="317"/>
        <v/>
      </c>
      <c r="Z190" t="str">
        <f t="shared" si="318"/>
        <v/>
      </c>
      <c r="AA190" t="str">
        <f t="shared" si="319"/>
        <v/>
      </c>
      <c r="AB190" t="str">
        <f t="shared" si="320"/>
        <v/>
      </c>
      <c r="AC190" t="str">
        <f t="shared" si="321"/>
        <v/>
      </c>
      <c r="AD190" t="str">
        <f t="shared" si="322"/>
        <v/>
      </c>
      <c r="AE190" t="str">
        <f t="shared" si="327"/>
        <v/>
      </c>
      <c r="AF190" t="str">
        <f t="shared" si="327"/>
        <v/>
      </c>
      <c r="AG190" t="str">
        <f t="shared" si="323"/>
        <v/>
      </c>
      <c r="AH190" t="str">
        <f t="shared" si="324"/>
        <v/>
      </c>
      <c r="AI190" t="str">
        <f t="shared" si="325"/>
        <v/>
      </c>
      <c r="AJ190" t="str">
        <f t="shared" si="326"/>
        <v/>
      </c>
      <c r="AK190" t="str">
        <f t="shared" si="252"/>
        <v/>
      </c>
      <c r="AL190" t="str">
        <f t="shared" si="253"/>
        <v/>
      </c>
      <c r="AM190" t="str">
        <f t="shared" si="254"/>
        <v/>
      </c>
      <c r="AN190" t="str">
        <f t="shared" si="255"/>
        <v/>
      </c>
      <c r="AO190" t="str">
        <f t="shared" si="256"/>
        <v/>
      </c>
      <c r="AP190" t="str">
        <f t="shared" si="257"/>
        <v/>
      </c>
      <c r="AQ190" t="str">
        <f t="shared" si="258"/>
        <v/>
      </c>
      <c r="AU190" t="s">
        <v>299</v>
      </c>
      <c r="AV190" s="3" t="s">
        <v>307</v>
      </c>
      <c r="AW190" s="3" t="s">
        <v>307</v>
      </c>
      <c r="AX190" s="4" t="str">
        <f t="shared" si="30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305"/>
        <v/>
      </c>
      <c r="AZ190" t="str">
        <f t="shared" si="306"/>
        <v/>
      </c>
      <c r="BA190" t="str">
        <f t="shared" si="307"/>
        <v>&lt;img src=@img/easy.png@&gt;</v>
      </c>
      <c r="BB190" t="str">
        <f t="shared" si="308"/>
        <v/>
      </c>
      <c r="BC190" t="str">
        <f t="shared" si="309"/>
        <v/>
      </c>
      <c r="BD190" t="str">
        <f t="shared" si="310"/>
        <v>&lt;img src=@img/easy.png@&gt;</v>
      </c>
      <c r="BE190" t="str">
        <f t="shared" si="311"/>
        <v xml:space="preserve">easy med </v>
      </c>
      <c r="BF190" t="str">
        <f t="shared" si="312"/>
        <v/>
      </c>
      <c r="BG190">
        <v>40.552579999999999</v>
      </c>
      <c r="BH190">
        <v>-105.09672999999999</v>
      </c>
      <c r="BI190" t="str">
        <f t="shared" si="30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315"/>
        <v/>
      </c>
      <c r="X191" t="str">
        <f t="shared" si="316"/>
        <v/>
      </c>
      <c r="Y191" t="str">
        <f t="shared" si="317"/>
        <v/>
      </c>
      <c r="Z191" t="str">
        <f t="shared" si="318"/>
        <v/>
      </c>
      <c r="AA191" t="str">
        <f t="shared" si="319"/>
        <v/>
      </c>
      <c r="AB191" t="str">
        <f t="shared" si="320"/>
        <v/>
      </c>
      <c r="AC191" t="str">
        <f t="shared" si="321"/>
        <v/>
      </c>
      <c r="AD191" t="str">
        <f t="shared" si="322"/>
        <v/>
      </c>
      <c r="AE191" t="str">
        <f t="shared" si="327"/>
        <v/>
      </c>
      <c r="AF191" t="str">
        <f t="shared" si="327"/>
        <v/>
      </c>
      <c r="AG191" t="str">
        <f t="shared" si="323"/>
        <v/>
      </c>
      <c r="AH191" t="str">
        <f t="shared" si="324"/>
        <v/>
      </c>
      <c r="AI191" t="str">
        <f t="shared" si="325"/>
        <v/>
      </c>
      <c r="AJ191" t="str">
        <f t="shared" si="326"/>
        <v/>
      </c>
      <c r="AK191" t="str">
        <f t="shared" si="252"/>
        <v/>
      </c>
      <c r="AL191" t="str">
        <f t="shared" si="253"/>
        <v/>
      </c>
      <c r="AM191" t="str">
        <f t="shared" si="254"/>
        <v/>
      </c>
      <c r="AN191" t="str">
        <f t="shared" si="255"/>
        <v/>
      </c>
      <c r="AO191" t="str">
        <f t="shared" si="256"/>
        <v/>
      </c>
      <c r="AP191" t="str">
        <f t="shared" si="257"/>
        <v/>
      </c>
      <c r="AQ191" t="str">
        <f t="shared" si="25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30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305"/>
        <v>&lt;img src=@img/outdoor.png@&gt;</v>
      </c>
      <c r="AZ191" t="str">
        <f t="shared" si="306"/>
        <v>&lt;img src=@img/pets.png@&gt;</v>
      </c>
      <c r="BA191" t="str">
        <f t="shared" si="307"/>
        <v>&lt;img src=@img/medium.png@&gt;</v>
      </c>
      <c r="BB191" t="str">
        <f t="shared" si="308"/>
        <v/>
      </c>
      <c r="BC191" t="str">
        <f t="shared" si="309"/>
        <v/>
      </c>
      <c r="BD191" t="str">
        <f t="shared" si="310"/>
        <v>&lt;img src=@img/outdoor.png@&gt;&lt;img src=@img/pets.png@&gt;&lt;img src=@img/medium.png@&gt;</v>
      </c>
      <c r="BE191" t="str">
        <f t="shared" si="311"/>
        <v>outdoor pet medium low campus</v>
      </c>
      <c r="BF191" t="str">
        <f t="shared" si="312"/>
        <v>Near Campus</v>
      </c>
      <c r="BG191">
        <v>40.568157999999997</v>
      </c>
      <c r="BH191">
        <v>-105.076488</v>
      </c>
      <c r="BI191" t="str">
        <f t="shared" si="30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535</v>
      </c>
      <c r="C192" t="s">
        <v>309</v>
      </c>
      <c r="D192" t="s">
        <v>372</v>
      </c>
      <c r="E192" t="s">
        <v>428</v>
      </c>
      <c r="G192" s="1" t="s">
        <v>536</v>
      </c>
      <c r="W192" t="str">
        <f t="shared" si="315"/>
        <v/>
      </c>
      <c r="X192" t="str">
        <f t="shared" si="316"/>
        <v/>
      </c>
      <c r="Y192" t="str">
        <f t="shared" si="317"/>
        <v/>
      </c>
      <c r="Z192" t="str">
        <f t="shared" si="318"/>
        <v/>
      </c>
      <c r="AA192" t="str">
        <f t="shared" si="319"/>
        <v/>
      </c>
      <c r="AB192" t="str">
        <f t="shared" si="320"/>
        <v/>
      </c>
      <c r="AC192" t="str">
        <f t="shared" si="321"/>
        <v/>
      </c>
      <c r="AD192" t="str">
        <f t="shared" si="322"/>
        <v/>
      </c>
      <c r="AE192" t="str">
        <f t="shared" si="327"/>
        <v/>
      </c>
      <c r="AF192" t="str">
        <f t="shared" si="327"/>
        <v/>
      </c>
      <c r="AG192" t="str">
        <f t="shared" si="323"/>
        <v/>
      </c>
      <c r="AH192" t="str">
        <f t="shared" si="324"/>
        <v/>
      </c>
      <c r="AI192" t="str">
        <f t="shared" si="325"/>
        <v/>
      </c>
      <c r="AJ192" t="str">
        <f t="shared" si="326"/>
        <v/>
      </c>
      <c r="AK192" t="str">
        <f t="shared" si="252"/>
        <v/>
      </c>
      <c r="AL192" t="str">
        <f t="shared" si="253"/>
        <v/>
      </c>
      <c r="AM192" t="str">
        <f t="shared" si="254"/>
        <v/>
      </c>
      <c r="AN192" t="str">
        <f t="shared" si="255"/>
        <v/>
      </c>
      <c r="AO192" t="str">
        <f t="shared" si="256"/>
        <v/>
      </c>
      <c r="AP192" t="str">
        <f t="shared" si="257"/>
        <v/>
      </c>
      <c r="AQ192" t="str">
        <f t="shared" si="258"/>
        <v/>
      </c>
      <c r="AR192" s="12" t="s">
        <v>537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30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305"/>
        <v>&lt;img src=@img/outdoor.png@&gt;</v>
      </c>
      <c r="AZ192" t="str">
        <f t="shared" si="306"/>
        <v/>
      </c>
      <c r="BA192" t="str">
        <f t="shared" si="307"/>
        <v>&lt;img src=@img/easy.png@&gt;</v>
      </c>
      <c r="BB192" t="str">
        <f t="shared" si="308"/>
        <v/>
      </c>
      <c r="BC192" t="str">
        <f t="shared" si="309"/>
        <v/>
      </c>
      <c r="BD192" t="str">
        <f t="shared" si="310"/>
        <v>&lt;img src=@img/outdoor.png@&gt;&lt;img src=@img/easy.png@&gt;</v>
      </c>
      <c r="BE192" t="str">
        <f t="shared" si="311"/>
        <v>outdoor easy med midtown</v>
      </c>
      <c r="BF192" t="str">
        <f t="shared" si="312"/>
        <v>Midtown</v>
      </c>
      <c r="BG192">
        <v>40.551969999999997</v>
      </c>
      <c r="BH192">
        <v>-105.03718000000001</v>
      </c>
      <c r="BI192" t="str">
        <f t="shared" si="303"/>
        <v>[40.55197,-105.03718],</v>
      </c>
    </row>
    <row r="193" spans="2:63" ht="21" customHeight="1" x14ac:dyDescent="0.25">
      <c r="B193" t="s">
        <v>625</v>
      </c>
      <c r="C193" t="s">
        <v>309</v>
      </c>
      <c r="G193" s="7" t="s">
        <v>626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627</v>
      </c>
      <c r="W193" t="str">
        <f t="shared" si="315"/>
        <v/>
      </c>
      <c r="X193" t="str">
        <f t="shared" si="316"/>
        <v/>
      </c>
      <c r="Y193">
        <f t="shared" si="317"/>
        <v>11</v>
      </c>
      <c r="Z193">
        <f t="shared" si="318"/>
        <v>24</v>
      </c>
      <c r="AA193">
        <f t="shared" si="319"/>
        <v>11</v>
      </c>
      <c r="AB193">
        <f t="shared" si="320"/>
        <v>24</v>
      </c>
      <c r="AC193">
        <f t="shared" si="321"/>
        <v>11</v>
      </c>
      <c r="AD193">
        <f t="shared" si="322"/>
        <v>24</v>
      </c>
      <c r="AG193" t="str">
        <f t="shared" si="323"/>
        <v/>
      </c>
      <c r="AH193" t="str">
        <f t="shared" si="324"/>
        <v/>
      </c>
      <c r="AI193" t="str">
        <f t="shared" si="325"/>
        <v/>
      </c>
      <c r="AJ193" t="str">
        <f t="shared" si="326"/>
        <v/>
      </c>
      <c r="AK193" t="str">
        <f t="shared" si="252"/>
        <v/>
      </c>
      <c r="AL193" t="str">
        <f t="shared" si="253"/>
        <v>11am-12am</v>
      </c>
      <c r="AM193" t="str">
        <f t="shared" si="254"/>
        <v>11am-12am</v>
      </c>
      <c r="AN193" t="str">
        <f t="shared" si="255"/>
        <v>11am-12am</v>
      </c>
      <c r="AO193" t="str">
        <f t="shared" si="256"/>
        <v/>
      </c>
      <c r="AP193" t="str">
        <f t="shared" si="257"/>
        <v/>
      </c>
      <c r="AQ193" t="str">
        <f t="shared" si="258"/>
        <v/>
      </c>
      <c r="AR193" s="12" t="s">
        <v>628</v>
      </c>
      <c r="AU193" t="s">
        <v>299</v>
      </c>
      <c r="AV193" s="3" t="s">
        <v>307</v>
      </c>
      <c r="AW193" s="3" t="s">
        <v>306</v>
      </c>
      <c r="AX193" s="4" t="str">
        <f t="shared" si="30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305"/>
        <v/>
      </c>
      <c r="AZ193" t="str">
        <f t="shared" si="306"/>
        <v/>
      </c>
      <c r="BA193" t="str">
        <f t="shared" si="307"/>
        <v>&lt;img src=@img/easy.png@&gt;</v>
      </c>
      <c r="BB193" t="str">
        <f t="shared" si="308"/>
        <v/>
      </c>
      <c r="BC193" t="str">
        <f t="shared" si="309"/>
        <v>&lt;img src=@img/foodicon.png@&gt;</v>
      </c>
      <c r="BD193" t="str">
        <f t="shared" si="310"/>
        <v>&lt;img src=@img/easy.png@&gt;&lt;img src=@img/foodicon.png@&gt;</v>
      </c>
      <c r="BE193" t="str">
        <f t="shared" si="311"/>
        <v>food easy  midtown</v>
      </c>
      <c r="BF193" t="str">
        <f t="shared" si="312"/>
        <v>Midtown</v>
      </c>
      <c r="BG193">
        <v>40.57358</v>
      </c>
      <c r="BH193">
        <v>-105.05826</v>
      </c>
      <c r="BI193" t="str">
        <f t="shared" si="303"/>
        <v>[40.57358,-105.05826],</v>
      </c>
    </row>
    <row r="194" spans="2:63" ht="21" customHeight="1" x14ac:dyDescent="0.25">
      <c r="B194" t="s">
        <v>225</v>
      </c>
      <c r="C194" t="s">
        <v>423</v>
      </c>
      <c r="D194" t="s">
        <v>147</v>
      </c>
      <c r="E194" t="s">
        <v>428</v>
      </c>
      <c r="G194" t="s">
        <v>226</v>
      </c>
      <c r="W194" t="str">
        <f t="shared" si="315"/>
        <v/>
      </c>
      <c r="X194" t="str">
        <f t="shared" si="316"/>
        <v/>
      </c>
      <c r="Y194" t="str">
        <f t="shared" si="317"/>
        <v/>
      </c>
      <c r="Z194" t="str">
        <f t="shared" si="318"/>
        <v/>
      </c>
      <c r="AA194" t="str">
        <f t="shared" si="319"/>
        <v/>
      </c>
      <c r="AB194" t="str">
        <f t="shared" si="320"/>
        <v/>
      </c>
      <c r="AC194" t="str">
        <f t="shared" si="321"/>
        <v/>
      </c>
      <c r="AD194" t="str">
        <f t="shared" si="322"/>
        <v/>
      </c>
      <c r="AG194" t="str">
        <f t="shared" si="323"/>
        <v/>
      </c>
      <c r="AH194" t="str">
        <f t="shared" si="324"/>
        <v/>
      </c>
      <c r="AI194" t="str">
        <f t="shared" si="325"/>
        <v/>
      </c>
      <c r="AJ194" t="str">
        <f t="shared" si="326"/>
        <v/>
      </c>
      <c r="AK194" t="str">
        <f t="shared" si="252"/>
        <v/>
      </c>
      <c r="AL194" t="str">
        <f t="shared" si="253"/>
        <v/>
      </c>
      <c r="AM194" t="str">
        <f t="shared" si="254"/>
        <v/>
      </c>
      <c r="AN194" t="str">
        <f t="shared" si="255"/>
        <v/>
      </c>
      <c r="AO194" t="str">
        <f t="shared" si="256"/>
        <v/>
      </c>
      <c r="AP194" t="str">
        <f t="shared" si="257"/>
        <v/>
      </c>
      <c r="AQ194" t="str">
        <f t="shared" si="25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30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305"/>
        <v/>
      </c>
      <c r="AZ194" t="str">
        <f t="shared" si="306"/>
        <v/>
      </c>
      <c r="BA194" t="str">
        <f t="shared" si="307"/>
        <v>&lt;img src=@img/medium.png@&gt;</v>
      </c>
      <c r="BB194" t="str">
        <f t="shared" si="308"/>
        <v/>
      </c>
      <c r="BC194" t="str">
        <f t="shared" si="309"/>
        <v/>
      </c>
      <c r="BD194" t="str">
        <f t="shared" si="310"/>
        <v>&lt;img src=@img/medium.png@&gt;</v>
      </c>
      <c r="BE194" t="str">
        <f t="shared" si="311"/>
        <v>medium med old</v>
      </c>
      <c r="BF194" t="str">
        <f t="shared" si="312"/>
        <v>Old Town</v>
      </c>
      <c r="BG194">
        <v>40.590724000000002</v>
      </c>
      <c r="BH194">
        <v>-105.073266</v>
      </c>
      <c r="BI194" t="str">
        <f t="shared" si="30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428</v>
      </c>
      <c r="G195" s="1" t="s">
        <v>51</v>
      </c>
      <c r="W195" t="str">
        <f t="shared" si="315"/>
        <v/>
      </c>
      <c r="X195" t="str">
        <f t="shared" si="316"/>
        <v/>
      </c>
      <c r="Y195" t="str">
        <f t="shared" si="317"/>
        <v/>
      </c>
      <c r="Z195" t="str">
        <f t="shared" si="318"/>
        <v/>
      </c>
      <c r="AA195" t="str">
        <f t="shared" si="319"/>
        <v/>
      </c>
      <c r="AB195" t="str">
        <f t="shared" si="320"/>
        <v/>
      </c>
      <c r="AC195" t="str">
        <f t="shared" si="321"/>
        <v/>
      </c>
      <c r="AD195" t="str">
        <f t="shared" si="322"/>
        <v/>
      </c>
      <c r="AG195" t="str">
        <f t="shared" si="323"/>
        <v/>
      </c>
      <c r="AH195" t="str">
        <f t="shared" si="324"/>
        <v/>
      </c>
      <c r="AI195" t="str">
        <f t="shared" si="325"/>
        <v/>
      </c>
      <c r="AJ195" t="str">
        <f t="shared" si="326"/>
        <v/>
      </c>
      <c r="AK195" t="str">
        <f t="shared" si="252"/>
        <v/>
      </c>
      <c r="AL195" t="str">
        <f t="shared" si="253"/>
        <v/>
      </c>
      <c r="AM195" t="str">
        <f t="shared" si="254"/>
        <v/>
      </c>
      <c r="AN195" t="str">
        <f t="shared" si="255"/>
        <v/>
      </c>
      <c r="AO195" t="str">
        <f t="shared" si="256"/>
        <v/>
      </c>
      <c r="AP195" t="str">
        <f t="shared" si="257"/>
        <v/>
      </c>
      <c r="AQ195" t="str">
        <f t="shared" si="25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30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305"/>
        <v/>
      </c>
      <c r="AZ195" t="str">
        <f t="shared" si="306"/>
        <v/>
      </c>
      <c r="BA195" t="str">
        <f t="shared" si="307"/>
        <v>&lt;img src=@img/easy.png@&gt;</v>
      </c>
      <c r="BB195" t="str">
        <f t="shared" si="308"/>
        <v/>
      </c>
      <c r="BC195" t="str">
        <f t="shared" si="309"/>
        <v/>
      </c>
      <c r="BD195" t="str">
        <f t="shared" si="310"/>
        <v>&lt;img src=@img/easy.png@&gt;</v>
      </c>
      <c r="BE195" t="str">
        <f t="shared" si="311"/>
        <v>easy med midtown</v>
      </c>
      <c r="BF195" t="str">
        <f t="shared" si="312"/>
        <v>Midtown</v>
      </c>
      <c r="BG195">
        <v>40.541967999999997</v>
      </c>
      <c r="BH195">
        <v>-105.079037</v>
      </c>
      <c r="BI195" t="str">
        <f t="shared" si="30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629</v>
      </c>
      <c r="C196" t="s">
        <v>426</v>
      </c>
      <c r="G196" s="7" t="s">
        <v>630</v>
      </c>
      <c r="W196" t="str">
        <f t="shared" si="315"/>
        <v/>
      </c>
      <c r="X196" t="str">
        <f t="shared" si="316"/>
        <v/>
      </c>
      <c r="Y196" t="str">
        <f t="shared" si="317"/>
        <v/>
      </c>
      <c r="Z196" t="str">
        <f t="shared" si="318"/>
        <v/>
      </c>
      <c r="AA196" t="str">
        <f t="shared" si="319"/>
        <v/>
      </c>
      <c r="AB196" t="str">
        <f t="shared" si="320"/>
        <v/>
      </c>
      <c r="AC196" t="str">
        <f t="shared" si="321"/>
        <v/>
      </c>
      <c r="AD196" t="str">
        <f t="shared" si="322"/>
        <v/>
      </c>
      <c r="AG196" t="str">
        <f t="shared" si="323"/>
        <v/>
      </c>
      <c r="AH196" t="str">
        <f t="shared" si="324"/>
        <v/>
      </c>
      <c r="AI196" t="str">
        <f t="shared" si="325"/>
        <v/>
      </c>
      <c r="AJ196" t="str">
        <f t="shared" si="326"/>
        <v/>
      </c>
      <c r="AK196" t="str">
        <f t="shared" si="252"/>
        <v/>
      </c>
      <c r="AL196" t="str">
        <f t="shared" si="253"/>
        <v/>
      </c>
      <c r="AM196" t="str">
        <f t="shared" si="254"/>
        <v/>
      </c>
      <c r="AN196" t="str">
        <f t="shared" si="255"/>
        <v/>
      </c>
      <c r="AO196" t="str">
        <f t="shared" si="256"/>
        <v/>
      </c>
      <c r="AP196" t="str">
        <f t="shared" si="257"/>
        <v/>
      </c>
      <c r="AQ196" t="str">
        <f t="shared" si="258"/>
        <v/>
      </c>
      <c r="AR196" s="12" t="s">
        <v>631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32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305"/>
        <v>&lt;img src=@img/outdoor.png@&gt;</v>
      </c>
      <c r="AZ196" t="str">
        <f t="shared" si="306"/>
        <v/>
      </c>
      <c r="BA196" t="str">
        <f t="shared" si="307"/>
        <v>&lt;img src=@img/medium.png@&gt;</v>
      </c>
      <c r="BB196" t="str">
        <f t="shared" si="308"/>
        <v/>
      </c>
      <c r="BC196" t="str">
        <f t="shared" si="309"/>
        <v/>
      </c>
      <c r="BD196" t="str">
        <f t="shared" ref="BD196:BD197" si="329">CONCATENATE(AY196,AZ196,BA196,BB196,BC196,BK196)</f>
        <v>&lt;img src=@img/outdoor.png@&gt;&lt;img src=@img/medium.png@&gt;</v>
      </c>
      <c r="BE196" t="str">
        <f t="shared" si="311"/>
        <v>outdoor medium  cwest</v>
      </c>
      <c r="BF196" t="str">
        <f t="shared" si="312"/>
        <v>Campus West</v>
      </c>
      <c r="BG196">
        <v>40.57488</v>
      </c>
      <c r="BH196">
        <v>-105.10039</v>
      </c>
      <c r="BI196" t="str">
        <f t="shared" ref="BI196:BI197" si="330">CONCATENATE("[",BG196,",",BH196,"],")</f>
        <v>[40.57488,-105.10039],</v>
      </c>
    </row>
    <row r="197" spans="2:63" ht="21" customHeight="1" x14ac:dyDescent="0.25">
      <c r="B197" t="s">
        <v>227</v>
      </c>
      <c r="C197" t="s">
        <v>425</v>
      </c>
      <c r="D197" t="s">
        <v>271</v>
      </c>
      <c r="E197" t="s">
        <v>428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762</v>
      </c>
      <c r="W197" t="str">
        <f t="shared" si="315"/>
        <v/>
      </c>
      <c r="X197" t="str">
        <f t="shared" si="316"/>
        <v/>
      </c>
      <c r="Y197">
        <f t="shared" si="317"/>
        <v>18</v>
      </c>
      <c r="Z197">
        <f t="shared" si="318"/>
        <v>21</v>
      </c>
      <c r="AA197">
        <f t="shared" si="319"/>
        <v>13</v>
      </c>
      <c r="AB197">
        <f t="shared" si="320"/>
        <v>16</v>
      </c>
      <c r="AC197" t="str">
        <f t="shared" si="321"/>
        <v/>
      </c>
      <c r="AD197" t="str">
        <f t="shared" si="322"/>
        <v/>
      </c>
      <c r="AG197" t="str">
        <f t="shared" si="323"/>
        <v/>
      </c>
      <c r="AH197" t="str">
        <f t="shared" si="324"/>
        <v/>
      </c>
      <c r="AI197" t="str">
        <f t="shared" si="325"/>
        <v/>
      </c>
      <c r="AJ197" t="str">
        <f t="shared" si="326"/>
        <v/>
      </c>
      <c r="AK197" t="str">
        <f t="shared" si="252"/>
        <v/>
      </c>
      <c r="AL197" t="str">
        <f t="shared" si="253"/>
        <v>6pm-9pm</v>
      </c>
      <c r="AM197" t="str">
        <f t="shared" si="254"/>
        <v>1pm-4pm</v>
      </c>
      <c r="AN197" t="str">
        <f t="shared" si="255"/>
        <v/>
      </c>
      <c r="AO197" t="str">
        <f t="shared" si="256"/>
        <v/>
      </c>
      <c r="AP197" t="str">
        <f t="shared" si="257"/>
        <v/>
      </c>
      <c r="AQ197" t="str">
        <f t="shared" si="25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32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305"/>
        <v>&lt;img src=@img/outdoor.png@&gt;</v>
      </c>
      <c r="AZ197" t="str">
        <f t="shared" si="306"/>
        <v>&lt;img src=@img/pets.png@&gt;</v>
      </c>
      <c r="BA197" t="str">
        <f t="shared" si="307"/>
        <v>&lt;img src=@img/medium.png@&gt;</v>
      </c>
      <c r="BB197" t="str">
        <f t="shared" si="308"/>
        <v>&lt;img src=@img/drinkicon.png@&gt;</v>
      </c>
      <c r="BC197" t="str">
        <f t="shared" si="309"/>
        <v/>
      </c>
      <c r="BD197" t="str">
        <f t="shared" si="329"/>
        <v>&lt;img src=@img/outdoor.png@&gt;&lt;img src=@img/pets.png@&gt;&lt;img src=@img/medium.png@&gt;&lt;img src=@img/drinkicon.png@&gt;</v>
      </c>
      <c r="BE197" t="str">
        <f t="shared" si="311"/>
        <v>outdoor pet drink medium med sfoco</v>
      </c>
      <c r="BF197" t="str">
        <f t="shared" si="312"/>
        <v>South Foco</v>
      </c>
      <c r="BG197">
        <v>40.522742000000001</v>
      </c>
      <c r="BH197">
        <v>-105.078374</v>
      </c>
      <c r="BI197" t="str">
        <f t="shared" si="330"/>
        <v>[40.522742,-105.078374],</v>
      </c>
      <c r="BK197" t="str">
        <f>IF(BJ197&gt;0,"&lt;img src=@img/kidicon.png@&gt;","")</f>
        <v/>
      </c>
    </row>
  </sheetData>
  <autoFilter ref="C2:C192"/>
  <sortState ref="B2:BL197">
    <sortCondition ref="B2:B197"/>
  </sortState>
  <hyperlinks>
    <hyperlink ref="G136" r:id="rId1" display="https://www.google.com/maps/dir/Current+Location/101 S. College Avenue, Fort Collins, CO 80524"/>
    <hyperlink ref="AR41" r:id="rId2"/>
    <hyperlink ref="AR98" r:id="rId3"/>
    <hyperlink ref="AR28" r:id="rId4"/>
    <hyperlink ref="AR115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4" r:id="rId12"/>
    <hyperlink ref="AR53" r:id="rId13"/>
    <hyperlink ref="AR126" r:id="rId14"/>
    <hyperlink ref="AR94" r:id="rId15"/>
    <hyperlink ref="AR62" r:id="rId16"/>
    <hyperlink ref="AR167" r:id="rId17"/>
    <hyperlink ref="AR151" r:id="rId18"/>
    <hyperlink ref="AR19" r:id="rId19"/>
    <hyperlink ref="AR10" r:id="rId20"/>
    <hyperlink ref="AR161" r:id="rId21"/>
    <hyperlink ref="AR90" r:id="rId22"/>
    <hyperlink ref="AR153" r:id="rId23"/>
    <hyperlink ref="AR113" r:id="rId24"/>
    <hyperlink ref="AR191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4" r:id="rId36"/>
    <hyperlink ref="AR116" r:id="rId37"/>
    <hyperlink ref="AR136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0" r:id="rId58"/>
    <hyperlink ref="AR185" r:id="rId59"/>
    <hyperlink ref="AR58" r:id="rId60"/>
    <hyperlink ref="AR78" r:id="rId61"/>
    <hyperlink ref="AR47" r:id="rId62"/>
    <hyperlink ref="AR9" r:id="rId63"/>
    <hyperlink ref="AR175" r:id="rId64"/>
    <hyperlink ref="B11" r:id="rId65" display="https://www.yelp.com/biz/avuncular-bobs-beerhouse-fort-collins"/>
    <hyperlink ref="AR173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2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2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2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2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2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2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2019-04-12T16:03:32Z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