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47" i="1" l="1"/>
  <c r="AX47" i="1"/>
  <c r="AY47" i="1"/>
  <c r="AZ47" i="1"/>
  <c r="BA47" i="1"/>
  <c r="BB47" i="1"/>
  <c r="BC47" i="1"/>
  <c r="BE47" i="1"/>
  <c r="BF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BK84" i="1"/>
  <c r="BI84" i="1"/>
  <c r="AX84" i="1"/>
  <c r="AY84" i="1"/>
  <c r="AZ84" i="1"/>
  <c r="BA84" i="1"/>
  <c r="BB84" i="1"/>
  <c r="BC84" i="1"/>
  <c r="BE84" i="1"/>
  <c r="BF84" i="1"/>
  <c r="X84" i="1"/>
  <c r="Y84" i="1"/>
  <c r="AL84" i="1" s="1"/>
  <c r="Z84" i="1"/>
  <c r="AA84" i="1"/>
  <c r="AB84" i="1"/>
  <c r="AM84" i="1" s="1"/>
  <c r="AC84" i="1"/>
  <c r="AN84" i="1" s="1"/>
  <c r="AD84" i="1"/>
  <c r="AE84" i="1"/>
  <c r="AO84" i="1" s="1"/>
  <c r="AF84" i="1"/>
  <c r="AG84" i="1"/>
  <c r="AP84" i="1" s="1"/>
  <c r="AH84" i="1"/>
  <c r="AI84" i="1"/>
  <c r="AJ84" i="1"/>
  <c r="AK84" i="1"/>
  <c r="AQ84" i="1"/>
  <c r="BD47" i="1" l="1"/>
  <c r="BD84" i="1"/>
  <c r="AK4" i="1"/>
  <c r="AL4" i="1"/>
  <c r="AM4" i="1"/>
  <c r="AN4" i="1"/>
  <c r="AO4" i="1"/>
  <c r="AP4" i="1"/>
  <c r="AQ4" i="1"/>
  <c r="AK5" i="1"/>
  <c r="AL5" i="1"/>
  <c r="AM5" i="1"/>
  <c r="AN5" i="1"/>
  <c r="AO5" i="1"/>
  <c r="AP5" i="1"/>
  <c r="AQ5" i="1"/>
  <c r="AK6" i="1"/>
  <c r="AL6" i="1"/>
  <c r="AM6" i="1"/>
  <c r="AN6" i="1"/>
  <c r="AO6" i="1"/>
  <c r="AP6" i="1"/>
  <c r="AQ6" i="1"/>
  <c r="AK7" i="1"/>
  <c r="AL7" i="1"/>
  <c r="AM7" i="1"/>
  <c r="AN7" i="1"/>
  <c r="AO7" i="1"/>
  <c r="AP7" i="1"/>
  <c r="AQ7" i="1"/>
  <c r="AK11" i="1"/>
  <c r="AL11" i="1"/>
  <c r="AM11" i="1"/>
  <c r="AN11" i="1"/>
  <c r="AO11" i="1"/>
  <c r="AP11" i="1"/>
  <c r="AQ11" i="1"/>
  <c r="AK12" i="1"/>
  <c r="AL12" i="1"/>
  <c r="AM12" i="1"/>
  <c r="AN12" i="1"/>
  <c r="AO12" i="1"/>
  <c r="AP12" i="1"/>
  <c r="AQ12" i="1"/>
  <c r="AK13" i="1"/>
  <c r="AL13" i="1"/>
  <c r="AM13" i="1"/>
  <c r="AN13" i="1"/>
  <c r="AO13" i="1"/>
  <c r="AP13" i="1"/>
  <c r="AQ13" i="1"/>
  <c r="AK15" i="1"/>
  <c r="AL15" i="1"/>
  <c r="AM15" i="1"/>
  <c r="AN15" i="1"/>
  <c r="AO15" i="1"/>
  <c r="AP15" i="1"/>
  <c r="AQ15" i="1"/>
  <c r="AK16" i="1"/>
  <c r="AQ16" i="1"/>
  <c r="AK17" i="1"/>
  <c r="AL17" i="1"/>
  <c r="AM17" i="1"/>
  <c r="AN17" i="1"/>
  <c r="AO17" i="1"/>
  <c r="AP17" i="1"/>
  <c r="AQ17" i="1"/>
  <c r="AK20" i="1"/>
  <c r="AL20" i="1"/>
  <c r="AM20" i="1"/>
  <c r="AN20" i="1"/>
  <c r="AO20" i="1"/>
  <c r="AP20" i="1"/>
  <c r="AQ20" i="1"/>
  <c r="AK21" i="1"/>
  <c r="AQ21" i="1"/>
  <c r="AK23" i="1"/>
  <c r="AK24" i="1"/>
  <c r="AQ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O27" i="1"/>
  <c r="AP27" i="1"/>
  <c r="AQ27" i="1"/>
  <c r="AK28" i="1"/>
  <c r="AL28" i="1"/>
  <c r="AM28" i="1"/>
  <c r="AN28" i="1"/>
  <c r="AO28" i="1"/>
  <c r="AP28" i="1"/>
  <c r="AQ28" i="1"/>
  <c r="AK29" i="1"/>
  <c r="AL29" i="1"/>
  <c r="AM29" i="1"/>
  <c r="AN29" i="1"/>
  <c r="AO29" i="1"/>
  <c r="AP29" i="1"/>
  <c r="AQ29" i="1"/>
  <c r="AK30" i="1"/>
  <c r="AL30" i="1"/>
  <c r="AM30" i="1"/>
  <c r="AN30" i="1"/>
  <c r="AO30" i="1"/>
  <c r="AP30" i="1"/>
  <c r="AQ30" i="1"/>
  <c r="AK31" i="1"/>
  <c r="AL31" i="1"/>
  <c r="AM31" i="1"/>
  <c r="AN31" i="1"/>
  <c r="AO31" i="1"/>
  <c r="AP31" i="1"/>
  <c r="AQ31" i="1"/>
  <c r="AK32" i="1"/>
  <c r="AL32" i="1"/>
  <c r="AM32" i="1"/>
  <c r="AN32" i="1"/>
  <c r="AO32" i="1"/>
  <c r="AP32" i="1"/>
  <c r="AQ32" i="1"/>
  <c r="AK33" i="1"/>
  <c r="AL33" i="1"/>
  <c r="AM33" i="1"/>
  <c r="AN33" i="1"/>
  <c r="AO33" i="1"/>
  <c r="AP33" i="1"/>
  <c r="AQ33" i="1"/>
  <c r="AK34" i="1"/>
  <c r="AQ34" i="1"/>
  <c r="AK35" i="1"/>
  <c r="AL35" i="1"/>
  <c r="AM35" i="1"/>
  <c r="AN35" i="1"/>
  <c r="AO35" i="1"/>
  <c r="AP35" i="1"/>
  <c r="AQ35" i="1"/>
  <c r="AK38" i="1"/>
  <c r="AQ38" i="1"/>
  <c r="AK39" i="1"/>
  <c r="AL39" i="1"/>
  <c r="AM39" i="1"/>
  <c r="AN39" i="1"/>
  <c r="AO39" i="1"/>
  <c r="AP39" i="1"/>
  <c r="AQ39" i="1"/>
  <c r="AK40" i="1"/>
  <c r="AL40" i="1"/>
  <c r="AM40" i="1"/>
  <c r="AN40" i="1"/>
  <c r="AO40" i="1"/>
  <c r="AP40" i="1"/>
  <c r="AQ40" i="1"/>
  <c r="AK42" i="1"/>
  <c r="AL42" i="1"/>
  <c r="AM42" i="1"/>
  <c r="AO42" i="1"/>
  <c r="AP42" i="1"/>
  <c r="AQ42" i="1"/>
  <c r="AK43" i="1"/>
  <c r="AL43" i="1"/>
  <c r="AM43" i="1"/>
  <c r="AN43" i="1"/>
  <c r="AO43" i="1"/>
  <c r="AP43" i="1"/>
  <c r="AQ43" i="1"/>
  <c r="AK44" i="1"/>
  <c r="AQ44" i="1"/>
  <c r="AL45" i="1"/>
  <c r="AM45" i="1"/>
  <c r="AP45" i="1"/>
  <c r="AQ45" i="1"/>
  <c r="AK48" i="1"/>
  <c r="AQ48" i="1"/>
  <c r="AK49" i="1"/>
  <c r="AL49" i="1"/>
  <c r="AM49" i="1"/>
  <c r="AN49" i="1"/>
  <c r="AO49" i="1"/>
  <c r="AP49" i="1"/>
  <c r="AQ49" i="1"/>
  <c r="AK50" i="1"/>
  <c r="AL50" i="1"/>
  <c r="AK51" i="1"/>
  <c r="AL51" i="1"/>
  <c r="AM51" i="1"/>
  <c r="AN51" i="1"/>
  <c r="AO51" i="1"/>
  <c r="AP51" i="1"/>
  <c r="AQ51" i="1"/>
  <c r="AK52" i="1"/>
  <c r="AL52" i="1"/>
  <c r="AM52" i="1"/>
  <c r="AN52" i="1"/>
  <c r="AO52" i="1"/>
  <c r="AP52" i="1"/>
  <c r="AQ52" i="1"/>
  <c r="AP53" i="1"/>
  <c r="AQ53" i="1"/>
  <c r="AK54" i="1"/>
  <c r="AL54" i="1"/>
  <c r="AM54" i="1"/>
  <c r="AN54" i="1"/>
  <c r="AO54" i="1"/>
  <c r="AP54" i="1"/>
  <c r="AQ54" i="1"/>
  <c r="AK55" i="1"/>
  <c r="AL55" i="1"/>
  <c r="AM55" i="1"/>
  <c r="AN55" i="1"/>
  <c r="AO55" i="1"/>
  <c r="AP55" i="1"/>
  <c r="AQ55" i="1"/>
  <c r="AK56" i="1"/>
  <c r="AL56" i="1"/>
  <c r="AK57" i="1"/>
  <c r="AL57" i="1"/>
  <c r="AM57" i="1"/>
  <c r="AP57" i="1"/>
  <c r="AQ57" i="1"/>
  <c r="AK58" i="1"/>
  <c r="AQ58" i="1"/>
  <c r="AK60" i="1"/>
  <c r="AL60" i="1"/>
  <c r="AM60" i="1"/>
  <c r="AN60" i="1"/>
  <c r="AO60" i="1"/>
  <c r="AP60" i="1"/>
  <c r="AQ60" i="1"/>
  <c r="AK61" i="1"/>
  <c r="AL61" i="1"/>
  <c r="AM61" i="1"/>
  <c r="AN61" i="1"/>
  <c r="AO61" i="1"/>
  <c r="AP61" i="1"/>
  <c r="AQ61" i="1"/>
  <c r="AK62" i="1"/>
  <c r="AL62" i="1"/>
  <c r="AM62" i="1"/>
  <c r="AN62" i="1"/>
  <c r="AO62" i="1"/>
  <c r="AP62" i="1"/>
  <c r="AQ62" i="1"/>
  <c r="AK64" i="1"/>
  <c r="AL64" i="1"/>
  <c r="AM64" i="1"/>
  <c r="AN64" i="1"/>
  <c r="AO64" i="1"/>
  <c r="AP64" i="1"/>
  <c r="AQ64" i="1"/>
  <c r="AK65" i="1"/>
  <c r="AL65" i="1"/>
  <c r="AM65" i="1"/>
  <c r="AN65" i="1"/>
  <c r="AO65" i="1"/>
  <c r="AP65" i="1"/>
  <c r="AQ65" i="1"/>
  <c r="AK67" i="1"/>
  <c r="AQ67" i="1"/>
  <c r="AK68" i="1"/>
  <c r="AL68" i="1"/>
  <c r="AM68" i="1"/>
  <c r="AN68" i="1"/>
  <c r="AO68" i="1"/>
  <c r="AP68" i="1"/>
  <c r="AQ68" i="1"/>
  <c r="AK69" i="1"/>
  <c r="AL69" i="1"/>
  <c r="AM69" i="1"/>
  <c r="AN69" i="1"/>
  <c r="AO69" i="1"/>
  <c r="AP69" i="1"/>
  <c r="AQ69" i="1"/>
  <c r="AM70" i="1"/>
  <c r="AK71" i="1"/>
  <c r="AK72" i="1"/>
  <c r="AL72" i="1"/>
  <c r="AM72" i="1"/>
  <c r="AN72" i="1"/>
  <c r="AO72" i="1"/>
  <c r="AP72" i="1"/>
  <c r="AQ72" i="1"/>
  <c r="AK73" i="1"/>
  <c r="AL73" i="1"/>
  <c r="AM73" i="1"/>
  <c r="AN73" i="1"/>
  <c r="AO73" i="1"/>
  <c r="AP73" i="1"/>
  <c r="AQ73" i="1"/>
  <c r="AK75" i="1"/>
  <c r="AL75" i="1"/>
  <c r="AM75" i="1"/>
  <c r="AN75" i="1"/>
  <c r="AO75" i="1"/>
  <c r="AP75" i="1"/>
  <c r="AQ75" i="1"/>
  <c r="AK77" i="1"/>
  <c r="AK78" i="1"/>
  <c r="AL78" i="1"/>
  <c r="AM78" i="1"/>
  <c r="AN78" i="1"/>
  <c r="AO78" i="1"/>
  <c r="AP78" i="1"/>
  <c r="AQ78" i="1"/>
  <c r="AP79" i="1"/>
  <c r="AQ79" i="1"/>
  <c r="AK80" i="1"/>
  <c r="AL80" i="1"/>
  <c r="AM80" i="1"/>
  <c r="AN80" i="1"/>
  <c r="AO80" i="1"/>
  <c r="AP80" i="1"/>
  <c r="AQ80" i="1"/>
  <c r="AK81" i="1"/>
  <c r="AL81" i="1"/>
  <c r="AM81" i="1"/>
  <c r="AN81" i="1"/>
  <c r="AO81" i="1"/>
  <c r="AP81" i="1"/>
  <c r="AQ81" i="1"/>
  <c r="AK83" i="1"/>
  <c r="AL83" i="1"/>
  <c r="AM83" i="1"/>
  <c r="AN83" i="1"/>
  <c r="AO83" i="1"/>
  <c r="AP83" i="1"/>
  <c r="AQ83" i="1"/>
  <c r="AK85" i="1"/>
  <c r="AL85" i="1"/>
  <c r="AM85" i="1"/>
  <c r="AN85" i="1"/>
  <c r="AO85" i="1"/>
  <c r="AP85" i="1"/>
  <c r="AQ85" i="1"/>
  <c r="AK87" i="1"/>
  <c r="AL87" i="1"/>
  <c r="AM87" i="1"/>
  <c r="AN87" i="1"/>
  <c r="AO87" i="1"/>
  <c r="AP87" i="1"/>
  <c r="AQ87" i="1"/>
  <c r="AK91" i="1"/>
  <c r="AL91" i="1"/>
  <c r="AM91" i="1"/>
  <c r="AN91" i="1"/>
  <c r="AO91" i="1"/>
  <c r="AP91" i="1"/>
  <c r="AQ91" i="1"/>
  <c r="AK92" i="1"/>
  <c r="AL92" i="1"/>
  <c r="AM92" i="1"/>
  <c r="AN92" i="1"/>
  <c r="AO92" i="1"/>
  <c r="AP92" i="1"/>
  <c r="AQ92" i="1"/>
  <c r="AK93" i="1"/>
  <c r="AL93" i="1"/>
  <c r="AM93" i="1"/>
  <c r="AN93" i="1"/>
  <c r="AO93" i="1"/>
  <c r="AP93" i="1"/>
  <c r="AQ93" i="1"/>
  <c r="AK94" i="1"/>
  <c r="AQ94" i="1"/>
  <c r="AK95" i="1"/>
  <c r="AL95" i="1"/>
  <c r="AM95" i="1"/>
  <c r="AN95" i="1"/>
  <c r="AO95" i="1"/>
  <c r="AP95" i="1"/>
  <c r="AQ95" i="1"/>
  <c r="AK98" i="1"/>
  <c r="AQ98" i="1"/>
  <c r="AK100" i="1"/>
  <c r="AL100" i="1"/>
  <c r="AM100" i="1"/>
  <c r="AN100" i="1"/>
  <c r="AO100" i="1"/>
  <c r="AP100" i="1"/>
  <c r="AQ100" i="1"/>
  <c r="AK102" i="1"/>
  <c r="AL102" i="1"/>
  <c r="AM102" i="1"/>
  <c r="AN102" i="1"/>
  <c r="AO102" i="1"/>
  <c r="AP102" i="1"/>
  <c r="AQ102" i="1"/>
  <c r="AK103" i="1"/>
  <c r="AL103" i="1"/>
  <c r="AM103" i="1"/>
  <c r="AN103" i="1"/>
  <c r="AO103" i="1"/>
  <c r="AP103" i="1"/>
  <c r="AQ103" i="1"/>
  <c r="AK104" i="1"/>
  <c r="AL104" i="1"/>
  <c r="AK105" i="1"/>
  <c r="AL105" i="1"/>
  <c r="AM105" i="1"/>
  <c r="AN105" i="1"/>
  <c r="AO105" i="1"/>
  <c r="AP105" i="1"/>
  <c r="AQ105" i="1"/>
  <c r="AK106" i="1"/>
  <c r="AL106" i="1"/>
  <c r="AM106" i="1"/>
  <c r="AN106" i="1"/>
  <c r="AO106" i="1"/>
  <c r="AP106" i="1"/>
  <c r="AQ106" i="1"/>
  <c r="AK107" i="1"/>
  <c r="AL107" i="1"/>
  <c r="AM107" i="1"/>
  <c r="AN107" i="1"/>
  <c r="AO107" i="1"/>
  <c r="AP107" i="1"/>
  <c r="AQ107" i="1"/>
  <c r="AK109" i="1"/>
  <c r="AL109" i="1"/>
  <c r="AM109" i="1"/>
  <c r="AN109" i="1"/>
  <c r="AO109" i="1"/>
  <c r="AP109" i="1"/>
  <c r="AQ109" i="1"/>
  <c r="AK110" i="1"/>
  <c r="AL110" i="1"/>
  <c r="AM110" i="1"/>
  <c r="AN110" i="1"/>
  <c r="AO110" i="1"/>
  <c r="AP110" i="1"/>
  <c r="AQ110" i="1"/>
  <c r="AK111" i="1"/>
  <c r="AL111" i="1"/>
  <c r="AM111" i="1"/>
  <c r="AN111" i="1"/>
  <c r="AO111" i="1"/>
  <c r="AP111" i="1"/>
  <c r="AQ111" i="1"/>
  <c r="AK115" i="1"/>
  <c r="AL115" i="1"/>
  <c r="AM115" i="1"/>
  <c r="AN115" i="1"/>
  <c r="AO115" i="1"/>
  <c r="AP115" i="1"/>
  <c r="AQ115" i="1"/>
  <c r="AK116" i="1"/>
  <c r="AQ116" i="1"/>
  <c r="AK117" i="1"/>
  <c r="AL117" i="1"/>
  <c r="AM117" i="1"/>
  <c r="AN117" i="1"/>
  <c r="AO117" i="1"/>
  <c r="AP117" i="1"/>
  <c r="AQ117" i="1"/>
  <c r="AK118" i="1"/>
  <c r="AL118" i="1"/>
  <c r="AM118" i="1"/>
  <c r="AN118" i="1"/>
  <c r="AO118" i="1"/>
  <c r="AP118" i="1"/>
  <c r="AQ118" i="1"/>
  <c r="AK119" i="1"/>
  <c r="AL119" i="1"/>
  <c r="AM119" i="1"/>
  <c r="AN119" i="1"/>
  <c r="AO119" i="1"/>
  <c r="AP119" i="1"/>
  <c r="AQ119" i="1"/>
  <c r="AK120" i="1"/>
  <c r="AL120" i="1"/>
  <c r="AM120" i="1"/>
  <c r="AN120" i="1"/>
  <c r="AO120" i="1"/>
  <c r="AP120" i="1"/>
  <c r="AQ120" i="1"/>
  <c r="AK121" i="1"/>
  <c r="AL121" i="1"/>
  <c r="AM121" i="1"/>
  <c r="AN121" i="1"/>
  <c r="AO121" i="1"/>
  <c r="AP121" i="1"/>
  <c r="AQ121" i="1"/>
  <c r="AK122" i="1"/>
  <c r="AL122" i="1"/>
  <c r="AM122" i="1"/>
  <c r="AN122" i="1"/>
  <c r="AO122" i="1"/>
  <c r="AP122" i="1"/>
  <c r="AQ122" i="1"/>
  <c r="AK123" i="1"/>
  <c r="AL123" i="1"/>
  <c r="AM123" i="1"/>
  <c r="AN123" i="1"/>
  <c r="AO123" i="1"/>
  <c r="AP123" i="1"/>
  <c r="AQ123" i="1"/>
  <c r="AK127" i="1"/>
  <c r="AQ127" i="1"/>
  <c r="AK129" i="1"/>
  <c r="AP129" i="1"/>
  <c r="AQ129" i="1"/>
  <c r="AK130" i="1"/>
  <c r="AL130" i="1"/>
  <c r="AM130" i="1"/>
  <c r="AN130" i="1"/>
  <c r="AO130" i="1"/>
  <c r="AP130" i="1"/>
  <c r="AQ130" i="1"/>
  <c r="AK131" i="1"/>
  <c r="AL131" i="1"/>
  <c r="AM131" i="1"/>
  <c r="AN131" i="1"/>
  <c r="AO131" i="1"/>
  <c r="AP131" i="1"/>
  <c r="AQ131" i="1"/>
  <c r="AK132" i="1"/>
  <c r="AL132" i="1"/>
  <c r="AM132" i="1"/>
  <c r="AN132" i="1"/>
  <c r="AO132" i="1"/>
  <c r="AP132" i="1"/>
  <c r="AQ132" i="1"/>
  <c r="AK133" i="1"/>
  <c r="AP133" i="1"/>
  <c r="AQ133" i="1"/>
  <c r="AK135" i="1"/>
  <c r="AL135" i="1"/>
  <c r="AM135" i="1"/>
  <c r="AN135" i="1"/>
  <c r="AO135" i="1"/>
  <c r="AP135" i="1"/>
  <c r="AQ135" i="1"/>
  <c r="AK136" i="1"/>
  <c r="AK137" i="1"/>
  <c r="AQ137" i="1"/>
  <c r="AK139" i="1"/>
  <c r="AL139" i="1"/>
  <c r="AM139" i="1"/>
  <c r="AN139" i="1"/>
  <c r="AO139" i="1"/>
  <c r="AP139" i="1"/>
  <c r="AQ139" i="1"/>
  <c r="AK140" i="1"/>
  <c r="AL140" i="1"/>
  <c r="AM140" i="1"/>
  <c r="AN140" i="1"/>
  <c r="AO140" i="1"/>
  <c r="AP140" i="1"/>
  <c r="AQ140" i="1"/>
  <c r="AK141" i="1"/>
  <c r="AL141" i="1"/>
  <c r="AM141" i="1"/>
  <c r="AN141" i="1"/>
  <c r="AO141" i="1"/>
  <c r="AP141" i="1"/>
  <c r="AQ141" i="1"/>
  <c r="AK142" i="1"/>
  <c r="AL142" i="1"/>
  <c r="AM142" i="1"/>
  <c r="AN142" i="1"/>
  <c r="AO142" i="1"/>
  <c r="AP142" i="1"/>
  <c r="AQ142" i="1"/>
  <c r="AK143" i="1"/>
  <c r="AL143" i="1"/>
  <c r="AM143" i="1"/>
  <c r="AN143" i="1"/>
  <c r="AO143" i="1"/>
  <c r="AP143" i="1"/>
  <c r="AQ143" i="1"/>
  <c r="AK145" i="1"/>
  <c r="AL145" i="1"/>
  <c r="AM145" i="1"/>
  <c r="AN145" i="1"/>
  <c r="AO145" i="1"/>
  <c r="AP145" i="1"/>
  <c r="AQ145" i="1"/>
  <c r="AK146" i="1"/>
  <c r="AL146" i="1"/>
  <c r="AM146" i="1"/>
  <c r="AN146" i="1"/>
  <c r="AO146" i="1"/>
  <c r="AP146" i="1"/>
  <c r="AQ146" i="1"/>
  <c r="AQ147" i="1"/>
  <c r="AK148" i="1"/>
  <c r="AQ148" i="1"/>
  <c r="AO149" i="1"/>
  <c r="AQ151" i="1"/>
  <c r="AK152" i="1"/>
  <c r="AL152" i="1"/>
  <c r="AM152" i="1"/>
  <c r="AN152" i="1"/>
  <c r="AO152" i="1"/>
  <c r="AP152" i="1"/>
  <c r="AQ152" i="1"/>
  <c r="AK153" i="1"/>
  <c r="AL153" i="1"/>
  <c r="AM153" i="1"/>
  <c r="AN153" i="1"/>
  <c r="AO153" i="1"/>
  <c r="AP153" i="1"/>
  <c r="AQ153" i="1"/>
  <c r="AK154" i="1"/>
  <c r="AL154" i="1"/>
  <c r="AM154" i="1"/>
  <c r="AN154" i="1"/>
  <c r="AO154" i="1"/>
  <c r="AP154" i="1"/>
  <c r="AQ154" i="1"/>
  <c r="AK155" i="1"/>
  <c r="AL155" i="1"/>
  <c r="AM155" i="1"/>
  <c r="AN155" i="1"/>
  <c r="AO155" i="1"/>
  <c r="AP155" i="1"/>
  <c r="AQ155" i="1"/>
  <c r="AK157" i="1"/>
  <c r="AL157" i="1"/>
  <c r="AM157" i="1"/>
  <c r="AN157" i="1"/>
  <c r="AO157" i="1"/>
  <c r="AP157" i="1"/>
  <c r="AQ157" i="1"/>
  <c r="AK158" i="1"/>
  <c r="AL158" i="1"/>
  <c r="AM158" i="1"/>
  <c r="AN158" i="1"/>
  <c r="AO158" i="1"/>
  <c r="AP158" i="1"/>
  <c r="AQ158" i="1"/>
  <c r="AK160" i="1"/>
  <c r="AL160" i="1"/>
  <c r="AM160" i="1"/>
  <c r="AN160" i="1"/>
  <c r="AO160" i="1"/>
  <c r="AP160" i="1"/>
  <c r="AQ160" i="1"/>
  <c r="AK161" i="1"/>
  <c r="AQ161" i="1"/>
  <c r="AP162" i="1"/>
  <c r="AQ162" i="1"/>
  <c r="AK163" i="1"/>
  <c r="AL163" i="1"/>
  <c r="AM163" i="1"/>
  <c r="AN163" i="1"/>
  <c r="AO163" i="1"/>
  <c r="AP163" i="1"/>
  <c r="AQ163" i="1"/>
  <c r="AK164" i="1"/>
  <c r="AL164" i="1"/>
  <c r="AM164" i="1"/>
  <c r="AO164" i="1"/>
  <c r="AP164" i="1"/>
  <c r="AQ164" i="1"/>
  <c r="AK165" i="1"/>
  <c r="AL165" i="1"/>
  <c r="AM165" i="1"/>
  <c r="AN165" i="1"/>
  <c r="AO165" i="1"/>
  <c r="AP165" i="1"/>
  <c r="AQ165" i="1"/>
  <c r="AK166" i="1"/>
  <c r="AL166" i="1"/>
  <c r="AM166" i="1"/>
  <c r="AN166" i="1"/>
  <c r="AO166" i="1"/>
  <c r="AP166" i="1"/>
  <c r="AQ166" i="1"/>
  <c r="AK167" i="1"/>
  <c r="AL167" i="1"/>
  <c r="AM167" i="1"/>
  <c r="AN167" i="1"/>
  <c r="AO167" i="1"/>
  <c r="AP167" i="1"/>
  <c r="AQ167" i="1"/>
  <c r="AK168" i="1"/>
  <c r="AL168" i="1"/>
  <c r="AM168" i="1"/>
  <c r="AN168" i="1"/>
  <c r="AO168" i="1"/>
  <c r="AP168" i="1"/>
  <c r="AQ168" i="1"/>
  <c r="AK169" i="1"/>
  <c r="AQ169" i="1"/>
  <c r="AK170" i="1"/>
  <c r="AL170" i="1"/>
  <c r="AQ170" i="1"/>
  <c r="AK171" i="1"/>
  <c r="AQ171" i="1"/>
  <c r="AK172" i="1"/>
  <c r="AL172" i="1"/>
  <c r="AM172" i="1"/>
  <c r="AN172" i="1"/>
  <c r="AO172" i="1"/>
  <c r="AP172" i="1"/>
  <c r="AQ172" i="1"/>
  <c r="AK173" i="1"/>
  <c r="AL173" i="1"/>
  <c r="AM173" i="1"/>
  <c r="AN173" i="1"/>
  <c r="AO173" i="1"/>
  <c r="AP173" i="1"/>
  <c r="AQ173" i="1"/>
  <c r="AK174" i="1"/>
  <c r="AK175" i="1"/>
  <c r="AL175" i="1"/>
  <c r="AM175" i="1"/>
  <c r="AN175" i="1"/>
  <c r="AO175" i="1"/>
  <c r="AP175" i="1"/>
  <c r="AQ175" i="1"/>
  <c r="AK176" i="1"/>
  <c r="AL176" i="1"/>
  <c r="AM176" i="1"/>
  <c r="AN176" i="1"/>
  <c r="AO176" i="1"/>
  <c r="AP176" i="1"/>
  <c r="AQ176" i="1"/>
  <c r="AK177" i="1"/>
  <c r="AL177" i="1"/>
  <c r="AM177" i="1"/>
  <c r="AN177" i="1"/>
  <c r="AO177" i="1"/>
  <c r="AP177" i="1"/>
  <c r="AQ177" i="1"/>
  <c r="AK178" i="1"/>
  <c r="AL178" i="1"/>
  <c r="AM178" i="1"/>
  <c r="AN178" i="1"/>
  <c r="AO178" i="1"/>
  <c r="AP178" i="1"/>
  <c r="AQ178" i="1"/>
  <c r="AK180" i="1"/>
  <c r="AQ180" i="1"/>
  <c r="AK181" i="1"/>
  <c r="AL181" i="1"/>
  <c r="AM181" i="1"/>
  <c r="AN181" i="1"/>
  <c r="AO181" i="1"/>
  <c r="AP181" i="1"/>
  <c r="AQ181" i="1"/>
  <c r="AK182" i="1"/>
  <c r="AK183" i="1"/>
  <c r="AL183" i="1"/>
  <c r="AM183" i="1"/>
  <c r="AN183" i="1"/>
  <c r="AO183" i="1"/>
  <c r="AP183" i="1"/>
  <c r="AQ183" i="1"/>
  <c r="AK185" i="1"/>
  <c r="AL185" i="1"/>
  <c r="AM185" i="1"/>
  <c r="AN185" i="1"/>
  <c r="AO185" i="1"/>
  <c r="AP185" i="1"/>
  <c r="AQ185" i="1"/>
  <c r="AK186" i="1"/>
  <c r="AL186" i="1"/>
  <c r="AM186" i="1"/>
  <c r="AN186" i="1"/>
  <c r="AO186" i="1"/>
  <c r="AP186" i="1"/>
  <c r="AQ186" i="1"/>
  <c r="AK187" i="1"/>
  <c r="AL187" i="1"/>
  <c r="AM187" i="1"/>
  <c r="AN187" i="1"/>
  <c r="AO187" i="1"/>
  <c r="AP187" i="1"/>
  <c r="AQ187" i="1"/>
  <c r="AK188" i="1"/>
  <c r="AL188" i="1"/>
  <c r="AM188" i="1"/>
  <c r="AN188" i="1"/>
  <c r="AO188" i="1"/>
  <c r="AP188" i="1"/>
  <c r="AQ188" i="1"/>
  <c r="AK189" i="1"/>
  <c r="AL189" i="1"/>
  <c r="AM189" i="1"/>
  <c r="AN189" i="1"/>
  <c r="AO189" i="1"/>
  <c r="AP189" i="1"/>
  <c r="AQ189" i="1"/>
  <c r="AK190" i="1"/>
  <c r="AL190" i="1"/>
  <c r="AM190" i="1"/>
  <c r="AN190" i="1"/>
  <c r="AO190" i="1"/>
  <c r="AP190" i="1"/>
  <c r="AQ190" i="1"/>
  <c r="AK191" i="1"/>
  <c r="AL191" i="1"/>
  <c r="AM191" i="1"/>
  <c r="AN191" i="1"/>
  <c r="AO191" i="1"/>
  <c r="AP191" i="1"/>
  <c r="AQ191" i="1"/>
  <c r="AK192" i="1"/>
  <c r="AO192" i="1"/>
  <c r="AP192" i="1"/>
  <c r="AQ192" i="1"/>
  <c r="AK193" i="1"/>
  <c r="AL193" i="1"/>
  <c r="AM193" i="1"/>
  <c r="AN193" i="1"/>
  <c r="AO193" i="1"/>
  <c r="AP193" i="1"/>
  <c r="AQ193" i="1"/>
  <c r="AK194" i="1"/>
  <c r="AL194" i="1"/>
  <c r="AM194" i="1"/>
  <c r="AN194" i="1"/>
  <c r="AO194" i="1"/>
  <c r="AP194" i="1"/>
  <c r="AQ194" i="1"/>
  <c r="AK195" i="1"/>
  <c r="AL195" i="1"/>
  <c r="AM195" i="1"/>
  <c r="AN195" i="1"/>
  <c r="AO195" i="1"/>
  <c r="AP195" i="1"/>
  <c r="AQ195" i="1"/>
  <c r="AK196" i="1"/>
  <c r="AN196" i="1"/>
  <c r="AO196" i="1"/>
  <c r="AP196" i="1"/>
  <c r="AQ196" i="1"/>
  <c r="BI94" i="1" l="1"/>
  <c r="AX94" i="1"/>
  <c r="AY94" i="1"/>
  <c r="AZ94" i="1"/>
  <c r="BA94" i="1"/>
  <c r="BB94" i="1"/>
  <c r="BC94" i="1"/>
  <c r="BE94" i="1"/>
  <c r="BF94" i="1"/>
  <c r="W94" i="1"/>
  <c r="X94" i="1"/>
  <c r="Y94" i="1"/>
  <c r="AL94" i="1" s="1"/>
  <c r="Z94" i="1"/>
  <c r="AA94" i="1"/>
  <c r="AM94" i="1" s="1"/>
  <c r="AB94" i="1"/>
  <c r="AC94" i="1"/>
  <c r="AN94" i="1" s="1"/>
  <c r="AD94" i="1"/>
  <c r="AE94" i="1"/>
  <c r="AO94" i="1" s="1"/>
  <c r="AF94" i="1"/>
  <c r="AG94" i="1"/>
  <c r="AP94" i="1" s="1"/>
  <c r="AH94" i="1"/>
  <c r="AI94" i="1"/>
  <c r="AJ94" i="1"/>
  <c r="BD94" i="1" l="1"/>
  <c r="BI187" i="1"/>
  <c r="BI65" i="1"/>
  <c r="BI186" i="1"/>
  <c r="BI68" i="1"/>
  <c r="BI145" i="1"/>
  <c r="BI123" i="1"/>
  <c r="BI173" i="1"/>
  <c r="AX187" i="1"/>
  <c r="AY187" i="1"/>
  <c r="AZ187" i="1"/>
  <c r="BA187" i="1"/>
  <c r="BB187" i="1"/>
  <c r="BC187" i="1"/>
  <c r="BE187" i="1"/>
  <c r="BF187" i="1"/>
  <c r="AX65" i="1"/>
  <c r="AY65" i="1"/>
  <c r="AZ65" i="1"/>
  <c r="BA65" i="1"/>
  <c r="BB65" i="1"/>
  <c r="BC65" i="1"/>
  <c r="BE65" i="1"/>
  <c r="BF65" i="1"/>
  <c r="AX186" i="1"/>
  <c r="AY186" i="1"/>
  <c r="AZ186" i="1"/>
  <c r="BA186" i="1"/>
  <c r="BB186" i="1"/>
  <c r="BC186" i="1"/>
  <c r="BE186" i="1"/>
  <c r="BF186" i="1"/>
  <c r="AX68" i="1"/>
  <c r="AY68" i="1"/>
  <c r="AZ68" i="1"/>
  <c r="BA68" i="1"/>
  <c r="BB68" i="1"/>
  <c r="BC68" i="1"/>
  <c r="BE68" i="1"/>
  <c r="BF68" i="1"/>
  <c r="AX145" i="1"/>
  <c r="AY145" i="1"/>
  <c r="AZ145" i="1"/>
  <c r="BA145" i="1"/>
  <c r="BB145" i="1"/>
  <c r="BC145" i="1"/>
  <c r="BE145" i="1"/>
  <c r="BF145" i="1"/>
  <c r="AX123" i="1"/>
  <c r="AY123" i="1"/>
  <c r="AZ123" i="1"/>
  <c r="BA123" i="1"/>
  <c r="BB123" i="1"/>
  <c r="BC123" i="1"/>
  <c r="BE123" i="1"/>
  <c r="BF123" i="1"/>
  <c r="AX173" i="1"/>
  <c r="AY173" i="1"/>
  <c r="AZ173" i="1"/>
  <c r="BA173" i="1"/>
  <c r="BB173" i="1"/>
  <c r="BC173" i="1"/>
  <c r="BE173" i="1"/>
  <c r="BF173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W196" i="1"/>
  <c r="X196" i="1"/>
  <c r="Y196" i="1"/>
  <c r="Z196" i="1"/>
  <c r="AA196" i="1"/>
  <c r="AM196" i="1" s="1"/>
  <c r="AB196" i="1"/>
  <c r="AC196" i="1"/>
  <c r="AD196" i="1"/>
  <c r="AG196" i="1"/>
  <c r="AH196" i="1"/>
  <c r="AI196" i="1"/>
  <c r="AJ196" i="1"/>
  <c r="W187" i="1"/>
  <c r="X187" i="1"/>
  <c r="Y187" i="1"/>
  <c r="Z187" i="1"/>
  <c r="AA187" i="1"/>
  <c r="AB187" i="1"/>
  <c r="AC187" i="1"/>
  <c r="AD187" i="1"/>
  <c r="AG187" i="1"/>
  <c r="AH187" i="1"/>
  <c r="AI187" i="1"/>
  <c r="AJ187" i="1"/>
  <c r="W65" i="1"/>
  <c r="X65" i="1"/>
  <c r="Y65" i="1"/>
  <c r="Z65" i="1"/>
  <c r="AA65" i="1"/>
  <c r="AB65" i="1"/>
  <c r="AC65" i="1"/>
  <c r="AD65" i="1"/>
  <c r="AG65" i="1"/>
  <c r="AH65" i="1"/>
  <c r="AI65" i="1"/>
  <c r="AJ6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W68" i="1"/>
  <c r="X68" i="1"/>
  <c r="Y68" i="1"/>
  <c r="Z68" i="1"/>
  <c r="AA68" i="1"/>
  <c r="AB68" i="1"/>
  <c r="AC68" i="1"/>
  <c r="AD68" i="1"/>
  <c r="AG68" i="1"/>
  <c r="AH68" i="1"/>
  <c r="AI68" i="1"/>
  <c r="AJ68" i="1"/>
  <c r="W145" i="1"/>
  <c r="X145" i="1"/>
  <c r="Y145" i="1"/>
  <c r="Z145" i="1"/>
  <c r="AA145" i="1"/>
  <c r="AB145" i="1"/>
  <c r="AC145" i="1"/>
  <c r="AD145" i="1"/>
  <c r="AG145" i="1"/>
  <c r="AH145" i="1"/>
  <c r="AI145" i="1"/>
  <c r="AJ145" i="1"/>
  <c r="W123" i="1"/>
  <c r="X123" i="1"/>
  <c r="Y123" i="1"/>
  <c r="Z123" i="1"/>
  <c r="AA123" i="1"/>
  <c r="AB123" i="1"/>
  <c r="AC123" i="1"/>
  <c r="AD123" i="1"/>
  <c r="AG123" i="1"/>
  <c r="AH123" i="1"/>
  <c r="AI123" i="1"/>
  <c r="AJ123" i="1"/>
  <c r="W173" i="1"/>
  <c r="X173" i="1"/>
  <c r="Y173" i="1"/>
  <c r="Z173" i="1"/>
  <c r="AA173" i="1"/>
  <c r="AB173" i="1"/>
  <c r="AC173" i="1"/>
  <c r="AD173" i="1"/>
  <c r="AG173" i="1"/>
  <c r="AH173" i="1"/>
  <c r="AI173" i="1"/>
  <c r="AJ173" i="1"/>
  <c r="AL196" i="1" l="1"/>
  <c r="BD173" i="1"/>
  <c r="BD123" i="1"/>
  <c r="BD145" i="1"/>
  <c r="BD68" i="1"/>
  <c r="BD186" i="1"/>
  <c r="BD65" i="1"/>
  <c r="BD187" i="1"/>
  <c r="BI134" i="1"/>
  <c r="BB134" i="1"/>
  <c r="BC134" i="1"/>
  <c r="BE134" i="1"/>
  <c r="BF134" i="1"/>
  <c r="AX134" i="1"/>
  <c r="AY134" i="1"/>
  <c r="AZ134" i="1"/>
  <c r="BA134" i="1"/>
  <c r="W134" i="1"/>
  <c r="AK134" i="1" s="1"/>
  <c r="X134" i="1"/>
  <c r="Y134" i="1"/>
  <c r="AL134" i="1" s="1"/>
  <c r="Z134" i="1"/>
  <c r="AA134" i="1"/>
  <c r="AM134" i="1" s="1"/>
  <c r="AB134" i="1"/>
  <c r="AC134" i="1"/>
  <c r="AN134" i="1" s="1"/>
  <c r="AD134" i="1"/>
  <c r="AE134" i="1"/>
  <c r="AO134" i="1" s="1"/>
  <c r="AF134" i="1"/>
  <c r="AG134" i="1"/>
  <c r="AP134" i="1" s="1"/>
  <c r="AH134" i="1"/>
  <c r="AI134" i="1"/>
  <c r="AQ134" i="1" s="1"/>
  <c r="AJ134" i="1"/>
  <c r="BD134" i="1" l="1"/>
  <c r="AY76" i="1"/>
  <c r="AZ76" i="1"/>
  <c r="BA76" i="1"/>
  <c r="BB76" i="1"/>
  <c r="BC76" i="1"/>
  <c r="BE76" i="1"/>
  <c r="BD76" i="1" l="1"/>
  <c r="BI76" i="1"/>
  <c r="W76" i="1"/>
  <c r="X76" i="1"/>
  <c r="Y76" i="1"/>
  <c r="AL76" i="1" s="1"/>
  <c r="Z76" i="1"/>
  <c r="AA76" i="1"/>
  <c r="AB76" i="1"/>
  <c r="AC76" i="1"/>
  <c r="AN76" i="1" s="1"/>
  <c r="AD76" i="1"/>
  <c r="AE76" i="1"/>
  <c r="AF76" i="1"/>
  <c r="AG76" i="1"/>
  <c r="AP76" i="1" s="1"/>
  <c r="AH76" i="1"/>
  <c r="AI76" i="1"/>
  <c r="AJ76" i="1"/>
  <c r="AX76" i="1"/>
  <c r="BF76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6" i="1"/>
  <c r="BF67" i="1"/>
  <c r="BF69" i="1"/>
  <c r="BF70" i="1"/>
  <c r="BF71" i="1"/>
  <c r="BF72" i="1"/>
  <c r="BF73" i="1"/>
  <c r="BF74" i="1"/>
  <c r="BF75" i="1"/>
  <c r="BF77" i="1"/>
  <c r="BF78" i="1"/>
  <c r="BF79" i="1"/>
  <c r="BF80" i="1"/>
  <c r="BF81" i="1"/>
  <c r="BF82" i="1"/>
  <c r="BF83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4" i="1"/>
  <c r="BF125" i="1"/>
  <c r="BF126" i="1"/>
  <c r="BF127" i="1"/>
  <c r="BF128" i="1"/>
  <c r="BF129" i="1"/>
  <c r="BF130" i="1"/>
  <c r="BF131" i="1"/>
  <c r="BF132" i="1"/>
  <c r="BF133" i="1"/>
  <c r="BF135" i="1"/>
  <c r="BF136" i="1"/>
  <c r="BF137" i="1"/>
  <c r="BF138" i="1"/>
  <c r="BF139" i="1"/>
  <c r="BF140" i="1"/>
  <c r="BF141" i="1"/>
  <c r="BF142" i="1"/>
  <c r="BF143" i="1"/>
  <c r="BF144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8" i="1"/>
  <c r="BF189" i="1"/>
  <c r="BF190" i="1"/>
  <c r="BF191" i="1"/>
  <c r="BF192" i="1"/>
  <c r="BF193" i="1"/>
  <c r="BF194" i="1"/>
  <c r="BF195" i="1"/>
  <c r="BF196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C41" i="1"/>
  <c r="AN41" i="1" s="1"/>
  <c r="AD41" i="1"/>
  <c r="AE41" i="1"/>
  <c r="AF41" i="1"/>
  <c r="AG41" i="1"/>
  <c r="AP41" i="1" s="1"/>
  <c r="AH41" i="1"/>
  <c r="AI41" i="1"/>
  <c r="AJ41" i="1"/>
  <c r="AQ41" i="1" l="1"/>
  <c r="AO41" i="1"/>
  <c r="AM41" i="1"/>
  <c r="AK41" i="1"/>
  <c r="AQ76" i="1"/>
  <c r="AO76" i="1"/>
  <c r="AM76" i="1"/>
  <c r="AK76" i="1"/>
  <c r="BD41" i="1"/>
  <c r="BI14" i="1"/>
  <c r="AX14" i="1"/>
  <c r="AY14" i="1"/>
  <c r="AZ14" i="1"/>
  <c r="BA14" i="1"/>
  <c r="BB14" i="1"/>
  <c r="BC14" i="1"/>
  <c r="BE14" i="1"/>
  <c r="W14" i="1"/>
  <c r="X14" i="1"/>
  <c r="Y14" i="1"/>
  <c r="AL14" i="1" s="1"/>
  <c r="Z14" i="1"/>
  <c r="AA14" i="1"/>
  <c r="AB14" i="1"/>
  <c r="AC14" i="1"/>
  <c r="AN14" i="1" s="1"/>
  <c r="AD14" i="1"/>
  <c r="AE14" i="1"/>
  <c r="AF14" i="1"/>
  <c r="AG14" i="1"/>
  <c r="AP14" i="1" s="1"/>
  <c r="AH14" i="1"/>
  <c r="AI14" i="1"/>
  <c r="AJ14" i="1"/>
  <c r="BI92" i="1"/>
  <c r="AX92" i="1"/>
  <c r="AY92" i="1"/>
  <c r="AZ92" i="1"/>
  <c r="BA92" i="1"/>
  <c r="BB92" i="1"/>
  <c r="BC92" i="1"/>
  <c r="BE92" i="1"/>
  <c r="AQ14" i="1" l="1"/>
  <c r="AO14" i="1"/>
  <c r="AM14" i="1"/>
  <c r="AK14" i="1"/>
  <c r="BD92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6" i="1"/>
  <c r="BI67" i="1"/>
  <c r="BI69" i="1"/>
  <c r="BI70" i="1"/>
  <c r="BI71" i="1"/>
  <c r="BI72" i="1"/>
  <c r="BI73" i="1"/>
  <c r="BI74" i="1"/>
  <c r="BI75" i="1"/>
  <c r="BI77" i="1"/>
  <c r="BI78" i="1"/>
  <c r="BI79" i="1"/>
  <c r="BI80" i="1"/>
  <c r="BI81" i="1"/>
  <c r="BI82" i="1"/>
  <c r="BI83" i="1"/>
  <c r="BI85" i="1"/>
  <c r="BI86" i="1"/>
  <c r="BI87" i="1"/>
  <c r="BI88" i="1"/>
  <c r="BI89" i="1"/>
  <c r="BI90" i="1"/>
  <c r="BI91" i="1"/>
  <c r="BI93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4" i="1"/>
  <c r="BI125" i="1"/>
  <c r="BI126" i="1"/>
  <c r="BI127" i="1"/>
  <c r="BI128" i="1"/>
  <c r="BI129" i="1"/>
  <c r="BI130" i="1"/>
  <c r="BI131" i="1"/>
  <c r="BI132" i="1"/>
  <c r="BI133" i="1"/>
  <c r="BI135" i="1"/>
  <c r="BI136" i="1"/>
  <c r="BI137" i="1"/>
  <c r="BI138" i="1"/>
  <c r="BI139" i="1"/>
  <c r="BI140" i="1"/>
  <c r="BI141" i="1"/>
  <c r="BI142" i="1"/>
  <c r="BI143" i="1"/>
  <c r="BI144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8" i="1"/>
  <c r="BI189" i="1"/>
  <c r="BI190" i="1"/>
  <c r="BI191" i="1"/>
  <c r="BI192" i="1"/>
  <c r="BI193" i="1"/>
  <c r="BI194" i="1"/>
  <c r="BI195" i="1"/>
  <c r="BI196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3" i="1"/>
  <c r="AY93" i="1"/>
  <c r="AZ93" i="1"/>
  <c r="BA93" i="1"/>
  <c r="BB93" i="1"/>
  <c r="BC93" i="1"/>
  <c r="BE93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AX196" i="1"/>
  <c r="AY196" i="1"/>
  <c r="AZ196" i="1"/>
  <c r="BA196" i="1"/>
  <c r="BB196" i="1"/>
  <c r="BC196" i="1"/>
  <c r="BE196" i="1"/>
  <c r="W3" i="1"/>
  <c r="AK3" i="1" s="1"/>
  <c r="X3" i="1"/>
  <c r="Y3" i="1"/>
  <c r="Z3" i="1"/>
  <c r="AA3" i="1"/>
  <c r="AM3" i="1" s="1"/>
  <c r="AB3" i="1"/>
  <c r="AC3" i="1"/>
  <c r="AD3" i="1"/>
  <c r="AE3" i="1"/>
  <c r="AO3" i="1" s="1"/>
  <c r="AF3" i="1"/>
  <c r="AG3" i="1"/>
  <c r="AH3" i="1"/>
  <c r="AI3" i="1"/>
  <c r="AQ3" i="1" s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8" i="1"/>
  <c r="X8" i="1"/>
  <c r="Y8" i="1"/>
  <c r="AL8" i="1" s="1"/>
  <c r="Z8" i="1"/>
  <c r="AA8" i="1"/>
  <c r="AB8" i="1"/>
  <c r="AC8" i="1"/>
  <c r="AN8" i="1" s="1"/>
  <c r="AD8" i="1"/>
  <c r="AE8" i="1"/>
  <c r="AF8" i="1"/>
  <c r="AG8" i="1"/>
  <c r="AP8" i="1" s="1"/>
  <c r="AH8" i="1"/>
  <c r="AI8" i="1"/>
  <c r="AJ8" i="1"/>
  <c r="W9" i="1"/>
  <c r="AK9" i="1" s="1"/>
  <c r="X9" i="1"/>
  <c r="Y9" i="1"/>
  <c r="Z9" i="1"/>
  <c r="AA9" i="1"/>
  <c r="AM9" i="1" s="1"/>
  <c r="AB9" i="1"/>
  <c r="AC9" i="1"/>
  <c r="AD9" i="1"/>
  <c r="AE9" i="1"/>
  <c r="AO9" i="1" s="1"/>
  <c r="AF9" i="1"/>
  <c r="AG9" i="1"/>
  <c r="AH9" i="1"/>
  <c r="AI9" i="1"/>
  <c r="AQ9" i="1" s="1"/>
  <c r="AJ9" i="1"/>
  <c r="W10" i="1"/>
  <c r="X10" i="1"/>
  <c r="Y10" i="1"/>
  <c r="AL10" i="1" s="1"/>
  <c r="Z10" i="1"/>
  <c r="AA10" i="1"/>
  <c r="AB10" i="1"/>
  <c r="AC10" i="1"/>
  <c r="AN10" i="1" s="1"/>
  <c r="AD10" i="1"/>
  <c r="AE10" i="1"/>
  <c r="AF10" i="1"/>
  <c r="AG10" i="1"/>
  <c r="AP10" i="1" s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6" i="1"/>
  <c r="X16" i="1"/>
  <c r="Y16" i="1"/>
  <c r="Z16" i="1"/>
  <c r="AA16" i="1"/>
  <c r="AM16" i="1" s="1"/>
  <c r="AB16" i="1"/>
  <c r="AC16" i="1"/>
  <c r="AD16" i="1"/>
  <c r="AE16" i="1"/>
  <c r="AO16" i="1" s="1"/>
  <c r="AF16" i="1"/>
  <c r="AG16" i="1"/>
  <c r="AH16" i="1"/>
  <c r="AI16" i="1"/>
  <c r="AJ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AK18" i="1" s="1"/>
  <c r="X18" i="1"/>
  <c r="Y18" i="1"/>
  <c r="Z18" i="1"/>
  <c r="AA18" i="1"/>
  <c r="AM18" i="1" s="1"/>
  <c r="AB18" i="1"/>
  <c r="AC18" i="1"/>
  <c r="AD18" i="1"/>
  <c r="AE18" i="1"/>
  <c r="AO18" i="1" s="1"/>
  <c r="AF18" i="1"/>
  <c r="AG18" i="1"/>
  <c r="AH18" i="1"/>
  <c r="AI18" i="1"/>
  <c r="AQ18" i="1" s="1"/>
  <c r="AJ18" i="1"/>
  <c r="W19" i="1"/>
  <c r="X19" i="1"/>
  <c r="Y19" i="1"/>
  <c r="AL19" i="1" s="1"/>
  <c r="Z19" i="1"/>
  <c r="AA19" i="1"/>
  <c r="AB19" i="1"/>
  <c r="AC19" i="1"/>
  <c r="AN19" i="1" s="1"/>
  <c r="AD19" i="1"/>
  <c r="AE19" i="1"/>
  <c r="AF19" i="1"/>
  <c r="AG19" i="1"/>
  <c r="AP19" i="1" s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AL21" i="1" s="1"/>
  <c r="Z21" i="1"/>
  <c r="AA21" i="1"/>
  <c r="AB21" i="1"/>
  <c r="AC21" i="1"/>
  <c r="AN21" i="1" s="1"/>
  <c r="AD21" i="1"/>
  <c r="AE21" i="1"/>
  <c r="AF21" i="1"/>
  <c r="AG21" i="1"/>
  <c r="AP21" i="1" s="1"/>
  <c r="AH21" i="1"/>
  <c r="AI21" i="1"/>
  <c r="AJ21" i="1"/>
  <c r="W22" i="1"/>
  <c r="AK22" i="1" s="1"/>
  <c r="X22" i="1"/>
  <c r="Y22" i="1"/>
  <c r="Z22" i="1"/>
  <c r="AA22" i="1"/>
  <c r="AM22" i="1" s="1"/>
  <c r="AB22" i="1"/>
  <c r="AC22" i="1"/>
  <c r="AD22" i="1"/>
  <c r="AE22" i="1"/>
  <c r="AO22" i="1" s="1"/>
  <c r="AF22" i="1"/>
  <c r="AG22" i="1"/>
  <c r="AH22" i="1"/>
  <c r="AI22" i="1"/>
  <c r="AQ22" i="1" s="1"/>
  <c r="AJ22" i="1"/>
  <c r="W23" i="1"/>
  <c r="X23" i="1"/>
  <c r="Y23" i="1"/>
  <c r="AL23" i="1" s="1"/>
  <c r="Z23" i="1"/>
  <c r="AA23" i="1"/>
  <c r="AB23" i="1"/>
  <c r="AC23" i="1"/>
  <c r="AN23" i="1" s="1"/>
  <c r="AD23" i="1"/>
  <c r="AE23" i="1"/>
  <c r="AF23" i="1"/>
  <c r="AG23" i="1"/>
  <c r="AP23" i="1" s="1"/>
  <c r="AH23" i="1"/>
  <c r="AI23" i="1"/>
  <c r="AJ23" i="1"/>
  <c r="W24" i="1"/>
  <c r="X24" i="1"/>
  <c r="Y24" i="1"/>
  <c r="Z24" i="1"/>
  <c r="AA24" i="1"/>
  <c r="AM24" i="1" s="1"/>
  <c r="AB24" i="1"/>
  <c r="AC24" i="1"/>
  <c r="AD24" i="1"/>
  <c r="AE24" i="1"/>
  <c r="AO24" i="1" s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P25" i="1" s="1"/>
  <c r="AH25" i="1"/>
  <c r="AI25" i="1"/>
  <c r="AJ25" i="1"/>
  <c r="W26" i="1"/>
  <c r="X26" i="1"/>
  <c r="Y26" i="1"/>
  <c r="Z26" i="1"/>
  <c r="AA26" i="1"/>
  <c r="AB26" i="1"/>
  <c r="AC26" i="1"/>
  <c r="AD26" i="1"/>
  <c r="AE26" i="1"/>
  <c r="AO26" i="1" s="1"/>
  <c r="AF26" i="1"/>
  <c r="AG26" i="1"/>
  <c r="AH26" i="1"/>
  <c r="AI26" i="1"/>
  <c r="AQ26" i="1" s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34" i="1"/>
  <c r="X34" i="1"/>
  <c r="Y34" i="1"/>
  <c r="Z34" i="1"/>
  <c r="AA34" i="1"/>
  <c r="AM34" i="1" s="1"/>
  <c r="AB34" i="1"/>
  <c r="AC34" i="1"/>
  <c r="AD34" i="1"/>
  <c r="AE34" i="1"/>
  <c r="AO34" i="1" s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AK36" i="1" s="1"/>
  <c r="X36" i="1"/>
  <c r="Y36" i="1"/>
  <c r="Z36" i="1"/>
  <c r="AA36" i="1"/>
  <c r="AM36" i="1" s="1"/>
  <c r="AB36" i="1"/>
  <c r="AC36" i="1"/>
  <c r="AD36" i="1"/>
  <c r="AE36" i="1"/>
  <c r="AO36" i="1" s="1"/>
  <c r="AF36" i="1"/>
  <c r="AG36" i="1"/>
  <c r="AH36" i="1"/>
  <c r="AI36" i="1"/>
  <c r="AQ36" i="1" s="1"/>
  <c r="AJ36" i="1"/>
  <c r="W37" i="1"/>
  <c r="X37" i="1"/>
  <c r="Y37" i="1"/>
  <c r="AL37" i="1" s="1"/>
  <c r="Z37" i="1"/>
  <c r="AA37" i="1"/>
  <c r="AB37" i="1"/>
  <c r="AC37" i="1"/>
  <c r="AN37" i="1" s="1"/>
  <c r="AD37" i="1"/>
  <c r="AE37" i="1"/>
  <c r="AF37" i="1"/>
  <c r="AG37" i="1"/>
  <c r="AP37" i="1" s="1"/>
  <c r="AH37" i="1"/>
  <c r="AI37" i="1"/>
  <c r="AJ37" i="1"/>
  <c r="W38" i="1"/>
  <c r="X38" i="1"/>
  <c r="Y38" i="1"/>
  <c r="Z38" i="1"/>
  <c r="AA38" i="1"/>
  <c r="AM38" i="1" s="1"/>
  <c r="AB38" i="1"/>
  <c r="AC38" i="1"/>
  <c r="AD38" i="1"/>
  <c r="AE38" i="1"/>
  <c r="AO38" i="1" s="1"/>
  <c r="AF38" i="1"/>
  <c r="AG38" i="1"/>
  <c r="AH38" i="1"/>
  <c r="AI38" i="1"/>
  <c r="AJ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42" i="1"/>
  <c r="X42" i="1"/>
  <c r="Y42" i="1"/>
  <c r="Z42" i="1"/>
  <c r="AA42" i="1"/>
  <c r="AB42" i="1"/>
  <c r="AC42" i="1"/>
  <c r="AN42" i="1" s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AL44" i="1" s="1"/>
  <c r="Z44" i="1"/>
  <c r="AA44" i="1"/>
  <c r="AB44" i="1"/>
  <c r="AC44" i="1"/>
  <c r="AN44" i="1" s="1"/>
  <c r="AD44" i="1"/>
  <c r="AE44" i="1"/>
  <c r="AF44" i="1"/>
  <c r="AG44" i="1"/>
  <c r="AP44" i="1" s="1"/>
  <c r="AH44" i="1"/>
  <c r="AI44" i="1"/>
  <c r="AJ44" i="1"/>
  <c r="W45" i="1"/>
  <c r="AK45" i="1" s="1"/>
  <c r="X45" i="1"/>
  <c r="Y45" i="1"/>
  <c r="Z45" i="1"/>
  <c r="AA45" i="1"/>
  <c r="AB45" i="1"/>
  <c r="AC45" i="1"/>
  <c r="AD45" i="1"/>
  <c r="AE45" i="1"/>
  <c r="AO45" i="1" s="1"/>
  <c r="AF45" i="1"/>
  <c r="AG45" i="1"/>
  <c r="AH45" i="1"/>
  <c r="AI45" i="1"/>
  <c r="AJ45" i="1"/>
  <c r="W46" i="1"/>
  <c r="X46" i="1"/>
  <c r="Y46" i="1"/>
  <c r="AL46" i="1" s="1"/>
  <c r="Z46" i="1"/>
  <c r="AA46" i="1"/>
  <c r="AB46" i="1"/>
  <c r="AC46" i="1"/>
  <c r="AN46" i="1" s="1"/>
  <c r="AD46" i="1"/>
  <c r="AE46" i="1"/>
  <c r="AF46" i="1"/>
  <c r="AG46" i="1"/>
  <c r="AP46" i="1" s="1"/>
  <c r="AH46" i="1"/>
  <c r="AI46" i="1"/>
  <c r="AJ46" i="1"/>
  <c r="W48" i="1"/>
  <c r="X48" i="1"/>
  <c r="Y48" i="1"/>
  <c r="Z48" i="1"/>
  <c r="AA48" i="1"/>
  <c r="AM48" i="1" s="1"/>
  <c r="AB48" i="1"/>
  <c r="AC48" i="1"/>
  <c r="AD48" i="1"/>
  <c r="AE48" i="1"/>
  <c r="AO48" i="1" s="1"/>
  <c r="AF48" i="1"/>
  <c r="AG48" i="1"/>
  <c r="AH48" i="1"/>
  <c r="AI48" i="1"/>
  <c r="AJ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M50" i="1" s="1"/>
  <c r="AB50" i="1"/>
  <c r="AC50" i="1"/>
  <c r="AD50" i="1"/>
  <c r="AE50" i="1"/>
  <c r="AO50" i="1" s="1"/>
  <c r="AF50" i="1"/>
  <c r="AG50" i="1"/>
  <c r="AH50" i="1"/>
  <c r="AI50" i="1"/>
  <c r="AQ50" i="1" s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53" i="1"/>
  <c r="X53" i="1"/>
  <c r="Y53" i="1"/>
  <c r="AL53" i="1" s="1"/>
  <c r="Z53" i="1"/>
  <c r="AA53" i="1"/>
  <c r="AB53" i="1"/>
  <c r="AC53" i="1"/>
  <c r="AN53" i="1" s="1"/>
  <c r="AD53" i="1"/>
  <c r="AE53" i="1"/>
  <c r="AF53" i="1"/>
  <c r="AG53" i="1"/>
  <c r="AH53" i="1"/>
  <c r="AI53" i="1"/>
  <c r="AJ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M56" i="1" s="1"/>
  <c r="AB56" i="1"/>
  <c r="AC56" i="1"/>
  <c r="AD56" i="1"/>
  <c r="AE56" i="1"/>
  <c r="AO56" i="1" s="1"/>
  <c r="AF56" i="1"/>
  <c r="AG56" i="1"/>
  <c r="AH56" i="1"/>
  <c r="AI56" i="1"/>
  <c r="AQ56" i="1" s="1"/>
  <c r="AJ56" i="1"/>
  <c r="W57" i="1"/>
  <c r="X57" i="1"/>
  <c r="Y57" i="1"/>
  <c r="Z57" i="1"/>
  <c r="AA57" i="1"/>
  <c r="AB57" i="1"/>
  <c r="AC57" i="1"/>
  <c r="AN57" i="1" s="1"/>
  <c r="AD57" i="1"/>
  <c r="AE57" i="1"/>
  <c r="AF57" i="1"/>
  <c r="AG57" i="1"/>
  <c r="AH57" i="1"/>
  <c r="AI57" i="1"/>
  <c r="AJ57" i="1"/>
  <c r="W58" i="1"/>
  <c r="X58" i="1"/>
  <c r="Y58" i="1"/>
  <c r="Z58" i="1"/>
  <c r="AA58" i="1"/>
  <c r="AM58" i="1" s="1"/>
  <c r="AB58" i="1"/>
  <c r="AC58" i="1"/>
  <c r="AD58" i="1"/>
  <c r="AE58" i="1"/>
  <c r="AO58" i="1" s="1"/>
  <c r="AF58" i="1"/>
  <c r="AG58" i="1"/>
  <c r="AH58" i="1"/>
  <c r="AI58" i="1"/>
  <c r="AJ58" i="1"/>
  <c r="W59" i="1"/>
  <c r="X59" i="1"/>
  <c r="Y59" i="1"/>
  <c r="AL59" i="1" s="1"/>
  <c r="Z59" i="1"/>
  <c r="AA59" i="1"/>
  <c r="AB59" i="1"/>
  <c r="AC59" i="1"/>
  <c r="AN59" i="1" s="1"/>
  <c r="AD59" i="1"/>
  <c r="AE59" i="1"/>
  <c r="AF59" i="1"/>
  <c r="AG59" i="1"/>
  <c r="AP59" i="1" s="1"/>
  <c r="AH59" i="1"/>
  <c r="AI59" i="1"/>
  <c r="AJ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AL63" i="1" s="1"/>
  <c r="Z63" i="1"/>
  <c r="AA63" i="1"/>
  <c r="AB63" i="1"/>
  <c r="AC63" i="1"/>
  <c r="AN63" i="1" s="1"/>
  <c r="AD63" i="1"/>
  <c r="AE63" i="1"/>
  <c r="AF63" i="1"/>
  <c r="AG63" i="1"/>
  <c r="AP63" i="1" s="1"/>
  <c r="AH63" i="1"/>
  <c r="AI63" i="1"/>
  <c r="AJ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6" i="1"/>
  <c r="X66" i="1"/>
  <c r="Y66" i="1"/>
  <c r="AL66" i="1" s="1"/>
  <c r="Z66" i="1"/>
  <c r="AA66" i="1"/>
  <c r="AB66" i="1"/>
  <c r="AC66" i="1"/>
  <c r="AN66" i="1" s="1"/>
  <c r="AD66" i="1"/>
  <c r="AE66" i="1"/>
  <c r="AF66" i="1"/>
  <c r="AG66" i="1"/>
  <c r="AP66" i="1" s="1"/>
  <c r="AH66" i="1"/>
  <c r="AI66" i="1"/>
  <c r="AJ66" i="1"/>
  <c r="W67" i="1"/>
  <c r="X67" i="1"/>
  <c r="Y67" i="1"/>
  <c r="Z67" i="1"/>
  <c r="AA67" i="1"/>
  <c r="AM67" i="1" s="1"/>
  <c r="AB67" i="1"/>
  <c r="AC67" i="1"/>
  <c r="AD67" i="1"/>
  <c r="AE67" i="1"/>
  <c r="AO67" i="1" s="1"/>
  <c r="AF67" i="1"/>
  <c r="AG67" i="1"/>
  <c r="AH67" i="1"/>
  <c r="AI67" i="1"/>
  <c r="AJ6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W70" i="1"/>
  <c r="AK70" i="1" s="1"/>
  <c r="X70" i="1"/>
  <c r="Y70" i="1"/>
  <c r="Z70" i="1"/>
  <c r="AA70" i="1"/>
  <c r="AB70" i="1"/>
  <c r="AC70" i="1"/>
  <c r="AD70" i="1"/>
  <c r="AE70" i="1"/>
  <c r="AO70" i="1" s="1"/>
  <c r="AF70" i="1"/>
  <c r="AG70" i="1"/>
  <c r="AH70" i="1"/>
  <c r="AI70" i="1"/>
  <c r="AQ70" i="1" s="1"/>
  <c r="AJ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AK74" i="1" s="1"/>
  <c r="X74" i="1"/>
  <c r="Y74" i="1"/>
  <c r="Z74" i="1"/>
  <c r="AA74" i="1"/>
  <c r="AM74" i="1" s="1"/>
  <c r="AB74" i="1"/>
  <c r="AC74" i="1"/>
  <c r="AD74" i="1"/>
  <c r="AE74" i="1"/>
  <c r="AO74" i="1" s="1"/>
  <c r="AF74" i="1"/>
  <c r="AG74" i="1"/>
  <c r="AH74" i="1"/>
  <c r="AI74" i="1"/>
  <c r="AQ74" i="1" s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W77" i="1"/>
  <c r="X77" i="1"/>
  <c r="Y77" i="1"/>
  <c r="Z77" i="1"/>
  <c r="AA77" i="1"/>
  <c r="AM77" i="1" s="1"/>
  <c r="AB77" i="1"/>
  <c r="AC77" i="1"/>
  <c r="AD77" i="1"/>
  <c r="AE77" i="1"/>
  <c r="AO77" i="1" s="1"/>
  <c r="AF77" i="1"/>
  <c r="AG77" i="1"/>
  <c r="AH77" i="1"/>
  <c r="AI77" i="1"/>
  <c r="AQ77" i="1" s="1"/>
  <c r="AJ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AK79" i="1" s="1"/>
  <c r="X79" i="1"/>
  <c r="Y79" i="1"/>
  <c r="Z79" i="1"/>
  <c r="AA79" i="1"/>
  <c r="AM79" i="1" s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AL82" i="1" s="1"/>
  <c r="Z82" i="1"/>
  <c r="AA82" i="1"/>
  <c r="AB82" i="1"/>
  <c r="AC82" i="1"/>
  <c r="AN82" i="1" s="1"/>
  <c r="AD82" i="1"/>
  <c r="AE82" i="1"/>
  <c r="AF82" i="1"/>
  <c r="AG82" i="1"/>
  <c r="AP82" i="1" s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AK86" i="1" s="1"/>
  <c r="X86" i="1"/>
  <c r="Y86" i="1"/>
  <c r="Z86" i="1"/>
  <c r="AA86" i="1"/>
  <c r="AM86" i="1" s="1"/>
  <c r="AB86" i="1"/>
  <c r="AC86" i="1"/>
  <c r="AD86" i="1"/>
  <c r="AE86" i="1"/>
  <c r="AO86" i="1" s="1"/>
  <c r="AF86" i="1"/>
  <c r="AG86" i="1"/>
  <c r="AH86" i="1"/>
  <c r="AI86" i="1"/>
  <c r="AQ86" i="1" s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AK88" i="1" s="1"/>
  <c r="X88" i="1"/>
  <c r="Y88" i="1"/>
  <c r="Z88" i="1"/>
  <c r="AA88" i="1"/>
  <c r="AM88" i="1" s="1"/>
  <c r="AB88" i="1"/>
  <c r="AC88" i="1"/>
  <c r="AD88" i="1"/>
  <c r="AE88" i="1"/>
  <c r="AO88" i="1" s="1"/>
  <c r="AF88" i="1"/>
  <c r="AG88" i="1"/>
  <c r="AH88" i="1"/>
  <c r="AI88" i="1"/>
  <c r="AQ88" i="1" s="1"/>
  <c r="AJ88" i="1"/>
  <c r="W89" i="1"/>
  <c r="X89" i="1"/>
  <c r="Y89" i="1"/>
  <c r="AL89" i="1" s="1"/>
  <c r="Z89" i="1"/>
  <c r="AA89" i="1"/>
  <c r="AB89" i="1"/>
  <c r="AC89" i="1"/>
  <c r="AN89" i="1" s="1"/>
  <c r="AD89" i="1"/>
  <c r="AE89" i="1"/>
  <c r="AF89" i="1"/>
  <c r="AG89" i="1"/>
  <c r="AP89" i="1" s="1"/>
  <c r="AH89" i="1"/>
  <c r="AI89" i="1"/>
  <c r="AJ89" i="1"/>
  <c r="W90" i="1"/>
  <c r="AK90" i="1" s="1"/>
  <c r="X90" i="1"/>
  <c r="Y90" i="1"/>
  <c r="Z90" i="1"/>
  <c r="AA90" i="1"/>
  <c r="AM90" i="1" s="1"/>
  <c r="AB90" i="1"/>
  <c r="AC90" i="1"/>
  <c r="AD90" i="1"/>
  <c r="AE90" i="1"/>
  <c r="AO90" i="1" s="1"/>
  <c r="AF90" i="1"/>
  <c r="AG90" i="1"/>
  <c r="AH90" i="1"/>
  <c r="AI90" i="1"/>
  <c r="AQ90" i="1" s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AK96" i="1" s="1"/>
  <c r="X96" i="1"/>
  <c r="Y96" i="1"/>
  <c r="Z96" i="1"/>
  <c r="AA96" i="1"/>
  <c r="AM96" i="1" s="1"/>
  <c r="AB96" i="1"/>
  <c r="AC96" i="1"/>
  <c r="AD96" i="1"/>
  <c r="AE96" i="1"/>
  <c r="AO96" i="1" s="1"/>
  <c r="AF96" i="1"/>
  <c r="AG96" i="1"/>
  <c r="AH96" i="1"/>
  <c r="AI96" i="1"/>
  <c r="AQ96" i="1" s="1"/>
  <c r="AJ96" i="1"/>
  <c r="W97" i="1"/>
  <c r="X97" i="1"/>
  <c r="Y97" i="1"/>
  <c r="AL97" i="1" s="1"/>
  <c r="Z97" i="1"/>
  <c r="AA97" i="1"/>
  <c r="AB97" i="1"/>
  <c r="AC97" i="1"/>
  <c r="AN97" i="1" s="1"/>
  <c r="AD97" i="1"/>
  <c r="AE97" i="1"/>
  <c r="AF97" i="1"/>
  <c r="AG97" i="1"/>
  <c r="AP97" i="1" s="1"/>
  <c r="AH97" i="1"/>
  <c r="AI97" i="1"/>
  <c r="AJ97" i="1"/>
  <c r="W98" i="1"/>
  <c r="X98" i="1"/>
  <c r="Y98" i="1"/>
  <c r="Z98" i="1"/>
  <c r="AA98" i="1"/>
  <c r="AM98" i="1" s="1"/>
  <c r="AB98" i="1"/>
  <c r="AC98" i="1"/>
  <c r="AD98" i="1"/>
  <c r="AE98" i="1"/>
  <c r="AO98" i="1" s="1"/>
  <c r="AF98" i="1"/>
  <c r="AG98" i="1"/>
  <c r="AH98" i="1"/>
  <c r="AI98" i="1"/>
  <c r="AJ98" i="1"/>
  <c r="W99" i="1"/>
  <c r="X99" i="1"/>
  <c r="Y99" i="1"/>
  <c r="AL99" i="1" s="1"/>
  <c r="Z99" i="1"/>
  <c r="AA99" i="1"/>
  <c r="AB99" i="1"/>
  <c r="AC99" i="1"/>
  <c r="AN99" i="1" s="1"/>
  <c r="AD99" i="1"/>
  <c r="AE99" i="1"/>
  <c r="AF99" i="1"/>
  <c r="AG99" i="1"/>
  <c r="AP99" i="1" s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F101" i="1"/>
  <c r="AG101" i="1"/>
  <c r="AP101" i="1" s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W104" i="1"/>
  <c r="X104" i="1"/>
  <c r="Y104" i="1"/>
  <c r="Z104" i="1"/>
  <c r="AA104" i="1"/>
  <c r="AM104" i="1" s="1"/>
  <c r="AB104" i="1"/>
  <c r="AC104" i="1"/>
  <c r="AD104" i="1"/>
  <c r="AE104" i="1"/>
  <c r="AO104" i="1" s="1"/>
  <c r="AF104" i="1"/>
  <c r="AG104" i="1"/>
  <c r="AH104" i="1"/>
  <c r="AI104" i="1"/>
  <c r="AQ104" i="1" s="1"/>
  <c r="AJ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AK108" i="1" s="1"/>
  <c r="X108" i="1"/>
  <c r="Y108" i="1"/>
  <c r="Z108" i="1"/>
  <c r="AA108" i="1"/>
  <c r="AM108" i="1" s="1"/>
  <c r="AB108" i="1"/>
  <c r="AC108" i="1"/>
  <c r="AD108" i="1"/>
  <c r="AE108" i="1"/>
  <c r="AO108" i="1" s="1"/>
  <c r="AF108" i="1"/>
  <c r="AG108" i="1"/>
  <c r="AH108" i="1"/>
  <c r="AI108" i="1"/>
  <c r="AQ108" i="1" s="1"/>
  <c r="AJ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AK112" i="1" s="1"/>
  <c r="X112" i="1"/>
  <c r="Y112" i="1"/>
  <c r="Z112" i="1"/>
  <c r="AA112" i="1"/>
  <c r="AM112" i="1" s="1"/>
  <c r="AB112" i="1"/>
  <c r="AC112" i="1"/>
  <c r="AD112" i="1"/>
  <c r="AE112" i="1"/>
  <c r="AO112" i="1" s="1"/>
  <c r="AF112" i="1"/>
  <c r="AG112" i="1"/>
  <c r="AH112" i="1"/>
  <c r="AI112" i="1"/>
  <c r="AQ112" i="1" s="1"/>
  <c r="AJ112" i="1"/>
  <c r="W113" i="1"/>
  <c r="X113" i="1"/>
  <c r="Y113" i="1"/>
  <c r="AL113" i="1" s="1"/>
  <c r="Z113" i="1"/>
  <c r="AA113" i="1"/>
  <c r="AB113" i="1"/>
  <c r="AC113" i="1"/>
  <c r="AN113" i="1" s="1"/>
  <c r="AD113" i="1"/>
  <c r="AE113" i="1"/>
  <c r="AF113" i="1"/>
  <c r="AG113" i="1"/>
  <c r="AP113" i="1" s="1"/>
  <c r="AH113" i="1"/>
  <c r="AI113" i="1"/>
  <c r="AJ113" i="1"/>
  <c r="W114" i="1"/>
  <c r="AK114" i="1" s="1"/>
  <c r="X114" i="1"/>
  <c r="Y114" i="1"/>
  <c r="Z114" i="1"/>
  <c r="AA114" i="1"/>
  <c r="AM114" i="1" s="1"/>
  <c r="AB114" i="1"/>
  <c r="AC114" i="1"/>
  <c r="AD114" i="1"/>
  <c r="AE114" i="1"/>
  <c r="AO114" i="1" s="1"/>
  <c r="AF114" i="1"/>
  <c r="AG114" i="1"/>
  <c r="AH114" i="1"/>
  <c r="AI114" i="1"/>
  <c r="AQ114" i="1" s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116" i="1"/>
  <c r="X116" i="1"/>
  <c r="Y116" i="1"/>
  <c r="Z116" i="1"/>
  <c r="AA116" i="1"/>
  <c r="AM116" i="1" s="1"/>
  <c r="AB116" i="1"/>
  <c r="AC116" i="1"/>
  <c r="AD116" i="1"/>
  <c r="AE116" i="1"/>
  <c r="AO116" i="1" s="1"/>
  <c r="AF116" i="1"/>
  <c r="AG116" i="1"/>
  <c r="AH116" i="1"/>
  <c r="AI116" i="1"/>
  <c r="AJ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P124" i="1" s="1"/>
  <c r="AH124" i="1"/>
  <c r="AI124" i="1"/>
  <c r="AJ124" i="1"/>
  <c r="W125" i="1"/>
  <c r="AK125" i="1" s="1"/>
  <c r="X125" i="1"/>
  <c r="Y125" i="1"/>
  <c r="Z125" i="1"/>
  <c r="AA125" i="1"/>
  <c r="AM125" i="1" s="1"/>
  <c r="AB125" i="1"/>
  <c r="AC125" i="1"/>
  <c r="AD125" i="1"/>
  <c r="AE125" i="1"/>
  <c r="AO125" i="1" s="1"/>
  <c r="AF125" i="1"/>
  <c r="AG125" i="1"/>
  <c r="AH125" i="1"/>
  <c r="AI125" i="1"/>
  <c r="AQ125" i="1" s="1"/>
  <c r="AJ125" i="1"/>
  <c r="W126" i="1"/>
  <c r="X126" i="1"/>
  <c r="Y126" i="1"/>
  <c r="AL126" i="1" s="1"/>
  <c r="Z126" i="1"/>
  <c r="AA126" i="1"/>
  <c r="AB126" i="1"/>
  <c r="AC126" i="1"/>
  <c r="AN126" i="1" s="1"/>
  <c r="AD126" i="1"/>
  <c r="AE126" i="1"/>
  <c r="AF126" i="1"/>
  <c r="AG126" i="1"/>
  <c r="AP126" i="1" s="1"/>
  <c r="AH126" i="1"/>
  <c r="AI126" i="1"/>
  <c r="AJ126" i="1"/>
  <c r="W127" i="1"/>
  <c r="X127" i="1"/>
  <c r="Y127" i="1"/>
  <c r="Z127" i="1"/>
  <c r="AA127" i="1"/>
  <c r="AM127" i="1" s="1"/>
  <c r="AB127" i="1"/>
  <c r="AC127" i="1"/>
  <c r="AD127" i="1"/>
  <c r="AE127" i="1"/>
  <c r="AO127" i="1" s="1"/>
  <c r="AF127" i="1"/>
  <c r="AG127" i="1"/>
  <c r="AH127" i="1"/>
  <c r="AI127" i="1"/>
  <c r="AJ127" i="1"/>
  <c r="W128" i="1"/>
  <c r="X128" i="1"/>
  <c r="Y128" i="1"/>
  <c r="AL128" i="1" s="1"/>
  <c r="Z128" i="1"/>
  <c r="AA128" i="1"/>
  <c r="AB128" i="1"/>
  <c r="AC128" i="1"/>
  <c r="AN128" i="1" s="1"/>
  <c r="AD128" i="1"/>
  <c r="AE128" i="1"/>
  <c r="AF128" i="1"/>
  <c r="AG128" i="1"/>
  <c r="AP128" i="1" s="1"/>
  <c r="AH128" i="1"/>
  <c r="AI128" i="1"/>
  <c r="AJ128" i="1"/>
  <c r="W129" i="1"/>
  <c r="X129" i="1"/>
  <c r="Y129" i="1"/>
  <c r="Z129" i="1"/>
  <c r="AA129" i="1"/>
  <c r="AM129" i="1" s="1"/>
  <c r="AB129" i="1"/>
  <c r="AC129" i="1"/>
  <c r="AD129" i="1"/>
  <c r="AE129" i="1"/>
  <c r="AO129" i="1" s="1"/>
  <c r="AF129" i="1"/>
  <c r="AG129" i="1"/>
  <c r="AH129" i="1"/>
  <c r="AI129" i="1"/>
  <c r="AJ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W133" i="1"/>
  <c r="X133" i="1"/>
  <c r="Y133" i="1"/>
  <c r="Z133" i="1"/>
  <c r="AA133" i="1"/>
  <c r="AM133" i="1" s="1"/>
  <c r="AB133" i="1"/>
  <c r="AC133" i="1"/>
  <c r="AD133" i="1"/>
  <c r="AE133" i="1"/>
  <c r="AO133" i="1" s="1"/>
  <c r="AF133" i="1"/>
  <c r="AG133" i="1"/>
  <c r="AH133" i="1"/>
  <c r="AI133" i="1"/>
  <c r="AJ133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W136" i="1"/>
  <c r="X136" i="1"/>
  <c r="Y136" i="1"/>
  <c r="Z136" i="1"/>
  <c r="AA136" i="1"/>
  <c r="AM136" i="1" s="1"/>
  <c r="AB136" i="1"/>
  <c r="AC136" i="1"/>
  <c r="AD136" i="1"/>
  <c r="AE136" i="1"/>
  <c r="AO136" i="1" s="1"/>
  <c r="AF136" i="1"/>
  <c r="AG136" i="1"/>
  <c r="AH136" i="1"/>
  <c r="AI136" i="1"/>
  <c r="AQ136" i="1" s="1"/>
  <c r="AJ136" i="1"/>
  <c r="W137" i="1"/>
  <c r="X137" i="1"/>
  <c r="Y137" i="1"/>
  <c r="AL137" i="1" s="1"/>
  <c r="Z137" i="1"/>
  <c r="AA137" i="1"/>
  <c r="AB137" i="1"/>
  <c r="AC137" i="1"/>
  <c r="AN137" i="1" s="1"/>
  <c r="AD137" i="1"/>
  <c r="AE137" i="1"/>
  <c r="AF137" i="1"/>
  <c r="AG137" i="1"/>
  <c r="AP137" i="1" s="1"/>
  <c r="AH137" i="1"/>
  <c r="AI137" i="1"/>
  <c r="AJ137" i="1"/>
  <c r="W138" i="1"/>
  <c r="AK138" i="1" s="1"/>
  <c r="X138" i="1"/>
  <c r="Y138" i="1"/>
  <c r="Z138" i="1"/>
  <c r="AA138" i="1"/>
  <c r="AM138" i="1" s="1"/>
  <c r="AB138" i="1"/>
  <c r="AC138" i="1"/>
  <c r="AD138" i="1"/>
  <c r="AE138" i="1"/>
  <c r="AO138" i="1" s="1"/>
  <c r="AF138" i="1"/>
  <c r="AG138" i="1"/>
  <c r="AH138" i="1"/>
  <c r="AI138" i="1"/>
  <c r="AQ138" i="1" s="1"/>
  <c r="AJ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4" i="1"/>
  <c r="AK144" i="1" s="1"/>
  <c r="X144" i="1"/>
  <c r="Y144" i="1"/>
  <c r="Z144" i="1"/>
  <c r="AA144" i="1"/>
  <c r="AM144" i="1" s="1"/>
  <c r="AB144" i="1"/>
  <c r="AC144" i="1"/>
  <c r="AD144" i="1"/>
  <c r="AE144" i="1"/>
  <c r="AO144" i="1" s="1"/>
  <c r="AF144" i="1"/>
  <c r="AG144" i="1"/>
  <c r="AH144" i="1"/>
  <c r="AI144" i="1"/>
  <c r="AQ144" i="1" s="1"/>
  <c r="AJ144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AK147" i="1" s="1"/>
  <c r="X147" i="1"/>
  <c r="Y147" i="1"/>
  <c r="Z147" i="1"/>
  <c r="AA147" i="1"/>
  <c r="AM147" i="1" s="1"/>
  <c r="AB147" i="1"/>
  <c r="AC147" i="1"/>
  <c r="AD147" i="1"/>
  <c r="AE147" i="1"/>
  <c r="AO147" i="1" s="1"/>
  <c r="AF147" i="1"/>
  <c r="AG147" i="1"/>
  <c r="AH147" i="1"/>
  <c r="AI147" i="1"/>
  <c r="AJ147" i="1"/>
  <c r="W148" i="1"/>
  <c r="X148" i="1"/>
  <c r="Y148" i="1"/>
  <c r="AL148" i="1" s="1"/>
  <c r="Z148" i="1"/>
  <c r="AA148" i="1"/>
  <c r="AB148" i="1"/>
  <c r="AC148" i="1"/>
  <c r="AN148" i="1" s="1"/>
  <c r="AD148" i="1"/>
  <c r="AE148" i="1"/>
  <c r="AF148" i="1"/>
  <c r="AG148" i="1"/>
  <c r="AP148" i="1" s="1"/>
  <c r="AH148" i="1"/>
  <c r="AI148" i="1"/>
  <c r="AJ148" i="1"/>
  <c r="W149" i="1"/>
  <c r="AK149" i="1" s="1"/>
  <c r="X149" i="1"/>
  <c r="Y149" i="1"/>
  <c r="Z149" i="1"/>
  <c r="AA149" i="1"/>
  <c r="AM149" i="1" s="1"/>
  <c r="AB149" i="1"/>
  <c r="AC149" i="1"/>
  <c r="AD149" i="1"/>
  <c r="AE149" i="1"/>
  <c r="AF149" i="1"/>
  <c r="AG149" i="1"/>
  <c r="AH149" i="1"/>
  <c r="AI149" i="1"/>
  <c r="AQ149" i="1" s="1"/>
  <c r="AJ149" i="1"/>
  <c r="W150" i="1"/>
  <c r="X150" i="1"/>
  <c r="Y150" i="1"/>
  <c r="AL150" i="1" s="1"/>
  <c r="Z150" i="1"/>
  <c r="AA150" i="1"/>
  <c r="AB150" i="1"/>
  <c r="AC150" i="1"/>
  <c r="AN150" i="1" s="1"/>
  <c r="AD150" i="1"/>
  <c r="AE150" i="1"/>
  <c r="AF150" i="1"/>
  <c r="AG150" i="1"/>
  <c r="AP150" i="1" s="1"/>
  <c r="AH150" i="1"/>
  <c r="AI150" i="1"/>
  <c r="AJ150" i="1"/>
  <c r="W151" i="1"/>
  <c r="AK151" i="1" s="1"/>
  <c r="X151" i="1"/>
  <c r="Y151" i="1"/>
  <c r="Z151" i="1"/>
  <c r="AA151" i="1"/>
  <c r="AM151" i="1" s="1"/>
  <c r="AB151" i="1"/>
  <c r="AC151" i="1"/>
  <c r="AD151" i="1"/>
  <c r="AE151" i="1"/>
  <c r="AO151" i="1" s="1"/>
  <c r="AF151" i="1"/>
  <c r="AG151" i="1"/>
  <c r="AH151" i="1"/>
  <c r="AI151" i="1"/>
  <c r="AJ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AL156" i="1" s="1"/>
  <c r="Z156" i="1"/>
  <c r="AA156" i="1"/>
  <c r="AB156" i="1"/>
  <c r="AC156" i="1"/>
  <c r="AN156" i="1" s="1"/>
  <c r="AD156" i="1"/>
  <c r="AE156" i="1"/>
  <c r="AF156" i="1"/>
  <c r="AG156" i="1"/>
  <c r="AP156" i="1" s="1"/>
  <c r="AH156" i="1"/>
  <c r="AI156" i="1"/>
  <c r="AJ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AK159" i="1" s="1"/>
  <c r="X159" i="1"/>
  <c r="Y159" i="1"/>
  <c r="Z159" i="1"/>
  <c r="AA159" i="1"/>
  <c r="AM159" i="1" s="1"/>
  <c r="AB159" i="1"/>
  <c r="AC159" i="1"/>
  <c r="AD159" i="1"/>
  <c r="AE159" i="1"/>
  <c r="AO159" i="1" s="1"/>
  <c r="AF159" i="1"/>
  <c r="AG159" i="1"/>
  <c r="AH159" i="1"/>
  <c r="AI159" i="1"/>
  <c r="AQ159" i="1" s="1"/>
  <c r="AJ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W161" i="1"/>
  <c r="X161" i="1"/>
  <c r="Y161" i="1"/>
  <c r="Z161" i="1"/>
  <c r="AA161" i="1"/>
  <c r="AM161" i="1" s="1"/>
  <c r="AB161" i="1"/>
  <c r="AC161" i="1"/>
  <c r="AD161" i="1"/>
  <c r="AE161" i="1"/>
  <c r="AO161" i="1" s="1"/>
  <c r="AF161" i="1"/>
  <c r="AG161" i="1"/>
  <c r="AH161" i="1"/>
  <c r="AI161" i="1"/>
  <c r="AJ161" i="1"/>
  <c r="W162" i="1"/>
  <c r="X162" i="1"/>
  <c r="Y162" i="1"/>
  <c r="AL162" i="1" s="1"/>
  <c r="Z162" i="1"/>
  <c r="AA162" i="1"/>
  <c r="AB162" i="1"/>
  <c r="AC162" i="1"/>
  <c r="AN162" i="1" s="1"/>
  <c r="AD162" i="1"/>
  <c r="AE162" i="1"/>
  <c r="AF162" i="1"/>
  <c r="AG162" i="1"/>
  <c r="AH162" i="1"/>
  <c r="AI162" i="1"/>
  <c r="AJ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W164" i="1"/>
  <c r="X164" i="1"/>
  <c r="Y164" i="1"/>
  <c r="Z164" i="1"/>
  <c r="AA164" i="1"/>
  <c r="AB164" i="1"/>
  <c r="AC164" i="1"/>
  <c r="AN164" i="1" s="1"/>
  <c r="AD164" i="1"/>
  <c r="AE164" i="1"/>
  <c r="AF164" i="1"/>
  <c r="AG164" i="1"/>
  <c r="AH164" i="1"/>
  <c r="AI164" i="1"/>
  <c r="AJ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W169" i="1"/>
  <c r="X169" i="1"/>
  <c r="Y169" i="1"/>
  <c r="Z169" i="1"/>
  <c r="AA169" i="1"/>
  <c r="AM169" i="1" s="1"/>
  <c r="AB169" i="1"/>
  <c r="AC169" i="1"/>
  <c r="AD169" i="1"/>
  <c r="AE169" i="1"/>
  <c r="AO169" i="1" s="1"/>
  <c r="AF169" i="1"/>
  <c r="AG169" i="1"/>
  <c r="AH169" i="1"/>
  <c r="AI169" i="1"/>
  <c r="AJ169" i="1"/>
  <c r="W170" i="1"/>
  <c r="X170" i="1"/>
  <c r="Y170" i="1"/>
  <c r="Z170" i="1"/>
  <c r="AA170" i="1"/>
  <c r="AB170" i="1"/>
  <c r="AC170" i="1"/>
  <c r="AN170" i="1" s="1"/>
  <c r="AD170" i="1"/>
  <c r="AE170" i="1"/>
  <c r="AF170" i="1"/>
  <c r="AG170" i="1"/>
  <c r="AP170" i="1" s="1"/>
  <c r="AH170" i="1"/>
  <c r="AI170" i="1"/>
  <c r="AJ170" i="1"/>
  <c r="W171" i="1"/>
  <c r="X171" i="1"/>
  <c r="Y171" i="1"/>
  <c r="Z171" i="1"/>
  <c r="AA171" i="1"/>
  <c r="AM171" i="1" s="1"/>
  <c r="AB171" i="1"/>
  <c r="AC171" i="1"/>
  <c r="AD171" i="1"/>
  <c r="AE171" i="1"/>
  <c r="AO171" i="1" s="1"/>
  <c r="AF171" i="1"/>
  <c r="AG171" i="1"/>
  <c r="AH171" i="1"/>
  <c r="AI171" i="1"/>
  <c r="AJ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W174" i="1"/>
  <c r="X174" i="1"/>
  <c r="Y174" i="1"/>
  <c r="Z174" i="1"/>
  <c r="AA174" i="1"/>
  <c r="AM174" i="1" s="1"/>
  <c r="AB174" i="1"/>
  <c r="AC174" i="1"/>
  <c r="AD174" i="1"/>
  <c r="AE174" i="1"/>
  <c r="AO174" i="1" s="1"/>
  <c r="AF174" i="1"/>
  <c r="AG174" i="1"/>
  <c r="AH174" i="1"/>
  <c r="AI174" i="1"/>
  <c r="AQ174" i="1" s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AL179" i="1" s="1"/>
  <c r="Z179" i="1"/>
  <c r="AA179" i="1"/>
  <c r="AB179" i="1"/>
  <c r="AC179" i="1"/>
  <c r="AN179" i="1" s="1"/>
  <c r="AD179" i="1"/>
  <c r="AE179" i="1"/>
  <c r="AF179" i="1"/>
  <c r="AG179" i="1"/>
  <c r="AP179" i="1" s="1"/>
  <c r="AH179" i="1"/>
  <c r="AI179" i="1"/>
  <c r="AJ179" i="1"/>
  <c r="W180" i="1"/>
  <c r="X180" i="1"/>
  <c r="Y180" i="1"/>
  <c r="Z180" i="1"/>
  <c r="AA180" i="1"/>
  <c r="AM180" i="1" s="1"/>
  <c r="AB180" i="1"/>
  <c r="AC180" i="1"/>
  <c r="AD180" i="1"/>
  <c r="AE180" i="1"/>
  <c r="AO180" i="1" s="1"/>
  <c r="AF180" i="1"/>
  <c r="AG180" i="1"/>
  <c r="AH180" i="1"/>
  <c r="AI180" i="1"/>
  <c r="AJ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W182" i="1"/>
  <c r="X182" i="1"/>
  <c r="Y182" i="1"/>
  <c r="Z182" i="1"/>
  <c r="AA182" i="1"/>
  <c r="AM182" i="1" s="1"/>
  <c r="AB182" i="1"/>
  <c r="AC182" i="1"/>
  <c r="AD182" i="1"/>
  <c r="AE182" i="1"/>
  <c r="AO182" i="1" s="1"/>
  <c r="AF182" i="1"/>
  <c r="AG182" i="1"/>
  <c r="AH182" i="1"/>
  <c r="AI182" i="1"/>
  <c r="AQ182" i="1" s="1"/>
  <c r="AJ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AK184" i="1" s="1"/>
  <c r="X184" i="1"/>
  <c r="Y184" i="1"/>
  <c r="Z184" i="1"/>
  <c r="AA184" i="1"/>
  <c r="AM184" i="1" s="1"/>
  <c r="AB184" i="1"/>
  <c r="AC184" i="1"/>
  <c r="AD184" i="1"/>
  <c r="AE184" i="1"/>
  <c r="AO184" i="1" s="1"/>
  <c r="AF184" i="1"/>
  <c r="AG184" i="1"/>
  <c r="AH184" i="1"/>
  <c r="AI184" i="1"/>
  <c r="AQ184" i="1" s="1"/>
  <c r="AJ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W192" i="1"/>
  <c r="X192" i="1"/>
  <c r="Y192" i="1"/>
  <c r="Z192" i="1"/>
  <c r="AA192" i="1"/>
  <c r="AM192" i="1" s="1"/>
  <c r="AB192" i="1"/>
  <c r="AC192" i="1"/>
  <c r="AD192" i="1"/>
  <c r="AG192" i="1"/>
  <c r="AH192" i="1"/>
  <c r="AI192" i="1"/>
  <c r="AJ192" i="1"/>
  <c r="AL192" i="1" l="1"/>
  <c r="AL184" i="1"/>
  <c r="AN182" i="1"/>
  <c r="AP180" i="1"/>
  <c r="AL180" i="1"/>
  <c r="AO179" i="1"/>
  <c r="AM179" i="1"/>
  <c r="AP174" i="1"/>
  <c r="AL174" i="1"/>
  <c r="AN171" i="1"/>
  <c r="AO170" i="1"/>
  <c r="AP169" i="1"/>
  <c r="AL169" i="1"/>
  <c r="AM162" i="1"/>
  <c r="AP161" i="1"/>
  <c r="AL161" i="1"/>
  <c r="AN159" i="1"/>
  <c r="AQ156" i="1"/>
  <c r="AM156" i="1"/>
  <c r="AN151" i="1"/>
  <c r="AQ150" i="1"/>
  <c r="AM150" i="1"/>
  <c r="AP149" i="1"/>
  <c r="AL149" i="1"/>
  <c r="AM148" i="1"/>
  <c r="AN147" i="1"/>
  <c r="AP144" i="1"/>
  <c r="AL144" i="1"/>
  <c r="AP138" i="1"/>
  <c r="AL138" i="1"/>
  <c r="AO137" i="1"/>
  <c r="AP136" i="1"/>
  <c r="AL136" i="1"/>
  <c r="AL133" i="1"/>
  <c r="AL129" i="1"/>
  <c r="AO128" i="1"/>
  <c r="AK128" i="1"/>
  <c r="AN127" i="1"/>
  <c r="AQ126" i="1"/>
  <c r="AM126" i="1"/>
  <c r="AP125" i="1"/>
  <c r="AN125" i="1"/>
  <c r="AQ124" i="1"/>
  <c r="AK124" i="1"/>
  <c r="AN116" i="1"/>
  <c r="AN114" i="1"/>
  <c r="AQ113" i="1"/>
  <c r="AM113" i="1"/>
  <c r="AP112" i="1"/>
  <c r="AN112" i="1"/>
  <c r="AP108" i="1"/>
  <c r="AL108" i="1"/>
  <c r="AP104" i="1"/>
  <c r="AO101" i="1"/>
  <c r="AK101" i="1"/>
  <c r="AQ99" i="1"/>
  <c r="AM99" i="1"/>
  <c r="AP98" i="1"/>
  <c r="AL98" i="1"/>
  <c r="AO97" i="1"/>
  <c r="AP96" i="1"/>
  <c r="AL96" i="1"/>
  <c r="AN90" i="1"/>
  <c r="AO89" i="1"/>
  <c r="AK89" i="1"/>
  <c r="AL88" i="1"/>
  <c r="AN86" i="1"/>
  <c r="AQ82" i="1"/>
  <c r="AM82" i="1"/>
  <c r="AN79" i="1"/>
  <c r="AP77" i="1"/>
  <c r="AL77" i="1"/>
  <c r="AN74" i="1"/>
  <c r="AM71" i="1"/>
  <c r="AL70" i="1"/>
  <c r="AN67" i="1"/>
  <c r="AQ66" i="1"/>
  <c r="AM66" i="1"/>
  <c r="AQ63" i="1"/>
  <c r="AM63" i="1"/>
  <c r="AK63" i="1"/>
  <c r="AO59" i="1"/>
  <c r="AM59" i="1"/>
  <c r="AK59" i="1"/>
  <c r="AP58" i="1"/>
  <c r="AN58" i="1"/>
  <c r="AL58" i="1"/>
  <c r="AO57" i="1"/>
  <c r="AP56" i="1"/>
  <c r="AN56" i="1"/>
  <c r="AO53" i="1"/>
  <c r="AM53" i="1"/>
  <c r="AK53" i="1"/>
  <c r="AP50" i="1"/>
  <c r="AN50" i="1"/>
  <c r="AP48" i="1"/>
  <c r="AN48" i="1"/>
  <c r="AL48" i="1"/>
  <c r="AQ46" i="1"/>
  <c r="AO46" i="1"/>
  <c r="AM46" i="1"/>
  <c r="AK46" i="1"/>
  <c r="AN45" i="1"/>
  <c r="AO44" i="1"/>
  <c r="AM44" i="1"/>
  <c r="AP38" i="1"/>
  <c r="AN38" i="1"/>
  <c r="AL38" i="1"/>
  <c r="AQ37" i="1"/>
  <c r="AO37" i="1"/>
  <c r="AM37" i="1"/>
  <c r="AK37" i="1"/>
  <c r="AP36" i="1"/>
  <c r="AN36" i="1"/>
  <c r="AL36" i="1"/>
  <c r="AP34" i="1"/>
  <c r="AN34" i="1"/>
  <c r="AL34" i="1"/>
  <c r="AP26" i="1"/>
  <c r="AQ25" i="1"/>
  <c r="AO25" i="1"/>
  <c r="AP24" i="1"/>
  <c r="AN24" i="1"/>
  <c r="AL24" i="1"/>
  <c r="AQ23" i="1"/>
  <c r="AO23" i="1"/>
  <c r="AM23" i="1"/>
  <c r="AP22" i="1"/>
  <c r="AN22" i="1"/>
  <c r="AL22" i="1"/>
  <c r="AO21" i="1"/>
  <c r="AM21" i="1"/>
  <c r="AQ19" i="1"/>
  <c r="AO19" i="1"/>
  <c r="AM19" i="1"/>
  <c r="AK19" i="1"/>
  <c r="AP18" i="1"/>
  <c r="AN18" i="1"/>
  <c r="AL18" i="1"/>
  <c r="AP16" i="1"/>
  <c r="AN16" i="1"/>
  <c r="AL16" i="1"/>
  <c r="AQ10" i="1"/>
  <c r="AO10" i="1"/>
  <c r="AM10" i="1"/>
  <c r="AK10" i="1"/>
  <c r="AP9" i="1"/>
  <c r="AN9" i="1"/>
  <c r="AL9" i="1"/>
  <c r="AQ8" i="1"/>
  <c r="AO8" i="1"/>
  <c r="AM8" i="1"/>
  <c r="AK8" i="1"/>
  <c r="AP3" i="1"/>
  <c r="AN3" i="1"/>
  <c r="AL3" i="1"/>
  <c r="AN192" i="1"/>
  <c r="AP184" i="1"/>
  <c r="AN184" i="1"/>
  <c r="AP182" i="1"/>
  <c r="AL182" i="1"/>
  <c r="AN180" i="1"/>
  <c r="AQ179" i="1"/>
  <c r="AK179" i="1"/>
  <c r="AN174" i="1"/>
  <c r="AP171" i="1"/>
  <c r="AL171" i="1"/>
  <c r="AM170" i="1"/>
  <c r="AN169" i="1"/>
  <c r="AO162" i="1"/>
  <c r="AK162" i="1"/>
  <c r="AN161" i="1"/>
  <c r="AP159" i="1"/>
  <c r="AL159" i="1"/>
  <c r="AO156" i="1"/>
  <c r="AK156" i="1"/>
  <c r="AP151" i="1"/>
  <c r="AL151" i="1"/>
  <c r="AO150" i="1"/>
  <c r="AK150" i="1"/>
  <c r="AN149" i="1"/>
  <c r="AO148" i="1"/>
  <c r="AP147" i="1"/>
  <c r="AL147" i="1"/>
  <c r="AN144" i="1"/>
  <c r="AN138" i="1"/>
  <c r="AM137" i="1"/>
  <c r="AN136" i="1"/>
  <c r="AN133" i="1"/>
  <c r="AN129" i="1"/>
  <c r="AQ128" i="1"/>
  <c r="AM128" i="1"/>
  <c r="AP127" i="1"/>
  <c r="AL127" i="1"/>
  <c r="AO126" i="1"/>
  <c r="AK126" i="1"/>
  <c r="AL125" i="1"/>
  <c r="AO124" i="1"/>
  <c r="AM124" i="1"/>
  <c r="AP116" i="1"/>
  <c r="AL116" i="1"/>
  <c r="AP114" i="1"/>
  <c r="AL114" i="1"/>
  <c r="AO113" i="1"/>
  <c r="AK113" i="1"/>
  <c r="AL112" i="1"/>
  <c r="AN108" i="1"/>
  <c r="AN104" i="1"/>
  <c r="AQ101" i="1"/>
  <c r="AM101" i="1"/>
  <c r="AO99" i="1"/>
  <c r="AK99" i="1"/>
  <c r="AN98" i="1"/>
  <c r="AQ97" i="1"/>
  <c r="AM97" i="1"/>
  <c r="AK97" i="1"/>
  <c r="AN96" i="1"/>
  <c r="AP90" i="1"/>
  <c r="AL90" i="1"/>
  <c r="AQ89" i="1"/>
  <c r="AM89" i="1"/>
  <c r="AP88" i="1"/>
  <c r="AN88" i="1"/>
  <c r="AP86" i="1"/>
  <c r="AL86" i="1"/>
  <c r="AO82" i="1"/>
  <c r="AK82" i="1"/>
  <c r="AL79" i="1"/>
  <c r="AN77" i="1"/>
  <c r="AP74" i="1"/>
  <c r="AL74" i="1"/>
  <c r="AQ71" i="1"/>
  <c r="AO71" i="1"/>
  <c r="AP70" i="1"/>
  <c r="AN70" i="1"/>
  <c r="AP67" i="1"/>
  <c r="AL67" i="1"/>
  <c r="AO66" i="1"/>
  <c r="AK66" i="1"/>
  <c r="AO63" i="1"/>
  <c r="AQ59" i="1"/>
  <c r="BD164" i="1"/>
  <c r="BD177" i="1"/>
  <c r="BD170" i="1"/>
  <c r="BD191" i="1"/>
  <c r="BD175" i="1"/>
  <c r="BD192" i="1"/>
  <c r="BD195" i="1"/>
  <c r="BD189" i="1"/>
  <c r="BD102" i="1"/>
  <c r="BD131" i="1"/>
  <c r="BD125" i="1"/>
  <c r="BD87" i="1"/>
  <c r="BD35" i="1"/>
  <c r="BD11" i="1"/>
  <c r="BD97" i="1"/>
  <c r="BD172" i="1"/>
  <c r="BD25" i="1"/>
  <c r="BD160" i="1"/>
  <c r="BD154" i="1"/>
  <c r="BD148" i="1"/>
  <c r="BD141" i="1"/>
  <c r="BD127" i="1"/>
  <c r="BD117" i="1"/>
  <c r="BD105" i="1"/>
  <c r="BD53" i="1"/>
  <c r="BD39" i="1"/>
  <c r="BD183" i="1"/>
  <c r="BD60" i="1"/>
  <c r="BD32" i="1"/>
  <c r="BD112" i="1"/>
  <c r="BD4" i="1"/>
  <c r="BD29" i="1"/>
  <c r="BD174" i="1"/>
  <c r="BD124" i="1"/>
  <c r="BD108" i="1"/>
  <c r="BD100" i="1"/>
  <c r="BD74" i="1"/>
  <c r="BD56" i="1"/>
  <c r="BD167" i="1"/>
  <c r="BD103" i="1"/>
  <c r="BD17" i="1"/>
  <c r="BD182" i="1"/>
  <c r="BD157" i="1"/>
  <c r="BD132" i="1"/>
  <c r="BD51" i="1"/>
  <c r="BD33" i="1"/>
  <c r="BD188" i="1"/>
  <c r="BD176" i="1"/>
  <c r="BD107" i="1"/>
  <c r="BD88" i="1"/>
  <c r="BD78" i="1"/>
  <c r="BD52" i="1"/>
  <c r="BD144" i="1"/>
  <c r="BD135" i="1"/>
  <c r="BD119" i="1"/>
  <c r="BK96" i="1" l="1"/>
  <c r="BD96" i="1" s="1"/>
  <c r="BK162" i="1"/>
  <c r="BD162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8" i="1"/>
  <c r="BD48" i="1" s="1"/>
  <c r="BK49" i="1"/>
  <c r="BD49" i="1" s="1"/>
  <c r="BK50" i="1"/>
  <c r="BD50" i="1" s="1"/>
  <c r="BK54" i="1"/>
  <c r="BD54" i="1" s="1"/>
  <c r="BK55" i="1"/>
  <c r="BD55" i="1" s="1"/>
  <c r="BK57" i="1"/>
  <c r="BD57" i="1" s="1"/>
  <c r="BK58" i="1"/>
  <c r="BD58" i="1" s="1"/>
  <c r="BK59" i="1"/>
  <c r="BD59" i="1" s="1"/>
  <c r="BK61" i="1"/>
  <c r="BD61" i="1" s="1"/>
  <c r="BK62" i="1"/>
  <c r="BD62" i="1" s="1"/>
  <c r="BK63" i="1"/>
  <c r="BD63" i="1" s="1"/>
  <c r="BK64" i="1"/>
  <c r="BD64" i="1" s="1"/>
  <c r="BK66" i="1"/>
  <c r="BD66" i="1" s="1"/>
  <c r="BK67" i="1"/>
  <c r="BD67" i="1" s="1"/>
  <c r="BK69" i="1"/>
  <c r="BD69" i="1" s="1"/>
  <c r="BK70" i="1"/>
  <c r="BD70" i="1" s="1"/>
  <c r="BK71" i="1"/>
  <c r="BD71" i="1" s="1"/>
  <c r="BK72" i="1"/>
  <c r="BD72" i="1" s="1"/>
  <c r="BK73" i="1"/>
  <c r="BD73" i="1" s="1"/>
  <c r="BK75" i="1"/>
  <c r="BD75" i="1" s="1"/>
  <c r="BK77" i="1"/>
  <c r="BD77" i="1" s="1"/>
  <c r="BK79" i="1"/>
  <c r="BD79" i="1" s="1"/>
  <c r="BK80" i="1"/>
  <c r="BD80" i="1" s="1"/>
  <c r="BK81" i="1"/>
  <c r="BD81" i="1" s="1"/>
  <c r="BK82" i="1"/>
  <c r="BD82" i="1" s="1"/>
  <c r="BK83" i="1"/>
  <c r="BD83" i="1" s="1"/>
  <c r="BK85" i="1"/>
  <c r="BD85" i="1" s="1"/>
  <c r="BK86" i="1"/>
  <c r="BD86" i="1" s="1"/>
  <c r="BK89" i="1"/>
  <c r="BD89" i="1" s="1"/>
  <c r="BK90" i="1"/>
  <c r="BD90" i="1" s="1"/>
  <c r="BK91" i="1"/>
  <c r="BD91" i="1" s="1"/>
  <c r="BK93" i="1"/>
  <c r="BD93" i="1" s="1"/>
  <c r="BK95" i="1"/>
  <c r="BD95" i="1" s="1"/>
  <c r="BK98" i="1"/>
  <c r="BD98" i="1" s="1"/>
  <c r="BK99" i="1"/>
  <c r="BD99" i="1" s="1"/>
  <c r="BK101" i="1"/>
  <c r="BD101" i="1" s="1"/>
  <c r="BK104" i="1"/>
  <c r="BD104" i="1" s="1"/>
  <c r="BK106" i="1"/>
  <c r="BD106" i="1" s="1"/>
  <c r="BK109" i="1"/>
  <c r="BD109" i="1" s="1"/>
  <c r="BK110" i="1"/>
  <c r="BD110" i="1" s="1"/>
  <c r="BK111" i="1"/>
  <c r="BD111" i="1" s="1"/>
  <c r="BK113" i="1"/>
  <c r="BD113" i="1" s="1"/>
  <c r="BK114" i="1"/>
  <c r="BD114" i="1" s="1"/>
  <c r="BK115" i="1"/>
  <c r="BD115" i="1" s="1"/>
  <c r="BK116" i="1"/>
  <c r="BD116" i="1" s="1"/>
  <c r="BK118" i="1"/>
  <c r="BD118" i="1" s="1"/>
  <c r="BK120" i="1"/>
  <c r="BD120" i="1" s="1"/>
  <c r="BK121" i="1"/>
  <c r="BD121" i="1" s="1"/>
  <c r="BK122" i="1"/>
  <c r="BD122" i="1" s="1"/>
  <c r="BK126" i="1"/>
  <c r="BD126" i="1" s="1"/>
  <c r="BK128" i="1"/>
  <c r="BD128" i="1" s="1"/>
  <c r="BK129" i="1"/>
  <c r="BD129" i="1" s="1"/>
  <c r="BK130" i="1"/>
  <c r="BD130" i="1" s="1"/>
  <c r="BK133" i="1"/>
  <c r="BD133" i="1" s="1"/>
  <c r="BK136" i="1"/>
  <c r="BD136" i="1" s="1"/>
  <c r="BK137" i="1"/>
  <c r="BD137" i="1" s="1"/>
  <c r="BK138" i="1"/>
  <c r="BD138" i="1" s="1"/>
  <c r="BK139" i="1"/>
  <c r="BD139" i="1" s="1"/>
  <c r="BK140" i="1"/>
  <c r="BD140" i="1" s="1"/>
  <c r="BK142" i="1"/>
  <c r="BD142" i="1" s="1"/>
  <c r="BK143" i="1"/>
  <c r="BD143" i="1" s="1"/>
  <c r="BK146" i="1"/>
  <c r="BD146" i="1" s="1"/>
  <c r="BK147" i="1"/>
  <c r="BD147" i="1" s="1"/>
  <c r="BK149" i="1"/>
  <c r="BD149" i="1" s="1"/>
  <c r="BK150" i="1"/>
  <c r="BD150" i="1" s="1"/>
  <c r="BK151" i="1"/>
  <c r="BD151" i="1" s="1"/>
  <c r="BK152" i="1"/>
  <c r="BD152" i="1" s="1"/>
  <c r="BK153" i="1"/>
  <c r="BD153" i="1" s="1"/>
  <c r="BK155" i="1"/>
  <c r="BD155" i="1" s="1"/>
  <c r="BK156" i="1"/>
  <c r="BD156" i="1" s="1"/>
  <c r="BK159" i="1"/>
  <c r="BD159" i="1" s="1"/>
  <c r="BK158" i="1"/>
  <c r="BD158" i="1" s="1"/>
  <c r="BK161" i="1"/>
  <c r="BD161" i="1" s="1"/>
  <c r="BK163" i="1"/>
  <c r="BD163" i="1" s="1"/>
  <c r="BK165" i="1"/>
  <c r="BD165" i="1" s="1"/>
  <c r="BK166" i="1"/>
  <c r="BD166" i="1" s="1"/>
  <c r="BK168" i="1"/>
  <c r="BD168" i="1" s="1"/>
  <c r="BK169" i="1"/>
  <c r="BD169" i="1" s="1"/>
  <c r="BK171" i="1"/>
  <c r="BD171" i="1" s="1"/>
  <c r="BK178" i="1"/>
  <c r="BD178" i="1" s="1"/>
  <c r="BK179" i="1"/>
  <c r="BD179" i="1" s="1"/>
  <c r="BK180" i="1"/>
  <c r="BD180" i="1" s="1"/>
  <c r="BK181" i="1"/>
  <c r="BD181" i="1" s="1"/>
  <c r="BK184" i="1"/>
  <c r="BD184" i="1" s="1"/>
  <c r="BK185" i="1"/>
  <c r="BD185" i="1" s="1"/>
  <c r="BK190" i="1"/>
  <c r="BD190" i="1" s="1"/>
  <c r="BK193" i="1"/>
  <c r="BD193" i="1" s="1"/>
  <c r="BK194" i="1"/>
  <c r="BD194" i="1" s="1"/>
  <c r="BK196" i="1"/>
  <c r="BD196" i="1" s="1"/>
  <c r="BE2" i="1" l="1"/>
  <c r="W2" i="1" l="1"/>
  <c r="X2" i="1"/>
  <c r="Y2" i="1"/>
  <c r="AL2" i="1" s="1"/>
  <c r="Z2" i="1"/>
  <c r="AA2" i="1"/>
  <c r="AM2" i="1" s="1"/>
  <c r="AB2" i="1"/>
  <c r="AC2" i="1"/>
  <c r="AN2" i="1" s="1"/>
  <c r="AD2" i="1"/>
  <c r="AE2" i="1"/>
  <c r="AO2" i="1" s="1"/>
  <c r="AF2" i="1"/>
  <c r="AG2" i="1"/>
  <c r="AP2" i="1" s="1"/>
  <c r="AH2" i="1"/>
  <c r="AI2" i="1"/>
  <c r="AQ2" i="1" s="1"/>
  <c r="AJ2" i="1"/>
  <c r="AK2" i="1" l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<sst xmlns="http://schemas.openxmlformats.org/spreadsheetml/2006/main" count="1803" uniqueCount="799">
  <si>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</si>
  <si>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</si>
  <si>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</si>
  <si>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</si>
  <si>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</si>
  <si>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</si>
  <si>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</si>
  <si>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</si>
  <si>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</si>
  <si>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</si>
  <si>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</si>
  <si>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</si>
  <si>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</si>
  <si>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</si>
  <si>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</si>
  <si>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</si>
  <si>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</si>
  <si>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</si>
  <si>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</si>
  <si>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</si>
  <si>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</si>
  <si>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</si>
  <si>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</si>
  <si>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</si>
  <si>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</si>
  <si>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</si>
  <si>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</si>
  <si>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</si>
  <si>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</si>
  <si>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</si>
  <si>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</si>
  <si>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</si>
  <si>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</si>
  <si>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</si>
  <si>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</si>
  <si>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</si>
  <si>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</si>
  <si>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</si>
  <si>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</si>
  <si>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</si>
  <si>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</si>
  <si>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</si>
  <si>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</si>
  <si>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</si>
  <si>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</si>
  <si>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</si>
  <si>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</si>
  <si>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</si>
  <si>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</si>
  <si>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</si>
  <si>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</si>
  <si>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</si>
  <si>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</si>
  <si>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</si>
  <si>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</si>
  <si>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</si>
  <si>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</si>
  <si>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</si>
  <si>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</si>
  <si>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</si>
  <si>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</si>
  <si>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</si>
  <si>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</si>
  <si>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</si>
  <si>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</si>
  <si>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</si>
  <si>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</si>
  <si>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</si>
  <si>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</si>
  <si>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</si>
  <si>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</si>
  <si>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</si>
  <si>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</si>
  <si>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</si>
  <si>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</si>
  <si>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</si>
  <si>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</si>
  <si>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</si>
  <si>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</si>
  <si>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</si>
  <si>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</si>
  <si>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</si>
  <si>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</si>
  <si>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</si>
  <si>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</si>
  <si>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</si>
  <si>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</si>
  <si>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</si>
  <si>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</si>
  <si>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</si>
  <si>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</si>
  <si>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</si>
  <si>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</si>
  <si>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</si>
  <si>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</si>
  <si>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</si>
  <si>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</si>
  <si>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</si>
  <si>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</si>
  <si>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</si>
  <si>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</si>
  <si>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</si>
  <si>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</si>
  <si>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</si>
  <si>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</si>
  <si>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</si>
  <si>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</si>
  <si>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</si>
  <si>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</si>
  <si>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</si>
  <si>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</si>
  <si>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</si>
  <si>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</si>
  <si>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</si>
  <si>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</si>
  <si>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</si>
  <si>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</si>
  <si>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</si>
  <si>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</si>
  <si>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</si>
  <si>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</si>
  <si>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</si>
  <si>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</si>
  <si>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</si>
  <si>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</si>
  <si>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</si>
  <si>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</si>
  <si>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</si>
  <si>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</si>
  <si>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</si>
  <si>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</si>
  <si>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</si>
  <si>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</si>
  <si>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</si>
  <si>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</si>
  <si>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</si>
  <si>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</si>
  <si>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</si>
  <si>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</si>
  <si>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</si>
  <si>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</si>
  <si>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</si>
  <si>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</si>
  <si>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</si>
  <si>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</si>
  <si>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</si>
  <si>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</si>
  <si>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</si>
  <si>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</si>
  <si>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</si>
  <si>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</si>
  <si>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</si>
  <si>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</si>
  <si>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</si>
  <si>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</si>
  <si>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</si>
  <si>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</si>
  <si>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</si>
  <si>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</si>
  <si>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</si>
  <si>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</si>
  <si>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</si>
  <si>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</si>
  <si>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</si>
  <si>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</si>
  <si>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</si>
  <si>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</si>
  <si>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</si>
  <si>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</si>
  <si>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</si>
  <si>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</si>
  <si>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</si>
  <si>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</si>
  <si>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</si>
  <si>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</si>
  <si>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</si>
  <si>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</si>
  <si>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</si>
  <si>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</si>
  <si>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</si>
  <si>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</si>
  <si>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</si>
  <si>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</si>
  <si>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</si>
  <si>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</si>
  <si>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</si>
  <si>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</si>
  <si>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</si>
  <si>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</si>
  <si>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</si>
  <si>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</si>
  <si>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</si>
  <si>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</si>
  <si>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</si>
  <si>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</si>
  <si>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</si>
  <si>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</si>
  <si>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</si>
  <si>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</si>
  <si>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</si>
  <si>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</si>
  <si>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</si>
  <si>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</si>
  <si>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</si>
  <si>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</si>
  <si>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</si>
  <si>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</si>
  <si>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</si>
  <si>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</si>
  <si>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</si>
  <si>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</si>
  <si>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</si>
  <si>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</si>
  <si>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</si>
  <si>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</si>
  <si>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</si>
  <si>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</si>
  <si>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</si>
  <si>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</si>
  <si>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</si>
  <si>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</si>
  <si>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</si>
  <si>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</si>
  <si>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</si>
  <si>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</si>
  <si>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</si>
  <si>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</si>
  <si>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</si>
  <si>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</si>
  <si>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</si>
  <si>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</si>
  <si>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</si>
  <si>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</si>
  <si>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</si>
  <si>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</si>
  <si>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</si>
  <si>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</si>
  <si>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</si>
  <si>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</si>
  <si>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</si>
  <si>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</si>
  <si>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</si>
  <si>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</si>
  <si>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</si>
  <si>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</si>
  <si>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</si>
  <si>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</si>
  <si>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</si>
  <si>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</si>
  <si>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</si>
  <si>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</si>
  <si>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</si>
  <si>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</si>
  <si>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</si>
  <si>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</si>
  <si>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</si>
  <si>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</si>
  <si>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</si>
  <si>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</si>
  <si>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</si>
  <si>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</si>
  <si>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</si>
  <si>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</si>
  <si>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</si>
  <si>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</si>
  <si>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</si>
  <si>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</si>
  <si>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</si>
  <si>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</si>
  <si>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</si>
  <si>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</si>
  <si>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</si>
  <si>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</si>
  <si>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</si>
  <si>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</si>
  <si>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</si>
  <si>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</si>
  <si>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</si>
  <si>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</si>
  <si>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</si>
  <si>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</si>
  <si>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</si>
  <si>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</si>
  <si>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</si>
  <si>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</si>
  <si>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</si>
  <si>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</si>
  <si>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</si>
  <si>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</si>
  <si>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</si>
  <si>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</si>
  <si>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</si>
  <si>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</si>
  <si>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</si>
  <si>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</si>
  <si>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</si>
  <si>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</si>
  <si>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</si>
  <si>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</si>
  <si>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</si>
  <si>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</si>
  <si>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</si>
  <si>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</si>
  <si>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</si>
  <si>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</si>
  <si>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</si>
  <si>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</si>
  <si>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</si>
  <si>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</si>
  <si>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</si>
  <si>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</si>
  <si>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</si>
  <si>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</si>
  <si>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</si>
  <si>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</si>
  <si>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</si>
  <si>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</si>
  <si>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</si>
  <si>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</si>
  <si>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</si>
  <si>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</si>
  <si>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</si>
  <si>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</si>
  <si>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</si>
  <si>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</si>
  <si>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</si>
  <si>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</si>
  <si>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</si>
  <si>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</si>
  <si>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</si>
  <si>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</si>
  <si>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</si>
  <si>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</si>
  <si>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</si>
  <si>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</si>
  <si>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</si>
  <si>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</si>
  <si>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</si>
  <si>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</si>
  <si>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</si>
  <si>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</si>
  <si>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</si>
  <si>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</si>
  <si>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</si>
  <si>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</si>
  <si>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</si>
  <si>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</si>
  <si>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</si>
  <si>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</si>
  <si>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</si>
  <si>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</si>
  <si>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</si>
  <si>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</si>
  <si>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</si>
  <si>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</si>
  <si>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</si>
  <si>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</si>
  <si>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</si>
  <si>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</si>
  <si>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</si>
  <si>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</si>
  <si>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</si>
  <si>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</si>
  <si>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</si>
  <si>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</si>
  <si>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</si>
  <si>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</si>
  <si>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</si>
  <si>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</si>
  <si>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</si>
  <si>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</si>
  <si>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</si>
  <si>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</si>
  <si>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</si>
  <si>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</si>
  <si>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</si>
  <si>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</si>
  <si>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</si>
  <si>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</si>
  <si>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</si>
  <si>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</si>
  <si>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</si>
  <si>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</si>
  <si>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</si>
  <si>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</si>
  <si>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</si>
  <si>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</si>
  <si>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</si>
  <si>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</si>
  <si>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</si>
  <si>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</si>
  <si>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</si>
  <si>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</si>
  <si>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</si>
  <si>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</si>
  <si>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</si>
  <si>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</si>
  <si>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</si>
  <si>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</si>
  <si>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</si>
  <si>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</si>
  <si>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</si>
  <si>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</si>
  <si>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</si>
  <si>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</si>
  <si>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</si>
  <si>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</si>
  <si>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</si>
  <si>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</si>
  <si>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</si>
  <si>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</si>
  <si>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</si>
  <si>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</si>
  <si>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</si>
  <si>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</si>
  <si>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</si>
  <si>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</si>
  <si>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</si>
  <si>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</si>
  <si>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</si>
  <si>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</si>
  <si>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</si>
  <si>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</si>
  <si>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</si>
  <si>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</si>
  <si>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</si>
  <si>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</si>
  <si>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</si>
  <si>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</si>
  <si>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</si>
  <si>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</si>
  <si>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</si>
  <si>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</si>
  <si>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</si>
  <si>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</si>
  <si>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</si>
  <si>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</si>
  <si>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</si>
  <si>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</si>
  <si>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</si>
  <si>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</si>
  <si>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</si>
  <si>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</si>
  <si>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</si>
  <si>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</si>
  <si>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</si>
  <si>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</si>
  <si>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</si>
  <si>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</si>
  <si>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</si>
  <si>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</si>
  <si>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</si>
  <si>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</si>
  <si>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</si>
  <si>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</si>
  <si>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</si>
  <si>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</si>
  <si>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</si>
  <si>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</si>
  <si>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</si>
  <si>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</si>
  <si>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</si>
  <si>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</si>
  <si>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</si>
  <si>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</si>
  <si>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</si>
  <si>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</si>
  <si>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</si>
  <si>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</si>
  <si>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</si>
  <si>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</si>
  <si>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</si>
  <si>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</si>
  <si>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</si>
  <si>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</si>
  <si>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</si>
  <si>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</si>
  <si>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</si>
  <si>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</si>
  <si>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</si>
  <si>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</si>
  <si>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</si>
  <si>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</si>
  <si>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</si>
  <si>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</si>
  <si>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</si>
  <si>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</si>
  <si>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</si>
  <si>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</si>
  <si>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</si>
  <si>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</si>
  <si>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</si>
  <si>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</si>
  <si>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</si>
  <si>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</si>
  <si>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</si>
  <si>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</si>
  <si>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</si>
  <si>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</si>
  <si>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</si>
  <si>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</si>
  <si>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</si>
  <si>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</si>
  <si>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</si>
  <si>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</si>
  <si>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</si>
  <si>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</si>
  <si>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</si>
  <si>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</si>
  <si>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</si>
  <si>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</si>
  <si>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</si>
  <si>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</si>
  <si>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</si>
  <si>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</si>
  <si>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</si>
  <si>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</si>
  <si>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</si>
  <si>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</si>
  <si>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</si>
  <si>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</si>
  <si>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</si>
  <si>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</si>
  <si>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</si>
  <si>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</si>
  <si>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</si>
  <si>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</si>
  <si>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</si>
  <si>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</si>
  <si>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</si>
  <si>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</si>
  <si>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</si>
  <si>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</si>
  <si>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</si>
  <si>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</si>
  <si>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</si>
  <si>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</si>
  <si>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</si>
  <si>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</si>
  <si>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</si>
  <si>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</si>
  <si>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</si>
  <si>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</si>
  <si>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</si>
  <si>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</si>
  <si>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</si>
  <si>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</si>
  <si>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</si>
  <si>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</si>
  <si>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</si>
  <si>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</si>
  <si>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</si>
  <si>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</si>
  <si>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</si>
  <si>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</si>
  <si>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</si>
  <si>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</si>
  <si>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</si>
  <si>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</si>
  <si>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</si>
  <si>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</si>
  <si>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</si>
  <si>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</si>
  <si>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</si>
  <si>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</si>
  <si>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</si>
  <si>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</si>
  <si>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</si>
  <si>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</si>
  <si>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</si>
  <si>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</si>
  <si>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</si>
  <si>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</si>
  <si>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</si>
  <si>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</si>
  <si>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</si>
  <si>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</si>
  <si>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</si>
  <si>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</si>
  <si>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</si>
  <si>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</si>
  <si>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</si>
  <si>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</si>
  <si>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</si>
  <si>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</si>
  <si>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</si>
  <si>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</si>
  <si>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</si>
  <si>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</si>
  <si>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</si>
  <si>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</si>
  <si>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</si>
  <si>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</si>
  <si>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</si>
  <si>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</si>
  <si>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</si>
  <si>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</si>
  <si>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</si>
  <si>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</si>
  <si>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</si>
  <si>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</si>
  <si>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</si>
  <si>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</si>
  <si>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</si>
  <si>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</si>
  <si>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</si>
  <si>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</si>
  <si>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</si>
  <si>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</si>
  <si>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</si>
  <si>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</si>
  <si>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</si>
  <si>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</si>
  <si>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</si>
  <si>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</si>
  <si>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</si>
  <si>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</si>
  <si>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</si>
  <si>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</si>
  <si>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</si>
  <si>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</si>
  <si>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</si>
  <si>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</si>
  <si>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</si>
  <si>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</si>
  <si>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</si>
  <si>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</si>
  <si>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</si>
  <si>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</si>
  <si>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</si>
  <si>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</si>
  <si>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</si>
  <si>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</si>
  <si>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</si>
  <si>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</si>
  <si>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</si>
  <si>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</si>
  <si>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</si>
  <si>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</si>
  <si>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</si>
  <si>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</si>
  <si>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</si>
  <si>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</si>
  <si>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</si>
  <si>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</si>
  <si>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</si>
  <si>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</si>
  <si>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</si>
  <si>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</si>
  <si>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</si>
  <si>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</si>
  <si>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</si>
  <si>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</si>
  <si>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</si>
  <si>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</si>
  <si>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</si>
  <si>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</si>
  <si>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</si>
  <si>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</si>
  <si>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</si>
  <si>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</si>
  <si>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</si>
  <si>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</si>
  <si>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</si>
  <si>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</si>
  <si>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</si>
  <si>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</si>
  <si>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</si>
  <si>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</si>
  <si>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</si>
  <si>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</si>
  <si>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</si>
  <si>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</si>
  <si>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</si>
  <si>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</si>
  <si>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</si>
  <si>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</si>
  <si>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</si>
  <si>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</si>
  <si>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</si>
  <si>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</si>
  <si>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</si>
  <si>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</si>
  <si>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</si>
  <si>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</si>
  <si>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</si>
  <si>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</si>
  <si>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</si>
  <si>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</si>
  <si>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</si>
  <si>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</si>
  <si>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</si>
  <si>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</si>
  <si>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</si>
  <si>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</si>
  <si>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</si>
  <si>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</si>
  <si>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</si>
  <si>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</si>
  <si>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</si>
  <si>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</si>
  <si>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</si>
  <si>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</si>
  <si>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</si>
  <si>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</si>
  <si>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</si>
  <si>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</si>
  <si>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</si>
  <si>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</si>
  <si>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</si>
  <si>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</si>
  <si>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</si>
  <si>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</si>
  <si>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</si>
  <si>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</si>
  <si>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</si>
  <si>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</si>
  <si>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</si>
  <si>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</si>
  <si>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</si>
  <si>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</si>
  <si>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</si>
  <si>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</si>
  <si>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</si>
  <si>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</si>
  <si>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</si>
  <si>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</si>
  <si>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</si>
  <si>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</si>
  <si>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</si>
  <si>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</si>
  <si>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</si>
  <si>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</si>
  <si>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</si>
  <si>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</si>
  <si>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</si>
  <si>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</si>
  <si>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</si>
  <si>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</si>
  <si>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</si>
  <si>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</si>
  <si>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</si>
  <si>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</si>
  <si>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</si>
  <si>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</si>
  <si>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</si>
  <si>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</si>
  <si>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</si>
  <si>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</si>
  <si>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</si>
  <si>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</si>
  <si>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</si>
  <si>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</si>
  <si>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</si>
  <si>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</si>
  <si>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</si>
  <si>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</si>
  <si>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</si>
  <si>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</si>
  <si>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</si>
  <si>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</si>
  <si>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</si>
  <si>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</si>
  <si>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</si>
  <si>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</si>
  <si>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</si>
  <si>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</si>
  <si>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</si>
  <si>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</si>
  <si>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</si>
  <si>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</si>
  <si>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</si>
  <si>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</si>
  <si>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</si>
  <si>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</si>
  <si>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</si>
  <si>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</si>
  <si>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</si>
  <si>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</si>
  <si>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</si>
  <si>
    <t>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</t>
  </si>
  <si>
    <t>$5 cocktails including Gin and Tonics, Lavendar Sours, Colorado Mules, Bee Stings, and Don Drapers</t>
  </si>
  <si>
    <t>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</t>
  </si>
  <si>
    <t>Weekly Specials&lt;br&gt;Mondays - 2 for 1 Growler Fills&lt;br&gt;Tuesdays - $8 Crowlers (carry out only)&lt;br&gt;Wednesdays - Lucky 7 Six Pack - Buy a 6 pack but get 7 bottles!&lt;br&gt; $9.99 Liter Boots of Beer</t>
  </si>
  <si>
    <t>Every Monday from 6pm to 9pm, $3 off your bier if you buy it in a 1 liter MaB glass &lt;br&gt;Tuesday Countdown Special - From 1pm to 2pm you get $3 off growler fills, 2pm to 3pm you get $2 off growler fills, from 3pm to 4pm you get $1 off growler fills.</t>
  </si>
  <si>
    <t>Justines Pizza</t>
  </si>
  <si>
    <t>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</t>
  </si>
  <si>
    <t>1015 S. Taft Hill Road Fort Collins</t>
  </si>
  <si>
    <t>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</t>
  </si>
  <si>
    <t>Wine Wednesdays - 10 percent off all purchases on Hump Day!</t>
  </si>
  <si>
    <t>out</t>
  </si>
  <si>
    <t>Draft beers $3.50 &lt;br&gt; Budwiser $2.00 &lt;br&gt; House Wine $4.25 &lt;br&gt;$2.50-$3.00 Pizza by the slice&lt;br&gt;$5.00 Fried Mozzarella&lt;br&gt;$4.00 Parmesan Fries&lt;br&gt;$5.00 Fried Calamari&lt;br&gt;$5.00 Chicken Wings</t>
  </si>
  <si>
    <t>Half off beverages in a can.</t>
  </si>
  <si>
    <t>Infinite Monkey Theorem</t>
  </si>
  <si>
    <t>234 N College Ave #3a, Fort Collins, CO 80524</t>
  </si>
  <si>
    <t>$5 Glasses of Wine</t>
  </si>
  <si>
    <t>Crooked Stave - Fort Collins</t>
  </si>
  <si>
    <t>234 N College Ave Unit D, Fort Collins, CO 80524</t>
  </si>
  <si>
    <t>pet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</si>
</sst>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  <font>
      <u/>
      <sz val="6"/>
      <color rgb="FF4285F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0" fontId="7" fillId="0" borderId="0" xfId="0" applyFont="1"/>
    <xf numFmtId="0" fontId="25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5" fillId="0" borderId="0" xfId="0" applyFont="1"/>
    <xf numFmtId="0" fontId="6" fillId="0" borderId="0" xfId="0" applyFont="1" applyAlignment="1">
      <alignment vertical="center"/>
    </xf>
    <xf numFmtId="0" fontId="26" fillId="0" borderId="0" xfId="0" applyFont="1"/>
    <xf numFmtId="0" fontId="27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6"/>
  <sheetViews>
    <sheetView tabSelected="1" zoomScale="85" zoomScaleNormal="85" workbookViewId="0">
      <pane xSplit="4" ySplit="1" topLeftCell="AE74" activePane="bottomRight" state="frozen"/>
      <selection pane="topRight" activeCell="E1" sqref="E1"/>
      <selection pane="bottomLeft" activeCell="U86" sqref="U86"/>
      <selection pane="bottomRight" activeCell="AU85" sqref="AU85"/>
    </sheetView>
  </sheetViews>
  <sheetFormatPr defaultColWidth="9.140625" defaultRowHeight="21" customHeight="1" x14ac:dyDescent="0.25"/>
  <cols>
    <col min="3" max="3" width="19.85546875" customWidth="1"/>
    <col min="4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50" max="50" width="90.5703125" bestFit="1" customWidth="1"/>
    <col min="51" max="51" width="5.5703125" bestFit="1" customWidth="1"/>
    <col min="53" max="53" width="10.140625" customWidth="1"/>
    <col min="57" max="57" width="53.5703125" customWidth="1"/>
    <col min="58" max="58" width="19.42578125" customWidth="1"/>
  </cols>
  <sheetData>
    <row r="1" spans="2:64" ht="21" customHeight="1" x14ac:dyDescent="0.2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410</v>
      </c>
      <c r="X1" t="s">
        <v>411</v>
      </c>
      <c r="Y1" t="s">
        <v>412</v>
      </c>
      <c r="Z1" t="s">
        <v>413</v>
      </c>
      <c r="AA1" t="s">
        <v>414</v>
      </c>
      <c r="AB1" t="s">
        <v>415</v>
      </c>
      <c r="AC1" t="s">
        <v>416</v>
      </c>
      <c r="AD1" t="s">
        <v>417</v>
      </c>
      <c r="AE1" t="s">
        <v>418</v>
      </c>
      <c r="AF1" t="s">
        <v>419</v>
      </c>
      <c r="AG1" t="s">
        <v>420</v>
      </c>
      <c r="AH1" t="s">
        <v>421</v>
      </c>
      <c r="AI1" t="s">
        <v>422</v>
      </c>
      <c r="AJ1" t="s">
        <v>423</v>
      </c>
      <c r="AK1" t="s">
        <v>403</v>
      </c>
      <c r="AL1" t="s">
        <v>404</v>
      </c>
      <c r="AM1" t="s">
        <v>405</v>
      </c>
      <c r="AN1" t="s">
        <v>406</v>
      </c>
      <c r="AO1" t="s">
        <v>407</v>
      </c>
      <c r="AP1" t="s">
        <v>408</v>
      </c>
      <c r="AQ1" t="s">
        <v>409</v>
      </c>
      <c r="AR1" t="s">
        <v>17</v>
      </c>
      <c r="AS1" t="s">
        <v>303</v>
      </c>
      <c r="AT1" t="s">
        <v>304</v>
      </c>
      <c r="AU1" t="s">
        <v>297</v>
      </c>
      <c r="AV1" t="s">
        <v>21</v>
      </c>
      <c r="AW1" t="s">
        <v>22</v>
      </c>
      <c r="AY1" s="4"/>
      <c r="BD1" t="s">
        <v>424</v>
      </c>
      <c r="BE1" t="s">
        <v>425</v>
      </c>
      <c r="BF1" t="s">
        <v>430</v>
      </c>
      <c r="BG1" t="s">
        <v>432</v>
      </c>
      <c r="BH1" t="s">
        <v>433</v>
      </c>
      <c r="BJ1" t="s">
        <v>435</v>
      </c>
      <c r="BL1" t="s">
        <v>436</v>
      </c>
    </row>
    <row r="2" spans="2:64" ht="21" customHeight="1" x14ac:dyDescent="0.25">
      <c r="B2" t="s">
        <v>454</v>
      </c>
      <c r="C2" t="s">
        <v>428</v>
      </c>
      <c r="E2" t="s">
        <v>431</v>
      </c>
      <c r="G2" t="s">
        <v>455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:W33" si="0">IF(H2&gt;0,H2/100,"")</f>
        <v>16</v>
      </c>
      <c r="X2">
        <f t="shared" ref="X2:X33" si="1">IF(I2&gt;0,I2/100,"")</f>
        <v>18</v>
      </c>
      <c r="Y2">
        <f t="shared" ref="Y2:Y33" si="2">IF(J2&gt;0,J2/100,"")</f>
        <v>16</v>
      </c>
      <c r="Z2">
        <f t="shared" ref="Z2:Z33" si="3">IF(K2&gt;0,K2/100,"")</f>
        <v>18</v>
      </c>
      <c r="AA2">
        <f t="shared" ref="AA2:AA33" si="4">IF(L2&gt;0,L2/100,"")</f>
        <v>16</v>
      </c>
      <c r="AB2">
        <f t="shared" ref="AB2:AB33" si="5">IF(M2&gt;0,M2/100,"")</f>
        <v>18</v>
      </c>
      <c r="AC2">
        <f t="shared" ref="AC2:AC33" si="6">IF(N2&gt;0,N2/100,"")</f>
        <v>16</v>
      </c>
      <c r="AD2">
        <f t="shared" ref="AD2:AD33" si="7">IF(O2&gt;0,O2/100,"")</f>
        <v>18</v>
      </c>
      <c r="AE2">
        <f t="shared" ref="AE2:AE33" si="8">IF(P2&gt;0,P2/100,"")</f>
        <v>16</v>
      </c>
      <c r="AF2">
        <f t="shared" ref="AF2:AF33" si="9">IF(Q2&gt;0,Q2/100,"")</f>
        <v>18</v>
      </c>
      <c r="AG2">
        <f t="shared" ref="AG2:AG33" si="10">IF(R2&gt;0,R2/100,"")</f>
        <v>16</v>
      </c>
      <c r="AH2">
        <f t="shared" ref="AH2:AH33" si="11">IF(S2&gt;0,S2/100,"")</f>
        <v>18</v>
      </c>
      <c r="AI2">
        <f t="shared" ref="AI2:AI33" si="12">IF(T2&gt;0,T2/100,"")</f>
        <v>16</v>
      </c>
      <c r="AJ2">
        <f t="shared" ref="AJ2:AJ33" si="13">IF(U2&gt;0,U2/100,"")</f>
        <v>18</v>
      </c>
      <c r="AK2" t="str">
        <f t="shared" ref="AK2" si="14"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IF(P2&gt;0,CONCATENATE(IF(AE2&lt;=12,AE2,AE2-12),IF(OR(AE2&lt;12,AE2=24),"am","pm"),"-",IF(AF2&lt;=12,AF2,AF2-12),IF(OR(AF2&lt;12,AF2=24),"am","pm")),"")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456</v>
      </c>
      <c r="AU2" t="s">
        <v>299</v>
      </c>
      <c r="AV2" t="b">
        <v>1</v>
      </c>
      <c r="AW2" t="b">
        <v>1</v>
      </c>
      <c r="AX2" s="4" t="str">
        <f t="shared" ref="AX2:AX33" si="15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33" si="16">IF(AS2&gt;0,"&lt;img src=@img/outdoor.png@&gt;","")</f>
        <v/>
      </c>
      <c r="AZ2" t="str">
        <f t="shared" ref="AZ2:AZ33" si="17">IF(AT2&gt;0,"&lt;img src=@img/pets.png@&gt;","")</f>
        <v/>
      </c>
      <c r="BA2" t="str">
        <f t="shared" ref="BA2:BA33" si="18">IF(AU2="hard","&lt;img src=@img/hard.png@&gt;",IF(AU2="medium","&lt;img src=@img/medium.png@&gt;",IF(AU2="easy","&lt;img src=@img/easy.png@&gt;","")))</f>
        <v>&lt;img src=@img/easy.png@&gt;</v>
      </c>
      <c r="BB2" t="str">
        <f t="shared" ref="BB2:BB33" si="19">IF(AV2="true","&lt;img src=@img/drinkicon.png@&gt;","")</f>
        <v/>
      </c>
      <c r="BC2" t="str">
        <f t="shared" ref="BC2:BC33" si="20">IF(AW2="true","&lt;img src=@img/foodicon.png@&gt;","")</f>
        <v/>
      </c>
      <c r="BD2" t="str">
        <f t="shared" ref="BD2:BD33" si="21">CONCATENATE(AY2,AZ2,BA2,BB2,BC2,BK2)</f>
        <v>&lt;img src=@img/easy.png@&gt;&lt;img src=@img/kidicon.png@&gt;</v>
      </c>
      <c r="BE2" t="str">
        <f t="shared" ref="BE2:BE33" si="22">CONCATENATE(IF(AS2&gt;0,"outdoor ",""),IF(AT2&gt;0,"pet ",""),IF(AV2="true","drink ",""),IF(AW2="true","food ",""),AU2," ",E2," ",C2,IF(BJ2=TRUE," kid",""))</f>
        <v>easy med sfoco kid</v>
      </c>
      <c r="BF2" t="str">
        <f t="shared" ref="BF2:BF33" si="23"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>
        <v>40.531728000000001</v>
      </c>
      <c r="BH2">
        <v>-105.076154</v>
      </c>
      <c r="BI2" t="str">
        <f t="shared" ref="BI2:BI33" si="24">CONCATENATE("[",BG2,",",BH2,"],")</f>
        <v>[40.531728,-105.076154],</v>
      </c>
      <c r="BJ2" t="b">
        <v>1</v>
      </c>
      <c r="BK2" t="str">
        <f>IF(BJ2&gt;0,"&lt;img src=@img/kidicon.png@&gt;","")</f>
        <v>&lt;img src=@img/kidicon.png@&gt;</v>
      </c>
      <c r="BL2" s="9" t="s">
        <v>508</v>
      </c>
    </row>
    <row r="3" spans="2:64" ht="21" customHeight="1" x14ac:dyDescent="0.25">
      <c r="B3" t="s">
        <v>140</v>
      </c>
      <c r="C3" t="s">
        <v>426</v>
      </c>
      <c r="D3" t="s">
        <v>141</v>
      </c>
      <c r="E3" t="s">
        <v>431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>
        <f t="shared" si="0"/>
        <v>16</v>
      </c>
      <c r="X3">
        <f t="shared" si="1"/>
        <v>18</v>
      </c>
      <c r="Y3">
        <f t="shared" si="2"/>
        <v>16</v>
      </c>
      <c r="Z3">
        <f t="shared" si="3"/>
        <v>18</v>
      </c>
      <c r="AA3">
        <f t="shared" si="4"/>
        <v>16</v>
      </c>
      <c r="AB3">
        <f t="shared" si="5"/>
        <v>18</v>
      </c>
      <c r="AC3">
        <f t="shared" si="6"/>
        <v>16</v>
      </c>
      <c r="AD3">
        <f t="shared" si="7"/>
        <v>18</v>
      </c>
      <c r="AE3">
        <f t="shared" si="8"/>
        <v>16</v>
      </c>
      <c r="AF3">
        <f t="shared" si="9"/>
        <v>18</v>
      </c>
      <c r="AG3">
        <f t="shared" si="10"/>
        <v>16</v>
      </c>
      <c r="AH3">
        <f t="shared" si="11"/>
        <v>18</v>
      </c>
      <c r="AI3">
        <f t="shared" si="12"/>
        <v>16</v>
      </c>
      <c r="AJ3">
        <f t="shared" si="13"/>
        <v>18</v>
      </c>
      <c r="AK3" t="str">
        <f t="shared" ref="AK3:AK67" si="25">IF(H3&gt;0,CONCATENATE(IF(W3&lt;=12,W3,W3-12),IF(OR(W3&lt;12,W3=24),"am","pm"),"-",IF(X3&lt;=12,X3,X3-12),IF(OR(X3&lt;12,X3=24),"am","pm")),"")</f>
        <v>4pm-6pm</v>
      </c>
      <c r="AL3" t="str">
        <f t="shared" ref="AL3:AL67" si="26">IF(J3&gt;0,CONCATENATE(IF(Y3&lt;=12,Y3,Y3-12),IF(OR(Y3&lt;12,Y3=24),"am","pm"),"-",IF(Z3&lt;=12,Z3,Z3-12),IF(OR(Z3&lt;12,Z3=24),"am","pm")),"")</f>
        <v>4pm-6pm</v>
      </c>
      <c r="AM3" t="str">
        <f t="shared" ref="AM3:AM67" si="27">IF(L3&gt;0,CONCATENATE(IF(AA3&lt;=12,AA3,AA3-12),IF(OR(AA3&lt;12,AA3=24),"am","pm"),"-",IF(AB3&lt;=12,AB3,AB3-12),IF(OR(AB3&lt;12,AB3=24),"am","pm")),"")</f>
        <v>4pm-6pm</v>
      </c>
      <c r="AN3" t="str">
        <f t="shared" ref="AN3:AN67" si="28">IF(N3&gt;0,CONCATENATE(IF(AC3&lt;=12,AC3,AC3-12),IF(OR(AC3&lt;12,AC3=24),"am","pm"),"-",IF(AD3&lt;=12,AD3,AD3-12),IF(OR(AD3&lt;12,AD3=24),"am","pm")),"")</f>
        <v>4pm-6pm</v>
      </c>
      <c r="AO3" t="str">
        <f t="shared" ref="AO3:AO67" si="29">IF(P3&gt;0,CONCATENATE(IF(AE3&lt;=12,AE3,AE3-12),IF(OR(AE3&lt;12,AE3=24),"am","pm"),"-",IF(AF3&lt;=12,AF3,AF3-12),IF(OR(AF3&lt;12,AF3=24),"am","pm")),"")</f>
        <v>4pm-6pm</v>
      </c>
      <c r="AP3" t="str">
        <f t="shared" ref="AP3:AP67" si="30">IF(R3&gt;0,CONCATENATE(IF(AG3&lt;=12,AG3,AG3-12),IF(OR(AG3&lt;12,AG3=24),"am","pm"),"-",IF(AH3&lt;=12,AH3,AH3-12),IF(OR(AH3&lt;12,AH3=24),"am","pm")),"")</f>
        <v>4pm-6pm</v>
      </c>
      <c r="AQ3" t="str">
        <f t="shared" ref="AQ3:AQ67" si="31">IF(T3&gt;0,CONCATENATE(IF(AI3&lt;=12,AI3,AI3-12),IF(OR(AI3&lt;12,AI3=24),"am","pm"),"-",IF(AJ3&lt;=12,AJ3,AJ3-12),IF(OR(AJ3&lt;12,AJ3=24),"am","pm")),"")</f>
        <v>4pm-6pm</v>
      </c>
      <c r="AR3" s="6" t="s">
        <v>251</v>
      </c>
      <c r="AU3" t="s">
        <v>298</v>
      </c>
      <c r="AV3" s="3" t="s">
        <v>307</v>
      </c>
      <c r="AW3" s="3" t="s">
        <v>307</v>
      </c>
      <c r="AX3" s="4" t="str">
        <f t="shared" si="15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6"/>
        <v/>
      </c>
      <c r="AZ3" t="str">
        <f t="shared" si="17"/>
        <v/>
      </c>
      <c r="BA3" t="str">
        <f t="shared" si="18"/>
        <v>&lt;img src=@img/hard.png@&gt;</v>
      </c>
      <c r="BB3" t="str">
        <f t="shared" si="19"/>
        <v/>
      </c>
      <c r="BC3" t="str">
        <f t="shared" si="20"/>
        <v/>
      </c>
      <c r="BD3" t="str">
        <f t="shared" si="21"/>
        <v>&lt;img src=@img/hard.png@&gt;</v>
      </c>
      <c r="BE3" t="str">
        <f t="shared" si="22"/>
        <v>hard med old</v>
      </c>
      <c r="BF3" t="str">
        <f t="shared" si="23"/>
        <v>Old Town</v>
      </c>
      <c r="BG3">
        <v>40.584597000000002</v>
      </c>
      <c r="BH3">
        <v>-105.077343</v>
      </c>
      <c r="BI3" t="str">
        <f t="shared" si="24"/>
        <v>[40.584597,-105.077343],</v>
      </c>
      <c r="BK3" t="str">
        <f>IF(BJ3&gt;0,"&lt;img src=@img/kidicon.png@&gt;","")</f>
        <v/>
      </c>
    </row>
    <row r="4" spans="2:64" ht="21" customHeight="1" x14ac:dyDescent="0.25">
      <c r="B4" t="s">
        <v>671</v>
      </c>
      <c r="C4" t="s">
        <v>426</v>
      </c>
      <c r="E4" t="s">
        <v>431</v>
      </c>
      <c r="G4" t="s">
        <v>692</v>
      </c>
      <c r="W4" t="str">
        <f t="shared" si="0"/>
        <v/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F4" t="str">
        <f t="shared" si="9"/>
        <v/>
      </c>
      <c r="AG4" t="str">
        <f t="shared" si="10"/>
        <v/>
      </c>
      <c r="AH4" t="str">
        <f t="shared" si="11"/>
        <v/>
      </c>
      <c r="AI4" t="str">
        <f t="shared" si="12"/>
        <v/>
      </c>
      <c r="AJ4" t="str">
        <f t="shared" si="13"/>
        <v/>
      </c>
      <c r="AK4" t="str">
        <f t="shared" si="25"/>
        <v/>
      </c>
      <c r="AL4" t="str">
        <f t="shared" si="26"/>
        <v/>
      </c>
      <c r="AM4" t="str">
        <f t="shared" si="27"/>
        <v/>
      </c>
      <c r="AN4" t="str">
        <f t="shared" si="28"/>
        <v/>
      </c>
      <c r="AO4" t="str">
        <f t="shared" si="29"/>
        <v/>
      </c>
      <c r="AP4" t="str">
        <f t="shared" si="30"/>
        <v/>
      </c>
      <c r="AQ4" t="str">
        <f t="shared" si="31"/>
        <v/>
      </c>
      <c r="AR4" t="s">
        <v>700</v>
      </c>
      <c r="AU4" t="s">
        <v>298</v>
      </c>
      <c r="AV4" s="3" t="s">
        <v>307</v>
      </c>
      <c r="AW4" s="3" t="s">
        <v>307</v>
      </c>
      <c r="AX4" s="4" t="str">
        <f t="shared" si="15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t="str">
        <f t="shared" si="16"/>
        <v/>
      </c>
      <c r="AZ4" t="str">
        <f t="shared" si="17"/>
        <v/>
      </c>
      <c r="BA4" t="str">
        <f t="shared" si="18"/>
        <v>&lt;img src=@img/hard.png@&gt;</v>
      </c>
      <c r="BB4" t="str">
        <f t="shared" si="19"/>
        <v/>
      </c>
      <c r="BC4" t="str">
        <f t="shared" si="20"/>
        <v/>
      </c>
      <c r="BD4" t="str">
        <f t="shared" si="21"/>
        <v>&lt;img src=@img/hard.png@&gt;</v>
      </c>
      <c r="BE4" t="str">
        <f t="shared" si="22"/>
        <v>hard med old</v>
      </c>
      <c r="BF4" t="str">
        <f t="shared" si="23"/>
        <v>Old Town</v>
      </c>
      <c r="BG4">
        <v>40.585259999999998</v>
      </c>
      <c r="BH4">
        <v>-105.07653000000001</v>
      </c>
      <c r="BI4" t="str">
        <f t="shared" si="24"/>
        <v>[40.58526,-105.07653],</v>
      </c>
    </row>
    <row r="5" spans="2:64" ht="21" customHeight="1" x14ac:dyDescent="0.25">
      <c r="B5" t="s">
        <v>146</v>
      </c>
      <c r="C5" t="s">
        <v>308</v>
      </c>
      <c r="D5" t="s">
        <v>147</v>
      </c>
      <c r="E5" t="s">
        <v>54</v>
      </c>
      <c r="G5" s="1" t="s">
        <v>148</v>
      </c>
      <c r="W5" t="str">
        <f t="shared" si="0"/>
        <v/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F5" t="str">
        <f t="shared" si="9"/>
        <v/>
      </c>
      <c r="AG5" t="str">
        <f t="shared" si="10"/>
        <v/>
      </c>
      <c r="AH5" t="str">
        <f t="shared" si="11"/>
        <v/>
      </c>
      <c r="AI5" t="str">
        <f t="shared" si="12"/>
        <v/>
      </c>
      <c r="AJ5" t="str">
        <f t="shared" si="13"/>
        <v/>
      </c>
      <c r="AK5" t="str">
        <f t="shared" si="25"/>
        <v/>
      </c>
      <c r="AL5" t="str">
        <f t="shared" si="26"/>
        <v/>
      </c>
      <c r="AM5" t="str">
        <f t="shared" si="27"/>
        <v/>
      </c>
      <c r="AN5" t="str">
        <f t="shared" si="28"/>
        <v/>
      </c>
      <c r="AO5" t="str">
        <f t="shared" si="29"/>
        <v/>
      </c>
      <c r="AP5" t="str">
        <f t="shared" si="30"/>
        <v/>
      </c>
      <c r="AQ5" t="str">
        <f t="shared" si="31"/>
        <v/>
      </c>
      <c r="AR5" s="2" t="s">
        <v>333</v>
      </c>
      <c r="AU5" t="s">
        <v>28</v>
      </c>
      <c r="AV5" s="3" t="s">
        <v>307</v>
      </c>
      <c r="AW5" s="3" t="s">
        <v>307</v>
      </c>
      <c r="AX5" s="4" t="str">
        <f t="shared" si="15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t="str">
        <f t="shared" si="16"/>
        <v/>
      </c>
      <c r="AZ5" t="str">
        <f t="shared" si="17"/>
        <v/>
      </c>
      <c r="BA5" t="str">
        <f t="shared" si="18"/>
        <v>&lt;img src=@img/medium.png@&gt;</v>
      </c>
      <c r="BB5" t="str">
        <f t="shared" si="19"/>
        <v/>
      </c>
      <c r="BC5" t="str">
        <f t="shared" si="20"/>
        <v/>
      </c>
      <c r="BD5" t="str">
        <f t="shared" si="21"/>
        <v>&lt;img src=@img/medium.png@&gt;</v>
      </c>
      <c r="BE5" t="str">
        <f t="shared" si="22"/>
        <v>medium low campus</v>
      </c>
      <c r="BF5" t="str">
        <f t="shared" si="23"/>
        <v>Near Campus</v>
      </c>
      <c r="BG5">
        <v>40.578207999999997</v>
      </c>
      <c r="BH5">
        <v>-105.082031</v>
      </c>
      <c r="BI5" t="str">
        <f t="shared" si="24"/>
        <v>[40.578208,-105.082031],</v>
      </c>
      <c r="BK5" t="str">
        <f t="shared" ref="BK5:BK10" si="32">IF(BJ5&gt;0,"&lt;img src=@img/kidicon.png@&gt;","")</f>
        <v/>
      </c>
    </row>
    <row r="6" spans="2:64" ht="21" customHeight="1" x14ac:dyDescent="0.25">
      <c r="B6" t="s">
        <v>509</v>
      </c>
      <c r="C6" t="s">
        <v>308</v>
      </c>
      <c r="D6" t="s">
        <v>510</v>
      </c>
      <c r="E6" t="s">
        <v>54</v>
      </c>
      <c r="G6" s="1" t="s">
        <v>511</v>
      </c>
      <c r="W6" t="str">
        <f t="shared" si="0"/>
        <v/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F6" t="str">
        <f t="shared" si="9"/>
        <v/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25"/>
        <v/>
      </c>
      <c r="AL6" t="str">
        <f t="shared" si="26"/>
        <v/>
      </c>
      <c r="AM6" t="str">
        <f t="shared" si="27"/>
        <v/>
      </c>
      <c r="AN6" t="str">
        <f t="shared" si="28"/>
        <v/>
      </c>
      <c r="AO6" t="str">
        <f t="shared" si="29"/>
        <v/>
      </c>
      <c r="AP6" t="str">
        <f t="shared" si="30"/>
        <v/>
      </c>
      <c r="AQ6" t="str">
        <f t="shared" si="31"/>
        <v/>
      </c>
      <c r="AR6" s="2"/>
      <c r="AU6" t="s">
        <v>28</v>
      </c>
      <c r="AV6" s="3" t="s">
        <v>307</v>
      </c>
      <c r="AW6" s="3" t="s">
        <v>307</v>
      </c>
      <c r="AX6" s="4" t="str">
        <f t="shared" si="15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t="str">
        <f t="shared" si="16"/>
        <v/>
      </c>
      <c r="AZ6" t="str">
        <f t="shared" si="17"/>
        <v/>
      </c>
      <c r="BA6" t="str">
        <f t="shared" si="18"/>
        <v>&lt;img src=@img/medium.png@&gt;</v>
      </c>
      <c r="BB6" t="str">
        <f t="shared" si="19"/>
        <v/>
      </c>
      <c r="BC6" t="str">
        <f t="shared" si="20"/>
        <v/>
      </c>
      <c r="BD6" t="str">
        <f t="shared" si="21"/>
        <v>&lt;img src=@img/medium.png@&gt;</v>
      </c>
      <c r="BE6" t="str">
        <f t="shared" si="22"/>
        <v>medium low campus</v>
      </c>
      <c r="BF6" t="str">
        <f t="shared" si="23"/>
        <v>Near Campus</v>
      </c>
      <c r="BG6">
        <v>40.575831999999998</v>
      </c>
      <c r="BH6">
        <v>-105.076725</v>
      </c>
      <c r="BI6" t="str">
        <f t="shared" si="24"/>
        <v>[40.575832,-105.076725],</v>
      </c>
      <c r="BK6" t="str">
        <f t="shared" si="32"/>
        <v/>
      </c>
    </row>
    <row r="7" spans="2:64" ht="21" customHeight="1" x14ac:dyDescent="0.25">
      <c r="B7" t="s">
        <v>149</v>
      </c>
      <c r="C7" t="s">
        <v>427</v>
      </c>
      <c r="D7" t="s">
        <v>272</v>
      </c>
      <c r="E7" t="s">
        <v>431</v>
      </c>
      <c r="G7" t="s">
        <v>150</v>
      </c>
      <c r="W7" t="str">
        <f t="shared" si="0"/>
        <v/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F7" t="str">
        <f t="shared" si="9"/>
        <v/>
      </c>
      <c r="AG7" t="str">
        <f t="shared" si="10"/>
        <v/>
      </c>
      <c r="AH7" t="str">
        <f t="shared" si="11"/>
        <v/>
      </c>
      <c r="AI7" t="str">
        <f t="shared" si="12"/>
        <v/>
      </c>
      <c r="AJ7" t="str">
        <f t="shared" si="13"/>
        <v/>
      </c>
      <c r="AK7" t="str">
        <f t="shared" si="25"/>
        <v/>
      </c>
      <c r="AL7" t="str">
        <f t="shared" si="26"/>
        <v/>
      </c>
      <c r="AM7" t="str">
        <f t="shared" si="27"/>
        <v/>
      </c>
      <c r="AN7" t="str">
        <f t="shared" si="28"/>
        <v/>
      </c>
      <c r="AO7" t="str">
        <f t="shared" si="29"/>
        <v/>
      </c>
      <c r="AP7" t="str">
        <f t="shared" si="30"/>
        <v/>
      </c>
      <c r="AQ7" t="str">
        <f t="shared" si="31"/>
        <v/>
      </c>
      <c r="AR7" s="2" t="s">
        <v>334</v>
      </c>
      <c r="AS7" t="s">
        <v>295</v>
      </c>
      <c r="AT7" t="s">
        <v>305</v>
      </c>
      <c r="AU7" t="s">
        <v>299</v>
      </c>
      <c r="AV7" s="3" t="s">
        <v>307</v>
      </c>
      <c r="AW7" s="3" t="s">
        <v>307</v>
      </c>
      <c r="AX7" s="4" t="str">
        <f t="shared" si="15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t="str">
        <f t="shared" si="16"/>
        <v>&lt;img src=@img/outdoor.png@&gt;</v>
      </c>
      <c r="AZ7" t="str">
        <f t="shared" si="17"/>
        <v>&lt;img src=@img/pets.png@&gt;</v>
      </c>
      <c r="BA7" t="str">
        <f t="shared" si="18"/>
        <v>&lt;img src=@img/easy.png@&gt;</v>
      </c>
      <c r="BB7" t="str">
        <f t="shared" si="19"/>
        <v/>
      </c>
      <c r="BC7" t="str">
        <f t="shared" si="20"/>
        <v/>
      </c>
      <c r="BD7" t="str">
        <f t="shared" si="21"/>
        <v>&lt;img src=@img/outdoor.png@&gt;&lt;img src=@img/pets.png@&gt;&lt;img src=@img/easy.png@&gt;</v>
      </c>
      <c r="BE7" t="str">
        <f t="shared" si="22"/>
        <v>outdoor pet easy med nfoco</v>
      </c>
      <c r="BF7" t="str">
        <f t="shared" si="23"/>
        <v>North Foco</v>
      </c>
      <c r="BG7">
        <v>40.620443000000002</v>
      </c>
      <c r="BH7">
        <v>-105.009394</v>
      </c>
      <c r="BI7" t="str">
        <f t="shared" si="24"/>
        <v>[40.620443,-105.009394],</v>
      </c>
      <c r="BK7" t="str">
        <f t="shared" si="32"/>
        <v/>
      </c>
    </row>
    <row r="8" spans="2:64" ht="21" customHeight="1" x14ac:dyDescent="0.25">
      <c r="B8" t="s">
        <v>65</v>
      </c>
      <c r="C8" t="s">
        <v>428</v>
      </c>
      <c r="D8" t="s">
        <v>66</v>
      </c>
      <c r="E8" t="s">
        <v>431</v>
      </c>
      <c r="G8" s="1" t="s">
        <v>67</v>
      </c>
      <c r="H8">
        <v>1500</v>
      </c>
      <c r="I8">
        <v>1800</v>
      </c>
      <c r="J8">
        <v>1500</v>
      </c>
      <c r="K8">
        <v>1800</v>
      </c>
      <c r="L8">
        <v>1500</v>
      </c>
      <c r="M8">
        <v>1800</v>
      </c>
      <c r="N8">
        <v>1500</v>
      </c>
      <c r="O8">
        <v>1800</v>
      </c>
      <c r="P8">
        <v>1500</v>
      </c>
      <c r="Q8">
        <v>1800</v>
      </c>
      <c r="R8">
        <v>1500</v>
      </c>
      <c r="S8">
        <v>1800</v>
      </c>
      <c r="T8">
        <v>1600</v>
      </c>
      <c r="U8">
        <v>1800</v>
      </c>
      <c r="V8" t="s">
        <v>512</v>
      </c>
      <c r="W8">
        <f t="shared" si="0"/>
        <v>15</v>
      </c>
      <c r="X8">
        <f t="shared" si="1"/>
        <v>18</v>
      </c>
      <c r="Y8">
        <f t="shared" si="2"/>
        <v>15</v>
      </c>
      <c r="Z8">
        <f t="shared" si="3"/>
        <v>18</v>
      </c>
      <c r="AA8">
        <f t="shared" si="4"/>
        <v>15</v>
      </c>
      <c r="AB8">
        <f t="shared" si="5"/>
        <v>18</v>
      </c>
      <c r="AC8">
        <f t="shared" si="6"/>
        <v>15</v>
      </c>
      <c r="AD8">
        <f t="shared" si="7"/>
        <v>18</v>
      </c>
      <c r="AE8">
        <f t="shared" si="8"/>
        <v>15</v>
      </c>
      <c r="AF8">
        <f t="shared" si="9"/>
        <v>18</v>
      </c>
      <c r="AG8">
        <f t="shared" si="10"/>
        <v>15</v>
      </c>
      <c r="AH8">
        <f t="shared" si="11"/>
        <v>18</v>
      </c>
      <c r="AI8">
        <f t="shared" si="12"/>
        <v>16</v>
      </c>
      <c r="AJ8">
        <f t="shared" si="13"/>
        <v>18</v>
      </c>
      <c r="AK8" t="str">
        <f t="shared" si="25"/>
        <v>3pm-6pm</v>
      </c>
      <c r="AL8" t="str">
        <f t="shared" si="26"/>
        <v>3pm-6pm</v>
      </c>
      <c r="AM8" t="str">
        <f t="shared" si="27"/>
        <v>3pm-6pm</v>
      </c>
      <c r="AN8" t="str">
        <f t="shared" si="28"/>
        <v>3pm-6pm</v>
      </c>
      <c r="AO8" t="str">
        <f t="shared" si="29"/>
        <v>3pm-6pm</v>
      </c>
      <c r="AP8" t="str">
        <f t="shared" si="30"/>
        <v>3pm-6pm</v>
      </c>
      <c r="AQ8" t="str">
        <f t="shared" si="31"/>
        <v>4pm-6pm</v>
      </c>
      <c r="AR8" s="2" t="s">
        <v>311</v>
      </c>
      <c r="AS8" t="s">
        <v>295</v>
      </c>
      <c r="AU8" t="s">
        <v>299</v>
      </c>
      <c r="AV8" s="3" t="s">
        <v>306</v>
      </c>
      <c r="AW8" s="3" t="s">
        <v>306</v>
      </c>
      <c r="AX8" s="4" t="str">
        <f t="shared" si="15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t="str">
        <f t="shared" si="16"/>
        <v>&lt;img src=@img/outdoor.png@&gt;</v>
      </c>
      <c r="AZ8" t="str">
        <f t="shared" si="17"/>
        <v/>
      </c>
      <c r="BA8" t="str">
        <f t="shared" si="18"/>
        <v>&lt;img src=@img/easy.png@&gt;</v>
      </c>
      <c r="BB8" t="str">
        <f t="shared" si="19"/>
        <v>&lt;img src=@img/drinkicon.png@&gt;</v>
      </c>
      <c r="BC8" t="str">
        <f t="shared" si="20"/>
        <v>&lt;img src=@img/foodicon.png@&gt;</v>
      </c>
      <c r="BD8" t="str">
        <f t="shared" si="21"/>
        <v>&lt;img src=@img/outdoor.png@&gt;&lt;img src=@img/easy.png@&gt;&lt;img src=@img/drinkicon.png@&gt;&lt;img src=@img/foodicon.png@&gt;</v>
      </c>
      <c r="BE8" t="str">
        <f t="shared" si="22"/>
        <v>outdoor drink food easy med sfoco</v>
      </c>
      <c r="BF8" t="str">
        <f t="shared" si="23"/>
        <v>South Foco</v>
      </c>
      <c r="BG8">
        <v>40.522584000000002</v>
      </c>
      <c r="BH8">
        <v>-105.02533200000001</v>
      </c>
      <c r="BI8" t="str">
        <f t="shared" si="24"/>
        <v>[40.522584,-105.025332],</v>
      </c>
      <c r="BK8" t="str">
        <f t="shared" si="32"/>
        <v/>
      </c>
    </row>
    <row r="9" spans="2:64" ht="21" customHeight="1" x14ac:dyDescent="0.25">
      <c r="B9" t="s">
        <v>513</v>
      </c>
      <c r="C9" t="s">
        <v>426</v>
      </c>
      <c r="D9" t="s">
        <v>514</v>
      </c>
      <c r="E9" t="s">
        <v>431</v>
      </c>
      <c r="G9" s="1" t="s">
        <v>515</v>
      </c>
      <c r="H9">
        <v>1500</v>
      </c>
      <c r="I9">
        <v>1800</v>
      </c>
      <c r="J9">
        <v>1500</v>
      </c>
      <c r="K9">
        <v>1800</v>
      </c>
      <c r="L9">
        <v>1500</v>
      </c>
      <c r="M9">
        <v>1800</v>
      </c>
      <c r="N9">
        <v>1500</v>
      </c>
      <c r="O9">
        <v>1800</v>
      </c>
      <c r="P9">
        <v>1500</v>
      </c>
      <c r="Q9">
        <v>1800</v>
      </c>
      <c r="R9">
        <v>1500</v>
      </c>
      <c r="S9">
        <v>1800</v>
      </c>
      <c r="T9">
        <v>1600</v>
      </c>
      <c r="U9">
        <v>1800</v>
      </c>
      <c r="V9" t="s">
        <v>512</v>
      </c>
      <c r="W9">
        <f t="shared" si="0"/>
        <v>15</v>
      </c>
      <c r="X9">
        <f t="shared" si="1"/>
        <v>18</v>
      </c>
      <c r="Y9">
        <f t="shared" si="2"/>
        <v>15</v>
      </c>
      <c r="Z9">
        <f t="shared" si="3"/>
        <v>18</v>
      </c>
      <c r="AA9">
        <f t="shared" si="4"/>
        <v>15</v>
      </c>
      <c r="AB9">
        <f t="shared" si="5"/>
        <v>18</v>
      </c>
      <c r="AC9">
        <f t="shared" si="6"/>
        <v>15</v>
      </c>
      <c r="AD9">
        <f t="shared" si="7"/>
        <v>18</v>
      </c>
      <c r="AE9">
        <f t="shared" si="8"/>
        <v>15</v>
      </c>
      <c r="AF9">
        <f t="shared" si="9"/>
        <v>18</v>
      </c>
      <c r="AG9">
        <f t="shared" si="10"/>
        <v>15</v>
      </c>
      <c r="AH9">
        <f t="shared" si="11"/>
        <v>18</v>
      </c>
      <c r="AI9">
        <f t="shared" si="12"/>
        <v>16</v>
      </c>
      <c r="AJ9">
        <f t="shared" si="13"/>
        <v>18</v>
      </c>
      <c r="AK9" t="str">
        <f t="shared" si="25"/>
        <v>3pm-6pm</v>
      </c>
      <c r="AL9" t="str">
        <f t="shared" si="26"/>
        <v>3pm-6pm</v>
      </c>
      <c r="AM9" t="str">
        <f t="shared" si="27"/>
        <v>3pm-6pm</v>
      </c>
      <c r="AN9" t="str">
        <f t="shared" si="28"/>
        <v>3pm-6pm</v>
      </c>
      <c r="AO9" t="str">
        <f t="shared" si="29"/>
        <v>3pm-6pm</v>
      </c>
      <c r="AP9" t="str">
        <f t="shared" si="30"/>
        <v>3pm-6pm</v>
      </c>
      <c r="AQ9" t="str">
        <f t="shared" si="31"/>
        <v>4pm-6pm</v>
      </c>
      <c r="AR9" s="2" t="s">
        <v>311</v>
      </c>
      <c r="AS9" t="s">
        <v>295</v>
      </c>
      <c r="AU9" t="s">
        <v>298</v>
      </c>
      <c r="AV9" s="3" t="s">
        <v>306</v>
      </c>
      <c r="AW9" s="3" t="s">
        <v>306</v>
      </c>
      <c r="AX9" s="4" t="str">
        <f t="shared" si="15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t="str">
        <f t="shared" si="16"/>
        <v>&lt;img src=@img/outdoor.png@&gt;</v>
      </c>
      <c r="AZ9" t="str">
        <f t="shared" si="17"/>
        <v/>
      </c>
      <c r="BA9" t="str">
        <f t="shared" si="18"/>
        <v>&lt;img src=@img/hard.png@&gt;</v>
      </c>
      <c r="BB9" t="str">
        <f t="shared" si="19"/>
        <v>&lt;img src=@img/drinkicon.png@&gt;</v>
      </c>
      <c r="BC9" t="str">
        <f t="shared" si="20"/>
        <v>&lt;img src=@img/foodicon.png@&gt;</v>
      </c>
      <c r="BD9" t="str">
        <f t="shared" si="21"/>
        <v>&lt;img src=@img/outdoor.png@&gt;&lt;img src=@img/hard.png@&gt;&lt;img src=@img/drinkicon.png@&gt;&lt;img src=@img/foodicon.png@&gt;</v>
      </c>
      <c r="BE9" t="str">
        <f t="shared" si="22"/>
        <v>outdoor drink food hard med old</v>
      </c>
      <c r="BF9" t="str">
        <f t="shared" si="23"/>
        <v>Old Town</v>
      </c>
      <c r="BG9">
        <v>40.587294999999997</v>
      </c>
      <c r="BH9">
        <v>-105.07738999999999</v>
      </c>
      <c r="BI9" t="str">
        <f t="shared" si="24"/>
        <v>[40.587295,-105.07739],</v>
      </c>
      <c r="BK9" t="str">
        <f t="shared" si="32"/>
        <v/>
      </c>
    </row>
    <row r="10" spans="2:64" ht="21" customHeight="1" x14ac:dyDescent="0.25">
      <c r="B10" t="s">
        <v>109</v>
      </c>
      <c r="C10" t="s">
        <v>308</v>
      </c>
      <c r="D10" t="s">
        <v>110</v>
      </c>
      <c r="E10" t="s">
        <v>431</v>
      </c>
      <c r="G10" s="1" t="s">
        <v>111</v>
      </c>
      <c r="H10">
        <v>900</v>
      </c>
      <c r="I10">
        <v>2400</v>
      </c>
      <c r="J10">
        <v>1100</v>
      </c>
      <c r="K10">
        <v>2400</v>
      </c>
      <c r="L10">
        <v>1100</v>
      </c>
      <c r="M10">
        <v>2400</v>
      </c>
      <c r="N10">
        <v>1100</v>
      </c>
      <c r="O10">
        <v>2400</v>
      </c>
      <c r="P10">
        <v>1100</v>
      </c>
      <c r="Q10">
        <v>2400</v>
      </c>
      <c r="R10">
        <v>1100</v>
      </c>
      <c r="S10">
        <v>2400</v>
      </c>
      <c r="T10">
        <v>900</v>
      </c>
      <c r="U10">
        <v>2400</v>
      </c>
      <c r="V10" t="s">
        <v>247</v>
      </c>
      <c r="W10">
        <f t="shared" si="0"/>
        <v>9</v>
      </c>
      <c r="X10">
        <f t="shared" si="1"/>
        <v>24</v>
      </c>
      <c r="Y10">
        <f t="shared" si="2"/>
        <v>11</v>
      </c>
      <c r="Z10">
        <f t="shared" si="3"/>
        <v>24</v>
      </c>
      <c r="AA10">
        <f t="shared" si="4"/>
        <v>11</v>
      </c>
      <c r="AB10">
        <f t="shared" si="5"/>
        <v>24</v>
      </c>
      <c r="AC10">
        <f t="shared" si="6"/>
        <v>11</v>
      </c>
      <c r="AD10">
        <f t="shared" si="7"/>
        <v>24</v>
      </c>
      <c r="AE10">
        <f t="shared" si="8"/>
        <v>11</v>
      </c>
      <c r="AF10">
        <f t="shared" si="9"/>
        <v>24</v>
      </c>
      <c r="AG10">
        <f t="shared" si="10"/>
        <v>11</v>
      </c>
      <c r="AH10">
        <f t="shared" si="11"/>
        <v>24</v>
      </c>
      <c r="AI10">
        <f t="shared" si="12"/>
        <v>9</v>
      </c>
      <c r="AJ10">
        <f t="shared" si="13"/>
        <v>24</v>
      </c>
      <c r="AK10" t="str">
        <f t="shared" si="25"/>
        <v>9am-12am</v>
      </c>
      <c r="AL10" t="str">
        <f t="shared" si="26"/>
        <v>11am-12am</v>
      </c>
      <c r="AM10" t="str">
        <f t="shared" si="27"/>
        <v>11am-12am</v>
      </c>
      <c r="AN10" t="str">
        <f t="shared" si="28"/>
        <v>11am-12am</v>
      </c>
      <c r="AO10" t="str">
        <f t="shared" si="29"/>
        <v>11am-12am</v>
      </c>
      <c r="AP10" t="str">
        <f t="shared" si="30"/>
        <v>11am-12am</v>
      </c>
      <c r="AQ10" t="str">
        <f t="shared" si="31"/>
        <v>9am-12am</v>
      </c>
      <c r="AR10" s="2" t="s">
        <v>324</v>
      </c>
      <c r="AS10" t="s">
        <v>295</v>
      </c>
      <c r="AU10" t="s">
        <v>28</v>
      </c>
      <c r="AV10" s="3" t="s">
        <v>306</v>
      </c>
      <c r="AW10" s="3" t="s">
        <v>307</v>
      </c>
      <c r="AX10" s="4" t="str">
        <f t="shared" si="15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t="str">
        <f t="shared" si="16"/>
        <v>&lt;img src=@img/outdoor.png@&gt;</v>
      </c>
      <c r="AZ10" t="str">
        <f t="shared" si="17"/>
        <v/>
      </c>
      <c r="BA10" t="str">
        <f t="shared" si="18"/>
        <v>&lt;img src=@img/medium.png@&gt;</v>
      </c>
      <c r="BB10" t="str">
        <f t="shared" si="19"/>
        <v>&lt;img src=@img/drinkicon.png@&gt;</v>
      </c>
      <c r="BC10" t="str">
        <f t="shared" si="20"/>
        <v/>
      </c>
      <c r="BD10" t="str">
        <f t="shared" si="21"/>
        <v>&lt;img src=@img/outdoor.png@&gt;&lt;img src=@img/medium.png@&gt;&lt;img src=@img/drinkicon.png@&gt;</v>
      </c>
      <c r="BE10" t="str">
        <f t="shared" si="22"/>
        <v>outdoor drink medium med campus</v>
      </c>
      <c r="BF10" t="str">
        <f t="shared" si="23"/>
        <v>Near Campus</v>
      </c>
      <c r="BG10">
        <v>40.579591999999998</v>
      </c>
      <c r="BH10">
        <v>-105.079256</v>
      </c>
      <c r="BI10" t="str">
        <f t="shared" si="24"/>
        <v>[40.579592,-105.079256],</v>
      </c>
      <c r="BK10" t="str">
        <f t="shared" si="32"/>
        <v/>
      </c>
    </row>
    <row r="11" spans="2:64" ht="21" customHeight="1" x14ac:dyDescent="0.25">
      <c r="B11" s="2" t="s">
        <v>568</v>
      </c>
      <c r="C11" t="s">
        <v>308</v>
      </c>
      <c r="D11" t="s">
        <v>560</v>
      </c>
      <c r="E11" t="s">
        <v>431</v>
      </c>
      <c r="G11" s="1" t="s">
        <v>569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25"/>
        <v/>
      </c>
      <c r="AL11" t="str">
        <f t="shared" si="26"/>
        <v/>
      </c>
      <c r="AM11" t="str">
        <f t="shared" si="27"/>
        <v/>
      </c>
      <c r="AN11" t="str">
        <f t="shared" si="28"/>
        <v/>
      </c>
      <c r="AO11" t="str">
        <f t="shared" si="29"/>
        <v/>
      </c>
      <c r="AP11" t="str">
        <f t="shared" si="30"/>
        <v/>
      </c>
      <c r="AQ11" t="str">
        <f t="shared" si="31"/>
        <v/>
      </c>
      <c r="AR11" s="10" t="s">
        <v>570</v>
      </c>
      <c r="AU11" t="s">
        <v>28</v>
      </c>
      <c r="AV11" s="3" t="s">
        <v>307</v>
      </c>
      <c r="AW11" s="3" t="s">
        <v>307</v>
      </c>
      <c r="AX11" s="4" t="str">
        <f t="shared" si="15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t="str">
        <f t="shared" si="16"/>
        <v/>
      </c>
      <c r="AZ11" t="str">
        <f t="shared" si="17"/>
        <v/>
      </c>
      <c r="BA11" t="str">
        <f t="shared" si="18"/>
        <v>&lt;img src=@img/medium.png@&gt;</v>
      </c>
      <c r="BB11" t="str">
        <f t="shared" si="19"/>
        <v/>
      </c>
      <c r="BC11" t="str">
        <f t="shared" si="20"/>
        <v/>
      </c>
      <c r="BD11" t="str">
        <f t="shared" si="21"/>
        <v>&lt;img src=@img/medium.png@&gt;</v>
      </c>
      <c r="BE11" t="str">
        <f t="shared" si="22"/>
        <v>medium med campus</v>
      </c>
      <c r="BF11" t="str">
        <f t="shared" si="23"/>
        <v>Near Campus</v>
      </c>
      <c r="BG11">
        <v>40.575609999999998</v>
      </c>
      <c r="BH11">
        <v>-105.07659</v>
      </c>
      <c r="BI11" t="str">
        <f t="shared" si="24"/>
        <v>[40.57561,-105.07659],</v>
      </c>
    </row>
    <row r="12" spans="2:64" ht="21" customHeight="1" x14ac:dyDescent="0.25">
      <c r="B12" t="s">
        <v>516</v>
      </c>
      <c r="C12" t="s">
        <v>427</v>
      </c>
      <c r="D12" t="s">
        <v>514</v>
      </c>
      <c r="E12" t="s">
        <v>431</v>
      </c>
      <c r="G12" s="1" t="s">
        <v>517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25"/>
        <v/>
      </c>
      <c r="AL12" t="str">
        <f t="shared" si="26"/>
        <v/>
      </c>
      <c r="AM12" t="str">
        <f t="shared" si="27"/>
        <v/>
      </c>
      <c r="AN12" t="str">
        <f t="shared" si="28"/>
        <v/>
      </c>
      <c r="AO12" t="str">
        <f t="shared" si="29"/>
        <v/>
      </c>
      <c r="AP12" t="str">
        <f t="shared" si="30"/>
        <v/>
      </c>
      <c r="AQ12" t="str">
        <f t="shared" si="31"/>
        <v/>
      </c>
      <c r="AR12" s="2"/>
      <c r="AU12" t="s">
        <v>299</v>
      </c>
      <c r="AV12" s="3" t="s">
        <v>307</v>
      </c>
      <c r="AW12" s="3" t="s">
        <v>307</v>
      </c>
      <c r="AX12" s="4" t="str">
        <f t="shared" si="15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t="str">
        <f t="shared" si="16"/>
        <v/>
      </c>
      <c r="AZ12" t="str">
        <f t="shared" si="17"/>
        <v/>
      </c>
      <c r="BA12" t="str">
        <f t="shared" si="18"/>
        <v>&lt;img src=@img/easy.png@&gt;</v>
      </c>
      <c r="BB12" t="str">
        <f t="shared" si="19"/>
        <v/>
      </c>
      <c r="BC12" t="str">
        <f t="shared" si="20"/>
        <v/>
      </c>
      <c r="BD12" t="str">
        <f t="shared" si="21"/>
        <v>&lt;img src=@img/easy.png@&gt;</v>
      </c>
      <c r="BE12" t="str">
        <f t="shared" si="22"/>
        <v>easy med nfoco</v>
      </c>
      <c r="BF12" t="str">
        <f t="shared" si="23"/>
        <v>North Foco</v>
      </c>
      <c r="BG12">
        <v>40.588402000000002</v>
      </c>
      <c r="BH12">
        <v>-105.05787599999999</v>
      </c>
      <c r="BI12" t="str">
        <f t="shared" si="24"/>
        <v>[40.588402,-105.057876],</v>
      </c>
      <c r="BK12" t="str">
        <f>IF(BJ12&gt;0,"&lt;img src=@img/kidicon.png@&gt;","")</f>
        <v/>
      </c>
    </row>
    <row r="13" spans="2:64" ht="21" customHeight="1" x14ac:dyDescent="0.25">
      <c r="B13" t="s">
        <v>518</v>
      </c>
      <c r="C13" t="s">
        <v>426</v>
      </c>
      <c r="E13" t="s">
        <v>431</v>
      </c>
      <c r="G13" s="1" t="s">
        <v>519</v>
      </c>
      <c r="W13" t="str">
        <f t="shared" si="0"/>
        <v/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F13" t="str">
        <f t="shared" si="9"/>
        <v/>
      </c>
      <c r="AG13" t="str">
        <f t="shared" si="10"/>
        <v/>
      </c>
      <c r="AH13" t="str">
        <f t="shared" si="11"/>
        <v/>
      </c>
      <c r="AI13" t="str">
        <f t="shared" si="12"/>
        <v/>
      </c>
      <c r="AJ13" t="str">
        <f t="shared" si="13"/>
        <v/>
      </c>
      <c r="AK13" t="str">
        <f t="shared" si="25"/>
        <v/>
      </c>
      <c r="AL13" t="str">
        <f t="shared" si="26"/>
        <v/>
      </c>
      <c r="AM13" t="str">
        <f t="shared" si="27"/>
        <v/>
      </c>
      <c r="AN13" t="str">
        <f t="shared" si="28"/>
        <v/>
      </c>
      <c r="AO13" t="str">
        <f t="shared" si="29"/>
        <v/>
      </c>
      <c r="AP13" t="str">
        <f t="shared" si="30"/>
        <v/>
      </c>
      <c r="AQ13" t="str">
        <f t="shared" si="31"/>
        <v/>
      </c>
      <c r="AR13" s="2"/>
      <c r="AU13" t="s">
        <v>298</v>
      </c>
      <c r="AV13" s="3" t="s">
        <v>307</v>
      </c>
      <c r="AW13" s="3" t="s">
        <v>307</v>
      </c>
      <c r="AX13" s="4" t="str">
        <f t="shared" si="15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t="str">
        <f t="shared" si="16"/>
        <v/>
      </c>
      <c r="AZ13" t="str">
        <f t="shared" si="17"/>
        <v/>
      </c>
      <c r="BA13" t="str">
        <f t="shared" si="18"/>
        <v>&lt;img src=@img/hard.png@&gt;</v>
      </c>
      <c r="BB13" t="str">
        <f t="shared" si="19"/>
        <v/>
      </c>
      <c r="BC13" t="str">
        <f t="shared" si="20"/>
        <v/>
      </c>
      <c r="BD13" t="str">
        <f t="shared" si="21"/>
        <v>&lt;img src=@img/hard.png@&gt;</v>
      </c>
      <c r="BE13" t="str">
        <f t="shared" si="22"/>
        <v>hard med old</v>
      </c>
      <c r="BF13" t="str">
        <f t="shared" si="23"/>
        <v>Old Town</v>
      </c>
      <c r="BG13">
        <v>40.587916</v>
      </c>
      <c r="BH13">
        <v>-105.07676499999999</v>
      </c>
      <c r="BI13" t="str">
        <f t="shared" si="24"/>
        <v>[40.587916,-105.076765],</v>
      </c>
      <c r="BK13" t="str">
        <f>IF(BJ13&gt;0,"&lt;img src=@img/kidicon.png@&gt;","")</f>
        <v/>
      </c>
    </row>
    <row r="14" spans="2:64" ht="21" customHeight="1" x14ac:dyDescent="0.25">
      <c r="B14" t="s">
        <v>720</v>
      </c>
      <c r="C14" t="s">
        <v>309</v>
      </c>
      <c r="E14" t="s">
        <v>431</v>
      </c>
      <c r="G14" s="1" t="s">
        <v>721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4" t="s">
        <v>726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25"/>
        <v>3pm-6pm</v>
      </c>
      <c r="AL14" t="str">
        <f t="shared" si="26"/>
        <v>3pm-6pm</v>
      </c>
      <c r="AM14" t="str">
        <f t="shared" si="27"/>
        <v>3pm-6pm</v>
      </c>
      <c r="AN14" t="str">
        <f t="shared" si="28"/>
        <v>3pm-6pm</v>
      </c>
      <c r="AO14" t="str">
        <f t="shared" si="29"/>
        <v>3pm-6pm</v>
      </c>
      <c r="AP14" t="str">
        <f t="shared" si="30"/>
        <v>3pm-6pm</v>
      </c>
      <c r="AQ14" t="str">
        <f t="shared" si="31"/>
        <v>3pm-6pm</v>
      </c>
      <c r="AR14" s="2" t="s">
        <v>727</v>
      </c>
      <c r="AS14" t="s">
        <v>295</v>
      </c>
      <c r="AU14" t="s">
        <v>299</v>
      </c>
      <c r="AV14" s="7" t="s">
        <v>728</v>
      </c>
      <c r="AW14" s="3" t="s">
        <v>306</v>
      </c>
      <c r="AX14" s="4" t="str">
        <f t="shared" si="15"/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t="str">
        <f t="shared" si="16"/>
        <v>&lt;img src=@img/outdoor.png@&gt;</v>
      </c>
      <c r="AZ14" t="str">
        <f t="shared" si="17"/>
        <v/>
      </c>
      <c r="BA14" t="str">
        <f t="shared" si="18"/>
        <v>&lt;img src=@img/easy.png@&gt;</v>
      </c>
      <c r="BB14" t="str">
        <f t="shared" si="19"/>
        <v/>
      </c>
      <c r="BC14" t="str">
        <f t="shared" si="20"/>
        <v>&lt;img src=@img/foodicon.png@&gt;</v>
      </c>
      <c r="BD14" t="str">
        <f t="shared" si="21"/>
        <v>&lt;img src=@img/outdoor.png@&gt;&lt;img src=@img/easy.png@&gt;&lt;img src=@img/foodicon.png@&gt;</v>
      </c>
      <c r="BE14" t="str">
        <f t="shared" si="22"/>
        <v>outdoor food easy med midtown</v>
      </c>
      <c r="BF14" t="str">
        <f t="shared" si="23"/>
        <v>Midtown</v>
      </c>
      <c r="BG14">
        <v>40.543717999999998</v>
      </c>
      <c r="BH14">
        <v>-105.074853</v>
      </c>
      <c r="BI14" t="str">
        <f t="shared" si="24"/>
        <v>[40.543718,-105.074853],</v>
      </c>
    </row>
    <row r="15" spans="2:64" ht="21" customHeight="1" x14ac:dyDescent="0.25">
      <c r="B15" t="s">
        <v>134</v>
      </c>
      <c r="C15" t="s">
        <v>308</v>
      </c>
      <c r="D15" t="s">
        <v>119</v>
      </c>
      <c r="E15" t="s">
        <v>54</v>
      </c>
      <c r="G15" s="1" t="s">
        <v>108</v>
      </c>
      <c r="V15" s="14"/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25"/>
        <v/>
      </c>
      <c r="AL15" t="str">
        <f t="shared" si="26"/>
        <v/>
      </c>
      <c r="AM15" t="str">
        <f t="shared" si="27"/>
        <v/>
      </c>
      <c r="AN15" t="str">
        <f t="shared" si="28"/>
        <v/>
      </c>
      <c r="AO15" t="str">
        <f t="shared" si="29"/>
        <v/>
      </c>
      <c r="AP15" t="str">
        <f t="shared" si="30"/>
        <v/>
      </c>
      <c r="AQ15" t="str">
        <f t="shared" si="31"/>
        <v/>
      </c>
      <c r="AR15" s="2" t="s">
        <v>331</v>
      </c>
      <c r="AU15" t="s">
        <v>28</v>
      </c>
      <c r="AV15" s="3" t="s">
        <v>307</v>
      </c>
      <c r="AW15" s="3" t="s">
        <v>307</v>
      </c>
      <c r="AX15" s="4" t="str">
        <f t="shared" si="15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t="str">
        <f t="shared" si="16"/>
        <v/>
      </c>
      <c r="AZ15" t="str">
        <f t="shared" si="17"/>
        <v/>
      </c>
      <c r="BA15" t="str">
        <f t="shared" si="18"/>
        <v>&lt;img src=@img/medium.png@&gt;</v>
      </c>
      <c r="BB15" t="str">
        <f t="shared" si="19"/>
        <v/>
      </c>
      <c r="BC15" t="str">
        <f t="shared" si="20"/>
        <v/>
      </c>
      <c r="BD15" t="str">
        <f t="shared" si="21"/>
        <v>&lt;img src=@img/medium.png@&gt;</v>
      </c>
      <c r="BE15" t="str">
        <f t="shared" si="22"/>
        <v>medium low campus</v>
      </c>
      <c r="BF15" t="str">
        <f t="shared" si="23"/>
        <v>Near Campus</v>
      </c>
      <c r="BG15">
        <v>40.579048</v>
      </c>
      <c r="BH15">
        <v>-105.07677099999999</v>
      </c>
      <c r="BI15" t="str">
        <f t="shared" si="24"/>
        <v>[40.579048,-105.076771],</v>
      </c>
      <c r="BK15" t="str">
        <f>IF(BJ15&gt;0,"&lt;img src=@img/kidicon.png@&gt;","")</f>
        <v/>
      </c>
    </row>
    <row r="16" spans="2:64" ht="21" customHeight="1" x14ac:dyDescent="0.25">
      <c r="B16" t="s">
        <v>23</v>
      </c>
      <c r="C16" t="s">
        <v>309</v>
      </c>
      <c r="D16" t="s">
        <v>176</v>
      </c>
      <c r="E16" t="s">
        <v>431</v>
      </c>
      <c r="G16" t="s">
        <v>177</v>
      </c>
      <c r="J16">
        <v>1600</v>
      </c>
      <c r="K16">
        <v>1900</v>
      </c>
      <c r="L16">
        <v>1600</v>
      </c>
      <c r="M16">
        <v>1900</v>
      </c>
      <c r="N16">
        <v>1600</v>
      </c>
      <c r="O16">
        <v>1900</v>
      </c>
      <c r="P16">
        <v>1600</v>
      </c>
      <c r="Q16">
        <v>1900</v>
      </c>
      <c r="R16">
        <v>1600</v>
      </c>
      <c r="S16">
        <v>1900</v>
      </c>
      <c r="V16" s="14" t="s">
        <v>722</v>
      </c>
      <c r="W16" t="str">
        <f t="shared" si="0"/>
        <v/>
      </c>
      <c r="X16" t="str">
        <f t="shared" si="1"/>
        <v/>
      </c>
      <c r="Y16">
        <f t="shared" si="2"/>
        <v>16</v>
      </c>
      <c r="Z16">
        <f t="shared" si="3"/>
        <v>19</v>
      </c>
      <c r="AA16">
        <f t="shared" si="4"/>
        <v>16</v>
      </c>
      <c r="AB16">
        <f t="shared" si="5"/>
        <v>19</v>
      </c>
      <c r="AC16">
        <f t="shared" si="6"/>
        <v>16</v>
      </c>
      <c r="AD16">
        <f t="shared" si="7"/>
        <v>19</v>
      </c>
      <c r="AE16">
        <f t="shared" si="8"/>
        <v>16</v>
      </c>
      <c r="AF16">
        <f t="shared" si="9"/>
        <v>19</v>
      </c>
      <c r="AG16">
        <f t="shared" si="10"/>
        <v>16</v>
      </c>
      <c r="AH16">
        <f t="shared" si="11"/>
        <v>19</v>
      </c>
      <c r="AI16" t="str">
        <f t="shared" si="12"/>
        <v/>
      </c>
      <c r="AJ16" t="str">
        <f t="shared" si="13"/>
        <v/>
      </c>
      <c r="AK16" t="str">
        <f t="shared" si="25"/>
        <v/>
      </c>
      <c r="AL16" t="str">
        <f t="shared" si="26"/>
        <v>4pm-7pm</v>
      </c>
      <c r="AM16" t="str">
        <f t="shared" si="27"/>
        <v>4pm-7pm</v>
      </c>
      <c r="AN16" t="str">
        <f t="shared" si="28"/>
        <v>4pm-7pm</v>
      </c>
      <c r="AO16" t="str">
        <f t="shared" si="29"/>
        <v>4pm-7pm</v>
      </c>
      <c r="AP16" t="str">
        <f t="shared" si="30"/>
        <v>4pm-7pm</v>
      </c>
      <c r="AQ16" t="str">
        <f t="shared" si="31"/>
        <v/>
      </c>
      <c r="AR16" s="11" t="s">
        <v>343</v>
      </c>
      <c r="AS16" t="s">
        <v>295</v>
      </c>
      <c r="AU16" t="s">
        <v>299</v>
      </c>
      <c r="AV16" s="3" t="s">
        <v>306</v>
      </c>
      <c r="AW16" s="3" t="s">
        <v>306</v>
      </c>
      <c r="AX16" s="4" t="str">
        <f t="shared" si="15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t="str">
        <f t="shared" si="16"/>
        <v>&lt;img src=@img/outdoor.png@&gt;</v>
      </c>
      <c r="AZ16" t="str">
        <f t="shared" si="17"/>
        <v/>
      </c>
      <c r="BA16" t="str">
        <f t="shared" si="18"/>
        <v>&lt;img src=@img/easy.png@&gt;</v>
      </c>
      <c r="BB16" t="str">
        <f t="shared" si="19"/>
        <v>&lt;img src=@img/drinkicon.png@&gt;</v>
      </c>
      <c r="BC16" t="str">
        <f t="shared" si="20"/>
        <v>&lt;img src=@img/foodicon.png@&gt;</v>
      </c>
      <c r="BD16" t="str">
        <f t="shared" si="21"/>
        <v>&lt;img src=@img/outdoor.png@&gt;&lt;img src=@img/easy.png@&gt;&lt;img src=@img/drinkicon.png@&gt;&lt;img src=@img/foodicon.png@&gt;</v>
      </c>
      <c r="BE16" t="str">
        <f t="shared" si="22"/>
        <v>outdoor drink food easy med midtown</v>
      </c>
      <c r="BF16" t="str">
        <f t="shared" si="23"/>
        <v>Midtown</v>
      </c>
      <c r="BG16">
        <v>40.542237999999998</v>
      </c>
      <c r="BH16">
        <v>-105.072501</v>
      </c>
      <c r="BI16" t="str">
        <f t="shared" si="24"/>
        <v>[40.542238,-105.072501],</v>
      </c>
      <c r="BK16" t="str">
        <f>IF(BJ16&gt;0,"&lt;img src=@img/kidicon.png@&gt;","")</f>
        <v/>
      </c>
    </row>
    <row r="17" spans="2:64" ht="21" customHeight="1" x14ac:dyDescent="0.25">
      <c r="B17" t="s">
        <v>579</v>
      </c>
      <c r="C17" t="s">
        <v>308</v>
      </c>
      <c r="G17" s="7" t="s">
        <v>580</v>
      </c>
      <c r="V17" s="14" t="s">
        <v>723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25"/>
        <v/>
      </c>
      <c r="AL17" t="str">
        <f t="shared" si="26"/>
        <v/>
      </c>
      <c r="AM17" t="str">
        <f t="shared" si="27"/>
        <v/>
      </c>
      <c r="AN17" t="str">
        <f t="shared" si="28"/>
        <v/>
      </c>
      <c r="AO17" t="str">
        <f t="shared" si="29"/>
        <v/>
      </c>
      <c r="AP17" t="str">
        <f t="shared" si="30"/>
        <v/>
      </c>
      <c r="AQ17" t="str">
        <f t="shared" si="31"/>
        <v/>
      </c>
      <c r="AR17" s="12" t="s">
        <v>581</v>
      </c>
      <c r="AS17" t="s">
        <v>295</v>
      </c>
      <c r="AU17" t="s">
        <v>299</v>
      </c>
      <c r="AV17" t="b">
        <v>0</v>
      </c>
      <c r="AW17" t="b">
        <v>0</v>
      </c>
      <c r="AX17" s="4" t="str">
        <f t="shared" si="15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t="str">
        <f t="shared" si="16"/>
        <v>&lt;img src=@img/outdoor.png@&gt;</v>
      </c>
      <c r="AZ17" t="str">
        <f t="shared" si="17"/>
        <v/>
      </c>
      <c r="BA17" t="str">
        <f t="shared" si="18"/>
        <v>&lt;img src=@img/easy.png@&gt;</v>
      </c>
      <c r="BB17" t="str">
        <f t="shared" si="19"/>
        <v/>
      </c>
      <c r="BC17" t="str">
        <f t="shared" si="20"/>
        <v/>
      </c>
      <c r="BD17" t="str">
        <f t="shared" si="21"/>
        <v>&lt;img src=@img/outdoor.png@&gt;&lt;img src=@img/easy.png@&gt;</v>
      </c>
      <c r="BE17" t="str">
        <f t="shared" si="22"/>
        <v>outdoor easy  campus</v>
      </c>
      <c r="BF17" t="str">
        <f t="shared" si="23"/>
        <v>Near Campus</v>
      </c>
      <c r="BG17">
        <v>40.56626</v>
      </c>
      <c r="BH17">
        <v>-105.07835</v>
      </c>
      <c r="BI17" t="str">
        <f t="shared" si="24"/>
        <v>[40.56626,-105.07835],</v>
      </c>
    </row>
    <row r="18" spans="2:64" ht="21" customHeight="1" x14ac:dyDescent="0.25">
      <c r="B18" t="s">
        <v>56</v>
      </c>
      <c r="C18" t="s">
        <v>426</v>
      </c>
      <c r="D18" t="s">
        <v>57</v>
      </c>
      <c r="E18" t="s">
        <v>431</v>
      </c>
      <c r="G18" s="1" t="s">
        <v>58</v>
      </c>
      <c r="H18">
        <v>1500</v>
      </c>
      <c r="I18">
        <v>1800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1500</v>
      </c>
      <c r="U18">
        <v>1800</v>
      </c>
      <c r="V18" s="14" t="s">
        <v>724</v>
      </c>
      <c r="W18">
        <f t="shared" si="0"/>
        <v>15</v>
      </c>
      <c r="X18">
        <f t="shared" si="1"/>
        <v>18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15</v>
      </c>
      <c r="AJ18">
        <f t="shared" si="13"/>
        <v>18</v>
      </c>
      <c r="AK18" t="str">
        <f t="shared" si="25"/>
        <v>3pm-6pm</v>
      </c>
      <c r="AL18" t="str">
        <f t="shared" si="26"/>
        <v>3pm-6pm</v>
      </c>
      <c r="AM18" t="str">
        <f t="shared" si="27"/>
        <v>3pm-6pm</v>
      </c>
      <c r="AN18" t="str">
        <f t="shared" si="28"/>
        <v>3pm-6pm</v>
      </c>
      <c r="AO18" t="str">
        <f t="shared" si="29"/>
        <v>3pm-6pm</v>
      </c>
      <c r="AP18" t="str">
        <f t="shared" si="30"/>
        <v>3pm-6pm</v>
      </c>
      <c r="AQ18" t="str">
        <f t="shared" si="31"/>
        <v>3pm-6pm</v>
      </c>
      <c r="AR18" s="6" t="s">
        <v>239</v>
      </c>
      <c r="AS18" t="s">
        <v>295</v>
      </c>
      <c r="AU18" t="s">
        <v>28</v>
      </c>
      <c r="AV18" s="3" t="s">
        <v>306</v>
      </c>
      <c r="AW18" s="3" t="s">
        <v>307</v>
      </c>
      <c r="AX18" s="4" t="str">
        <f t="shared" si="15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t="str">
        <f t="shared" si="16"/>
        <v>&lt;img src=@img/outdoor.png@&gt;</v>
      </c>
      <c r="AZ18" t="str">
        <f t="shared" si="17"/>
        <v/>
      </c>
      <c r="BA18" t="str">
        <f t="shared" si="18"/>
        <v>&lt;img src=@img/medium.png@&gt;</v>
      </c>
      <c r="BB18" t="str">
        <f t="shared" si="19"/>
        <v>&lt;img src=@img/drinkicon.png@&gt;</v>
      </c>
      <c r="BC18" t="str">
        <f t="shared" si="20"/>
        <v/>
      </c>
      <c r="BD18" t="str">
        <f t="shared" si="21"/>
        <v>&lt;img src=@img/outdoor.png@&gt;&lt;img src=@img/medium.png@&gt;&lt;img src=@img/drinkicon.png@&gt;&lt;img src=@img/kidicon.png@&gt;</v>
      </c>
      <c r="BE18" t="str">
        <f t="shared" si="22"/>
        <v>outdoor drink medium med old kid</v>
      </c>
      <c r="BF18" t="str">
        <f t="shared" si="23"/>
        <v>Old Town</v>
      </c>
      <c r="BG18">
        <v>40.587240999999999</v>
      </c>
      <c r="BH18">
        <v>-105.076707</v>
      </c>
      <c r="BI18" t="str">
        <f t="shared" si="24"/>
        <v>[40.587241,-105.076707],</v>
      </c>
      <c r="BJ18" t="b">
        <v>1</v>
      </c>
      <c r="BK18" t="str">
        <f t="shared" ref="BK18:BK24" si="33">IF(BJ18&gt;0,"&lt;img src=@img/kidicon.png@&gt;","")</f>
        <v>&lt;img src=@img/kidicon.png@&gt;</v>
      </c>
      <c r="BL18" t="s">
        <v>437</v>
      </c>
    </row>
    <row r="19" spans="2:64" ht="21" customHeight="1" x14ac:dyDescent="0.25">
      <c r="B19" t="s">
        <v>246</v>
      </c>
      <c r="C19" t="s">
        <v>426</v>
      </c>
      <c r="D19" t="s">
        <v>106</v>
      </c>
      <c r="E19" t="s">
        <v>54</v>
      </c>
      <c r="G19" s="1" t="s">
        <v>107</v>
      </c>
      <c r="H19">
        <v>1600</v>
      </c>
      <c r="I19">
        <v>2400</v>
      </c>
      <c r="J19">
        <v>1600</v>
      </c>
      <c r="K19">
        <v>1800</v>
      </c>
      <c r="L19">
        <v>1600</v>
      </c>
      <c r="M19">
        <v>1800</v>
      </c>
      <c r="N19">
        <v>1600</v>
      </c>
      <c r="O19">
        <v>1800</v>
      </c>
      <c r="P19">
        <v>1600</v>
      </c>
      <c r="Q19">
        <v>1800</v>
      </c>
      <c r="R19">
        <v>1600</v>
      </c>
      <c r="S19">
        <v>1800</v>
      </c>
      <c r="T19">
        <v>1600</v>
      </c>
      <c r="U19">
        <v>2400</v>
      </c>
      <c r="V19" s="14" t="s">
        <v>725</v>
      </c>
      <c r="W19">
        <f t="shared" si="0"/>
        <v>16</v>
      </c>
      <c r="X19">
        <f t="shared" si="1"/>
        <v>24</v>
      </c>
      <c r="Y19">
        <f t="shared" si="2"/>
        <v>16</v>
      </c>
      <c r="Z19">
        <f t="shared" si="3"/>
        <v>18</v>
      </c>
      <c r="AA19">
        <f t="shared" si="4"/>
        <v>16</v>
      </c>
      <c r="AB19">
        <f t="shared" si="5"/>
        <v>18</v>
      </c>
      <c r="AC19">
        <f t="shared" si="6"/>
        <v>16</v>
      </c>
      <c r="AD19">
        <f t="shared" si="7"/>
        <v>18</v>
      </c>
      <c r="AE19">
        <f t="shared" si="8"/>
        <v>16</v>
      </c>
      <c r="AF19">
        <f t="shared" si="9"/>
        <v>18</v>
      </c>
      <c r="AG19">
        <f t="shared" si="10"/>
        <v>16</v>
      </c>
      <c r="AH19">
        <f t="shared" si="11"/>
        <v>18</v>
      </c>
      <c r="AI19">
        <f t="shared" si="12"/>
        <v>16</v>
      </c>
      <c r="AJ19">
        <f t="shared" si="13"/>
        <v>24</v>
      </c>
      <c r="AK19" t="str">
        <f t="shared" si="25"/>
        <v>4pm-12am</v>
      </c>
      <c r="AL19" t="str">
        <f t="shared" si="26"/>
        <v>4pm-6pm</v>
      </c>
      <c r="AM19" t="str">
        <f t="shared" si="27"/>
        <v>4pm-6pm</v>
      </c>
      <c r="AN19" t="str">
        <f t="shared" si="28"/>
        <v>4pm-6pm</v>
      </c>
      <c r="AO19" t="str">
        <f t="shared" si="29"/>
        <v>4pm-6pm</v>
      </c>
      <c r="AP19" t="str">
        <f t="shared" si="30"/>
        <v>4pm-6pm</v>
      </c>
      <c r="AQ19" t="str">
        <f t="shared" si="31"/>
        <v>4pm-12am</v>
      </c>
      <c r="AR19" s="11" t="s">
        <v>322</v>
      </c>
      <c r="AU19" t="s">
        <v>28</v>
      </c>
      <c r="AV19" s="3" t="s">
        <v>306</v>
      </c>
      <c r="AW19" s="3" t="s">
        <v>306</v>
      </c>
      <c r="AX19" s="4" t="str">
        <f t="shared" si="15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t="str">
        <f t="shared" si="16"/>
        <v/>
      </c>
      <c r="AZ19" t="str">
        <f t="shared" si="17"/>
        <v/>
      </c>
      <c r="BA19" t="str">
        <f t="shared" si="18"/>
        <v>&lt;img src=@img/medium.png@&gt;</v>
      </c>
      <c r="BB19" t="str">
        <f t="shared" si="19"/>
        <v>&lt;img src=@img/drinkicon.png@&gt;</v>
      </c>
      <c r="BC19" t="str">
        <f t="shared" si="20"/>
        <v>&lt;img src=@img/foodicon.png@&gt;</v>
      </c>
      <c r="BD19" t="str">
        <f t="shared" si="21"/>
        <v>&lt;img src=@img/medium.png@&gt;&lt;img src=@img/drinkicon.png@&gt;&lt;img src=@img/foodicon.png@&gt;</v>
      </c>
      <c r="BE19" t="str">
        <f t="shared" si="22"/>
        <v>drink food medium low old</v>
      </c>
      <c r="BF19" t="str">
        <f t="shared" si="23"/>
        <v>Old Town</v>
      </c>
      <c r="BG19">
        <v>40.587246</v>
      </c>
      <c r="BH19">
        <v>-105.078137</v>
      </c>
      <c r="BI19" t="str">
        <f t="shared" si="24"/>
        <v>[40.587246,-105.078137],</v>
      </c>
      <c r="BK19" t="str">
        <f t="shared" si="33"/>
        <v/>
      </c>
    </row>
    <row r="20" spans="2:64" ht="21" customHeight="1" x14ac:dyDescent="0.25">
      <c r="B20" t="s">
        <v>52</v>
      </c>
      <c r="C20" t="s">
        <v>308</v>
      </c>
      <c r="D20" t="s">
        <v>53</v>
      </c>
      <c r="E20" t="s">
        <v>54</v>
      </c>
      <c r="G20" s="1" t="s">
        <v>55</v>
      </c>
      <c r="W20" t="str">
        <f t="shared" si="0"/>
        <v/>
      </c>
      <c r="X20" t="str">
        <f t="shared" si="1"/>
        <v/>
      </c>
      <c r="Y20" t="str">
        <f t="shared" si="2"/>
        <v/>
      </c>
      <c r="Z20" t="str">
        <f t="shared" si="3"/>
        <v/>
      </c>
      <c r="AA20" t="str">
        <f t="shared" si="4"/>
        <v/>
      </c>
      <c r="AB20" t="str">
        <f t="shared" si="5"/>
        <v/>
      </c>
      <c r="AC20" t="str">
        <f t="shared" si="6"/>
        <v/>
      </c>
      <c r="AD20" t="str">
        <f t="shared" si="7"/>
        <v/>
      </c>
      <c r="AE20" t="str">
        <f t="shared" si="8"/>
        <v/>
      </c>
      <c r="AF20" t="str">
        <f t="shared" si="9"/>
        <v/>
      </c>
      <c r="AG20" t="str">
        <f t="shared" si="10"/>
        <v/>
      </c>
      <c r="AH20" t="str">
        <f t="shared" si="11"/>
        <v/>
      </c>
      <c r="AI20" t="str">
        <f t="shared" si="12"/>
        <v/>
      </c>
      <c r="AJ20" t="str">
        <f t="shared" si="13"/>
        <v/>
      </c>
      <c r="AK20" t="str">
        <f t="shared" si="25"/>
        <v/>
      </c>
      <c r="AL20" t="str">
        <f t="shared" si="26"/>
        <v/>
      </c>
      <c r="AM20" t="str">
        <f t="shared" si="27"/>
        <v/>
      </c>
      <c r="AN20" t="str">
        <f t="shared" si="28"/>
        <v/>
      </c>
      <c r="AO20" t="str">
        <f t="shared" si="29"/>
        <v/>
      </c>
      <c r="AP20" t="str">
        <f t="shared" si="30"/>
        <v/>
      </c>
      <c r="AQ20" t="str">
        <f t="shared" si="31"/>
        <v/>
      </c>
      <c r="AR20" s="2" t="s">
        <v>310</v>
      </c>
      <c r="AU20" t="s">
        <v>28</v>
      </c>
      <c r="AV20" s="3" t="s">
        <v>307</v>
      </c>
      <c r="AW20" s="3" t="s">
        <v>307</v>
      </c>
      <c r="AX20" s="4" t="str">
        <f t="shared" si="15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t="str">
        <f t="shared" si="16"/>
        <v/>
      </c>
      <c r="AZ20" t="str">
        <f t="shared" si="17"/>
        <v/>
      </c>
      <c r="BA20" t="str">
        <f t="shared" si="18"/>
        <v>&lt;img src=@img/medium.png@&gt;</v>
      </c>
      <c r="BB20" t="str">
        <f t="shared" si="19"/>
        <v/>
      </c>
      <c r="BC20" t="str">
        <f t="shared" si="20"/>
        <v/>
      </c>
      <c r="BD20" t="str">
        <f t="shared" si="21"/>
        <v>&lt;img src=@img/medium.png@&gt;</v>
      </c>
      <c r="BE20" t="str">
        <f t="shared" si="22"/>
        <v>medium low campus</v>
      </c>
      <c r="BF20" t="str">
        <f t="shared" si="23"/>
        <v>Near Campus</v>
      </c>
      <c r="BG20">
        <v>40.581021</v>
      </c>
      <c r="BH20">
        <v>-105.07677200000001</v>
      </c>
      <c r="BI20" t="str">
        <f t="shared" si="24"/>
        <v>[40.581021,-105.076772],</v>
      </c>
      <c r="BK20" t="str">
        <f t="shared" si="33"/>
        <v/>
      </c>
    </row>
    <row r="21" spans="2:64" ht="21" customHeight="1" x14ac:dyDescent="0.25">
      <c r="B21" t="s">
        <v>301</v>
      </c>
      <c r="C21" t="s">
        <v>428</v>
      </c>
      <c r="D21" t="s">
        <v>78</v>
      </c>
      <c r="E21" t="s">
        <v>431</v>
      </c>
      <c r="G21" s="7" t="s">
        <v>290</v>
      </c>
      <c r="J21">
        <v>1500</v>
      </c>
      <c r="K21">
        <v>1900</v>
      </c>
      <c r="L21">
        <v>1500</v>
      </c>
      <c r="M21">
        <v>1900</v>
      </c>
      <c r="N21">
        <v>1500</v>
      </c>
      <c r="O21">
        <v>1900</v>
      </c>
      <c r="P21">
        <v>1500</v>
      </c>
      <c r="Q21">
        <v>1900</v>
      </c>
      <c r="R21">
        <v>1500</v>
      </c>
      <c r="S21">
        <v>1900</v>
      </c>
      <c r="V21" t="s">
        <v>481</v>
      </c>
      <c r="W21" t="str">
        <f t="shared" si="0"/>
        <v/>
      </c>
      <c r="X21" t="str">
        <f t="shared" si="1"/>
        <v/>
      </c>
      <c r="Y21">
        <f t="shared" si="2"/>
        <v>15</v>
      </c>
      <c r="Z21">
        <f t="shared" si="3"/>
        <v>19</v>
      </c>
      <c r="AA21">
        <f t="shared" si="4"/>
        <v>15</v>
      </c>
      <c r="AB21">
        <f t="shared" si="5"/>
        <v>19</v>
      </c>
      <c r="AC21">
        <f t="shared" si="6"/>
        <v>15</v>
      </c>
      <c r="AD21">
        <f t="shared" si="7"/>
        <v>19</v>
      </c>
      <c r="AE21">
        <f t="shared" si="8"/>
        <v>15</v>
      </c>
      <c r="AF21">
        <f t="shared" si="9"/>
        <v>19</v>
      </c>
      <c r="AG21">
        <f t="shared" si="10"/>
        <v>15</v>
      </c>
      <c r="AH21">
        <f t="shared" si="11"/>
        <v>19</v>
      </c>
      <c r="AI21" t="str">
        <f t="shared" si="12"/>
        <v/>
      </c>
      <c r="AJ21" t="str">
        <f t="shared" si="13"/>
        <v/>
      </c>
      <c r="AK21" t="str">
        <f t="shared" si="25"/>
        <v/>
      </c>
      <c r="AL21" t="str">
        <f t="shared" si="26"/>
        <v>3pm-7pm</v>
      </c>
      <c r="AM21" t="str">
        <f t="shared" si="27"/>
        <v>3pm-7pm</v>
      </c>
      <c r="AN21" t="str">
        <f t="shared" si="28"/>
        <v>3pm-7pm</v>
      </c>
      <c r="AO21" t="str">
        <f t="shared" si="29"/>
        <v>3pm-7pm</v>
      </c>
      <c r="AP21" t="str">
        <f t="shared" si="30"/>
        <v>3pm-7pm</v>
      </c>
      <c r="AQ21" t="str">
        <f t="shared" si="31"/>
        <v/>
      </c>
      <c r="AR21" s="6" t="s">
        <v>302</v>
      </c>
      <c r="AU21" t="s">
        <v>299</v>
      </c>
      <c r="AV21" s="3" t="s">
        <v>306</v>
      </c>
      <c r="AW21" s="3" t="s">
        <v>306</v>
      </c>
      <c r="AX21" s="4" t="str">
        <f t="shared" si="15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t="str">
        <f t="shared" si="16"/>
        <v/>
      </c>
      <c r="AZ21" t="str">
        <f t="shared" si="17"/>
        <v/>
      </c>
      <c r="BA21" t="str">
        <f t="shared" si="18"/>
        <v>&lt;img src=@img/easy.png@&gt;</v>
      </c>
      <c r="BB21" t="str">
        <f t="shared" si="19"/>
        <v>&lt;img src=@img/drinkicon.png@&gt;</v>
      </c>
      <c r="BC21" t="str">
        <f t="shared" si="20"/>
        <v>&lt;img src=@img/foodicon.png@&gt;</v>
      </c>
      <c r="BD21" t="str">
        <f t="shared" si="21"/>
        <v>&lt;img src=@img/easy.png@&gt;&lt;img src=@img/drinkicon.png@&gt;&lt;img src=@img/foodicon.png@&gt;</v>
      </c>
      <c r="BE21" t="str">
        <f t="shared" si="22"/>
        <v>drink food easy med sfoco</v>
      </c>
      <c r="BF21" t="str">
        <f t="shared" si="23"/>
        <v>South Foco</v>
      </c>
      <c r="BG21">
        <v>40.523828000000002</v>
      </c>
      <c r="BH21">
        <v>-105.027387</v>
      </c>
      <c r="BI21" t="str">
        <f t="shared" si="24"/>
        <v>[40.523828,-105.027387],</v>
      </c>
      <c r="BK21" t="str">
        <f t="shared" si="33"/>
        <v/>
      </c>
    </row>
    <row r="22" spans="2:64" ht="21" customHeight="1" x14ac:dyDescent="0.25">
      <c r="B22" t="s">
        <v>151</v>
      </c>
      <c r="C22" t="s">
        <v>308</v>
      </c>
      <c r="D22" t="s">
        <v>272</v>
      </c>
      <c r="E22" t="s">
        <v>431</v>
      </c>
      <c r="G22" t="s">
        <v>152</v>
      </c>
      <c r="H22">
        <v>1400</v>
      </c>
      <c r="I22">
        <v>1700</v>
      </c>
      <c r="J22">
        <v>1400</v>
      </c>
      <c r="K22">
        <v>1700</v>
      </c>
      <c r="L22">
        <v>1400</v>
      </c>
      <c r="M22">
        <v>1700</v>
      </c>
      <c r="N22">
        <v>1400</v>
      </c>
      <c r="O22">
        <v>1700</v>
      </c>
      <c r="P22">
        <v>1400</v>
      </c>
      <c r="Q22">
        <v>1700</v>
      </c>
      <c r="R22">
        <v>1400</v>
      </c>
      <c r="S22">
        <v>1700</v>
      </c>
      <c r="T22">
        <v>1400</v>
      </c>
      <c r="U22">
        <v>1700</v>
      </c>
      <c r="V22" t="s">
        <v>747</v>
      </c>
      <c r="W22">
        <f t="shared" si="0"/>
        <v>14</v>
      </c>
      <c r="X22">
        <f t="shared" si="1"/>
        <v>17</v>
      </c>
      <c r="Y22">
        <f t="shared" si="2"/>
        <v>14</v>
      </c>
      <c r="Z22">
        <f t="shared" si="3"/>
        <v>17</v>
      </c>
      <c r="AA22">
        <f t="shared" si="4"/>
        <v>14</v>
      </c>
      <c r="AB22">
        <f t="shared" si="5"/>
        <v>17</v>
      </c>
      <c r="AC22">
        <f t="shared" si="6"/>
        <v>14</v>
      </c>
      <c r="AD22">
        <f t="shared" si="7"/>
        <v>17</v>
      </c>
      <c r="AE22">
        <f t="shared" si="8"/>
        <v>14</v>
      </c>
      <c r="AF22">
        <f t="shared" si="9"/>
        <v>17</v>
      </c>
      <c r="AG22">
        <f t="shared" si="10"/>
        <v>14</v>
      </c>
      <c r="AH22">
        <f t="shared" si="11"/>
        <v>17</v>
      </c>
      <c r="AI22">
        <f t="shared" si="12"/>
        <v>14</v>
      </c>
      <c r="AJ22">
        <f t="shared" si="13"/>
        <v>17</v>
      </c>
      <c r="AK22" t="str">
        <f t="shared" si="25"/>
        <v>2pm-5pm</v>
      </c>
      <c r="AL22" t="str">
        <f t="shared" si="26"/>
        <v>2pm-5pm</v>
      </c>
      <c r="AM22" t="str">
        <f t="shared" si="27"/>
        <v>2pm-5pm</v>
      </c>
      <c r="AN22" t="str">
        <f t="shared" si="28"/>
        <v>2pm-5pm</v>
      </c>
      <c r="AO22" t="str">
        <f t="shared" si="29"/>
        <v>2pm-5pm</v>
      </c>
      <c r="AP22" t="str">
        <f t="shared" si="30"/>
        <v>2pm-5pm</v>
      </c>
      <c r="AQ22" t="str">
        <f t="shared" si="31"/>
        <v>2pm-5pm</v>
      </c>
      <c r="AR22" s="8" t="s">
        <v>273</v>
      </c>
      <c r="AS22" t="s">
        <v>295</v>
      </c>
      <c r="AU22" t="s">
        <v>299</v>
      </c>
      <c r="AV22" s="3" t="s">
        <v>306</v>
      </c>
      <c r="AW22" s="3" t="s">
        <v>307</v>
      </c>
      <c r="AX22" s="4" t="str">
        <f t="shared" si="15"/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t="str">
        <f t="shared" si="16"/>
        <v>&lt;img src=@img/outdoor.png@&gt;</v>
      </c>
      <c r="AZ22" t="str">
        <f t="shared" si="17"/>
        <v/>
      </c>
      <c r="BA22" t="str">
        <f t="shared" si="18"/>
        <v>&lt;img src=@img/easy.png@&gt;</v>
      </c>
      <c r="BB22" t="str">
        <f t="shared" si="19"/>
        <v>&lt;img src=@img/drinkicon.png@&gt;</v>
      </c>
      <c r="BC22" t="str">
        <f t="shared" si="20"/>
        <v/>
      </c>
      <c r="BD22" t="str">
        <f t="shared" si="21"/>
        <v>&lt;img src=@img/outdoor.png@&gt;&lt;img src=@img/easy.png@&gt;&lt;img src=@img/drinkicon.png@&gt;&lt;img src=@img/kidicon.png@&gt;</v>
      </c>
      <c r="BE22" t="str">
        <f t="shared" si="22"/>
        <v>outdoor drink easy med campus kid</v>
      </c>
      <c r="BF22" t="str">
        <f t="shared" si="23"/>
        <v>Near Campus</v>
      </c>
      <c r="BG22">
        <v>40.566203000000002</v>
      </c>
      <c r="BH22">
        <v>-105.07862</v>
      </c>
      <c r="BI22" t="str">
        <f t="shared" si="24"/>
        <v>[40.566203,-105.07862],</v>
      </c>
      <c r="BJ22" t="b">
        <v>1</v>
      </c>
      <c r="BK22" t="str">
        <f t="shared" si="33"/>
        <v>&lt;img src=@img/kidicon.png@&gt;</v>
      </c>
      <c r="BL22" t="s">
        <v>438</v>
      </c>
    </row>
    <row r="23" spans="2:64" ht="21" customHeight="1" x14ac:dyDescent="0.25">
      <c r="B23" t="s">
        <v>266</v>
      </c>
      <c r="C23" t="s">
        <v>426</v>
      </c>
      <c r="D23" t="s">
        <v>78</v>
      </c>
      <c r="E23" t="s">
        <v>431</v>
      </c>
      <c r="G23" s="7" t="s">
        <v>291</v>
      </c>
      <c r="J23">
        <v>1000</v>
      </c>
      <c r="K23">
        <v>1400</v>
      </c>
      <c r="L23">
        <v>1400</v>
      </c>
      <c r="M23">
        <v>1900</v>
      </c>
      <c r="N23">
        <v>1400</v>
      </c>
      <c r="O23">
        <v>1900</v>
      </c>
      <c r="P23">
        <v>1400</v>
      </c>
      <c r="Q23">
        <v>1900</v>
      </c>
      <c r="R23">
        <v>1400</v>
      </c>
      <c r="S23">
        <v>1900</v>
      </c>
      <c r="T23">
        <v>1100</v>
      </c>
      <c r="U23">
        <v>1600</v>
      </c>
      <c r="V23" t="s">
        <v>482</v>
      </c>
      <c r="W23" t="str">
        <f t="shared" si="0"/>
        <v/>
      </c>
      <c r="X23" t="str">
        <f t="shared" si="1"/>
        <v/>
      </c>
      <c r="Y23">
        <f t="shared" si="2"/>
        <v>10</v>
      </c>
      <c r="Z23">
        <f t="shared" si="3"/>
        <v>14</v>
      </c>
      <c r="AA23">
        <f t="shared" si="4"/>
        <v>14</v>
      </c>
      <c r="AB23">
        <f t="shared" si="5"/>
        <v>19</v>
      </c>
      <c r="AC23">
        <f t="shared" si="6"/>
        <v>14</v>
      </c>
      <c r="AD23">
        <f t="shared" si="7"/>
        <v>19</v>
      </c>
      <c r="AE23">
        <f t="shared" si="8"/>
        <v>14</v>
      </c>
      <c r="AF23">
        <f t="shared" si="9"/>
        <v>19</v>
      </c>
      <c r="AG23">
        <f t="shared" si="10"/>
        <v>14</v>
      </c>
      <c r="AH23">
        <f t="shared" si="11"/>
        <v>19</v>
      </c>
      <c r="AI23">
        <f t="shared" si="12"/>
        <v>11</v>
      </c>
      <c r="AJ23">
        <f t="shared" si="13"/>
        <v>16</v>
      </c>
      <c r="AK23" t="str">
        <f t="shared" si="25"/>
        <v/>
      </c>
      <c r="AL23" t="str">
        <f t="shared" si="26"/>
        <v>10am-2pm</v>
      </c>
      <c r="AM23" t="str">
        <f t="shared" si="27"/>
        <v>2pm-7pm</v>
      </c>
      <c r="AN23" t="str">
        <f t="shared" si="28"/>
        <v>2pm-7pm</v>
      </c>
      <c r="AO23" t="str">
        <f t="shared" si="29"/>
        <v>2pm-7pm</v>
      </c>
      <c r="AP23" t="str">
        <f t="shared" si="30"/>
        <v>2pm-7pm</v>
      </c>
      <c r="AQ23" t="str">
        <f t="shared" si="31"/>
        <v>11am-4pm</v>
      </c>
      <c r="AR23" s="2" t="s">
        <v>358</v>
      </c>
      <c r="AU23" t="s">
        <v>298</v>
      </c>
      <c r="AV23" s="3" t="s">
        <v>306</v>
      </c>
      <c r="AW23" s="3" t="s">
        <v>306</v>
      </c>
      <c r="AX23" s="4" t="str">
        <f t="shared" si="15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t="str">
        <f t="shared" si="16"/>
        <v/>
      </c>
      <c r="AZ23" t="str">
        <f t="shared" si="17"/>
        <v/>
      </c>
      <c r="BA23" t="str">
        <f t="shared" si="18"/>
        <v>&lt;img src=@img/hard.png@&gt;</v>
      </c>
      <c r="BB23" t="str">
        <f t="shared" si="19"/>
        <v>&lt;img src=@img/drinkicon.png@&gt;</v>
      </c>
      <c r="BC23" t="str">
        <f t="shared" si="20"/>
        <v>&lt;img src=@img/foodicon.png@&gt;</v>
      </c>
      <c r="BD23" t="str">
        <f t="shared" si="21"/>
        <v>&lt;img src=@img/hard.png@&gt;&lt;img src=@img/drinkicon.png@&gt;&lt;img src=@img/foodicon.png@&gt;&lt;img src=@img/kidicon.png@&gt;</v>
      </c>
      <c r="BE23" t="str">
        <f t="shared" si="22"/>
        <v>drink food hard med old kid</v>
      </c>
      <c r="BF23" t="str">
        <f t="shared" si="23"/>
        <v>Old Town</v>
      </c>
      <c r="BG23">
        <v>40.588160999999999</v>
      </c>
      <c r="BH23">
        <v>-105.07480700000001</v>
      </c>
      <c r="BI23" t="str">
        <f t="shared" si="24"/>
        <v>[40.588161,-105.074807],</v>
      </c>
      <c r="BJ23" t="b">
        <v>1</v>
      </c>
      <c r="BK23" t="str">
        <f t="shared" si="33"/>
        <v>&lt;img src=@img/kidicon.png@&gt;</v>
      </c>
      <c r="BL23" t="s">
        <v>439</v>
      </c>
    </row>
    <row r="24" spans="2:64" ht="21" customHeight="1" x14ac:dyDescent="0.25">
      <c r="B24" t="s">
        <v>178</v>
      </c>
      <c r="C24" t="s">
        <v>426</v>
      </c>
      <c r="D24" t="s">
        <v>53</v>
      </c>
      <c r="E24" t="s">
        <v>431</v>
      </c>
      <c r="G24" t="s">
        <v>179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483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25"/>
        <v/>
      </c>
      <c r="AL24" t="str">
        <f t="shared" si="26"/>
        <v>3pm-6pm</v>
      </c>
      <c r="AM24" t="str">
        <f t="shared" si="27"/>
        <v>3pm-6pm</v>
      </c>
      <c r="AN24" t="str">
        <f t="shared" si="28"/>
        <v>3pm-6pm</v>
      </c>
      <c r="AO24" t="str">
        <f t="shared" si="29"/>
        <v>3pm-6pm</v>
      </c>
      <c r="AP24" t="str">
        <f t="shared" si="30"/>
        <v>3pm-6pm</v>
      </c>
      <c r="AQ24" t="str">
        <f t="shared" si="31"/>
        <v/>
      </c>
      <c r="AR24" s="2" t="s">
        <v>344</v>
      </c>
      <c r="AS24" t="s">
        <v>295</v>
      </c>
      <c r="AU24" t="s">
        <v>298</v>
      </c>
      <c r="AV24" s="3" t="s">
        <v>306</v>
      </c>
      <c r="AW24" s="3" t="s">
        <v>307</v>
      </c>
      <c r="AX24" s="4" t="str">
        <f t="shared" si="15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t="str">
        <f t="shared" si="16"/>
        <v>&lt;img src=@img/outdoor.png@&gt;</v>
      </c>
      <c r="AZ24" t="str">
        <f t="shared" si="17"/>
        <v/>
      </c>
      <c r="BA24" t="str">
        <f t="shared" si="18"/>
        <v>&lt;img src=@img/hard.png@&gt;</v>
      </c>
      <c r="BB24" t="str">
        <f t="shared" si="19"/>
        <v>&lt;img src=@img/drinkicon.png@&gt;</v>
      </c>
      <c r="BC24" t="str">
        <f t="shared" si="20"/>
        <v/>
      </c>
      <c r="BD24" t="str">
        <f t="shared" si="21"/>
        <v>&lt;img src=@img/outdoor.png@&gt;&lt;img src=@img/hard.png@&gt;&lt;img src=@img/drinkicon.png@&gt;</v>
      </c>
      <c r="BE24" t="str">
        <f t="shared" si="22"/>
        <v>outdoor drink hard med old</v>
      </c>
      <c r="BF24" t="str">
        <f t="shared" si="23"/>
        <v>Old Town</v>
      </c>
      <c r="BG24">
        <v>40.585295000000002</v>
      </c>
      <c r="BH24">
        <v>-105.077524</v>
      </c>
      <c r="BI24" t="str">
        <f t="shared" si="24"/>
        <v>[40.585295,-105.077524],</v>
      </c>
      <c r="BK24" t="str">
        <f t="shared" si="33"/>
        <v/>
      </c>
    </row>
    <row r="25" spans="2:64" ht="21" customHeight="1" x14ac:dyDescent="0.25">
      <c r="B25" t="s">
        <v>659</v>
      </c>
      <c r="C25" t="s">
        <v>426</v>
      </c>
      <c r="E25" t="s">
        <v>431</v>
      </c>
      <c r="G25" t="s">
        <v>683</v>
      </c>
      <c r="P25">
        <v>2000</v>
      </c>
      <c r="Q25">
        <v>2400</v>
      </c>
      <c r="R25">
        <v>1800</v>
      </c>
      <c r="S25">
        <v>2000</v>
      </c>
      <c r="T25">
        <v>1800</v>
      </c>
      <c r="U25">
        <v>2000</v>
      </c>
      <c r="V25" t="s">
        <v>702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>
        <f t="shared" si="8"/>
        <v>20</v>
      </c>
      <c r="AF25">
        <f t="shared" si="9"/>
        <v>24</v>
      </c>
      <c r="AG25">
        <f t="shared" si="10"/>
        <v>18</v>
      </c>
      <c r="AH25">
        <f t="shared" si="11"/>
        <v>20</v>
      </c>
      <c r="AI25">
        <f t="shared" si="12"/>
        <v>18</v>
      </c>
      <c r="AJ25">
        <f t="shared" si="13"/>
        <v>20</v>
      </c>
      <c r="AK25" t="str">
        <f t="shared" si="25"/>
        <v/>
      </c>
      <c r="AL25" t="str">
        <f t="shared" si="26"/>
        <v/>
      </c>
      <c r="AM25" t="str">
        <f t="shared" si="27"/>
        <v/>
      </c>
      <c r="AN25" t="str">
        <f t="shared" si="28"/>
        <v/>
      </c>
      <c r="AO25" t="str">
        <f t="shared" si="29"/>
        <v>8pm-12am</v>
      </c>
      <c r="AP25" t="str">
        <f t="shared" si="30"/>
        <v>6pm-8pm</v>
      </c>
      <c r="AQ25" t="str">
        <f t="shared" si="31"/>
        <v>6pm-8pm</v>
      </c>
      <c r="AR25" t="s">
        <v>701</v>
      </c>
      <c r="AU25" t="s">
        <v>298</v>
      </c>
      <c r="AV25" s="3" t="s">
        <v>306</v>
      </c>
      <c r="AW25" s="3" t="s">
        <v>306</v>
      </c>
      <c r="AX25" s="4" t="str">
        <f t="shared" si="15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t="str">
        <f t="shared" si="16"/>
        <v/>
      </c>
      <c r="AZ25" t="str">
        <f t="shared" si="17"/>
        <v/>
      </c>
      <c r="BA25" t="str">
        <f t="shared" si="18"/>
        <v>&lt;img src=@img/hard.png@&gt;</v>
      </c>
      <c r="BB25" t="str">
        <f t="shared" si="19"/>
        <v>&lt;img src=@img/drinkicon.png@&gt;</v>
      </c>
      <c r="BC25" t="str">
        <f t="shared" si="20"/>
        <v>&lt;img src=@img/foodicon.png@&gt;</v>
      </c>
      <c r="BD25" t="str">
        <f t="shared" si="21"/>
        <v>&lt;img src=@img/hard.png@&gt;&lt;img src=@img/drinkicon.png@&gt;&lt;img src=@img/foodicon.png@&gt;</v>
      </c>
      <c r="BE25" t="str">
        <f t="shared" si="22"/>
        <v>drink food hard med old</v>
      </c>
      <c r="BF25" t="str">
        <f t="shared" si="23"/>
        <v>Old Town</v>
      </c>
      <c r="BG25">
        <v>40.588140000000003</v>
      </c>
      <c r="BH25">
        <v>-105.07477</v>
      </c>
      <c r="BI25" t="str">
        <f t="shared" si="24"/>
        <v>[40.58814,-105.07477],</v>
      </c>
    </row>
    <row r="26" spans="2:64" ht="21" customHeight="1" x14ac:dyDescent="0.25">
      <c r="B26" t="s">
        <v>267</v>
      </c>
      <c r="C26" t="s">
        <v>426</v>
      </c>
      <c r="D26" t="s">
        <v>78</v>
      </c>
      <c r="E26" t="s">
        <v>431</v>
      </c>
      <c r="G26" t="s">
        <v>268</v>
      </c>
      <c r="P26">
        <v>1500</v>
      </c>
      <c r="Q26">
        <v>1800</v>
      </c>
      <c r="R26">
        <v>1500</v>
      </c>
      <c r="S26">
        <v>1800</v>
      </c>
      <c r="T26">
        <v>1500</v>
      </c>
      <c r="U26">
        <v>1800</v>
      </c>
      <c r="V26" t="s">
        <v>484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>
        <f t="shared" si="12"/>
        <v>15</v>
      </c>
      <c r="AJ26">
        <f t="shared" si="13"/>
        <v>18</v>
      </c>
      <c r="AK26" t="str">
        <f t="shared" si="25"/>
        <v/>
      </c>
      <c r="AL26" t="str">
        <f t="shared" si="26"/>
        <v/>
      </c>
      <c r="AM26" t="str">
        <f t="shared" si="27"/>
        <v/>
      </c>
      <c r="AN26" t="str">
        <f t="shared" si="28"/>
        <v/>
      </c>
      <c r="AO26" t="str">
        <f t="shared" si="29"/>
        <v>3pm-6pm</v>
      </c>
      <c r="AP26" t="str">
        <f t="shared" si="30"/>
        <v>3pm-6pm</v>
      </c>
      <c r="AQ26" t="str">
        <f t="shared" si="31"/>
        <v>3pm-6pm</v>
      </c>
      <c r="AU26" t="s">
        <v>298</v>
      </c>
      <c r="AV26" s="3" t="s">
        <v>306</v>
      </c>
      <c r="AW26" s="3" t="s">
        <v>307</v>
      </c>
      <c r="AX26" s="4" t="str">
        <f t="shared" si="15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t="str">
        <f t="shared" si="16"/>
        <v/>
      </c>
      <c r="AZ26" t="str">
        <f t="shared" si="17"/>
        <v/>
      </c>
      <c r="BA26" t="str">
        <f t="shared" si="18"/>
        <v>&lt;img src=@img/hard.png@&gt;</v>
      </c>
      <c r="BB26" t="str">
        <f t="shared" si="19"/>
        <v>&lt;img src=@img/drinkicon.png@&gt;</v>
      </c>
      <c r="BC26" t="str">
        <f t="shared" si="20"/>
        <v/>
      </c>
      <c r="BD26" t="str">
        <f t="shared" si="21"/>
        <v>&lt;img src=@img/hard.png@&gt;&lt;img src=@img/drinkicon.png@&gt;</v>
      </c>
      <c r="BE26" t="str">
        <f t="shared" si="22"/>
        <v>drink hard med old</v>
      </c>
      <c r="BF26" t="str">
        <f t="shared" si="23"/>
        <v>Old Town</v>
      </c>
      <c r="BG26">
        <v>40.587682999999998</v>
      </c>
      <c r="BH26">
        <v>-105.075332</v>
      </c>
      <c r="BI26" t="str">
        <f t="shared" si="24"/>
        <v>[40.587683,-105.075332],</v>
      </c>
      <c r="BK26" t="str">
        <f>IF(BJ26&gt;0,"&lt;img src=@img/kidicon.png@&gt;","")</f>
        <v/>
      </c>
    </row>
    <row r="27" spans="2:64" ht="21" customHeight="1" x14ac:dyDescent="0.25">
      <c r="B27" t="s">
        <v>520</v>
      </c>
      <c r="C27" t="s">
        <v>309</v>
      </c>
      <c r="D27" t="s">
        <v>521</v>
      </c>
      <c r="E27" t="s">
        <v>54</v>
      </c>
      <c r="G27" t="s">
        <v>522</v>
      </c>
      <c r="W27" t="str">
        <f t="shared" si="0"/>
        <v/>
      </c>
      <c r="X27" t="str">
        <f t="shared" si="1"/>
        <v/>
      </c>
      <c r="Y27" t="str">
        <f t="shared" si="2"/>
        <v/>
      </c>
      <c r="Z27" t="str">
        <f t="shared" si="3"/>
        <v/>
      </c>
      <c r="AA27" t="str">
        <f t="shared" si="4"/>
        <v/>
      </c>
      <c r="AB27" t="str">
        <f t="shared" si="5"/>
        <v/>
      </c>
      <c r="AC27" t="str">
        <f t="shared" si="6"/>
        <v/>
      </c>
      <c r="AD27" t="str">
        <f t="shared" si="7"/>
        <v/>
      </c>
      <c r="AE27" t="str">
        <f t="shared" si="8"/>
        <v/>
      </c>
      <c r="AF27" t="str">
        <f t="shared" si="9"/>
        <v/>
      </c>
      <c r="AG27" t="str">
        <f t="shared" si="10"/>
        <v/>
      </c>
      <c r="AH27" t="str">
        <f t="shared" si="11"/>
        <v/>
      </c>
      <c r="AI27" t="str">
        <f t="shared" si="12"/>
        <v/>
      </c>
      <c r="AJ27" t="str">
        <f t="shared" si="13"/>
        <v/>
      </c>
      <c r="AK27" t="str">
        <f t="shared" si="25"/>
        <v/>
      </c>
      <c r="AL27" t="str">
        <f t="shared" si="26"/>
        <v/>
      </c>
      <c r="AM27" t="str">
        <f t="shared" si="27"/>
        <v/>
      </c>
      <c r="AN27" t="str">
        <f t="shared" si="28"/>
        <v/>
      </c>
      <c r="AO27" t="str">
        <f t="shared" si="29"/>
        <v/>
      </c>
      <c r="AP27" t="str">
        <f t="shared" si="30"/>
        <v/>
      </c>
      <c r="AQ27" t="str">
        <f t="shared" si="31"/>
        <v/>
      </c>
      <c r="AU27" t="s">
        <v>299</v>
      </c>
      <c r="AV27" s="3" t="s">
        <v>307</v>
      </c>
      <c r="AW27" s="3" t="s">
        <v>307</v>
      </c>
      <c r="AX27" s="4" t="str">
        <f t="shared" si="15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t="str">
        <f t="shared" si="16"/>
        <v/>
      </c>
      <c r="AZ27" t="str">
        <f t="shared" si="17"/>
        <v/>
      </c>
      <c r="BA27" t="str">
        <f t="shared" si="18"/>
        <v>&lt;img src=@img/easy.png@&gt;</v>
      </c>
      <c r="BB27" t="str">
        <f t="shared" si="19"/>
        <v/>
      </c>
      <c r="BC27" t="str">
        <f t="shared" si="20"/>
        <v/>
      </c>
      <c r="BD27" t="str">
        <f t="shared" si="21"/>
        <v>&lt;img src=@img/easy.png@&gt;</v>
      </c>
      <c r="BE27" t="str">
        <f t="shared" si="22"/>
        <v>easy low midtown</v>
      </c>
      <c r="BF27" t="str">
        <f t="shared" si="23"/>
        <v>Midtown</v>
      </c>
      <c r="BG27">
        <v>40.539721</v>
      </c>
      <c r="BH27">
        <v>-105.07867899999999</v>
      </c>
      <c r="BI27" t="str">
        <f t="shared" si="24"/>
        <v>[40.539721,-105.078679],</v>
      </c>
      <c r="BK27" t="str">
        <f>IF(BJ27&gt;0,"&lt;img src=@img/kidicon.png@&gt;","")</f>
        <v/>
      </c>
    </row>
    <row r="28" spans="2:64" ht="21" customHeight="1" x14ac:dyDescent="0.25">
      <c r="B28" t="s">
        <v>180</v>
      </c>
      <c r="C28" t="s">
        <v>428</v>
      </c>
      <c r="D28" t="s">
        <v>78</v>
      </c>
      <c r="E28" t="s">
        <v>54</v>
      </c>
      <c r="G28" t="s">
        <v>181</v>
      </c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25"/>
        <v/>
      </c>
      <c r="AL28" t="str">
        <f t="shared" si="26"/>
        <v/>
      </c>
      <c r="AM28" t="str">
        <f t="shared" si="27"/>
        <v/>
      </c>
      <c r="AN28" t="str">
        <f t="shared" si="28"/>
        <v/>
      </c>
      <c r="AO28" t="str">
        <f t="shared" si="29"/>
        <v/>
      </c>
      <c r="AP28" t="str">
        <f t="shared" si="30"/>
        <v/>
      </c>
      <c r="AQ28" t="str">
        <f t="shared" si="31"/>
        <v/>
      </c>
      <c r="AR28" s="2" t="s">
        <v>345</v>
      </c>
      <c r="AU28" t="s">
        <v>299</v>
      </c>
      <c r="AV28" s="3" t="s">
        <v>307</v>
      </c>
      <c r="AW28" s="3" t="s">
        <v>307</v>
      </c>
      <c r="AX28" s="4" t="str">
        <f t="shared" si="15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t="str">
        <f t="shared" si="16"/>
        <v/>
      </c>
      <c r="AZ28" t="str">
        <f t="shared" si="17"/>
        <v/>
      </c>
      <c r="BA28" t="str">
        <f t="shared" si="18"/>
        <v>&lt;img src=@img/easy.png@&gt;</v>
      </c>
      <c r="BB28" t="str">
        <f t="shared" si="19"/>
        <v/>
      </c>
      <c r="BC28" t="str">
        <f t="shared" si="20"/>
        <v/>
      </c>
      <c r="BD28" t="str">
        <f t="shared" si="21"/>
        <v>&lt;img src=@img/easy.png@&gt;&lt;img src=@img/kidicon.png@&gt;</v>
      </c>
      <c r="BE28" t="str">
        <f t="shared" si="22"/>
        <v>easy low sfoco kid</v>
      </c>
      <c r="BF28" t="str">
        <f t="shared" si="23"/>
        <v>South Foco</v>
      </c>
      <c r="BG28">
        <v>40.523871999999997</v>
      </c>
      <c r="BH28">
        <v>-105.0759</v>
      </c>
      <c r="BI28" t="str">
        <f t="shared" si="24"/>
        <v>[40.523872,-105.0759],</v>
      </c>
      <c r="BJ28" t="b">
        <v>1</v>
      </c>
      <c r="BK28" t="str">
        <f>IF(BJ28&gt;0,"&lt;img src=@img/kidicon.png@&gt;","")</f>
        <v>&lt;img src=@img/kidicon.png@&gt;</v>
      </c>
      <c r="BL28" t="s">
        <v>440</v>
      </c>
    </row>
    <row r="29" spans="2:64" ht="21" customHeight="1" x14ac:dyDescent="0.25">
      <c r="B29" t="s">
        <v>648</v>
      </c>
      <c r="C29" t="s">
        <v>309</v>
      </c>
      <c r="E29" t="s">
        <v>431</v>
      </c>
      <c r="G29" t="s">
        <v>672</v>
      </c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25"/>
        <v/>
      </c>
      <c r="AL29" t="str">
        <f t="shared" si="26"/>
        <v/>
      </c>
      <c r="AM29" t="str">
        <f t="shared" si="27"/>
        <v/>
      </c>
      <c r="AN29" t="str">
        <f t="shared" si="28"/>
        <v/>
      </c>
      <c r="AO29" t="str">
        <f t="shared" si="29"/>
        <v/>
      </c>
      <c r="AP29" t="str">
        <f t="shared" si="30"/>
        <v/>
      </c>
      <c r="AQ29" t="str">
        <f t="shared" si="31"/>
        <v/>
      </c>
      <c r="AU29" t="s">
        <v>28</v>
      </c>
      <c r="AV29" s="3" t="s">
        <v>307</v>
      </c>
      <c r="AW29" s="3" t="s">
        <v>307</v>
      </c>
      <c r="AX29" s="4" t="str">
        <f t="shared" si="15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t="str">
        <f t="shared" si="16"/>
        <v/>
      </c>
      <c r="AZ29" t="str">
        <f t="shared" si="17"/>
        <v/>
      </c>
      <c r="BA29" t="str">
        <f t="shared" si="18"/>
        <v>&lt;img src=@img/medium.png@&gt;</v>
      </c>
      <c r="BB29" t="str">
        <f t="shared" si="19"/>
        <v/>
      </c>
      <c r="BC29" t="str">
        <f t="shared" si="20"/>
        <v/>
      </c>
      <c r="BD29" t="str">
        <f t="shared" si="21"/>
        <v>&lt;img src=@img/medium.png@&gt;</v>
      </c>
      <c r="BE29" t="str">
        <f t="shared" si="22"/>
        <v>medium med midtown</v>
      </c>
      <c r="BF29" t="str">
        <f t="shared" si="23"/>
        <v>Midtown</v>
      </c>
      <c r="BG29">
        <v>40.562466000000001</v>
      </c>
      <c r="BH29">
        <v>-105.037963</v>
      </c>
      <c r="BI29" t="str">
        <f t="shared" si="24"/>
        <v>[40.562466,-105.037963],</v>
      </c>
    </row>
    <row r="30" spans="2:64" ht="21" customHeight="1" x14ac:dyDescent="0.25">
      <c r="B30" t="s">
        <v>523</v>
      </c>
      <c r="C30" t="s">
        <v>428</v>
      </c>
      <c r="E30" t="s">
        <v>431</v>
      </c>
      <c r="G30" t="s">
        <v>524</v>
      </c>
      <c r="W30" t="str">
        <f t="shared" si="0"/>
        <v/>
      </c>
      <c r="X30" t="str">
        <f t="shared" si="1"/>
        <v/>
      </c>
      <c r="Y30" t="str">
        <f t="shared" si="2"/>
        <v/>
      </c>
      <c r="Z30" t="str">
        <f t="shared" si="3"/>
        <v/>
      </c>
      <c r="AA30" t="str">
        <f t="shared" si="4"/>
        <v/>
      </c>
      <c r="AB30" t="str">
        <f t="shared" si="5"/>
        <v/>
      </c>
      <c r="AC30" t="str">
        <f t="shared" si="6"/>
        <v/>
      </c>
      <c r="AD30" t="str">
        <f t="shared" si="7"/>
        <v/>
      </c>
      <c r="AE30" t="str">
        <f t="shared" si="8"/>
        <v/>
      </c>
      <c r="AF30" t="str">
        <f t="shared" si="9"/>
        <v/>
      </c>
      <c r="AG30" t="str">
        <f t="shared" si="10"/>
        <v/>
      </c>
      <c r="AH30" t="str">
        <f t="shared" si="11"/>
        <v/>
      </c>
      <c r="AI30" t="str">
        <f t="shared" si="12"/>
        <v/>
      </c>
      <c r="AJ30" t="str">
        <f t="shared" si="13"/>
        <v/>
      </c>
      <c r="AK30" t="str">
        <f t="shared" si="25"/>
        <v/>
      </c>
      <c r="AL30" t="str">
        <f t="shared" si="26"/>
        <v/>
      </c>
      <c r="AM30" t="str">
        <f t="shared" si="27"/>
        <v/>
      </c>
      <c r="AN30" t="str">
        <f t="shared" si="28"/>
        <v/>
      </c>
      <c r="AO30" t="str">
        <f t="shared" si="29"/>
        <v/>
      </c>
      <c r="AP30" t="str">
        <f t="shared" si="30"/>
        <v/>
      </c>
      <c r="AQ30" t="str">
        <f t="shared" si="31"/>
        <v/>
      </c>
      <c r="AR30" s="2"/>
      <c r="AU30" t="s">
        <v>299</v>
      </c>
      <c r="AV30" s="3" t="s">
        <v>307</v>
      </c>
      <c r="AW30" s="3" t="s">
        <v>307</v>
      </c>
      <c r="AX30" s="4" t="str">
        <f t="shared" si="15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t="str">
        <f t="shared" si="16"/>
        <v/>
      </c>
      <c r="AZ30" t="str">
        <f t="shared" si="17"/>
        <v/>
      </c>
      <c r="BA30" t="str">
        <f t="shared" si="18"/>
        <v>&lt;img src=@img/easy.png@&gt;</v>
      </c>
      <c r="BB30" t="str">
        <f t="shared" si="19"/>
        <v/>
      </c>
      <c r="BC30" t="str">
        <f t="shared" si="20"/>
        <v/>
      </c>
      <c r="BD30" t="str">
        <f t="shared" si="21"/>
        <v>&lt;img src=@img/easy.png@&gt;</v>
      </c>
      <c r="BE30" t="str">
        <f t="shared" si="22"/>
        <v>easy med sfoco</v>
      </c>
      <c r="BF30" t="str">
        <f t="shared" si="23"/>
        <v>South Foco</v>
      </c>
      <c r="BG30">
        <v>40.525936999999999</v>
      </c>
      <c r="BH30">
        <v>-105.02437399999999</v>
      </c>
      <c r="BI30" t="str">
        <f t="shared" si="24"/>
        <v>[40.525937,-105.024374],</v>
      </c>
      <c r="BK30" t="str">
        <f>IF(BJ30&gt;0,"&lt;img src=@img/kidicon.png@&gt;","")</f>
        <v/>
      </c>
    </row>
    <row r="31" spans="2:64" ht="21" customHeight="1" x14ac:dyDescent="0.25">
      <c r="B31" t="s">
        <v>525</v>
      </c>
      <c r="C31" t="s">
        <v>308</v>
      </c>
      <c r="E31" t="s">
        <v>431</v>
      </c>
      <c r="G31" t="s">
        <v>526</v>
      </c>
      <c r="W31" t="str">
        <f t="shared" si="0"/>
        <v/>
      </c>
      <c r="X31" t="str">
        <f t="shared" si="1"/>
        <v/>
      </c>
      <c r="Y31" t="str">
        <f t="shared" si="2"/>
        <v/>
      </c>
      <c r="Z31" t="str">
        <f t="shared" si="3"/>
        <v/>
      </c>
      <c r="AA31" t="str">
        <f t="shared" si="4"/>
        <v/>
      </c>
      <c r="AB31" t="str">
        <f t="shared" si="5"/>
        <v/>
      </c>
      <c r="AC31" t="str">
        <f t="shared" si="6"/>
        <v/>
      </c>
      <c r="AD31" t="str">
        <f t="shared" si="7"/>
        <v/>
      </c>
      <c r="AE31" t="str">
        <f t="shared" si="8"/>
        <v/>
      </c>
      <c r="AF31" t="str">
        <f t="shared" si="9"/>
        <v/>
      </c>
      <c r="AG31" t="str">
        <f t="shared" si="10"/>
        <v/>
      </c>
      <c r="AH31" t="str">
        <f t="shared" si="11"/>
        <v/>
      </c>
      <c r="AI31" t="str">
        <f t="shared" si="12"/>
        <v/>
      </c>
      <c r="AJ31" t="str">
        <f t="shared" si="13"/>
        <v/>
      </c>
      <c r="AK31" t="str">
        <f t="shared" si="25"/>
        <v/>
      </c>
      <c r="AL31" t="str">
        <f t="shared" si="26"/>
        <v/>
      </c>
      <c r="AM31" t="str">
        <f t="shared" si="27"/>
        <v/>
      </c>
      <c r="AN31" t="str">
        <f t="shared" si="28"/>
        <v/>
      </c>
      <c r="AO31" t="str">
        <f t="shared" si="29"/>
        <v/>
      </c>
      <c r="AP31" t="str">
        <f t="shared" si="30"/>
        <v/>
      </c>
      <c r="AQ31" t="str">
        <f t="shared" si="31"/>
        <v/>
      </c>
      <c r="AR31" s="2"/>
      <c r="AU31" t="s">
        <v>28</v>
      </c>
      <c r="AV31" s="3" t="s">
        <v>307</v>
      </c>
      <c r="AW31" s="3" t="s">
        <v>307</v>
      </c>
      <c r="AX31" s="4" t="str">
        <f t="shared" si="15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t="str">
        <f t="shared" si="16"/>
        <v/>
      </c>
      <c r="AZ31" t="str">
        <f t="shared" si="17"/>
        <v/>
      </c>
      <c r="BA31" t="str">
        <f t="shared" si="18"/>
        <v>&lt;img src=@img/medium.png@&gt;</v>
      </c>
      <c r="BB31" t="str">
        <f t="shared" si="19"/>
        <v/>
      </c>
      <c r="BC31" t="str">
        <f t="shared" si="20"/>
        <v/>
      </c>
      <c r="BD31" t="str">
        <f t="shared" si="21"/>
        <v>&lt;img src=@img/medium.png@&gt;</v>
      </c>
      <c r="BE31" t="str">
        <f t="shared" si="22"/>
        <v>medium med campus</v>
      </c>
      <c r="BF31" t="str">
        <f t="shared" si="23"/>
        <v>Near Campus</v>
      </c>
      <c r="BG31">
        <v>40.578358000000001</v>
      </c>
      <c r="BH31">
        <v>-105.085821</v>
      </c>
      <c r="BI31" t="str">
        <f t="shared" si="24"/>
        <v>[40.578358,-105.085821],</v>
      </c>
      <c r="BK31" t="str">
        <f>IF(BJ31&gt;0,"&lt;img src=@img/kidicon.png@&gt;","")</f>
        <v/>
      </c>
    </row>
    <row r="32" spans="2:64" ht="21" customHeight="1" x14ac:dyDescent="0.25">
      <c r="B32" t="s">
        <v>582</v>
      </c>
      <c r="C32" t="s">
        <v>429</v>
      </c>
      <c r="G32" s="7" t="s">
        <v>583</v>
      </c>
      <c r="W32" t="str">
        <f t="shared" si="0"/>
        <v/>
      </c>
      <c r="X32" t="str">
        <f t="shared" si="1"/>
        <v/>
      </c>
      <c r="Y32" t="str">
        <f t="shared" si="2"/>
        <v/>
      </c>
      <c r="Z32" t="str">
        <f t="shared" si="3"/>
        <v/>
      </c>
      <c r="AA32" t="str">
        <f t="shared" si="4"/>
        <v/>
      </c>
      <c r="AB32" t="str">
        <f t="shared" si="5"/>
        <v/>
      </c>
      <c r="AC32" t="str">
        <f t="shared" si="6"/>
        <v/>
      </c>
      <c r="AD32" t="str">
        <f t="shared" si="7"/>
        <v/>
      </c>
      <c r="AE32" t="str">
        <f t="shared" si="8"/>
        <v/>
      </c>
      <c r="AF32" t="str">
        <f t="shared" si="9"/>
        <v/>
      </c>
      <c r="AG32" t="str">
        <f t="shared" si="10"/>
        <v/>
      </c>
      <c r="AH32" t="str">
        <f t="shared" si="11"/>
        <v/>
      </c>
      <c r="AI32" t="str">
        <f t="shared" si="12"/>
        <v/>
      </c>
      <c r="AJ32" t="str">
        <f t="shared" si="13"/>
        <v/>
      </c>
      <c r="AK32" t="str">
        <f t="shared" si="25"/>
        <v/>
      </c>
      <c r="AL32" t="str">
        <f t="shared" si="26"/>
        <v/>
      </c>
      <c r="AM32" t="str">
        <f t="shared" si="27"/>
        <v/>
      </c>
      <c r="AN32" t="str">
        <f t="shared" si="28"/>
        <v/>
      </c>
      <c r="AO32" t="str">
        <f t="shared" si="29"/>
        <v/>
      </c>
      <c r="AP32" t="str">
        <f t="shared" si="30"/>
        <v/>
      </c>
      <c r="AQ32" t="str">
        <f t="shared" si="31"/>
        <v/>
      </c>
      <c r="AR32" t="s">
        <v>584</v>
      </c>
      <c r="AU32" t="s">
        <v>299</v>
      </c>
      <c r="AV32" t="b">
        <v>0</v>
      </c>
      <c r="AW32" t="b">
        <v>0</v>
      </c>
      <c r="AX32" s="4" t="str">
        <f t="shared" si="15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t="str">
        <f t="shared" si="16"/>
        <v/>
      </c>
      <c r="AZ32" t="str">
        <f t="shared" si="17"/>
        <v/>
      </c>
      <c r="BA32" t="str">
        <f t="shared" si="18"/>
        <v>&lt;img src=@img/easy.png@&gt;</v>
      </c>
      <c r="BB32" t="str">
        <f t="shared" si="19"/>
        <v/>
      </c>
      <c r="BC32" t="str">
        <f t="shared" si="20"/>
        <v/>
      </c>
      <c r="BD32" t="str">
        <f t="shared" si="21"/>
        <v>&lt;img src=@img/easy.png@&gt;</v>
      </c>
      <c r="BE32" t="str">
        <f t="shared" si="22"/>
        <v>easy  cwest</v>
      </c>
      <c r="BF32" t="str">
        <f t="shared" si="23"/>
        <v>Campus West</v>
      </c>
      <c r="BG32">
        <v>40.575150000000001</v>
      </c>
      <c r="BH32">
        <v>-105.09912</v>
      </c>
      <c r="BI32" t="str">
        <f t="shared" si="24"/>
        <v>[40.57515,-105.09912],</v>
      </c>
    </row>
    <row r="33" spans="2:64" ht="21" customHeight="1" x14ac:dyDescent="0.25">
      <c r="B33" t="s">
        <v>585</v>
      </c>
      <c r="C33" t="s">
        <v>309</v>
      </c>
      <c r="G33" s="7" t="s">
        <v>586</v>
      </c>
      <c r="W33" t="str">
        <f t="shared" si="0"/>
        <v/>
      </c>
      <c r="X33" t="str">
        <f t="shared" si="1"/>
        <v/>
      </c>
      <c r="Y33" t="str">
        <f t="shared" si="2"/>
        <v/>
      </c>
      <c r="Z33" t="str">
        <f t="shared" si="3"/>
        <v/>
      </c>
      <c r="AA33" t="str">
        <f t="shared" si="4"/>
        <v/>
      </c>
      <c r="AB33" t="str">
        <f t="shared" si="5"/>
        <v/>
      </c>
      <c r="AC33" t="str">
        <f t="shared" si="6"/>
        <v/>
      </c>
      <c r="AD33" t="str">
        <f t="shared" si="7"/>
        <v/>
      </c>
      <c r="AE33" t="str">
        <f t="shared" si="8"/>
        <v/>
      </c>
      <c r="AF33" t="str">
        <f t="shared" si="9"/>
        <v/>
      </c>
      <c r="AG33" t="str">
        <f t="shared" si="10"/>
        <v/>
      </c>
      <c r="AH33" t="str">
        <f t="shared" si="11"/>
        <v/>
      </c>
      <c r="AI33" t="str">
        <f t="shared" si="12"/>
        <v/>
      </c>
      <c r="AJ33" t="str">
        <f t="shared" si="13"/>
        <v/>
      </c>
      <c r="AK33" t="str">
        <f t="shared" si="25"/>
        <v/>
      </c>
      <c r="AL33" t="str">
        <f t="shared" si="26"/>
        <v/>
      </c>
      <c r="AM33" t="str">
        <f t="shared" si="27"/>
        <v/>
      </c>
      <c r="AN33" t="str">
        <f t="shared" si="28"/>
        <v/>
      </c>
      <c r="AO33" t="str">
        <f t="shared" si="29"/>
        <v/>
      </c>
      <c r="AP33" t="str">
        <f t="shared" si="30"/>
        <v/>
      </c>
      <c r="AQ33" t="str">
        <f t="shared" si="31"/>
        <v/>
      </c>
      <c r="AR33" s="10" t="s">
        <v>587</v>
      </c>
      <c r="AU33" t="s">
        <v>299</v>
      </c>
      <c r="AV33" t="b">
        <v>0</v>
      </c>
      <c r="AW33" t="b">
        <v>0</v>
      </c>
      <c r="AX33" s="4" t="str">
        <f t="shared" si="15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t="str">
        <f t="shared" si="16"/>
        <v/>
      </c>
      <c r="AZ33" t="str">
        <f t="shared" si="17"/>
        <v/>
      </c>
      <c r="BA33" t="str">
        <f t="shared" si="18"/>
        <v>&lt;img src=@img/easy.png@&gt;</v>
      </c>
      <c r="BB33" t="str">
        <f t="shared" si="19"/>
        <v/>
      </c>
      <c r="BC33" t="str">
        <f t="shared" si="20"/>
        <v/>
      </c>
      <c r="BD33" t="str">
        <f t="shared" si="21"/>
        <v>&lt;img src=@img/easy.png@&gt;&lt;img src=@img/kidicon.png@&gt;</v>
      </c>
      <c r="BE33" t="str">
        <f t="shared" si="22"/>
        <v>easy  midtown kid</v>
      </c>
      <c r="BF33" t="str">
        <f t="shared" si="23"/>
        <v>Midtown</v>
      </c>
      <c r="BG33">
        <v>40.546750000000003</v>
      </c>
      <c r="BH33">
        <v>-105.07814</v>
      </c>
      <c r="BI33" t="str">
        <f t="shared" si="24"/>
        <v>[40.54675,-105.07814],</v>
      </c>
      <c r="BJ33" t="b">
        <v>1</v>
      </c>
      <c r="BK33" t="str">
        <f>IF(BJ33&gt;0,"&lt;img src=@img/kidicon.png@&gt;","")</f>
        <v>&lt;img src=@img/kidicon.png@&gt;</v>
      </c>
      <c r="BL33" t="s">
        <v>457</v>
      </c>
    </row>
    <row r="34" spans="2:64" ht="21" customHeight="1" x14ac:dyDescent="0.25">
      <c r="B34" t="s">
        <v>366</v>
      </c>
      <c r="C34" t="s">
        <v>308</v>
      </c>
      <c r="D34" t="s">
        <v>71</v>
      </c>
      <c r="E34" t="s">
        <v>431</v>
      </c>
      <c r="G34" s="1" t="s">
        <v>72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t="s">
        <v>527</v>
      </c>
      <c r="W34" t="str">
        <f t="shared" ref="W34:W64" si="34">IF(H34&gt;0,H34/100,"")</f>
        <v/>
      </c>
      <c r="X34" t="str">
        <f t="shared" ref="X34:X64" si="35">IF(I34&gt;0,I34/100,"")</f>
        <v/>
      </c>
      <c r="Y34">
        <f t="shared" ref="Y34:Y64" si="36">IF(J34&gt;0,J34/100,"")</f>
        <v>15</v>
      </c>
      <c r="Z34">
        <f t="shared" ref="Z34:Z64" si="37">IF(K34&gt;0,K34/100,"")</f>
        <v>18</v>
      </c>
      <c r="AA34">
        <f t="shared" ref="AA34:AA64" si="38">IF(L34&gt;0,L34/100,"")</f>
        <v>15</v>
      </c>
      <c r="AB34">
        <f t="shared" ref="AB34:AB64" si="39">IF(M34&gt;0,M34/100,"")</f>
        <v>18</v>
      </c>
      <c r="AC34">
        <f t="shared" ref="AC34:AC64" si="40">IF(N34&gt;0,N34/100,"")</f>
        <v>15</v>
      </c>
      <c r="AD34">
        <f t="shared" ref="AD34:AD64" si="41">IF(O34&gt;0,O34/100,"")</f>
        <v>18</v>
      </c>
      <c r="AE34">
        <f t="shared" ref="AE34:AE64" si="42">IF(P34&gt;0,P34/100,"")</f>
        <v>15</v>
      </c>
      <c r="AF34">
        <f t="shared" ref="AF34:AF64" si="43">IF(Q34&gt;0,Q34/100,"")</f>
        <v>18</v>
      </c>
      <c r="AG34">
        <f t="shared" ref="AG34:AG64" si="44">IF(R34&gt;0,R34/100,"")</f>
        <v>15</v>
      </c>
      <c r="AH34">
        <f t="shared" ref="AH34:AH64" si="45">IF(S34&gt;0,S34/100,"")</f>
        <v>18</v>
      </c>
      <c r="AI34" t="str">
        <f t="shared" ref="AI34:AI64" si="46">IF(T34&gt;0,T34/100,"")</f>
        <v/>
      </c>
      <c r="AJ34" t="str">
        <f t="shared" ref="AJ34:AJ64" si="47">IF(U34&gt;0,U34/100,"")</f>
        <v/>
      </c>
      <c r="AK34" t="str">
        <f t="shared" si="25"/>
        <v/>
      </c>
      <c r="AL34" t="str">
        <f t="shared" si="26"/>
        <v>3pm-6pm</v>
      </c>
      <c r="AM34" t="str">
        <f t="shared" si="27"/>
        <v>3pm-6pm</v>
      </c>
      <c r="AN34" t="str">
        <f t="shared" si="28"/>
        <v>3pm-6pm</v>
      </c>
      <c r="AO34" t="str">
        <f t="shared" si="29"/>
        <v>3pm-6pm</v>
      </c>
      <c r="AP34" t="str">
        <f t="shared" si="30"/>
        <v>3pm-6pm</v>
      </c>
      <c r="AQ34" t="str">
        <f t="shared" si="31"/>
        <v/>
      </c>
      <c r="AR34" s="2" t="s">
        <v>313</v>
      </c>
      <c r="AS34" t="s">
        <v>295</v>
      </c>
      <c r="AU34" t="s">
        <v>28</v>
      </c>
      <c r="AV34" s="3" t="s">
        <v>306</v>
      </c>
      <c r="AW34" s="3" t="s">
        <v>306</v>
      </c>
      <c r="AX34" s="4" t="str">
        <f t="shared" ref="AX34:AX66" si="48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t="str">
        <f t="shared" ref="AY34:AY66" si="49">IF(AS34&gt;0,"&lt;img src=@img/outdoor.png@&gt;","")</f>
        <v>&lt;img src=@img/outdoor.png@&gt;</v>
      </c>
      <c r="AZ34" t="str">
        <f t="shared" ref="AZ34:AZ66" si="50">IF(AT34&gt;0,"&lt;img src=@img/pets.png@&gt;","")</f>
        <v/>
      </c>
      <c r="BA34" t="str">
        <f t="shared" ref="BA34:BA66" si="51">IF(AU34="hard","&lt;img src=@img/hard.png@&gt;",IF(AU34="medium","&lt;img src=@img/medium.png@&gt;",IF(AU34="easy","&lt;img src=@img/easy.png@&gt;","")))</f>
        <v>&lt;img src=@img/medium.png@&gt;</v>
      </c>
      <c r="BB34" t="str">
        <f t="shared" ref="BB34:BB66" si="52">IF(AV34="true","&lt;img src=@img/drinkicon.png@&gt;","")</f>
        <v>&lt;img src=@img/drinkicon.png@&gt;</v>
      </c>
      <c r="BC34" t="str">
        <f t="shared" ref="BC34:BC66" si="53">IF(AW34="true","&lt;img src=@img/foodicon.png@&gt;","")</f>
        <v>&lt;img src=@img/foodicon.png@&gt;</v>
      </c>
      <c r="BD34" t="str">
        <f t="shared" ref="BD34:BD66" si="54">CONCATENATE(AY34,AZ34,BA34,BB34,BC34,BK34)</f>
        <v>&lt;img src=@img/outdoor.png@&gt;&lt;img src=@img/medium.png@&gt;&lt;img src=@img/drinkicon.png@&gt;&lt;img src=@img/foodicon.png@&gt;</v>
      </c>
      <c r="BE34" t="str">
        <f t="shared" ref="BE34:BE66" si="55">CONCATENATE(IF(AS34&gt;0,"outdoor ",""),IF(AT34&gt;0,"pet ",""),IF(AV34="true","drink ",""),IF(AW34="true","food ",""),AU34," ",E34," ",C34,IF(BJ34=TRUE," kid",""))</f>
        <v>outdoor drink food medium med campus</v>
      </c>
      <c r="BF34" t="str">
        <f t="shared" ref="BF34:BF66" si="56"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>
        <v>40.571671000000002</v>
      </c>
      <c r="BH34">
        <v>-105.076622</v>
      </c>
      <c r="BI34" t="str">
        <f t="shared" ref="BI34:BI66" si="57">CONCATENATE("[",BG34,",",BH34,"],")</f>
        <v>[40.571671,-105.076622],</v>
      </c>
      <c r="BK34" t="str">
        <f>IF(BJ34&gt;0,"&lt;img src=@img/kidicon.png@&gt;","")</f>
        <v/>
      </c>
    </row>
    <row r="35" spans="2:64" ht="21" customHeight="1" x14ac:dyDescent="0.25">
      <c r="B35" t="s">
        <v>588</v>
      </c>
      <c r="C35" t="s">
        <v>426</v>
      </c>
      <c r="G35" s="7" t="s">
        <v>589</v>
      </c>
      <c r="W35" t="str">
        <f t="shared" si="34"/>
        <v/>
      </c>
      <c r="X35" t="str">
        <f t="shared" si="35"/>
        <v/>
      </c>
      <c r="Y35" t="str">
        <f t="shared" si="36"/>
        <v/>
      </c>
      <c r="Z35" t="str">
        <f t="shared" si="37"/>
        <v/>
      </c>
      <c r="AA35" t="str">
        <f t="shared" si="38"/>
        <v/>
      </c>
      <c r="AB35" t="str">
        <f t="shared" si="39"/>
        <v/>
      </c>
      <c r="AC35" t="str">
        <f t="shared" si="40"/>
        <v/>
      </c>
      <c r="AD35" t="str">
        <f t="shared" si="41"/>
        <v/>
      </c>
      <c r="AE35" t="str">
        <f t="shared" si="42"/>
        <v/>
      </c>
      <c r="AF35" t="str">
        <f t="shared" si="43"/>
        <v/>
      </c>
      <c r="AG35" t="str">
        <f t="shared" si="44"/>
        <v/>
      </c>
      <c r="AH35" t="str">
        <f t="shared" si="45"/>
        <v/>
      </c>
      <c r="AI35" t="str">
        <f t="shared" si="46"/>
        <v/>
      </c>
      <c r="AJ35" t="str">
        <f t="shared" si="47"/>
        <v/>
      </c>
      <c r="AK35" t="str">
        <f t="shared" si="25"/>
        <v/>
      </c>
      <c r="AL35" t="str">
        <f t="shared" si="26"/>
        <v/>
      </c>
      <c r="AM35" t="str">
        <f t="shared" si="27"/>
        <v/>
      </c>
      <c r="AN35" t="str">
        <f t="shared" si="28"/>
        <v/>
      </c>
      <c r="AO35" t="str">
        <f t="shared" si="29"/>
        <v/>
      </c>
      <c r="AP35" t="str">
        <f t="shared" si="30"/>
        <v/>
      </c>
      <c r="AQ35" t="str">
        <f t="shared" si="31"/>
        <v/>
      </c>
      <c r="AR35" s="12" t="s">
        <v>590</v>
      </c>
      <c r="AU35" t="s">
        <v>28</v>
      </c>
      <c r="AV35" t="b">
        <v>0</v>
      </c>
      <c r="AW35" t="b">
        <v>0</v>
      </c>
      <c r="AX35" s="4" t="str">
        <f t="shared" si="48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t="str">
        <f t="shared" si="49"/>
        <v/>
      </c>
      <c r="AZ35" t="str">
        <f t="shared" si="50"/>
        <v/>
      </c>
      <c r="BA35" t="str">
        <f t="shared" si="51"/>
        <v>&lt;img src=@img/medium.png@&gt;</v>
      </c>
      <c r="BB35" t="str">
        <f t="shared" si="52"/>
        <v/>
      </c>
      <c r="BC35" t="str">
        <f t="shared" si="53"/>
        <v/>
      </c>
      <c r="BD35" t="str">
        <f t="shared" si="54"/>
        <v>&lt;img src=@img/medium.png@&gt;</v>
      </c>
      <c r="BE35" t="str">
        <f t="shared" si="55"/>
        <v>medium  old</v>
      </c>
      <c r="BF35" t="str">
        <f t="shared" si="56"/>
        <v>Old Town</v>
      </c>
      <c r="BG35">
        <v>40.579509999999999</v>
      </c>
      <c r="BH35">
        <v>-105.07765999999999</v>
      </c>
      <c r="BI35" t="str">
        <f t="shared" si="57"/>
        <v>[40.57951,-105.07766],</v>
      </c>
    </row>
    <row r="36" spans="2:64" ht="21" customHeight="1" x14ac:dyDescent="0.25">
      <c r="B36" t="s">
        <v>387</v>
      </c>
      <c r="C36" t="s">
        <v>309</v>
      </c>
      <c r="D36" t="s">
        <v>53</v>
      </c>
      <c r="E36" t="s">
        <v>431</v>
      </c>
      <c r="G36" t="s">
        <v>389</v>
      </c>
      <c r="H36">
        <v>1600</v>
      </c>
      <c r="I36">
        <v>1800</v>
      </c>
      <c r="J36">
        <v>1600</v>
      </c>
      <c r="K36">
        <v>1800</v>
      </c>
      <c r="L36">
        <v>1600</v>
      </c>
      <c r="M36">
        <v>1800</v>
      </c>
      <c r="N36">
        <v>1600</v>
      </c>
      <c r="O36">
        <v>1800</v>
      </c>
      <c r="P36">
        <v>1600</v>
      </c>
      <c r="Q36">
        <v>1800</v>
      </c>
      <c r="R36">
        <v>1600</v>
      </c>
      <c r="S36">
        <v>1800</v>
      </c>
      <c r="T36">
        <v>1600</v>
      </c>
      <c r="U36">
        <v>1800</v>
      </c>
      <c r="V36" t="s">
        <v>485</v>
      </c>
      <c r="W36">
        <f t="shared" si="34"/>
        <v>16</v>
      </c>
      <c r="X36">
        <f t="shared" si="35"/>
        <v>18</v>
      </c>
      <c r="Y36">
        <f t="shared" si="36"/>
        <v>16</v>
      </c>
      <c r="Z36">
        <f t="shared" si="37"/>
        <v>18</v>
      </c>
      <c r="AA36">
        <f t="shared" si="38"/>
        <v>16</v>
      </c>
      <c r="AB36">
        <f t="shared" si="39"/>
        <v>18</v>
      </c>
      <c r="AC36">
        <f t="shared" si="40"/>
        <v>16</v>
      </c>
      <c r="AD36">
        <f t="shared" si="41"/>
        <v>18</v>
      </c>
      <c r="AE36">
        <f t="shared" si="42"/>
        <v>16</v>
      </c>
      <c r="AF36">
        <f t="shared" si="43"/>
        <v>18</v>
      </c>
      <c r="AG36">
        <f t="shared" si="44"/>
        <v>16</v>
      </c>
      <c r="AH36">
        <f t="shared" si="45"/>
        <v>18</v>
      </c>
      <c r="AI36">
        <f t="shared" si="46"/>
        <v>16</v>
      </c>
      <c r="AJ36">
        <f t="shared" si="47"/>
        <v>18</v>
      </c>
      <c r="AK36" t="str">
        <f t="shared" si="25"/>
        <v>4pm-6pm</v>
      </c>
      <c r="AL36" t="str">
        <f t="shared" si="26"/>
        <v>4pm-6pm</v>
      </c>
      <c r="AM36" t="str">
        <f t="shared" si="27"/>
        <v>4pm-6pm</v>
      </c>
      <c r="AN36" t="str">
        <f t="shared" si="28"/>
        <v>4pm-6pm</v>
      </c>
      <c r="AO36" t="str">
        <f t="shared" si="29"/>
        <v>4pm-6pm</v>
      </c>
      <c r="AP36" t="str">
        <f t="shared" si="30"/>
        <v>4pm-6pm</v>
      </c>
      <c r="AQ36" t="str">
        <f t="shared" si="31"/>
        <v>4pm-6pm</v>
      </c>
      <c r="AR36" t="s">
        <v>388</v>
      </c>
      <c r="AS36" t="s">
        <v>295</v>
      </c>
      <c r="AU36" t="s">
        <v>299</v>
      </c>
      <c r="AV36" s="3" t="s">
        <v>306</v>
      </c>
      <c r="AW36" s="3" t="s">
        <v>306</v>
      </c>
      <c r="AX36" s="4" t="str">
        <f t="shared" si="48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t="str">
        <f t="shared" si="49"/>
        <v>&lt;img src=@img/outdoor.png@&gt;</v>
      </c>
      <c r="AZ36" t="str">
        <f t="shared" si="50"/>
        <v/>
      </c>
      <c r="BA36" t="str">
        <f t="shared" si="51"/>
        <v>&lt;img src=@img/easy.png@&gt;</v>
      </c>
      <c r="BB36" t="str">
        <f t="shared" si="52"/>
        <v>&lt;img src=@img/drinkicon.png@&gt;</v>
      </c>
      <c r="BC36" t="str">
        <f t="shared" si="53"/>
        <v>&lt;img src=@img/foodicon.png@&gt;</v>
      </c>
      <c r="BD36" t="str">
        <f t="shared" si="54"/>
        <v>&lt;img src=@img/outdoor.png@&gt;&lt;img src=@img/easy.png@&gt;&lt;img src=@img/drinkicon.png@&gt;&lt;img src=@img/foodicon.png@&gt;</v>
      </c>
      <c r="BE36" t="str">
        <f t="shared" si="55"/>
        <v>outdoor drink food easy med midtown</v>
      </c>
      <c r="BF36" t="str">
        <f t="shared" si="56"/>
        <v>Midtown</v>
      </c>
      <c r="BG36">
        <v>40.543433999999998</v>
      </c>
      <c r="BH36">
        <v>-105.07365299999999</v>
      </c>
      <c r="BI36" t="str">
        <f t="shared" si="57"/>
        <v>[40.543434,-105.073653],</v>
      </c>
      <c r="BK36" t="str">
        <f>IF(BJ36&gt;0,"&lt;img src=@img/kidicon.png@&gt;","")</f>
        <v/>
      </c>
    </row>
    <row r="37" spans="2:64" ht="21" customHeight="1" x14ac:dyDescent="0.25">
      <c r="B37" t="s">
        <v>275</v>
      </c>
      <c r="C37" t="s">
        <v>309</v>
      </c>
      <c r="E37" t="s">
        <v>431</v>
      </c>
      <c r="G37" s="7" t="s">
        <v>289</v>
      </c>
      <c r="H37">
        <v>2100</v>
      </c>
      <c r="I37">
        <v>2300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T37">
        <v>2100</v>
      </c>
      <c r="U37">
        <v>2300</v>
      </c>
      <c r="V37" t="s">
        <v>486</v>
      </c>
      <c r="W37">
        <f t="shared" si="34"/>
        <v>21</v>
      </c>
      <c r="X37">
        <f t="shared" si="35"/>
        <v>23</v>
      </c>
      <c r="Y37">
        <f t="shared" si="36"/>
        <v>15</v>
      </c>
      <c r="Z37">
        <f t="shared" si="37"/>
        <v>18</v>
      </c>
      <c r="AA37">
        <f t="shared" si="38"/>
        <v>15</v>
      </c>
      <c r="AB37">
        <f t="shared" si="39"/>
        <v>18</v>
      </c>
      <c r="AC37">
        <f t="shared" si="40"/>
        <v>15</v>
      </c>
      <c r="AD37">
        <f t="shared" si="41"/>
        <v>18</v>
      </c>
      <c r="AE37">
        <f t="shared" si="42"/>
        <v>15</v>
      </c>
      <c r="AF37">
        <f t="shared" si="43"/>
        <v>18</v>
      </c>
      <c r="AG37">
        <f t="shared" si="44"/>
        <v>15</v>
      </c>
      <c r="AH37">
        <f t="shared" si="45"/>
        <v>18</v>
      </c>
      <c r="AI37">
        <f t="shared" si="46"/>
        <v>21</v>
      </c>
      <c r="AJ37">
        <f t="shared" si="47"/>
        <v>23</v>
      </c>
      <c r="AK37" t="str">
        <f t="shared" si="25"/>
        <v>9pm-11pm</v>
      </c>
      <c r="AL37" t="str">
        <f t="shared" si="26"/>
        <v>3pm-6pm</v>
      </c>
      <c r="AM37" t="str">
        <f t="shared" si="27"/>
        <v>3pm-6pm</v>
      </c>
      <c r="AN37" t="str">
        <f t="shared" si="28"/>
        <v>3pm-6pm</v>
      </c>
      <c r="AO37" t="str">
        <f t="shared" si="29"/>
        <v>3pm-6pm</v>
      </c>
      <c r="AP37" t="str">
        <f t="shared" si="30"/>
        <v>3pm-6pm</v>
      </c>
      <c r="AQ37" t="str">
        <f t="shared" si="31"/>
        <v>9pm-11pm</v>
      </c>
      <c r="AR37" s="6" t="s">
        <v>300</v>
      </c>
      <c r="AS37" t="s">
        <v>295</v>
      </c>
      <c r="AU37" t="s">
        <v>299</v>
      </c>
      <c r="AV37" s="3" t="s">
        <v>306</v>
      </c>
      <c r="AW37" s="3" t="s">
        <v>306</v>
      </c>
      <c r="AX37" s="4" t="str">
        <f t="shared" si="48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t="str">
        <f t="shared" si="49"/>
        <v>&lt;img src=@img/outdoor.png@&gt;</v>
      </c>
      <c r="AZ37" t="str">
        <f t="shared" si="50"/>
        <v/>
      </c>
      <c r="BA37" t="str">
        <f t="shared" si="51"/>
        <v>&lt;img src=@img/easy.png@&gt;</v>
      </c>
      <c r="BB37" t="str">
        <f t="shared" si="52"/>
        <v>&lt;img src=@img/drinkicon.png@&gt;</v>
      </c>
      <c r="BC37" t="str">
        <f t="shared" si="53"/>
        <v>&lt;img src=@img/foodicon.png@&gt;</v>
      </c>
      <c r="BD37" t="str">
        <f t="shared" si="54"/>
        <v>&lt;img src=@img/outdoor.png@&gt;&lt;img src=@img/easy.png@&gt;&lt;img src=@img/drinkicon.png@&gt;&lt;img src=@img/foodicon.png@&gt;&lt;img src=@img/kidicon.png@&gt;</v>
      </c>
      <c r="BE37" t="str">
        <f t="shared" si="55"/>
        <v>outdoor drink food easy med midtown kid</v>
      </c>
      <c r="BF37" t="str">
        <f t="shared" si="56"/>
        <v>Midtown</v>
      </c>
      <c r="BG37">
        <v>40.537533000000003</v>
      </c>
      <c r="BH37">
        <v>-105.050901</v>
      </c>
      <c r="BI37" t="str">
        <f t="shared" si="57"/>
        <v>[40.537533,-105.050901],</v>
      </c>
      <c r="BJ37" t="b">
        <v>1</v>
      </c>
      <c r="BK37" t="str">
        <f>IF(BJ37&gt;0,"&lt;img src=@img/kidicon.png@&gt;","")</f>
        <v>&lt;img src=@img/kidicon.png@&gt;</v>
      </c>
      <c r="BL37" t="s">
        <v>716</v>
      </c>
    </row>
    <row r="38" spans="2:64" ht="21" customHeight="1" x14ac:dyDescent="0.25">
      <c r="B38" t="s">
        <v>274</v>
      </c>
      <c r="C38" t="s">
        <v>309</v>
      </c>
      <c r="D38" t="s">
        <v>78</v>
      </c>
      <c r="E38" t="s">
        <v>431</v>
      </c>
      <c r="G38" t="s">
        <v>182</v>
      </c>
      <c r="J38">
        <v>1500</v>
      </c>
      <c r="K38">
        <v>1800</v>
      </c>
      <c r="L38">
        <v>1500</v>
      </c>
      <c r="M38">
        <v>1800</v>
      </c>
      <c r="N38">
        <v>1500</v>
      </c>
      <c r="O38">
        <v>1800</v>
      </c>
      <c r="P38">
        <v>1500</v>
      </c>
      <c r="Q38">
        <v>1800</v>
      </c>
      <c r="R38">
        <v>1500</v>
      </c>
      <c r="S38">
        <v>1800</v>
      </c>
      <c r="V38" t="s">
        <v>487</v>
      </c>
      <c r="W38" t="str">
        <f t="shared" si="34"/>
        <v/>
      </c>
      <c r="X38" t="str">
        <f t="shared" si="35"/>
        <v/>
      </c>
      <c r="Y38">
        <f t="shared" si="36"/>
        <v>15</v>
      </c>
      <c r="Z38">
        <f t="shared" si="37"/>
        <v>18</v>
      </c>
      <c r="AA38">
        <f t="shared" si="38"/>
        <v>15</v>
      </c>
      <c r="AB38">
        <f t="shared" si="39"/>
        <v>18</v>
      </c>
      <c r="AC38">
        <f t="shared" si="40"/>
        <v>15</v>
      </c>
      <c r="AD38">
        <f t="shared" si="41"/>
        <v>18</v>
      </c>
      <c r="AE38">
        <f t="shared" si="42"/>
        <v>15</v>
      </c>
      <c r="AF38">
        <f t="shared" si="43"/>
        <v>18</v>
      </c>
      <c r="AG38">
        <f t="shared" si="44"/>
        <v>15</v>
      </c>
      <c r="AH38">
        <f t="shared" si="45"/>
        <v>18</v>
      </c>
      <c r="AI38" t="str">
        <f t="shared" si="46"/>
        <v/>
      </c>
      <c r="AJ38" t="str">
        <f t="shared" si="47"/>
        <v/>
      </c>
      <c r="AK38" t="str">
        <f t="shared" si="25"/>
        <v/>
      </c>
      <c r="AL38" t="str">
        <f t="shared" si="26"/>
        <v>3pm-6pm</v>
      </c>
      <c r="AM38" t="str">
        <f t="shared" si="27"/>
        <v>3pm-6pm</v>
      </c>
      <c r="AN38" t="str">
        <f t="shared" si="28"/>
        <v>3pm-6pm</v>
      </c>
      <c r="AO38" t="str">
        <f t="shared" si="29"/>
        <v>3pm-6pm</v>
      </c>
      <c r="AP38" t="str">
        <f t="shared" si="30"/>
        <v>3pm-6pm</v>
      </c>
      <c r="AQ38" t="str">
        <f t="shared" si="31"/>
        <v/>
      </c>
      <c r="AR38" s="6" t="s">
        <v>255</v>
      </c>
      <c r="AS38" t="s">
        <v>295</v>
      </c>
      <c r="AU38" t="s">
        <v>299</v>
      </c>
      <c r="AV38" s="3" t="s">
        <v>306</v>
      </c>
      <c r="AW38" s="3" t="s">
        <v>306</v>
      </c>
      <c r="AX38" s="4" t="str">
        <f t="shared" si="48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t="str">
        <f t="shared" si="49"/>
        <v>&lt;img src=@img/outdoor.png@&gt;</v>
      </c>
      <c r="AZ38" t="str">
        <f t="shared" si="50"/>
        <v/>
      </c>
      <c r="BA38" t="str">
        <f t="shared" si="51"/>
        <v>&lt;img src=@img/easy.png@&gt;</v>
      </c>
      <c r="BB38" t="str">
        <f t="shared" si="52"/>
        <v>&lt;img src=@img/drinkicon.png@&gt;</v>
      </c>
      <c r="BC38" t="str">
        <f t="shared" si="53"/>
        <v>&lt;img src=@img/foodicon.png@&gt;</v>
      </c>
      <c r="BD38" t="str">
        <f t="shared" si="54"/>
        <v>&lt;img src=@img/outdoor.png@&gt;&lt;img src=@img/easy.png@&gt;&lt;img src=@img/drinkicon.png@&gt;&lt;img src=@img/foodicon.png@&gt;</v>
      </c>
      <c r="BE38" t="str">
        <f t="shared" si="55"/>
        <v>outdoor drink food easy med midtown</v>
      </c>
      <c r="BF38" t="str">
        <f t="shared" si="56"/>
        <v>Midtown</v>
      </c>
      <c r="BG38">
        <v>40.543506999999998</v>
      </c>
      <c r="BH38">
        <v>-105.07405300000001</v>
      </c>
      <c r="BI38" t="str">
        <f t="shared" si="57"/>
        <v>[40.543507,-105.074053],</v>
      </c>
      <c r="BK38" t="str">
        <f>IF(BJ38&gt;0,"&lt;img src=@img/kidicon.png@&gt;","")</f>
        <v/>
      </c>
    </row>
    <row r="39" spans="2:64" ht="21" customHeight="1" x14ac:dyDescent="0.25">
      <c r="B39" t="s">
        <v>591</v>
      </c>
      <c r="C39" t="s">
        <v>427</v>
      </c>
      <c r="G39" s="7" t="s">
        <v>592</v>
      </c>
      <c r="W39" t="str">
        <f t="shared" si="34"/>
        <v/>
      </c>
      <c r="X39" t="str">
        <f t="shared" si="35"/>
        <v/>
      </c>
      <c r="Y39" t="str">
        <f t="shared" si="36"/>
        <v/>
      </c>
      <c r="Z39" t="str">
        <f t="shared" si="37"/>
        <v/>
      </c>
      <c r="AA39" t="str">
        <f t="shared" si="38"/>
        <v/>
      </c>
      <c r="AB39" t="str">
        <f t="shared" si="39"/>
        <v/>
      </c>
      <c r="AC39" t="str">
        <f t="shared" si="40"/>
        <v/>
      </c>
      <c r="AD39" t="str">
        <f t="shared" si="41"/>
        <v/>
      </c>
      <c r="AE39" t="str">
        <f t="shared" si="42"/>
        <v/>
      </c>
      <c r="AF39" t="str">
        <f t="shared" si="43"/>
        <v/>
      </c>
      <c r="AG39" t="str">
        <f t="shared" si="44"/>
        <v/>
      </c>
      <c r="AH39" t="str">
        <f t="shared" si="45"/>
        <v/>
      </c>
      <c r="AI39" t="str">
        <f t="shared" si="46"/>
        <v/>
      </c>
      <c r="AJ39" t="str">
        <f t="shared" si="47"/>
        <v/>
      </c>
      <c r="AK39" t="str">
        <f t="shared" si="25"/>
        <v/>
      </c>
      <c r="AL39" t="str">
        <f t="shared" si="26"/>
        <v/>
      </c>
      <c r="AM39" t="str">
        <f t="shared" si="27"/>
        <v/>
      </c>
      <c r="AN39" t="str">
        <f t="shared" si="28"/>
        <v/>
      </c>
      <c r="AO39" t="str">
        <f t="shared" si="29"/>
        <v/>
      </c>
      <c r="AP39" t="str">
        <f t="shared" si="30"/>
        <v/>
      </c>
      <c r="AQ39" t="str">
        <f t="shared" si="31"/>
        <v/>
      </c>
      <c r="AR39" s="12" t="s">
        <v>593</v>
      </c>
      <c r="AU39" t="s">
        <v>299</v>
      </c>
      <c r="AV39" t="b">
        <v>0</v>
      </c>
      <c r="AW39" t="b">
        <v>0</v>
      </c>
      <c r="AX39" s="4" t="str">
        <f t="shared" si="48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t="str">
        <f t="shared" si="49"/>
        <v/>
      </c>
      <c r="AZ39" t="str">
        <f t="shared" si="50"/>
        <v/>
      </c>
      <c r="BA39" t="str">
        <f t="shared" si="51"/>
        <v>&lt;img src=@img/easy.png@&gt;</v>
      </c>
      <c r="BB39" t="str">
        <f t="shared" si="52"/>
        <v/>
      </c>
      <c r="BC39" t="str">
        <f t="shared" si="53"/>
        <v/>
      </c>
      <c r="BD39" t="str">
        <f t="shared" si="54"/>
        <v>&lt;img src=@img/easy.png@&gt;</v>
      </c>
      <c r="BE39" t="str">
        <f t="shared" si="55"/>
        <v>easy  nfoco</v>
      </c>
      <c r="BF39" t="str">
        <f t="shared" si="56"/>
        <v>North Foco</v>
      </c>
      <c r="BG39">
        <v>40.581519999999998</v>
      </c>
      <c r="BH39">
        <v>-105.04595</v>
      </c>
      <c r="BI39" t="str">
        <f t="shared" si="57"/>
        <v>[40.58152,-105.04595],</v>
      </c>
    </row>
    <row r="40" spans="2:64" ht="21" customHeight="1" x14ac:dyDescent="0.25">
      <c r="B40" t="s">
        <v>126</v>
      </c>
      <c r="C40" t="s">
        <v>308</v>
      </c>
      <c r="D40" t="s">
        <v>90</v>
      </c>
      <c r="E40" t="s">
        <v>54</v>
      </c>
      <c r="G40" s="1" t="s">
        <v>127</v>
      </c>
      <c r="W40" t="str">
        <f t="shared" si="34"/>
        <v/>
      </c>
      <c r="X40" t="str">
        <f t="shared" si="35"/>
        <v/>
      </c>
      <c r="Y40" t="str">
        <f t="shared" si="36"/>
        <v/>
      </c>
      <c r="Z40" t="str">
        <f t="shared" si="37"/>
        <v/>
      </c>
      <c r="AA40" t="str">
        <f t="shared" si="38"/>
        <v/>
      </c>
      <c r="AB40" t="str">
        <f t="shared" si="39"/>
        <v/>
      </c>
      <c r="AC40" t="str">
        <f t="shared" si="40"/>
        <v/>
      </c>
      <c r="AD40" t="str">
        <f t="shared" si="41"/>
        <v/>
      </c>
      <c r="AE40" t="str">
        <f t="shared" si="42"/>
        <v/>
      </c>
      <c r="AF40" t="str">
        <f t="shared" si="43"/>
        <v/>
      </c>
      <c r="AG40" t="str">
        <f t="shared" si="44"/>
        <v/>
      </c>
      <c r="AH40" t="str">
        <f t="shared" si="45"/>
        <v/>
      </c>
      <c r="AI40" t="str">
        <f t="shared" si="46"/>
        <v/>
      </c>
      <c r="AJ40" t="str">
        <f t="shared" si="47"/>
        <v/>
      </c>
      <c r="AK40" t="str">
        <f t="shared" si="25"/>
        <v/>
      </c>
      <c r="AL40" t="str">
        <f t="shared" si="26"/>
        <v/>
      </c>
      <c r="AM40" t="str">
        <f t="shared" si="27"/>
        <v/>
      </c>
      <c r="AN40" t="str">
        <f t="shared" si="28"/>
        <v/>
      </c>
      <c r="AO40" t="str">
        <f t="shared" si="29"/>
        <v/>
      </c>
      <c r="AP40" t="str">
        <f t="shared" si="30"/>
        <v/>
      </c>
      <c r="AQ40" t="str">
        <f t="shared" si="31"/>
        <v/>
      </c>
      <c r="AR40" s="6" t="s">
        <v>249</v>
      </c>
      <c r="AS40" t="s">
        <v>296</v>
      </c>
      <c r="AU40" t="s">
        <v>28</v>
      </c>
      <c r="AV40" s="3" t="s">
        <v>307</v>
      </c>
      <c r="AW40" s="3" t="s">
        <v>307</v>
      </c>
      <c r="AX40" s="4" t="str">
        <f t="shared" si="48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t="str">
        <f t="shared" si="49"/>
        <v>&lt;img src=@img/outdoor.png@&gt;</v>
      </c>
      <c r="AZ40" t="str">
        <f t="shared" si="50"/>
        <v/>
      </c>
      <c r="BA40" t="str">
        <f t="shared" si="51"/>
        <v>&lt;img src=@img/medium.png@&gt;</v>
      </c>
      <c r="BB40" t="str">
        <f t="shared" si="52"/>
        <v/>
      </c>
      <c r="BC40" t="str">
        <f t="shared" si="53"/>
        <v/>
      </c>
      <c r="BD40" t="str">
        <f t="shared" si="54"/>
        <v>&lt;img src=@img/outdoor.png@&gt;&lt;img src=@img/medium.png@&gt;</v>
      </c>
      <c r="BE40" t="str">
        <f t="shared" si="55"/>
        <v>outdoor medium low campus</v>
      </c>
      <c r="BF40" t="str">
        <f t="shared" si="56"/>
        <v>Near Campus</v>
      </c>
      <c r="BG40">
        <v>40.578285999999999</v>
      </c>
      <c r="BH40">
        <v>-105.07652</v>
      </c>
      <c r="BI40" t="str">
        <f t="shared" si="57"/>
        <v>[40.578286,-105.07652],</v>
      </c>
      <c r="BK40" t="str">
        <f t="shared" ref="BK40:BK50" si="58">IF(BJ40&gt;0,"&lt;img src=@img/kidicon.png@&gt;","")</f>
        <v/>
      </c>
    </row>
    <row r="41" spans="2:64" ht="21" customHeight="1" x14ac:dyDescent="0.25">
      <c r="B41" t="s">
        <v>731</v>
      </c>
      <c r="C41" t="s">
        <v>732</v>
      </c>
      <c r="E41" t="s">
        <v>431</v>
      </c>
      <c r="G41" s="1" t="s">
        <v>733</v>
      </c>
      <c r="H41">
        <v>1600</v>
      </c>
      <c r="I41">
        <v>1800</v>
      </c>
      <c r="J41">
        <v>1600</v>
      </c>
      <c r="K41">
        <v>1800</v>
      </c>
      <c r="L41">
        <v>1600</v>
      </c>
      <c r="M41">
        <v>1800</v>
      </c>
      <c r="N41">
        <v>1600</v>
      </c>
      <c r="O41">
        <v>1800</v>
      </c>
      <c r="P41">
        <v>1600</v>
      </c>
      <c r="Q41">
        <v>1800</v>
      </c>
      <c r="R41">
        <v>1600</v>
      </c>
      <c r="S41">
        <v>1800</v>
      </c>
      <c r="T41">
        <v>1600</v>
      </c>
      <c r="U41">
        <v>1800</v>
      </c>
      <c r="V41" t="s">
        <v>735</v>
      </c>
      <c r="W41">
        <f t="shared" si="34"/>
        <v>16</v>
      </c>
      <c r="X41">
        <f t="shared" si="35"/>
        <v>18</v>
      </c>
      <c r="Y41">
        <f t="shared" si="36"/>
        <v>16</v>
      </c>
      <c r="Z41">
        <f t="shared" si="37"/>
        <v>18</v>
      </c>
      <c r="AA41">
        <f t="shared" si="38"/>
        <v>16</v>
      </c>
      <c r="AB41">
        <f t="shared" si="39"/>
        <v>18</v>
      </c>
      <c r="AC41">
        <f t="shared" si="40"/>
        <v>16</v>
      </c>
      <c r="AD41">
        <f t="shared" si="41"/>
        <v>18</v>
      </c>
      <c r="AE41">
        <f t="shared" si="42"/>
        <v>16</v>
      </c>
      <c r="AF41">
        <f t="shared" si="43"/>
        <v>18</v>
      </c>
      <c r="AG41">
        <f t="shared" si="44"/>
        <v>16</v>
      </c>
      <c r="AH41">
        <f t="shared" si="45"/>
        <v>18</v>
      </c>
      <c r="AI41">
        <f t="shared" si="46"/>
        <v>16</v>
      </c>
      <c r="AJ41">
        <f t="shared" si="47"/>
        <v>18</v>
      </c>
      <c r="AK41" t="str">
        <f t="shared" si="25"/>
        <v>4pm-6pm</v>
      </c>
      <c r="AL41" t="str">
        <f t="shared" si="26"/>
        <v>4pm-6pm</v>
      </c>
      <c r="AM41" t="str">
        <f t="shared" si="27"/>
        <v>4pm-6pm</v>
      </c>
      <c r="AN41" t="str">
        <f t="shared" si="28"/>
        <v>4pm-6pm</v>
      </c>
      <c r="AO41" t="str">
        <f t="shared" si="29"/>
        <v>4pm-6pm</v>
      </c>
      <c r="AP41" t="str">
        <f t="shared" si="30"/>
        <v>4pm-6pm</v>
      </c>
      <c r="AQ41" t="str">
        <f t="shared" si="31"/>
        <v>4pm-6pm</v>
      </c>
      <c r="AR41" s="6" t="s">
        <v>734</v>
      </c>
      <c r="AU41" t="s">
        <v>28</v>
      </c>
      <c r="AV41" s="3" t="s">
        <v>306</v>
      </c>
      <c r="AW41" s="3" t="s">
        <v>306</v>
      </c>
      <c r="AX41" s="4" t="str">
        <f t="shared" si="48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t="str">
        <f t="shared" si="49"/>
        <v/>
      </c>
      <c r="AZ41" t="str">
        <f t="shared" si="50"/>
        <v/>
      </c>
      <c r="BA41" t="str">
        <f t="shared" si="51"/>
        <v>&lt;img src=@img/medium.png@&gt;</v>
      </c>
      <c r="BB41" t="str">
        <f t="shared" si="52"/>
        <v>&lt;img src=@img/drinkicon.png@&gt;</v>
      </c>
      <c r="BC41" t="str">
        <f t="shared" si="53"/>
        <v>&lt;img src=@img/foodicon.png@&gt;</v>
      </c>
      <c r="BD41" t="str">
        <f t="shared" si="54"/>
        <v>&lt;img src=@img/medium.png@&gt;&lt;img src=@img/drinkicon.png@&gt;&lt;img src=@img/foodicon.png@&gt;</v>
      </c>
      <c r="BE41" t="str">
        <f t="shared" si="55"/>
        <v>drink food medium med windsor</v>
      </c>
      <c r="BF41" t="str">
        <f t="shared" si="56"/>
        <v>Windsor</v>
      </c>
      <c r="BG41">
        <v>40.480139999999999</v>
      </c>
      <c r="BH41">
        <v>-104.9027</v>
      </c>
      <c r="BI41" t="str">
        <f t="shared" si="57"/>
        <v>[40.48014,-104.9027],</v>
      </c>
      <c r="BK41" t="str">
        <f t="shared" si="58"/>
        <v/>
      </c>
    </row>
    <row r="42" spans="2:64" ht="21" customHeight="1" x14ac:dyDescent="0.25">
      <c r="B42" t="s">
        <v>30</v>
      </c>
      <c r="C42" t="s">
        <v>426</v>
      </c>
      <c r="D42" t="s">
        <v>31</v>
      </c>
      <c r="E42" t="s">
        <v>431</v>
      </c>
      <c r="G42" s="1" t="s">
        <v>32</v>
      </c>
      <c r="N42">
        <v>1200</v>
      </c>
      <c r="O42">
        <v>2000</v>
      </c>
      <c r="V42" t="s">
        <v>231</v>
      </c>
      <c r="W42" t="str">
        <f t="shared" si="34"/>
        <v/>
      </c>
      <c r="X42" t="str">
        <f t="shared" si="35"/>
        <v/>
      </c>
      <c r="Y42" t="str">
        <f t="shared" si="36"/>
        <v/>
      </c>
      <c r="Z42" t="str">
        <f t="shared" si="37"/>
        <v/>
      </c>
      <c r="AA42" t="str">
        <f t="shared" si="38"/>
        <v/>
      </c>
      <c r="AB42" t="str">
        <f t="shared" si="39"/>
        <v/>
      </c>
      <c r="AC42">
        <f t="shared" si="40"/>
        <v>12</v>
      </c>
      <c r="AD42">
        <f t="shared" si="41"/>
        <v>20</v>
      </c>
      <c r="AE42" t="str">
        <f t="shared" si="42"/>
        <v/>
      </c>
      <c r="AF42" t="str">
        <f t="shared" si="43"/>
        <v/>
      </c>
      <c r="AG42" t="str">
        <f t="shared" si="44"/>
        <v/>
      </c>
      <c r="AH42" t="str">
        <f t="shared" si="45"/>
        <v/>
      </c>
      <c r="AI42" t="str">
        <f t="shared" si="46"/>
        <v/>
      </c>
      <c r="AJ42" t="str">
        <f t="shared" si="47"/>
        <v/>
      </c>
      <c r="AK42" t="str">
        <f t="shared" si="25"/>
        <v/>
      </c>
      <c r="AL42" t="str">
        <f t="shared" si="26"/>
        <v/>
      </c>
      <c r="AM42" t="str">
        <f t="shared" si="27"/>
        <v/>
      </c>
      <c r="AN42" t="str">
        <f t="shared" si="28"/>
        <v>12pm-8pm</v>
      </c>
      <c r="AO42" t="str">
        <f t="shared" si="29"/>
        <v/>
      </c>
      <c r="AP42" t="str">
        <f t="shared" si="30"/>
        <v/>
      </c>
      <c r="AQ42" t="str">
        <f t="shared" si="31"/>
        <v/>
      </c>
      <c r="AR42" s="2" t="s">
        <v>230</v>
      </c>
      <c r="AS42" t="s">
        <v>295</v>
      </c>
      <c r="AU42" t="s">
        <v>298</v>
      </c>
      <c r="AV42" s="3" t="s">
        <v>306</v>
      </c>
      <c r="AW42" s="3" t="s">
        <v>307</v>
      </c>
      <c r="AX42" s="4" t="str">
        <f t="shared" si="48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t="str">
        <f t="shared" si="49"/>
        <v>&lt;img src=@img/outdoor.png@&gt;</v>
      </c>
      <c r="AZ42" t="str">
        <f t="shared" si="50"/>
        <v/>
      </c>
      <c r="BA42" t="str">
        <f t="shared" si="51"/>
        <v>&lt;img src=@img/hard.png@&gt;</v>
      </c>
      <c r="BB42" t="str">
        <f t="shared" si="52"/>
        <v>&lt;img src=@img/drinkicon.png@&gt;</v>
      </c>
      <c r="BC42" t="str">
        <f t="shared" si="53"/>
        <v/>
      </c>
      <c r="BD42" t="str">
        <f t="shared" si="54"/>
        <v>&lt;img src=@img/outdoor.png@&gt;&lt;img src=@img/hard.png@&gt;&lt;img src=@img/drinkicon.png@&gt;</v>
      </c>
      <c r="BE42" t="str">
        <f t="shared" si="55"/>
        <v>outdoor drink hard med old</v>
      </c>
      <c r="BF42" t="str">
        <f t="shared" si="56"/>
        <v>Old Town</v>
      </c>
      <c r="BG42">
        <v>40.584392999999999</v>
      </c>
      <c r="BH42">
        <v>-105.077686</v>
      </c>
      <c r="BI42" t="str">
        <f t="shared" si="57"/>
        <v>[40.584393,-105.077686],</v>
      </c>
      <c r="BK42" t="str">
        <f t="shared" si="58"/>
        <v/>
      </c>
    </row>
    <row r="43" spans="2:64" ht="21" customHeight="1" x14ac:dyDescent="0.25">
      <c r="B43" t="s">
        <v>153</v>
      </c>
      <c r="C43" t="s">
        <v>426</v>
      </c>
      <c r="D43" t="s">
        <v>154</v>
      </c>
      <c r="E43" t="s">
        <v>431</v>
      </c>
      <c r="G43" t="s">
        <v>155</v>
      </c>
      <c r="W43" t="str">
        <f t="shared" si="34"/>
        <v/>
      </c>
      <c r="X43" t="str">
        <f t="shared" si="35"/>
        <v/>
      </c>
      <c r="Y43" t="str">
        <f t="shared" si="36"/>
        <v/>
      </c>
      <c r="Z43" t="str">
        <f t="shared" si="37"/>
        <v/>
      </c>
      <c r="AA43" t="str">
        <f t="shared" si="38"/>
        <v/>
      </c>
      <c r="AB43" t="str">
        <f t="shared" si="39"/>
        <v/>
      </c>
      <c r="AC43" t="str">
        <f t="shared" si="40"/>
        <v/>
      </c>
      <c r="AD43" t="str">
        <f t="shared" si="41"/>
        <v/>
      </c>
      <c r="AE43" t="str">
        <f t="shared" si="42"/>
        <v/>
      </c>
      <c r="AF43" t="str">
        <f t="shared" si="43"/>
        <v/>
      </c>
      <c r="AG43" t="str">
        <f t="shared" si="44"/>
        <v/>
      </c>
      <c r="AH43" t="str">
        <f t="shared" si="45"/>
        <v/>
      </c>
      <c r="AI43" t="str">
        <f t="shared" si="46"/>
        <v/>
      </c>
      <c r="AJ43" t="str">
        <f t="shared" si="47"/>
        <v/>
      </c>
      <c r="AK43" t="str">
        <f t="shared" si="25"/>
        <v/>
      </c>
      <c r="AL43" t="str">
        <f t="shared" si="26"/>
        <v/>
      </c>
      <c r="AM43" t="str">
        <f t="shared" si="27"/>
        <v/>
      </c>
      <c r="AN43" t="str">
        <f t="shared" si="28"/>
        <v/>
      </c>
      <c r="AO43" t="str">
        <f t="shared" si="29"/>
        <v/>
      </c>
      <c r="AP43" t="str">
        <f t="shared" si="30"/>
        <v/>
      </c>
      <c r="AQ43" t="str">
        <f t="shared" si="31"/>
        <v/>
      </c>
      <c r="AR43" s="2" t="s">
        <v>335</v>
      </c>
      <c r="AU43" t="s">
        <v>28</v>
      </c>
      <c r="AV43" s="3" t="s">
        <v>307</v>
      </c>
      <c r="AW43" s="3" t="s">
        <v>307</v>
      </c>
      <c r="AX43" s="4" t="str">
        <f t="shared" si="48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t="str">
        <f t="shared" si="49"/>
        <v/>
      </c>
      <c r="AZ43" t="str">
        <f t="shared" si="50"/>
        <v/>
      </c>
      <c r="BA43" t="str">
        <f t="shared" si="51"/>
        <v>&lt;img src=@img/medium.png@&gt;</v>
      </c>
      <c r="BB43" t="str">
        <f t="shared" si="52"/>
        <v/>
      </c>
      <c r="BC43" t="str">
        <f t="shared" si="53"/>
        <v/>
      </c>
      <c r="BD43" t="str">
        <f t="shared" si="54"/>
        <v>&lt;img src=@img/medium.png@&gt;</v>
      </c>
      <c r="BE43" t="str">
        <f t="shared" si="55"/>
        <v>medium med old</v>
      </c>
      <c r="BF43" t="str">
        <f t="shared" si="56"/>
        <v>Old Town</v>
      </c>
      <c r="BG43">
        <v>40.587420000000002</v>
      </c>
      <c r="BH43">
        <v>-105.07789</v>
      </c>
      <c r="BI43" t="str">
        <f t="shared" si="57"/>
        <v>[40.58742,-105.07789],</v>
      </c>
      <c r="BK43" t="str">
        <f t="shared" si="58"/>
        <v/>
      </c>
    </row>
    <row r="44" spans="2:64" ht="21" customHeight="1" x14ac:dyDescent="0.25">
      <c r="B44" t="s">
        <v>26</v>
      </c>
      <c r="C44" t="s">
        <v>426</v>
      </c>
      <c r="D44" t="s">
        <v>27</v>
      </c>
      <c r="E44" t="s">
        <v>431</v>
      </c>
      <c r="G44" s="1" t="s">
        <v>29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528</v>
      </c>
      <c r="W44" t="str">
        <f t="shared" si="34"/>
        <v/>
      </c>
      <c r="X44" t="str">
        <f t="shared" si="35"/>
        <v/>
      </c>
      <c r="Y44">
        <f t="shared" si="36"/>
        <v>15</v>
      </c>
      <c r="Z44">
        <f t="shared" si="37"/>
        <v>18</v>
      </c>
      <c r="AA44">
        <f t="shared" si="38"/>
        <v>15</v>
      </c>
      <c r="AB44">
        <f t="shared" si="39"/>
        <v>18</v>
      </c>
      <c r="AC44">
        <f t="shared" si="40"/>
        <v>15</v>
      </c>
      <c r="AD44">
        <f t="shared" si="41"/>
        <v>18</v>
      </c>
      <c r="AE44">
        <f t="shared" si="42"/>
        <v>15</v>
      </c>
      <c r="AF44">
        <f t="shared" si="43"/>
        <v>18</v>
      </c>
      <c r="AG44">
        <f t="shared" si="44"/>
        <v>15</v>
      </c>
      <c r="AH44">
        <f t="shared" si="45"/>
        <v>18</v>
      </c>
      <c r="AI44" t="str">
        <f t="shared" si="46"/>
        <v/>
      </c>
      <c r="AJ44" t="str">
        <f t="shared" si="47"/>
        <v/>
      </c>
      <c r="AK44" t="str">
        <f t="shared" si="25"/>
        <v/>
      </c>
      <c r="AL44" t="str">
        <f t="shared" si="26"/>
        <v>3pm-6pm</v>
      </c>
      <c r="AM44" t="str">
        <f t="shared" si="27"/>
        <v>3pm-6pm</v>
      </c>
      <c r="AN44" t="str">
        <f t="shared" si="28"/>
        <v>3pm-6pm</v>
      </c>
      <c r="AO44" t="str">
        <f t="shared" si="29"/>
        <v>3pm-6pm</v>
      </c>
      <c r="AP44" t="str">
        <f t="shared" si="30"/>
        <v>3pm-6pm</v>
      </c>
      <c r="AQ44" t="str">
        <f t="shared" si="31"/>
        <v/>
      </c>
      <c r="AR44" t="s">
        <v>229</v>
      </c>
      <c r="AS44" t="s">
        <v>295</v>
      </c>
      <c r="AT44" t="s">
        <v>305</v>
      </c>
      <c r="AU44" t="s">
        <v>28</v>
      </c>
      <c r="AV44" s="3" t="s">
        <v>306</v>
      </c>
      <c r="AW44" s="3" t="s">
        <v>307</v>
      </c>
      <c r="AX44" s="4" t="str">
        <f t="shared" si="48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t="str">
        <f t="shared" si="49"/>
        <v>&lt;img src=@img/outdoor.png@&gt;</v>
      </c>
      <c r="AZ44" t="str">
        <f t="shared" si="50"/>
        <v>&lt;img src=@img/pets.png@&gt;</v>
      </c>
      <c r="BA44" t="str">
        <f t="shared" si="51"/>
        <v>&lt;img src=@img/medium.png@&gt;</v>
      </c>
      <c r="BB44" t="str">
        <f t="shared" si="52"/>
        <v>&lt;img src=@img/drinkicon.png@&gt;</v>
      </c>
      <c r="BC44" t="str">
        <f t="shared" si="53"/>
        <v/>
      </c>
      <c r="BD44" t="str">
        <f t="shared" si="54"/>
        <v>&lt;img src=@img/outdoor.png@&gt;&lt;img src=@img/pets.png@&gt;&lt;img src=@img/medium.png@&gt;&lt;img src=@img/drinkicon.png@&gt;</v>
      </c>
      <c r="BE44" t="str">
        <f t="shared" si="55"/>
        <v>outdoor pet drink medium med old</v>
      </c>
      <c r="BF44" t="str">
        <f t="shared" si="56"/>
        <v>Old Town</v>
      </c>
      <c r="BG44">
        <v>40.587390999999997</v>
      </c>
      <c r="BH44">
        <v>-105.07562900000001</v>
      </c>
      <c r="BI44" t="str">
        <f t="shared" si="57"/>
        <v>[40.587391,-105.075629],</v>
      </c>
      <c r="BK44" t="str">
        <f t="shared" si="58"/>
        <v/>
      </c>
    </row>
    <row r="45" spans="2:64" ht="21" customHeight="1" x14ac:dyDescent="0.25">
      <c r="B45" t="s">
        <v>156</v>
      </c>
      <c r="C45" t="s">
        <v>426</v>
      </c>
      <c r="D45" t="s">
        <v>157</v>
      </c>
      <c r="E45" t="s">
        <v>431</v>
      </c>
      <c r="G45" t="s">
        <v>158</v>
      </c>
      <c r="H45">
        <v>1200</v>
      </c>
      <c r="I45">
        <v>1900</v>
      </c>
      <c r="N45">
        <v>1600</v>
      </c>
      <c r="O45">
        <v>2100</v>
      </c>
      <c r="P45">
        <v>1600</v>
      </c>
      <c r="Q45">
        <v>2100</v>
      </c>
      <c r="V45" t="s">
        <v>488</v>
      </c>
      <c r="W45">
        <f t="shared" si="34"/>
        <v>12</v>
      </c>
      <c r="X45">
        <f t="shared" si="35"/>
        <v>19</v>
      </c>
      <c r="Y45" t="str">
        <f t="shared" si="36"/>
        <v/>
      </c>
      <c r="Z45" t="str">
        <f t="shared" si="37"/>
        <v/>
      </c>
      <c r="AA45" t="str">
        <f t="shared" si="38"/>
        <v/>
      </c>
      <c r="AB45" t="str">
        <f t="shared" si="39"/>
        <v/>
      </c>
      <c r="AC45">
        <f t="shared" si="40"/>
        <v>16</v>
      </c>
      <c r="AD45">
        <f t="shared" si="41"/>
        <v>21</v>
      </c>
      <c r="AE45">
        <f t="shared" si="42"/>
        <v>16</v>
      </c>
      <c r="AF45">
        <f t="shared" si="43"/>
        <v>21</v>
      </c>
      <c r="AG45" t="str">
        <f t="shared" si="44"/>
        <v/>
      </c>
      <c r="AH45" t="str">
        <f t="shared" si="45"/>
        <v/>
      </c>
      <c r="AI45" t="str">
        <f t="shared" si="46"/>
        <v/>
      </c>
      <c r="AJ45" t="str">
        <f t="shared" si="47"/>
        <v/>
      </c>
      <c r="AK45" t="str">
        <f t="shared" si="25"/>
        <v>12pm-7pm</v>
      </c>
      <c r="AL45" t="str">
        <f t="shared" si="26"/>
        <v/>
      </c>
      <c r="AM45" t="str">
        <f t="shared" si="27"/>
        <v/>
      </c>
      <c r="AN45" t="str">
        <f t="shared" si="28"/>
        <v>4pm-9pm</v>
      </c>
      <c r="AO45" t="str">
        <f t="shared" si="29"/>
        <v>4pm-9pm</v>
      </c>
      <c r="AP45" t="str">
        <f t="shared" si="30"/>
        <v/>
      </c>
      <c r="AQ45" t="str">
        <f t="shared" si="31"/>
        <v/>
      </c>
      <c r="AR45" s="2" t="s">
        <v>336</v>
      </c>
      <c r="AS45" t="s">
        <v>295</v>
      </c>
      <c r="AU45" t="s">
        <v>28</v>
      </c>
      <c r="AV45" s="3" t="s">
        <v>306</v>
      </c>
      <c r="AW45" s="3" t="s">
        <v>306</v>
      </c>
      <c r="AX45" s="4" t="str">
        <f t="shared" si="48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t="str">
        <f t="shared" si="49"/>
        <v>&lt;img src=@img/outdoor.png@&gt;</v>
      </c>
      <c r="AZ45" t="str">
        <f t="shared" si="50"/>
        <v/>
      </c>
      <c r="BA45" t="str">
        <f t="shared" si="51"/>
        <v>&lt;img src=@img/medium.png@&gt;</v>
      </c>
      <c r="BB45" t="str">
        <f t="shared" si="52"/>
        <v>&lt;img src=@img/drinkicon.png@&gt;</v>
      </c>
      <c r="BC45" t="str">
        <f t="shared" si="53"/>
        <v>&lt;img src=@img/foodicon.png@&gt;</v>
      </c>
      <c r="BD45" t="str">
        <f t="shared" si="54"/>
        <v>&lt;img src=@img/outdoor.png@&gt;&lt;img src=@img/medium.png@&gt;&lt;img src=@img/drinkicon.png@&gt;&lt;img src=@img/foodicon.png@&gt;</v>
      </c>
      <c r="BE45" t="str">
        <f t="shared" si="55"/>
        <v>outdoor drink food medium med old</v>
      </c>
      <c r="BF45" t="str">
        <f t="shared" si="56"/>
        <v>Old Town</v>
      </c>
      <c r="BG45">
        <v>40.589993999999997</v>
      </c>
      <c r="BH45">
        <v>-105.076655</v>
      </c>
      <c r="BI45" t="str">
        <f t="shared" si="57"/>
        <v>[40.589994,-105.076655],</v>
      </c>
      <c r="BK45" t="str">
        <f t="shared" si="58"/>
        <v/>
      </c>
    </row>
    <row r="46" spans="2:64" ht="21" customHeight="1" x14ac:dyDescent="0.25">
      <c r="B46" t="s">
        <v>77</v>
      </c>
      <c r="C46" t="s">
        <v>426</v>
      </c>
      <c r="D46" t="s">
        <v>78</v>
      </c>
      <c r="E46" t="s">
        <v>431</v>
      </c>
      <c r="G46" s="1" t="s">
        <v>79</v>
      </c>
      <c r="H46">
        <v>2200</v>
      </c>
      <c r="I46">
        <v>2400</v>
      </c>
      <c r="J46">
        <v>1500</v>
      </c>
      <c r="K46">
        <v>1800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2200</v>
      </c>
      <c r="S46">
        <v>2400</v>
      </c>
      <c r="T46">
        <v>2200</v>
      </c>
      <c r="U46">
        <v>2400</v>
      </c>
      <c r="V46" t="s">
        <v>489</v>
      </c>
      <c r="W46">
        <f t="shared" si="34"/>
        <v>22</v>
      </c>
      <c r="X46">
        <f t="shared" si="35"/>
        <v>24</v>
      </c>
      <c r="Y46">
        <f t="shared" si="36"/>
        <v>15</v>
      </c>
      <c r="Z46">
        <f t="shared" si="37"/>
        <v>18</v>
      </c>
      <c r="AA46">
        <f t="shared" si="38"/>
        <v>15</v>
      </c>
      <c r="AB46">
        <f t="shared" si="39"/>
        <v>18</v>
      </c>
      <c r="AC46">
        <f t="shared" si="40"/>
        <v>15</v>
      </c>
      <c r="AD46">
        <f t="shared" si="41"/>
        <v>18</v>
      </c>
      <c r="AE46">
        <f t="shared" si="42"/>
        <v>15</v>
      </c>
      <c r="AF46">
        <f t="shared" si="43"/>
        <v>18</v>
      </c>
      <c r="AG46">
        <f t="shared" si="44"/>
        <v>22</v>
      </c>
      <c r="AH46">
        <f t="shared" si="45"/>
        <v>24</v>
      </c>
      <c r="AI46">
        <f t="shared" si="46"/>
        <v>22</v>
      </c>
      <c r="AJ46">
        <f t="shared" si="47"/>
        <v>24</v>
      </c>
      <c r="AK46" t="str">
        <f t="shared" si="25"/>
        <v>10pm-12am</v>
      </c>
      <c r="AL46" t="str">
        <f t="shared" si="26"/>
        <v>3pm-6pm</v>
      </c>
      <c r="AM46" t="str">
        <f t="shared" si="27"/>
        <v>3pm-6pm</v>
      </c>
      <c r="AN46" t="str">
        <f t="shared" si="28"/>
        <v>3pm-6pm</v>
      </c>
      <c r="AO46" t="str">
        <f t="shared" si="29"/>
        <v>3pm-6pm</v>
      </c>
      <c r="AP46" t="str">
        <f t="shared" si="30"/>
        <v>10pm-12am</v>
      </c>
      <c r="AQ46" t="str">
        <f t="shared" si="31"/>
        <v>10pm-12am</v>
      </c>
      <c r="AR46" s="2" t="s">
        <v>315</v>
      </c>
      <c r="AS46" t="s">
        <v>295</v>
      </c>
      <c r="AU46" t="s">
        <v>28</v>
      </c>
      <c r="AV46" s="3" t="s">
        <v>306</v>
      </c>
      <c r="AW46" s="3" t="s">
        <v>307</v>
      </c>
      <c r="AX46" s="4" t="str">
        <f t="shared" si="48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t="str">
        <f t="shared" si="49"/>
        <v>&lt;img src=@img/outdoor.png@&gt;</v>
      </c>
      <c r="AZ46" t="str">
        <f t="shared" si="50"/>
        <v/>
      </c>
      <c r="BA46" t="str">
        <f t="shared" si="51"/>
        <v>&lt;img src=@img/medium.png@&gt;</v>
      </c>
      <c r="BB46" t="str">
        <f t="shared" si="52"/>
        <v>&lt;img src=@img/drinkicon.png@&gt;</v>
      </c>
      <c r="BC46" t="str">
        <f t="shared" si="53"/>
        <v/>
      </c>
      <c r="BD46" t="str">
        <f t="shared" si="54"/>
        <v>&lt;img src=@img/outdoor.png@&gt;&lt;img src=@img/medium.png@&gt;&lt;img src=@img/drinkicon.png@&gt;</v>
      </c>
      <c r="BE46" t="str">
        <f t="shared" si="55"/>
        <v>outdoor drink medium med old</v>
      </c>
      <c r="BF46" t="str">
        <f t="shared" si="56"/>
        <v>Old Town</v>
      </c>
      <c r="BG46">
        <v>40.586179000000001</v>
      </c>
      <c r="BH46">
        <v>-105.076767</v>
      </c>
      <c r="BI46" t="str">
        <f t="shared" si="57"/>
        <v>[40.586179,-105.076767],</v>
      </c>
      <c r="BK46" t="str">
        <f t="shared" si="58"/>
        <v/>
      </c>
    </row>
    <row r="47" spans="2:64" ht="21" customHeight="1" x14ac:dyDescent="0.25">
      <c r="B47" t="s">
        <v>796</v>
      </c>
      <c r="C47" t="s">
        <v>426</v>
      </c>
      <c r="E47" t="s">
        <v>431</v>
      </c>
      <c r="G47" s="1" t="s">
        <v>797</v>
      </c>
      <c r="W47" t="str">
        <f t="shared" ref="W47" si="59">IF(H47&gt;0,H47/100,"")</f>
        <v/>
      </c>
      <c r="X47" t="str">
        <f t="shared" ref="X47" si="60">IF(I47&gt;0,I47/100,"")</f>
        <v/>
      </c>
      <c r="Y47" t="str">
        <f t="shared" ref="Y47" si="61">IF(J47&gt;0,J47/100,"")</f>
        <v/>
      </c>
      <c r="Z47" t="str">
        <f t="shared" ref="Z47" si="62">IF(K47&gt;0,K47/100,"")</f>
        <v/>
      </c>
      <c r="AA47" t="str">
        <f t="shared" ref="AA47" si="63">IF(L47&gt;0,L47/100,"")</f>
        <v/>
      </c>
      <c r="AB47" t="str">
        <f t="shared" ref="AB47" si="64">IF(M47&gt;0,M47/100,"")</f>
        <v/>
      </c>
      <c r="AC47" t="str">
        <f t="shared" ref="AC47" si="65">IF(N47&gt;0,N47/100,"")</f>
        <v/>
      </c>
      <c r="AD47" t="str">
        <f t="shared" ref="AD47" si="66">IF(O47&gt;0,O47/100,"")</f>
        <v/>
      </c>
      <c r="AE47" t="str">
        <f t="shared" ref="AE47" si="67">IF(P47&gt;0,P47/100,"")</f>
        <v/>
      </c>
      <c r="AF47" t="str">
        <f t="shared" ref="AF47" si="68">IF(Q47&gt;0,Q47/100,"")</f>
        <v/>
      </c>
      <c r="AG47" t="str">
        <f t="shared" ref="AG47" si="69">IF(R47&gt;0,R47/100,"")</f>
        <v/>
      </c>
      <c r="AH47" t="str">
        <f t="shared" ref="AH47" si="70">IF(S47&gt;0,S47/100,"")</f>
        <v/>
      </c>
      <c r="AI47" t="str">
        <f t="shared" ref="AI47" si="71">IF(T47&gt;0,T47/100,"")</f>
        <v/>
      </c>
      <c r="AJ47" t="str">
        <f t="shared" ref="AJ47" si="72">IF(U47&gt;0,U47/100,"")</f>
        <v/>
      </c>
      <c r="AK47" t="str">
        <f t="shared" ref="AK47" si="73">IF(H47&gt;0,CONCATENATE(IF(W47&lt;=12,W47,W47-12),IF(OR(W47&lt;12,W47=24),"am","pm"),"-",IF(X47&lt;=12,X47,X47-12),IF(OR(X47&lt;12,X47=24),"am","pm")),"")</f>
        <v/>
      </c>
      <c r="AL47" t="str">
        <f t="shared" ref="AL47" si="74">IF(J47&gt;0,CONCATENATE(IF(Y47&lt;=12,Y47,Y47-12),IF(OR(Y47&lt;12,Y47=24),"am","pm"),"-",IF(Z47&lt;=12,Z47,Z47-12),IF(OR(Z47&lt;12,Z47=24),"am","pm")),"")</f>
        <v/>
      </c>
      <c r="AM47" t="str">
        <f t="shared" ref="AM47" si="75">IF(L47&gt;0,CONCATENATE(IF(AA47&lt;=12,AA47,AA47-12),IF(OR(AA47&lt;12,AA47=24),"am","pm"),"-",IF(AB47&lt;=12,AB47,AB47-12),IF(OR(AB47&lt;12,AB47=24),"am","pm")),"")</f>
        <v/>
      </c>
      <c r="AN47" t="str">
        <f t="shared" ref="AN47" si="76">IF(N47&gt;0,CONCATENATE(IF(AC47&lt;=12,AC47,AC47-12),IF(OR(AC47&lt;12,AC47=24),"am","pm"),"-",IF(AD47&lt;=12,AD47,AD47-12),IF(OR(AD47&lt;12,AD47=24),"am","pm")),"")</f>
        <v/>
      </c>
      <c r="AO47" t="str">
        <f t="shared" ref="AO47" si="77">IF(P47&gt;0,CONCATENATE(IF(AE47&lt;=12,AE47,AE47-12),IF(OR(AE47&lt;12,AE47=24),"am","pm"),"-",IF(AF47&lt;=12,AF47,AF47-12),IF(OR(AF47&lt;12,AF47=24),"am","pm")),"")</f>
        <v/>
      </c>
      <c r="AP47" t="str">
        <f t="shared" ref="AP47" si="78">IF(R47&gt;0,CONCATENATE(IF(AG47&lt;=12,AG47,AG47-12),IF(OR(AG47&lt;12,AG47=24),"am","pm"),"-",IF(AH47&lt;=12,AH47,AH47-12),IF(OR(AH47&lt;12,AH47=24),"am","pm")),"")</f>
        <v/>
      </c>
      <c r="AQ47" t="str">
        <f t="shared" ref="AQ47" si="79">IF(T47&gt;0,CONCATENATE(IF(AI47&lt;=12,AI47,AI47-12),IF(OR(AI47&lt;12,AI47=24),"am","pm"),"-",IF(AJ47&lt;=12,AJ47,AJ47-12),IF(OR(AJ47&lt;12,AJ47=24),"am","pm")),"")</f>
        <v/>
      </c>
      <c r="AR47" s="2"/>
      <c r="AS47" t="s">
        <v>295</v>
      </c>
      <c r="AT47" t="s">
        <v>798</v>
      </c>
      <c r="AU47" t="s">
        <v>298</v>
      </c>
      <c r="AV47" s="3" t="s">
        <v>307</v>
      </c>
      <c r="AW47" s="3" t="s">
        <v>307</v>
      </c>
      <c r="AX47" s="4" t="str">
        <f t="shared" ref="AX47" si="80"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"Crooked Stave - Fort Collins",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"234 N College Ave Unit D, Fort Collins, CO 80524", 'other-amenities': ['outdoor','pet','hard'], 'has-drink':false, 'has-food':false},</v>
      </c>
      <c r="AY47" t="str">
        <f t="shared" ref="AY47" si="81">IF(AS47&gt;0,"&lt;img src=@img/outdoor.png@&gt;","")</f>
        <v>&lt;img src=@img/outdoor.png@&gt;</v>
      </c>
      <c r="AZ47" t="str">
        <f t="shared" ref="AZ47" si="82">IF(AT47&gt;0,"&lt;img src=@img/pets.png@&gt;","")</f>
        <v>&lt;img src=@img/pets.png@&gt;</v>
      </c>
      <c r="BA47" t="str">
        <f t="shared" ref="BA47" si="83">IF(AU47="hard","&lt;img src=@img/hard.png@&gt;",IF(AU47="medium","&lt;img src=@img/medium.png@&gt;",IF(AU47="easy","&lt;img src=@img/easy.png@&gt;","")))</f>
        <v>&lt;img src=@img/hard.png@&gt;</v>
      </c>
      <c r="BB47" t="str">
        <f t="shared" ref="BB47" si="84">IF(AV47="true","&lt;img src=@img/drinkicon.png@&gt;","")</f>
        <v/>
      </c>
      <c r="BC47" t="str">
        <f t="shared" ref="BC47" si="85">IF(AW47="true","&lt;img src=@img/foodicon.png@&gt;","")</f>
        <v/>
      </c>
      <c r="BD47" t="str">
        <f t="shared" ref="BD47" si="86">CONCATENATE(AY47,AZ47,BA47,BB47,BC47,BK47)</f>
        <v>&lt;img src=@img/outdoor.png@&gt;&lt;img src=@img/pets.png@&gt;&lt;img src=@img/hard.png@&gt;</v>
      </c>
      <c r="BE47" t="str">
        <f t="shared" ref="BE47" si="87">CONCATENATE(IF(AS47&gt;0,"outdoor ",""),IF(AT47&gt;0,"pet ",""),IF(AV47="true","drink ",""),IF(AW47="true","food ",""),AU47," ",E47," ",C47,IF(BJ47=TRUE," kid",""))</f>
        <v>outdoor pet hard med old</v>
      </c>
      <c r="BF47" t="str">
        <f t="shared" ref="BF47" si="88">IF(C47="old","Old Town",IF(C47="campus","Near Campus",IF(C47="sfoco","South Foco",IF(C47="nfoco","North Foco",IF(C47="midtown","Midtown",IF(C47="cwest","Campus West",IF(C47="efoco","East FoCo",IF(C47="windsor","Windsor",""))))))))</f>
        <v>Old Town</v>
      </c>
      <c r="BG47" s="15">
        <v>40.589824999999998</v>
      </c>
      <c r="BH47">
        <v>-105.076497</v>
      </c>
      <c r="BI47" t="str">
        <f t="shared" si="57"/>
        <v>[40.589825,-105.076497],</v>
      </c>
    </row>
    <row r="48" spans="2:64" ht="21" customHeight="1" x14ac:dyDescent="0.25">
      <c r="B48" t="s">
        <v>444</v>
      </c>
      <c r="C48" t="s">
        <v>428</v>
      </c>
      <c r="E48" t="s">
        <v>431</v>
      </c>
      <c r="G48" t="s">
        <v>458</v>
      </c>
      <c r="J48">
        <v>1500</v>
      </c>
      <c r="K48">
        <v>1800</v>
      </c>
      <c r="L48">
        <v>1500</v>
      </c>
      <c r="M48">
        <v>1800</v>
      </c>
      <c r="N48">
        <v>1500</v>
      </c>
      <c r="O48">
        <v>1800</v>
      </c>
      <c r="P48">
        <v>1500</v>
      </c>
      <c r="Q48">
        <v>1800</v>
      </c>
      <c r="R48">
        <v>1500</v>
      </c>
      <c r="S48">
        <v>1800</v>
      </c>
      <c r="V48" t="s">
        <v>479</v>
      </c>
      <c r="W48" t="str">
        <f t="shared" si="34"/>
        <v/>
      </c>
      <c r="X48" t="str">
        <f t="shared" si="35"/>
        <v/>
      </c>
      <c r="Y48">
        <f t="shared" si="36"/>
        <v>15</v>
      </c>
      <c r="Z48">
        <f t="shared" si="37"/>
        <v>18</v>
      </c>
      <c r="AA48">
        <f t="shared" si="38"/>
        <v>15</v>
      </c>
      <c r="AB48">
        <f t="shared" si="39"/>
        <v>18</v>
      </c>
      <c r="AC48">
        <f t="shared" si="40"/>
        <v>15</v>
      </c>
      <c r="AD48">
        <f t="shared" si="41"/>
        <v>18</v>
      </c>
      <c r="AE48">
        <f t="shared" si="42"/>
        <v>15</v>
      </c>
      <c r="AF48">
        <f t="shared" si="43"/>
        <v>18</v>
      </c>
      <c r="AG48">
        <f t="shared" si="44"/>
        <v>15</v>
      </c>
      <c r="AH48">
        <f t="shared" si="45"/>
        <v>18</v>
      </c>
      <c r="AI48" t="str">
        <f t="shared" si="46"/>
        <v/>
      </c>
      <c r="AJ48" t="str">
        <f t="shared" si="47"/>
        <v/>
      </c>
      <c r="AK48" t="str">
        <f t="shared" si="25"/>
        <v/>
      </c>
      <c r="AL48" t="str">
        <f t="shared" si="26"/>
        <v>3pm-6pm</v>
      </c>
      <c r="AM48" t="str">
        <f t="shared" si="27"/>
        <v>3pm-6pm</v>
      </c>
      <c r="AN48" t="str">
        <f t="shared" si="28"/>
        <v>3pm-6pm</v>
      </c>
      <c r="AO48" t="str">
        <f t="shared" si="29"/>
        <v>3pm-6pm</v>
      </c>
      <c r="AP48" t="str">
        <f t="shared" si="30"/>
        <v>3pm-6pm</v>
      </c>
      <c r="AQ48" t="str">
        <f t="shared" si="31"/>
        <v/>
      </c>
      <c r="AR48" s="2" t="s">
        <v>459</v>
      </c>
      <c r="AU48" t="s">
        <v>28</v>
      </c>
      <c r="AV48" t="b">
        <v>1</v>
      </c>
      <c r="AW48" t="b">
        <v>1</v>
      </c>
      <c r="AX48" s="4" t="str">
        <f t="shared" si="48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8" t="str">
        <f t="shared" si="49"/>
        <v/>
      </c>
      <c r="AZ48" t="str">
        <f t="shared" si="50"/>
        <v/>
      </c>
      <c r="BA48" t="str">
        <f t="shared" si="51"/>
        <v>&lt;img src=@img/medium.png@&gt;</v>
      </c>
      <c r="BB48" t="str">
        <f t="shared" si="52"/>
        <v/>
      </c>
      <c r="BC48" t="str">
        <f t="shared" si="53"/>
        <v/>
      </c>
      <c r="BD48" t="str">
        <f t="shared" si="54"/>
        <v>&lt;img src=@img/medium.png@&gt;&lt;img src=@img/kidicon.png@&gt;</v>
      </c>
      <c r="BE48" t="str">
        <f t="shared" si="55"/>
        <v>medium med sfoco kid</v>
      </c>
      <c r="BF48" t="str">
        <f t="shared" si="56"/>
        <v>South Foco</v>
      </c>
      <c r="BG48">
        <v>40.522758000000003</v>
      </c>
      <c r="BH48">
        <v>-105.011408</v>
      </c>
      <c r="BI48" t="str">
        <f t="shared" si="57"/>
        <v>[40.522758,-105.011408],</v>
      </c>
      <c r="BJ48" t="b">
        <v>1</v>
      </c>
      <c r="BK48" t="str">
        <f t="shared" si="58"/>
        <v>&lt;img src=@img/kidicon.png@&gt;</v>
      </c>
      <c r="BL48" t="s">
        <v>460</v>
      </c>
    </row>
    <row r="49" spans="2:64" ht="21" customHeight="1" x14ac:dyDescent="0.25">
      <c r="B49" t="s">
        <v>445</v>
      </c>
      <c r="C49" t="s">
        <v>309</v>
      </c>
      <c r="E49" t="s">
        <v>54</v>
      </c>
      <c r="G49" t="s">
        <v>461</v>
      </c>
      <c r="W49" t="str">
        <f t="shared" si="34"/>
        <v/>
      </c>
      <c r="X49" t="str">
        <f t="shared" si="35"/>
        <v/>
      </c>
      <c r="Y49" t="str">
        <f t="shared" si="36"/>
        <v/>
      </c>
      <c r="Z49" t="str">
        <f t="shared" si="37"/>
        <v/>
      </c>
      <c r="AA49" t="str">
        <f t="shared" si="38"/>
        <v/>
      </c>
      <c r="AB49" t="str">
        <f t="shared" si="39"/>
        <v/>
      </c>
      <c r="AC49" t="str">
        <f t="shared" si="40"/>
        <v/>
      </c>
      <c r="AD49" t="str">
        <f t="shared" si="41"/>
        <v/>
      </c>
      <c r="AE49" t="str">
        <f t="shared" si="42"/>
        <v/>
      </c>
      <c r="AF49" t="str">
        <f t="shared" si="43"/>
        <v/>
      </c>
      <c r="AG49" t="str">
        <f t="shared" si="44"/>
        <v/>
      </c>
      <c r="AH49" t="str">
        <f t="shared" si="45"/>
        <v/>
      </c>
      <c r="AI49" t="str">
        <f t="shared" si="46"/>
        <v/>
      </c>
      <c r="AJ49" t="str">
        <f t="shared" si="47"/>
        <v/>
      </c>
      <c r="AK49" t="str">
        <f t="shared" si="25"/>
        <v/>
      </c>
      <c r="AL49" t="str">
        <f t="shared" si="26"/>
        <v/>
      </c>
      <c r="AM49" t="str">
        <f t="shared" si="27"/>
        <v/>
      </c>
      <c r="AN49" t="str">
        <f t="shared" si="28"/>
        <v/>
      </c>
      <c r="AO49" t="str">
        <f t="shared" si="29"/>
        <v/>
      </c>
      <c r="AP49" t="str">
        <f t="shared" si="30"/>
        <v/>
      </c>
      <c r="AQ49" t="str">
        <f t="shared" si="31"/>
        <v/>
      </c>
      <c r="AU49" t="s">
        <v>299</v>
      </c>
      <c r="AV49" t="b">
        <v>0</v>
      </c>
      <c r="AW49" t="b">
        <v>0</v>
      </c>
      <c r="AX49" s="4" t="str">
        <f t="shared" si="48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9" t="str">
        <f t="shared" si="49"/>
        <v/>
      </c>
      <c r="AZ49" t="str">
        <f t="shared" si="50"/>
        <v/>
      </c>
      <c r="BA49" t="str">
        <f t="shared" si="51"/>
        <v>&lt;img src=@img/easy.png@&gt;</v>
      </c>
      <c r="BB49" t="str">
        <f t="shared" si="52"/>
        <v/>
      </c>
      <c r="BC49" t="str">
        <f t="shared" si="53"/>
        <v/>
      </c>
      <c r="BD49" t="str">
        <f t="shared" si="54"/>
        <v>&lt;img src=@img/easy.png@&gt;&lt;img src=@img/kidicon.png@&gt;</v>
      </c>
      <c r="BE49" t="str">
        <f t="shared" si="55"/>
        <v>easy low midtown kid</v>
      </c>
      <c r="BF49" t="str">
        <f t="shared" si="56"/>
        <v>Midtown</v>
      </c>
      <c r="BG49">
        <v>40.549796000000001</v>
      </c>
      <c r="BH49">
        <v>-105.07767200000001</v>
      </c>
      <c r="BI49" t="str">
        <f t="shared" si="57"/>
        <v>[40.549796,-105.077672],</v>
      </c>
      <c r="BJ49" t="b">
        <v>1</v>
      </c>
      <c r="BK49" t="str">
        <f t="shared" si="58"/>
        <v>&lt;img src=@img/kidicon.png@&gt;</v>
      </c>
      <c r="BL49" t="s">
        <v>462</v>
      </c>
    </row>
    <row r="50" spans="2:64" ht="21" customHeight="1" x14ac:dyDescent="0.25">
      <c r="B50" t="s">
        <v>540</v>
      </c>
      <c r="C50" t="s">
        <v>428</v>
      </c>
      <c r="D50" t="s">
        <v>183</v>
      </c>
      <c r="E50" t="s">
        <v>431</v>
      </c>
      <c r="G50" t="s">
        <v>184</v>
      </c>
      <c r="L50">
        <v>1600</v>
      </c>
      <c r="M50">
        <v>1800</v>
      </c>
      <c r="N50">
        <v>1600</v>
      </c>
      <c r="O50">
        <v>1800</v>
      </c>
      <c r="P50">
        <v>1600</v>
      </c>
      <c r="Q50">
        <v>1800</v>
      </c>
      <c r="R50">
        <v>1600</v>
      </c>
      <c r="S50">
        <v>1800</v>
      </c>
      <c r="T50">
        <v>1600</v>
      </c>
      <c r="U50">
        <v>1800</v>
      </c>
      <c r="W50" t="str">
        <f t="shared" si="34"/>
        <v/>
      </c>
      <c r="X50" t="str">
        <f t="shared" si="35"/>
        <v/>
      </c>
      <c r="Y50" t="str">
        <f t="shared" si="36"/>
        <v/>
      </c>
      <c r="Z50" t="str">
        <f t="shared" si="37"/>
        <v/>
      </c>
      <c r="AA50">
        <f t="shared" si="38"/>
        <v>16</v>
      </c>
      <c r="AB50">
        <f t="shared" si="39"/>
        <v>18</v>
      </c>
      <c r="AC50">
        <f t="shared" si="40"/>
        <v>16</v>
      </c>
      <c r="AD50">
        <f t="shared" si="41"/>
        <v>18</v>
      </c>
      <c r="AE50">
        <f t="shared" si="42"/>
        <v>16</v>
      </c>
      <c r="AF50">
        <f t="shared" si="43"/>
        <v>18</v>
      </c>
      <c r="AG50">
        <f t="shared" si="44"/>
        <v>16</v>
      </c>
      <c r="AH50">
        <f t="shared" si="45"/>
        <v>18</v>
      </c>
      <c r="AI50">
        <f t="shared" si="46"/>
        <v>16</v>
      </c>
      <c r="AJ50">
        <f t="shared" si="47"/>
        <v>18</v>
      </c>
      <c r="AK50" t="str">
        <f t="shared" si="25"/>
        <v/>
      </c>
      <c r="AL50" t="str">
        <f t="shared" si="26"/>
        <v/>
      </c>
      <c r="AM50" t="str">
        <f t="shared" si="27"/>
        <v>4pm-6pm</v>
      </c>
      <c r="AN50" t="str">
        <f t="shared" si="28"/>
        <v>4pm-6pm</v>
      </c>
      <c r="AO50" t="str">
        <f t="shared" si="29"/>
        <v>4pm-6pm</v>
      </c>
      <c r="AP50" t="str">
        <f t="shared" si="30"/>
        <v>4pm-6pm</v>
      </c>
      <c r="AQ50" t="str">
        <f t="shared" si="31"/>
        <v>4pm-6pm</v>
      </c>
      <c r="AR50" s="6" t="s">
        <v>256</v>
      </c>
      <c r="AS50" t="s">
        <v>295</v>
      </c>
      <c r="AU50" t="s">
        <v>299</v>
      </c>
      <c r="AV50" s="3" t="s">
        <v>307</v>
      </c>
      <c r="AW50" s="3" t="s">
        <v>307</v>
      </c>
      <c r="AX50" s="4" t="str">
        <f t="shared" si="48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50" t="str">
        <f t="shared" si="49"/>
        <v>&lt;img src=@img/outdoor.png@&gt;</v>
      </c>
      <c r="AZ50" t="str">
        <f t="shared" si="50"/>
        <v/>
      </c>
      <c r="BA50" t="str">
        <f t="shared" si="51"/>
        <v>&lt;img src=@img/easy.png@&gt;</v>
      </c>
      <c r="BB50" t="str">
        <f t="shared" si="52"/>
        <v/>
      </c>
      <c r="BC50" t="str">
        <f t="shared" si="53"/>
        <v/>
      </c>
      <c r="BD50" t="str">
        <f t="shared" si="54"/>
        <v>&lt;img src=@img/outdoor.png@&gt;&lt;img src=@img/easy.png@&gt;</v>
      </c>
      <c r="BE50" t="str">
        <f t="shared" si="55"/>
        <v>outdoor easy med sfoco</v>
      </c>
      <c r="BF50" t="str">
        <f t="shared" si="56"/>
        <v>South Foco</v>
      </c>
      <c r="BG50">
        <v>40.523086999999997</v>
      </c>
      <c r="BH50">
        <v>-105.060349</v>
      </c>
      <c r="BI50" t="str">
        <f t="shared" si="57"/>
        <v>[40.523087,-105.060349],</v>
      </c>
      <c r="BK50" t="str">
        <f t="shared" si="58"/>
        <v/>
      </c>
    </row>
    <row r="51" spans="2:64" ht="21" customHeight="1" x14ac:dyDescent="0.25">
      <c r="B51" t="s">
        <v>661</v>
      </c>
      <c r="C51" t="s">
        <v>426</v>
      </c>
      <c r="E51" t="s">
        <v>54</v>
      </c>
      <c r="G51" t="s">
        <v>685</v>
      </c>
      <c r="W51" t="str">
        <f t="shared" si="34"/>
        <v/>
      </c>
      <c r="X51" t="str">
        <f t="shared" si="35"/>
        <v/>
      </c>
      <c r="Y51" t="str">
        <f t="shared" si="36"/>
        <v/>
      </c>
      <c r="Z51" t="str">
        <f t="shared" si="37"/>
        <v/>
      </c>
      <c r="AA51" t="str">
        <f t="shared" si="38"/>
        <v/>
      </c>
      <c r="AB51" t="str">
        <f t="shared" si="39"/>
        <v/>
      </c>
      <c r="AC51" t="str">
        <f t="shared" si="40"/>
        <v/>
      </c>
      <c r="AD51" t="str">
        <f t="shared" si="41"/>
        <v/>
      </c>
      <c r="AE51" t="str">
        <f t="shared" si="42"/>
        <v/>
      </c>
      <c r="AF51" t="str">
        <f t="shared" si="43"/>
        <v/>
      </c>
      <c r="AG51" t="str">
        <f t="shared" si="44"/>
        <v/>
      </c>
      <c r="AH51" t="str">
        <f t="shared" si="45"/>
        <v/>
      </c>
      <c r="AI51" t="str">
        <f t="shared" si="46"/>
        <v/>
      </c>
      <c r="AJ51" t="str">
        <f t="shared" si="47"/>
        <v/>
      </c>
      <c r="AK51" t="str">
        <f t="shared" si="25"/>
        <v/>
      </c>
      <c r="AL51" t="str">
        <f t="shared" si="26"/>
        <v/>
      </c>
      <c r="AM51" t="str">
        <f t="shared" si="27"/>
        <v/>
      </c>
      <c r="AN51" t="str">
        <f t="shared" si="28"/>
        <v/>
      </c>
      <c r="AO51" t="str">
        <f t="shared" si="29"/>
        <v/>
      </c>
      <c r="AP51" t="str">
        <f t="shared" si="30"/>
        <v/>
      </c>
      <c r="AQ51" t="str">
        <f t="shared" si="31"/>
        <v/>
      </c>
      <c r="AR51" t="s">
        <v>703</v>
      </c>
      <c r="AU51" t="s">
        <v>298</v>
      </c>
      <c r="AV51" s="3" t="s">
        <v>307</v>
      </c>
      <c r="AW51" s="3" t="s">
        <v>307</v>
      </c>
      <c r="AX51" s="4" t="str">
        <f t="shared" si="48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1" t="str">
        <f t="shared" si="49"/>
        <v/>
      </c>
      <c r="AZ51" t="str">
        <f t="shared" si="50"/>
        <v/>
      </c>
      <c r="BA51" t="str">
        <f t="shared" si="51"/>
        <v>&lt;img src=@img/hard.png@&gt;</v>
      </c>
      <c r="BB51" t="str">
        <f t="shared" si="52"/>
        <v/>
      </c>
      <c r="BC51" t="str">
        <f t="shared" si="53"/>
        <v/>
      </c>
      <c r="BD51" t="str">
        <f t="shared" si="54"/>
        <v>&lt;img src=@img/hard.png@&gt;</v>
      </c>
      <c r="BE51" t="str">
        <f t="shared" si="55"/>
        <v>hard low old</v>
      </c>
      <c r="BF51" t="str">
        <f t="shared" si="56"/>
        <v>Old Town</v>
      </c>
      <c r="BG51">
        <v>40.588749999999997</v>
      </c>
      <c r="BH51">
        <v>-105.07418</v>
      </c>
      <c r="BI51" t="str">
        <f t="shared" si="57"/>
        <v>[40.58875,-105.07418],</v>
      </c>
    </row>
    <row r="52" spans="2:64" ht="21" customHeight="1" x14ac:dyDescent="0.25">
      <c r="B52" t="s">
        <v>658</v>
      </c>
      <c r="C52" t="s">
        <v>426</v>
      </c>
      <c r="E52" t="s">
        <v>431</v>
      </c>
      <c r="G52" t="s">
        <v>682</v>
      </c>
      <c r="W52" t="str">
        <f t="shared" si="34"/>
        <v/>
      </c>
      <c r="X52" t="str">
        <f t="shared" si="35"/>
        <v/>
      </c>
      <c r="Y52" t="str">
        <f t="shared" si="36"/>
        <v/>
      </c>
      <c r="Z52" t="str">
        <f t="shared" si="37"/>
        <v/>
      </c>
      <c r="AA52" t="str">
        <f t="shared" si="38"/>
        <v/>
      </c>
      <c r="AB52" t="str">
        <f t="shared" si="39"/>
        <v/>
      </c>
      <c r="AC52" t="str">
        <f t="shared" si="40"/>
        <v/>
      </c>
      <c r="AD52" t="str">
        <f t="shared" si="41"/>
        <v/>
      </c>
      <c r="AE52" t="str">
        <f t="shared" si="42"/>
        <v/>
      </c>
      <c r="AF52" t="str">
        <f t="shared" si="43"/>
        <v/>
      </c>
      <c r="AG52" t="str">
        <f t="shared" si="44"/>
        <v/>
      </c>
      <c r="AH52" t="str">
        <f t="shared" si="45"/>
        <v/>
      </c>
      <c r="AI52" t="str">
        <f t="shared" si="46"/>
        <v/>
      </c>
      <c r="AJ52" t="str">
        <f t="shared" si="47"/>
        <v/>
      </c>
      <c r="AK52" t="str">
        <f t="shared" si="25"/>
        <v/>
      </c>
      <c r="AL52" t="str">
        <f t="shared" si="26"/>
        <v/>
      </c>
      <c r="AM52" t="str">
        <f t="shared" si="27"/>
        <v/>
      </c>
      <c r="AN52" t="str">
        <f t="shared" si="28"/>
        <v/>
      </c>
      <c r="AO52" t="str">
        <f t="shared" si="29"/>
        <v/>
      </c>
      <c r="AP52" t="str">
        <f t="shared" si="30"/>
        <v/>
      </c>
      <c r="AQ52" t="str">
        <f t="shared" si="31"/>
        <v/>
      </c>
      <c r="AR52" t="s">
        <v>704</v>
      </c>
      <c r="AS52" t="s">
        <v>295</v>
      </c>
      <c r="AU52" t="s">
        <v>298</v>
      </c>
      <c r="AV52" s="3" t="s">
        <v>307</v>
      </c>
      <c r="AW52" s="3" t="s">
        <v>307</v>
      </c>
      <c r="AX52" s="4" t="str">
        <f t="shared" si="48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2" t="str">
        <f t="shared" si="49"/>
        <v>&lt;img src=@img/outdoor.png@&gt;</v>
      </c>
      <c r="AZ52" t="str">
        <f t="shared" si="50"/>
        <v/>
      </c>
      <c r="BA52" t="str">
        <f t="shared" si="51"/>
        <v>&lt;img src=@img/hard.png@&gt;</v>
      </c>
      <c r="BB52" t="str">
        <f t="shared" si="52"/>
        <v/>
      </c>
      <c r="BC52" t="str">
        <f t="shared" si="53"/>
        <v/>
      </c>
      <c r="BD52" t="str">
        <f t="shared" si="54"/>
        <v>&lt;img src=@img/outdoor.png@&gt;&lt;img src=@img/hard.png@&gt;</v>
      </c>
      <c r="BE52" t="str">
        <f t="shared" si="55"/>
        <v>outdoor hard med old</v>
      </c>
      <c r="BF52" t="str">
        <f t="shared" si="56"/>
        <v>Old Town</v>
      </c>
      <c r="BG52">
        <v>40.58587</v>
      </c>
      <c r="BH52">
        <v>-105.07762</v>
      </c>
      <c r="BI52" t="str">
        <f t="shared" si="57"/>
        <v>[40.58587,-105.07762],</v>
      </c>
    </row>
    <row r="53" spans="2:64" ht="21" customHeight="1" x14ac:dyDescent="0.25">
      <c r="B53" t="s">
        <v>656</v>
      </c>
      <c r="C53" t="s">
        <v>309</v>
      </c>
      <c r="E53" t="s">
        <v>431</v>
      </c>
      <c r="G53" t="s">
        <v>680</v>
      </c>
      <c r="H53">
        <v>1600</v>
      </c>
      <c r="I53">
        <v>1900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V53" t="s">
        <v>697</v>
      </c>
      <c r="W53">
        <f t="shared" si="34"/>
        <v>16</v>
      </c>
      <c r="X53">
        <f t="shared" si="35"/>
        <v>19</v>
      </c>
      <c r="Y53">
        <f t="shared" si="36"/>
        <v>16</v>
      </c>
      <c r="Z53">
        <f t="shared" si="37"/>
        <v>19</v>
      </c>
      <c r="AA53">
        <f t="shared" si="38"/>
        <v>16</v>
      </c>
      <c r="AB53">
        <f t="shared" si="39"/>
        <v>19</v>
      </c>
      <c r="AC53">
        <f t="shared" si="40"/>
        <v>16</v>
      </c>
      <c r="AD53">
        <f t="shared" si="41"/>
        <v>19</v>
      </c>
      <c r="AE53">
        <f t="shared" si="42"/>
        <v>16</v>
      </c>
      <c r="AF53">
        <f t="shared" si="43"/>
        <v>19</v>
      </c>
      <c r="AG53" t="str">
        <f t="shared" si="44"/>
        <v/>
      </c>
      <c r="AH53" t="str">
        <f t="shared" si="45"/>
        <v/>
      </c>
      <c r="AI53" t="str">
        <f t="shared" si="46"/>
        <v/>
      </c>
      <c r="AJ53" t="str">
        <f t="shared" si="47"/>
        <v/>
      </c>
      <c r="AK53" t="str">
        <f t="shared" si="25"/>
        <v>4pm-7pm</v>
      </c>
      <c r="AL53" t="str">
        <f t="shared" si="26"/>
        <v>4pm-7pm</v>
      </c>
      <c r="AM53" t="str">
        <f t="shared" si="27"/>
        <v>4pm-7pm</v>
      </c>
      <c r="AN53" t="str">
        <f t="shared" si="28"/>
        <v>4pm-7pm</v>
      </c>
      <c r="AO53" t="str">
        <f t="shared" si="29"/>
        <v>4pm-7pm</v>
      </c>
      <c r="AP53" t="str">
        <f t="shared" si="30"/>
        <v/>
      </c>
      <c r="AQ53" t="str">
        <f t="shared" si="31"/>
        <v/>
      </c>
      <c r="AR53" t="s">
        <v>705</v>
      </c>
      <c r="AU53" t="s">
        <v>299</v>
      </c>
      <c r="AV53" s="3" t="s">
        <v>306</v>
      </c>
      <c r="AW53" s="3" t="s">
        <v>307</v>
      </c>
      <c r="AX53" s="4" t="str">
        <f t="shared" si="48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3" t="str">
        <f t="shared" si="49"/>
        <v/>
      </c>
      <c r="AZ53" t="str">
        <f t="shared" si="50"/>
        <v/>
      </c>
      <c r="BA53" t="str">
        <f t="shared" si="51"/>
        <v>&lt;img src=@img/easy.png@&gt;</v>
      </c>
      <c r="BB53" t="str">
        <f t="shared" si="52"/>
        <v>&lt;img src=@img/drinkicon.png@&gt;</v>
      </c>
      <c r="BC53" t="str">
        <f t="shared" si="53"/>
        <v/>
      </c>
      <c r="BD53" t="str">
        <f t="shared" si="54"/>
        <v>&lt;img src=@img/easy.png@&gt;&lt;img src=@img/drinkicon.png@&gt;</v>
      </c>
      <c r="BE53" t="str">
        <f t="shared" si="55"/>
        <v>drink easy med midtown</v>
      </c>
      <c r="BF53" t="str">
        <f t="shared" si="56"/>
        <v>Midtown</v>
      </c>
      <c r="BG53">
        <v>40.566600000000001</v>
      </c>
      <c r="BH53">
        <v>-105.05774</v>
      </c>
      <c r="BI53" t="str">
        <f t="shared" si="57"/>
        <v>[40.5666,-105.05774],</v>
      </c>
    </row>
    <row r="54" spans="2:64" ht="21" customHeight="1" x14ac:dyDescent="0.25">
      <c r="B54" t="s">
        <v>86</v>
      </c>
      <c r="C54" t="s">
        <v>309</v>
      </c>
      <c r="D54" t="s">
        <v>87</v>
      </c>
      <c r="E54" t="s">
        <v>431</v>
      </c>
      <c r="G54" s="1" t="s">
        <v>88</v>
      </c>
      <c r="W54" t="str">
        <f t="shared" si="34"/>
        <v/>
      </c>
      <c r="X54" t="str">
        <f t="shared" si="35"/>
        <v/>
      </c>
      <c r="Y54" t="str">
        <f t="shared" si="36"/>
        <v/>
      </c>
      <c r="Z54" t="str">
        <f t="shared" si="37"/>
        <v/>
      </c>
      <c r="AA54" t="str">
        <f t="shared" si="38"/>
        <v/>
      </c>
      <c r="AB54" t="str">
        <f t="shared" si="39"/>
        <v/>
      </c>
      <c r="AC54" t="str">
        <f t="shared" si="40"/>
        <v/>
      </c>
      <c r="AD54" t="str">
        <f t="shared" si="41"/>
        <v/>
      </c>
      <c r="AE54" t="str">
        <f t="shared" si="42"/>
        <v/>
      </c>
      <c r="AF54" t="str">
        <f t="shared" si="43"/>
        <v/>
      </c>
      <c r="AG54" t="str">
        <f t="shared" si="44"/>
        <v/>
      </c>
      <c r="AH54" t="str">
        <f t="shared" si="45"/>
        <v/>
      </c>
      <c r="AI54" t="str">
        <f t="shared" si="46"/>
        <v/>
      </c>
      <c r="AJ54" t="str">
        <f t="shared" si="47"/>
        <v/>
      </c>
      <c r="AK54" t="str">
        <f t="shared" si="25"/>
        <v/>
      </c>
      <c r="AL54" t="str">
        <f t="shared" si="26"/>
        <v/>
      </c>
      <c r="AM54" t="str">
        <f t="shared" si="27"/>
        <v/>
      </c>
      <c r="AN54" t="str">
        <f t="shared" si="28"/>
        <v/>
      </c>
      <c r="AO54" t="str">
        <f t="shared" si="29"/>
        <v/>
      </c>
      <c r="AP54" t="str">
        <f t="shared" si="30"/>
        <v/>
      </c>
      <c r="AQ54" t="str">
        <f t="shared" si="31"/>
        <v/>
      </c>
      <c r="AR54" s="2" t="s">
        <v>312</v>
      </c>
      <c r="AU54" t="s">
        <v>299</v>
      </c>
      <c r="AV54" s="3" t="s">
        <v>307</v>
      </c>
      <c r="AW54" s="3" t="s">
        <v>307</v>
      </c>
      <c r="AX54" s="4" t="str">
        <f t="shared" si="48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4" t="str">
        <f t="shared" si="49"/>
        <v/>
      </c>
      <c r="AZ54" t="str">
        <f t="shared" si="50"/>
        <v/>
      </c>
      <c r="BA54" t="str">
        <f t="shared" si="51"/>
        <v>&lt;img src=@img/easy.png@&gt;</v>
      </c>
      <c r="BB54" t="str">
        <f t="shared" si="52"/>
        <v/>
      </c>
      <c r="BC54" t="str">
        <f t="shared" si="53"/>
        <v/>
      </c>
      <c r="BD54" t="str">
        <f t="shared" si="54"/>
        <v>&lt;img src=@img/easy.png@&gt;</v>
      </c>
      <c r="BE54" t="str">
        <f t="shared" si="55"/>
        <v>easy med midtown</v>
      </c>
      <c r="BF54" t="str">
        <f t="shared" si="56"/>
        <v>Midtown</v>
      </c>
      <c r="BG54">
        <v>40.566077</v>
      </c>
      <c r="BH54">
        <v>-105.056792</v>
      </c>
      <c r="BI54" t="str">
        <f t="shared" si="57"/>
        <v>[40.566077,-105.056792],</v>
      </c>
      <c r="BK54" t="str">
        <f>IF(BJ54&gt;0,"&lt;img src=@img/kidicon.png@&gt;","")</f>
        <v/>
      </c>
    </row>
    <row r="55" spans="2:64" ht="21" customHeight="1" x14ac:dyDescent="0.25">
      <c r="B55" t="s">
        <v>68</v>
      </c>
      <c r="C55" t="s">
        <v>428</v>
      </c>
      <c r="D55" t="s">
        <v>69</v>
      </c>
      <c r="E55" t="s">
        <v>431</v>
      </c>
      <c r="G55" s="1" t="s">
        <v>70</v>
      </c>
      <c r="W55" t="str">
        <f t="shared" si="34"/>
        <v/>
      </c>
      <c r="X55" t="str">
        <f t="shared" si="35"/>
        <v/>
      </c>
      <c r="Y55" t="str">
        <f t="shared" si="36"/>
        <v/>
      </c>
      <c r="Z55" t="str">
        <f t="shared" si="37"/>
        <v/>
      </c>
      <c r="AA55" t="str">
        <f t="shared" si="38"/>
        <v/>
      </c>
      <c r="AB55" t="str">
        <f t="shared" si="39"/>
        <v/>
      </c>
      <c r="AC55" t="str">
        <f t="shared" si="40"/>
        <v/>
      </c>
      <c r="AD55" t="str">
        <f t="shared" si="41"/>
        <v/>
      </c>
      <c r="AE55" t="str">
        <f t="shared" si="42"/>
        <v/>
      </c>
      <c r="AF55" t="str">
        <f t="shared" si="43"/>
        <v/>
      </c>
      <c r="AG55" t="str">
        <f t="shared" si="44"/>
        <v/>
      </c>
      <c r="AH55" t="str">
        <f t="shared" si="45"/>
        <v/>
      </c>
      <c r="AI55" t="str">
        <f t="shared" si="46"/>
        <v/>
      </c>
      <c r="AJ55" t="str">
        <f t="shared" si="47"/>
        <v/>
      </c>
      <c r="AK55" t="str">
        <f t="shared" si="25"/>
        <v/>
      </c>
      <c r="AL55" t="str">
        <f t="shared" si="26"/>
        <v/>
      </c>
      <c r="AM55" t="str">
        <f t="shared" si="27"/>
        <v/>
      </c>
      <c r="AN55" t="str">
        <f t="shared" si="28"/>
        <v/>
      </c>
      <c r="AO55" t="str">
        <f t="shared" si="29"/>
        <v/>
      </c>
      <c r="AP55" t="str">
        <f t="shared" si="30"/>
        <v/>
      </c>
      <c r="AQ55" t="str">
        <f t="shared" si="31"/>
        <v/>
      </c>
      <c r="AR55" s="2" t="s">
        <v>312</v>
      </c>
      <c r="AU55" t="s">
        <v>299</v>
      </c>
      <c r="AV55" s="3" t="s">
        <v>307</v>
      </c>
      <c r="AW55" s="3" t="s">
        <v>307</v>
      </c>
      <c r="AX55" s="4" t="str">
        <f t="shared" si="48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5" t="str">
        <f t="shared" si="49"/>
        <v/>
      </c>
      <c r="AZ55" t="str">
        <f t="shared" si="50"/>
        <v/>
      </c>
      <c r="BA55" t="str">
        <f t="shared" si="51"/>
        <v>&lt;img src=@img/easy.png@&gt;</v>
      </c>
      <c r="BB55" t="str">
        <f t="shared" si="52"/>
        <v/>
      </c>
      <c r="BC55" t="str">
        <f t="shared" si="53"/>
        <v/>
      </c>
      <c r="BD55" t="str">
        <f t="shared" si="54"/>
        <v>&lt;img src=@img/easy.png@&gt;</v>
      </c>
      <c r="BE55" t="str">
        <f t="shared" si="55"/>
        <v>easy med sfoco</v>
      </c>
      <c r="BF55" t="str">
        <f t="shared" si="56"/>
        <v>South Foco</v>
      </c>
      <c r="BG55">
        <v>40.523729000000003</v>
      </c>
      <c r="BH55">
        <v>-105.033248</v>
      </c>
      <c r="BI55" t="str">
        <f t="shared" si="57"/>
        <v>[40.523729,-105.033248],</v>
      </c>
      <c r="BK55" t="str">
        <f>IF(BJ55&gt;0,"&lt;img src=@img/kidicon.png@&gt;","")</f>
        <v/>
      </c>
    </row>
    <row r="56" spans="2:64" ht="21" customHeight="1" x14ac:dyDescent="0.25">
      <c r="B56" t="s">
        <v>649</v>
      </c>
      <c r="C56" t="s">
        <v>427</v>
      </c>
      <c r="E56" t="s">
        <v>431</v>
      </c>
      <c r="G56" t="s">
        <v>673</v>
      </c>
      <c r="L56">
        <v>1600</v>
      </c>
      <c r="M56">
        <v>1800</v>
      </c>
      <c r="N56">
        <v>1600</v>
      </c>
      <c r="O56">
        <v>1800</v>
      </c>
      <c r="P56">
        <v>1600</v>
      </c>
      <c r="Q56">
        <v>1800</v>
      </c>
      <c r="R56">
        <v>1600</v>
      </c>
      <c r="S56">
        <v>1800</v>
      </c>
      <c r="T56">
        <v>1600</v>
      </c>
      <c r="U56">
        <v>1800</v>
      </c>
      <c r="V56" t="s">
        <v>695</v>
      </c>
      <c r="W56" t="str">
        <f t="shared" si="34"/>
        <v/>
      </c>
      <c r="X56" t="str">
        <f t="shared" si="35"/>
        <v/>
      </c>
      <c r="Y56" t="str">
        <f t="shared" si="36"/>
        <v/>
      </c>
      <c r="Z56" t="str">
        <f t="shared" si="37"/>
        <v/>
      </c>
      <c r="AA56">
        <f t="shared" si="38"/>
        <v>16</v>
      </c>
      <c r="AB56">
        <f t="shared" si="39"/>
        <v>18</v>
      </c>
      <c r="AC56">
        <f t="shared" si="40"/>
        <v>16</v>
      </c>
      <c r="AD56">
        <f t="shared" si="41"/>
        <v>18</v>
      </c>
      <c r="AE56">
        <f t="shared" si="42"/>
        <v>16</v>
      </c>
      <c r="AF56">
        <f t="shared" si="43"/>
        <v>18</v>
      </c>
      <c r="AG56">
        <f t="shared" si="44"/>
        <v>16</v>
      </c>
      <c r="AH56">
        <f t="shared" si="45"/>
        <v>18</v>
      </c>
      <c r="AI56">
        <f t="shared" si="46"/>
        <v>16</v>
      </c>
      <c r="AJ56">
        <f t="shared" si="47"/>
        <v>18</v>
      </c>
      <c r="AK56" t="str">
        <f t="shared" si="25"/>
        <v/>
      </c>
      <c r="AL56" t="str">
        <f t="shared" si="26"/>
        <v/>
      </c>
      <c r="AM56" t="str">
        <f t="shared" si="27"/>
        <v>4pm-6pm</v>
      </c>
      <c r="AN56" t="str">
        <f t="shared" si="28"/>
        <v>4pm-6pm</v>
      </c>
      <c r="AO56" t="str">
        <f t="shared" si="29"/>
        <v>4pm-6pm</v>
      </c>
      <c r="AP56" t="str">
        <f t="shared" si="30"/>
        <v>4pm-6pm</v>
      </c>
      <c r="AQ56" t="str">
        <f t="shared" si="31"/>
        <v>4pm-6pm</v>
      </c>
      <c r="AR56" t="s">
        <v>706</v>
      </c>
      <c r="AU56" t="s">
        <v>299</v>
      </c>
      <c r="AV56" s="3" t="s">
        <v>306</v>
      </c>
      <c r="AW56" s="3" t="s">
        <v>306</v>
      </c>
      <c r="AX56" s="4" t="str">
        <f t="shared" si="48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6" t="str">
        <f t="shared" si="49"/>
        <v/>
      </c>
      <c r="AZ56" t="str">
        <f t="shared" si="50"/>
        <v/>
      </c>
      <c r="BA56" t="str">
        <f t="shared" si="51"/>
        <v>&lt;img src=@img/easy.png@&gt;</v>
      </c>
      <c r="BB56" t="str">
        <f t="shared" si="52"/>
        <v>&lt;img src=@img/drinkicon.png@&gt;</v>
      </c>
      <c r="BC56" t="str">
        <f t="shared" si="53"/>
        <v>&lt;img src=@img/foodicon.png@&gt;</v>
      </c>
      <c r="BD56" t="str">
        <f t="shared" si="54"/>
        <v>&lt;img src=@img/easy.png@&gt;&lt;img src=@img/drinkicon.png@&gt;&lt;img src=@img/foodicon.png@&gt;</v>
      </c>
      <c r="BE56" t="str">
        <f t="shared" si="55"/>
        <v>drink food easy med nfoco</v>
      </c>
      <c r="BF56" t="str">
        <f t="shared" si="56"/>
        <v>North Foco</v>
      </c>
      <c r="BG56">
        <v>40.608919999999998</v>
      </c>
      <c r="BH56">
        <v>-105.07429999999999</v>
      </c>
      <c r="BI56" t="str">
        <f t="shared" si="57"/>
        <v>[40.60892,-105.0743],</v>
      </c>
    </row>
    <row r="57" spans="2:64" ht="21" customHeight="1" x14ac:dyDescent="0.25">
      <c r="B57" t="s">
        <v>159</v>
      </c>
      <c r="C57" t="s">
        <v>309</v>
      </c>
      <c r="D57" t="s">
        <v>160</v>
      </c>
      <c r="E57" t="s">
        <v>431</v>
      </c>
      <c r="G57" t="s">
        <v>161</v>
      </c>
      <c r="N57">
        <v>1600</v>
      </c>
      <c r="O57">
        <v>1800</v>
      </c>
      <c r="P57">
        <v>1400</v>
      </c>
      <c r="Q57">
        <v>1800</v>
      </c>
      <c r="V57" t="s">
        <v>781</v>
      </c>
      <c r="W57" t="str">
        <f t="shared" si="34"/>
        <v/>
      </c>
      <c r="X57" t="str">
        <f t="shared" si="35"/>
        <v/>
      </c>
      <c r="Y57" t="str">
        <f t="shared" si="36"/>
        <v/>
      </c>
      <c r="Z57" t="str">
        <f t="shared" si="37"/>
        <v/>
      </c>
      <c r="AA57" t="str">
        <f t="shared" si="38"/>
        <v/>
      </c>
      <c r="AB57" t="str">
        <f t="shared" si="39"/>
        <v/>
      </c>
      <c r="AC57">
        <f t="shared" si="40"/>
        <v>16</v>
      </c>
      <c r="AD57">
        <f t="shared" si="41"/>
        <v>18</v>
      </c>
      <c r="AE57">
        <f t="shared" si="42"/>
        <v>14</v>
      </c>
      <c r="AF57">
        <f t="shared" si="43"/>
        <v>18</v>
      </c>
      <c r="AG57" t="str">
        <f t="shared" si="44"/>
        <v/>
      </c>
      <c r="AH57" t="str">
        <f t="shared" si="45"/>
        <v/>
      </c>
      <c r="AI57" t="str">
        <f t="shared" si="46"/>
        <v/>
      </c>
      <c r="AJ57" t="str">
        <f t="shared" si="47"/>
        <v/>
      </c>
      <c r="AK57" t="str">
        <f t="shared" si="25"/>
        <v/>
      </c>
      <c r="AL57" t="str">
        <f t="shared" si="26"/>
        <v/>
      </c>
      <c r="AM57" t="str">
        <f t="shared" si="27"/>
        <v/>
      </c>
      <c r="AN57" t="str">
        <f t="shared" si="28"/>
        <v>4pm-6pm</v>
      </c>
      <c r="AO57" t="str">
        <f t="shared" si="29"/>
        <v>2pm-6pm</v>
      </c>
      <c r="AP57" t="str">
        <f t="shared" si="30"/>
        <v/>
      </c>
      <c r="AQ57" t="str">
        <f t="shared" si="31"/>
        <v/>
      </c>
      <c r="AR57" s="2" t="s">
        <v>337</v>
      </c>
      <c r="AS57" t="s">
        <v>295</v>
      </c>
      <c r="AU57" t="s">
        <v>299</v>
      </c>
      <c r="AV57" s="3" t="s">
        <v>307</v>
      </c>
      <c r="AW57" s="3" t="s">
        <v>307</v>
      </c>
      <c r="AX57" s="4" t="str">
        <f t="shared" si="48"/>
        <v>{
    'name': "Elevation 5003 Distillery",
    'area': "midtown",'hours': {
      'sunday-start':"", 'sunday-end':"", 'monday-start':"", 'monday-end':"", 'tuesday-start':"", 'tuesday-end':"", 'wednesday-start':"1600", 'wednesday-end':"1800", 'thursday-start':"1400", 'thursday-end':"1800", 'friday-start':"", 'friday-end':"", 'saturday-start':"", 'saturday-end':""},  'description': "$5 cocktails including Gin and Tonics, Lavendar Sours, Colorado Mules, Bee Stings, and Don Drapers", 'link':"http://www.elevation5003.com/", 'pricing':"med",   'phone-number': "", 'address': "2601 S Lemay Ave Unit 8, Fort Collins, CO 80525", 'other-amenities': ['outdoor','','easy'], 'has-drink':false, 'has-food':false},</v>
      </c>
      <c r="AY57" t="str">
        <f t="shared" si="49"/>
        <v>&lt;img src=@img/outdoor.png@&gt;</v>
      </c>
      <c r="AZ57" t="str">
        <f t="shared" si="50"/>
        <v/>
      </c>
      <c r="BA57" t="str">
        <f t="shared" si="51"/>
        <v>&lt;img src=@img/easy.png@&gt;</v>
      </c>
      <c r="BB57" t="str">
        <f t="shared" si="52"/>
        <v/>
      </c>
      <c r="BC57" t="str">
        <f t="shared" si="53"/>
        <v/>
      </c>
      <c r="BD57" t="str">
        <f t="shared" si="54"/>
        <v>&lt;img src=@img/outdoor.png@&gt;&lt;img src=@img/easy.png@&gt;</v>
      </c>
      <c r="BE57" t="str">
        <f t="shared" si="55"/>
        <v>outdoor easy med midtown</v>
      </c>
      <c r="BF57" t="str">
        <f t="shared" si="56"/>
        <v>Midtown</v>
      </c>
      <c r="BG57">
        <v>40.551048999999999</v>
      </c>
      <c r="BH57">
        <v>-105.05831000000001</v>
      </c>
      <c r="BI57" t="str">
        <f t="shared" si="57"/>
        <v>[40.551049,-105.05831],</v>
      </c>
      <c r="BK57" t="str">
        <f>IF(BJ57&gt;0,"&lt;img src=@img/kidicon.png@&gt;","")</f>
        <v/>
      </c>
    </row>
    <row r="58" spans="2:64" ht="21" customHeight="1" x14ac:dyDescent="0.25">
      <c r="B58" t="s">
        <v>269</v>
      </c>
      <c r="C58" t="s">
        <v>426</v>
      </c>
      <c r="D58" t="s">
        <v>221</v>
      </c>
      <c r="E58" t="s">
        <v>431</v>
      </c>
      <c r="G58" s="7" t="s">
        <v>292</v>
      </c>
      <c r="J58">
        <v>1630</v>
      </c>
      <c r="K58">
        <v>1900</v>
      </c>
      <c r="L58">
        <v>1630</v>
      </c>
      <c r="M58">
        <v>1900</v>
      </c>
      <c r="N58">
        <v>1630</v>
      </c>
      <c r="O58">
        <v>1900</v>
      </c>
      <c r="P58">
        <v>1630</v>
      </c>
      <c r="Q58">
        <v>1900</v>
      </c>
      <c r="R58">
        <v>1630</v>
      </c>
      <c r="S58">
        <v>1900</v>
      </c>
      <c r="V58" t="s">
        <v>490</v>
      </c>
      <c r="W58" t="str">
        <f t="shared" si="34"/>
        <v/>
      </c>
      <c r="X58" t="str">
        <f t="shared" si="35"/>
        <v/>
      </c>
      <c r="Y58">
        <f t="shared" si="36"/>
        <v>16.3</v>
      </c>
      <c r="Z58">
        <f t="shared" si="37"/>
        <v>19</v>
      </c>
      <c r="AA58">
        <f t="shared" si="38"/>
        <v>16.3</v>
      </c>
      <c r="AB58">
        <f t="shared" si="39"/>
        <v>19</v>
      </c>
      <c r="AC58">
        <f t="shared" si="40"/>
        <v>16.3</v>
      </c>
      <c r="AD58">
        <f t="shared" si="41"/>
        <v>19</v>
      </c>
      <c r="AE58">
        <f t="shared" si="42"/>
        <v>16.3</v>
      </c>
      <c r="AF58">
        <f t="shared" si="43"/>
        <v>19</v>
      </c>
      <c r="AG58">
        <f t="shared" si="44"/>
        <v>16.3</v>
      </c>
      <c r="AH58">
        <f t="shared" si="45"/>
        <v>19</v>
      </c>
      <c r="AI58" t="str">
        <f t="shared" si="46"/>
        <v/>
      </c>
      <c r="AJ58" t="str">
        <f t="shared" si="47"/>
        <v/>
      </c>
      <c r="AK58" t="str">
        <f t="shared" si="25"/>
        <v/>
      </c>
      <c r="AL58" t="str">
        <f t="shared" si="26"/>
        <v>4.3pm-7pm</v>
      </c>
      <c r="AM58" t="str">
        <f t="shared" si="27"/>
        <v>4.3pm-7pm</v>
      </c>
      <c r="AN58" t="str">
        <f t="shared" si="28"/>
        <v>4.3pm-7pm</v>
      </c>
      <c r="AO58" t="str">
        <f t="shared" si="29"/>
        <v>4.3pm-7pm</v>
      </c>
      <c r="AP58" t="str">
        <f t="shared" si="30"/>
        <v>4.3pm-7pm</v>
      </c>
      <c r="AQ58" t="str">
        <f t="shared" si="31"/>
        <v/>
      </c>
      <c r="AR58" s="2" t="s">
        <v>359</v>
      </c>
      <c r="AU58" t="s">
        <v>298</v>
      </c>
      <c r="AV58" s="3" t="s">
        <v>306</v>
      </c>
      <c r="AW58" s="3" t="s">
        <v>306</v>
      </c>
      <c r="AX58" s="4" t="str">
        <f t="shared" si="48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8" t="str">
        <f t="shared" si="49"/>
        <v/>
      </c>
      <c r="AZ58" t="str">
        <f t="shared" si="50"/>
        <v/>
      </c>
      <c r="BA58" t="str">
        <f t="shared" si="51"/>
        <v>&lt;img src=@img/hard.png@&gt;</v>
      </c>
      <c r="BB58" t="str">
        <f t="shared" si="52"/>
        <v>&lt;img src=@img/drinkicon.png@&gt;</v>
      </c>
      <c r="BC58" t="str">
        <f t="shared" si="53"/>
        <v>&lt;img src=@img/foodicon.png@&gt;</v>
      </c>
      <c r="BD58" t="str">
        <f t="shared" si="54"/>
        <v>&lt;img src=@img/hard.png@&gt;&lt;img src=@img/drinkicon.png@&gt;&lt;img src=@img/foodicon.png@&gt;</v>
      </c>
      <c r="BE58" t="str">
        <f t="shared" si="55"/>
        <v>drink food hard med old</v>
      </c>
      <c r="BF58" t="str">
        <f t="shared" si="56"/>
        <v>Old Town</v>
      </c>
      <c r="BG58">
        <v>40.588436000000002</v>
      </c>
      <c r="BH58">
        <v>-105.074501</v>
      </c>
      <c r="BI58" t="str">
        <f t="shared" si="57"/>
        <v>[40.588436,-105.074501],</v>
      </c>
      <c r="BK58" t="str">
        <f>IF(BJ58&gt;0,"&lt;img src=@img/kidicon.png@&gt;","")</f>
        <v/>
      </c>
    </row>
    <row r="59" spans="2:64" ht="21" customHeight="1" x14ac:dyDescent="0.35">
      <c r="B59" s="5" t="s">
        <v>367</v>
      </c>
      <c r="C59" t="s">
        <v>426</v>
      </c>
      <c r="D59" t="s">
        <v>369</v>
      </c>
      <c r="E59" t="s">
        <v>431</v>
      </c>
      <c r="G59" s="7" t="s">
        <v>368</v>
      </c>
      <c r="H59">
        <v>1500</v>
      </c>
      <c r="I59">
        <v>1800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T59">
        <v>1500</v>
      </c>
      <c r="U59">
        <v>1800</v>
      </c>
      <c r="V59" t="s">
        <v>491</v>
      </c>
      <c r="W59">
        <f t="shared" si="34"/>
        <v>15</v>
      </c>
      <c r="X59">
        <f t="shared" si="35"/>
        <v>18</v>
      </c>
      <c r="Y59">
        <f t="shared" si="36"/>
        <v>15</v>
      </c>
      <c r="Z59">
        <f t="shared" si="37"/>
        <v>18</v>
      </c>
      <c r="AA59">
        <f t="shared" si="38"/>
        <v>15</v>
      </c>
      <c r="AB59">
        <f t="shared" si="39"/>
        <v>18</v>
      </c>
      <c r="AC59">
        <f t="shared" si="40"/>
        <v>15</v>
      </c>
      <c r="AD59">
        <f t="shared" si="41"/>
        <v>18</v>
      </c>
      <c r="AE59">
        <f t="shared" si="42"/>
        <v>15</v>
      </c>
      <c r="AF59">
        <f t="shared" si="43"/>
        <v>18</v>
      </c>
      <c r="AG59">
        <f t="shared" si="44"/>
        <v>15</v>
      </c>
      <c r="AH59">
        <f t="shared" si="45"/>
        <v>18</v>
      </c>
      <c r="AI59">
        <f t="shared" si="46"/>
        <v>15</v>
      </c>
      <c r="AJ59">
        <f t="shared" si="47"/>
        <v>18</v>
      </c>
      <c r="AK59" t="str">
        <f t="shared" si="25"/>
        <v>3pm-6pm</v>
      </c>
      <c r="AL59" t="str">
        <f t="shared" si="26"/>
        <v>3pm-6pm</v>
      </c>
      <c r="AM59" t="str">
        <f t="shared" si="27"/>
        <v>3pm-6pm</v>
      </c>
      <c r="AN59" t="str">
        <f t="shared" si="28"/>
        <v>3pm-6pm</v>
      </c>
      <c r="AO59" t="str">
        <f t="shared" si="29"/>
        <v>3pm-6pm</v>
      </c>
      <c r="AP59" t="str">
        <f t="shared" si="30"/>
        <v>3pm-6pm</v>
      </c>
      <c r="AQ59" t="str">
        <f t="shared" si="31"/>
        <v>3pm-6pm</v>
      </c>
      <c r="AR59" s="2" t="s">
        <v>370</v>
      </c>
      <c r="AU59" t="s">
        <v>28</v>
      </c>
      <c r="AV59" s="3" t="s">
        <v>306</v>
      </c>
      <c r="AW59" s="3" t="s">
        <v>306</v>
      </c>
      <c r="AX59" s="4" t="str">
        <f t="shared" si="48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9" t="str">
        <f t="shared" si="49"/>
        <v/>
      </c>
      <c r="AZ59" t="str">
        <f t="shared" si="50"/>
        <v/>
      </c>
      <c r="BA59" t="str">
        <f t="shared" si="51"/>
        <v>&lt;img src=@img/medium.png@&gt;</v>
      </c>
      <c r="BB59" t="str">
        <f t="shared" si="52"/>
        <v>&lt;img src=@img/drinkicon.png@&gt;</v>
      </c>
      <c r="BC59" t="str">
        <f t="shared" si="53"/>
        <v>&lt;img src=@img/foodicon.png@&gt;</v>
      </c>
      <c r="BD59" t="str">
        <f t="shared" si="54"/>
        <v>&lt;img src=@img/medium.png@&gt;&lt;img src=@img/drinkicon.png@&gt;&lt;img src=@img/foodicon.png@&gt;</v>
      </c>
      <c r="BE59" t="str">
        <f t="shared" si="55"/>
        <v>drink food medium med old</v>
      </c>
      <c r="BF59" t="str">
        <f t="shared" si="56"/>
        <v>Old Town</v>
      </c>
      <c r="BG59">
        <v>40.587229000000001</v>
      </c>
      <c r="BH59">
        <v>-105.07409699999999</v>
      </c>
      <c r="BI59" t="str">
        <f t="shared" si="57"/>
        <v>[40.587229,-105.074097],</v>
      </c>
      <c r="BK59" t="str">
        <f>IF(BJ59&gt;0,"&lt;img src=@img/kidicon.png@&gt;","")</f>
        <v/>
      </c>
    </row>
    <row r="60" spans="2:64" ht="21" customHeight="1" x14ac:dyDescent="0.25">
      <c r="B60" t="s">
        <v>670</v>
      </c>
      <c r="C60" t="s">
        <v>426</v>
      </c>
      <c r="E60" t="s">
        <v>54</v>
      </c>
      <c r="G60" t="s">
        <v>691</v>
      </c>
      <c r="W60" t="str">
        <f t="shared" si="34"/>
        <v/>
      </c>
      <c r="X60" t="str">
        <f t="shared" si="35"/>
        <v/>
      </c>
      <c r="Y60" t="str">
        <f t="shared" si="36"/>
        <v/>
      </c>
      <c r="Z60" t="str">
        <f t="shared" si="37"/>
        <v/>
      </c>
      <c r="AA60" t="str">
        <f t="shared" si="38"/>
        <v/>
      </c>
      <c r="AB60" t="str">
        <f t="shared" si="39"/>
        <v/>
      </c>
      <c r="AC60" t="str">
        <f t="shared" si="40"/>
        <v/>
      </c>
      <c r="AD60" t="str">
        <f t="shared" si="41"/>
        <v/>
      </c>
      <c r="AE60" t="str">
        <f t="shared" si="42"/>
        <v/>
      </c>
      <c r="AF60" t="str">
        <f t="shared" si="43"/>
        <v/>
      </c>
      <c r="AG60" t="str">
        <f t="shared" si="44"/>
        <v/>
      </c>
      <c r="AH60" t="str">
        <f t="shared" si="45"/>
        <v/>
      </c>
      <c r="AI60" t="str">
        <f t="shared" si="46"/>
        <v/>
      </c>
      <c r="AJ60" t="str">
        <f t="shared" si="47"/>
        <v/>
      </c>
      <c r="AK60" t="str">
        <f t="shared" si="25"/>
        <v/>
      </c>
      <c r="AL60" t="str">
        <f t="shared" si="26"/>
        <v/>
      </c>
      <c r="AM60" t="str">
        <f t="shared" si="27"/>
        <v/>
      </c>
      <c r="AN60" t="str">
        <f t="shared" si="28"/>
        <v/>
      </c>
      <c r="AO60" t="str">
        <f t="shared" si="29"/>
        <v/>
      </c>
      <c r="AP60" t="str">
        <f t="shared" si="30"/>
        <v/>
      </c>
      <c r="AQ60" t="str">
        <f t="shared" si="31"/>
        <v/>
      </c>
      <c r="AR60" t="s">
        <v>707</v>
      </c>
      <c r="AU60" t="s">
        <v>298</v>
      </c>
      <c r="AV60" s="3" t="s">
        <v>307</v>
      </c>
      <c r="AW60" s="3" t="s">
        <v>307</v>
      </c>
      <c r="AX60" s="4" t="str">
        <f t="shared" si="48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60" t="str">
        <f t="shared" si="49"/>
        <v/>
      </c>
      <c r="AZ60" t="str">
        <f t="shared" si="50"/>
        <v/>
      </c>
      <c r="BA60" t="str">
        <f t="shared" si="51"/>
        <v>&lt;img src=@img/hard.png@&gt;</v>
      </c>
      <c r="BB60" t="str">
        <f t="shared" si="52"/>
        <v/>
      </c>
      <c r="BC60" t="str">
        <f t="shared" si="53"/>
        <v/>
      </c>
      <c r="BD60" t="str">
        <f t="shared" si="54"/>
        <v>&lt;img src=@img/hard.png@&gt;</v>
      </c>
      <c r="BE60" t="str">
        <f t="shared" si="55"/>
        <v>hard low old</v>
      </c>
      <c r="BF60" t="str">
        <f t="shared" si="56"/>
        <v>Old Town</v>
      </c>
      <c r="BG60">
        <v>40.586019999999998</v>
      </c>
      <c r="BH60">
        <v>-105.07859000000001</v>
      </c>
      <c r="BI60" t="str">
        <f t="shared" si="57"/>
        <v>[40.58602,-105.07859],</v>
      </c>
    </row>
    <row r="61" spans="2:64" ht="21" customHeight="1" x14ac:dyDescent="0.25">
      <c r="B61" t="s">
        <v>446</v>
      </c>
      <c r="C61" t="s">
        <v>428</v>
      </c>
      <c r="E61" t="s">
        <v>54</v>
      </c>
      <c r="G61" t="s">
        <v>463</v>
      </c>
      <c r="W61" t="str">
        <f t="shared" si="34"/>
        <v/>
      </c>
      <c r="X61" t="str">
        <f t="shared" si="35"/>
        <v/>
      </c>
      <c r="Y61" t="str">
        <f t="shared" si="36"/>
        <v/>
      </c>
      <c r="Z61" t="str">
        <f t="shared" si="37"/>
        <v/>
      </c>
      <c r="AA61" t="str">
        <f t="shared" si="38"/>
        <v/>
      </c>
      <c r="AB61" t="str">
        <f t="shared" si="39"/>
        <v/>
      </c>
      <c r="AC61" t="str">
        <f t="shared" si="40"/>
        <v/>
      </c>
      <c r="AD61" t="str">
        <f t="shared" si="41"/>
        <v/>
      </c>
      <c r="AE61" t="str">
        <f t="shared" si="42"/>
        <v/>
      </c>
      <c r="AF61" t="str">
        <f t="shared" si="43"/>
        <v/>
      </c>
      <c r="AG61" t="str">
        <f t="shared" si="44"/>
        <v/>
      </c>
      <c r="AH61" t="str">
        <f t="shared" si="45"/>
        <v/>
      </c>
      <c r="AI61" t="str">
        <f t="shared" si="46"/>
        <v/>
      </c>
      <c r="AJ61" t="str">
        <f t="shared" si="47"/>
        <v/>
      </c>
      <c r="AK61" t="str">
        <f t="shared" si="25"/>
        <v/>
      </c>
      <c r="AL61" t="str">
        <f t="shared" si="26"/>
        <v/>
      </c>
      <c r="AM61" t="str">
        <f t="shared" si="27"/>
        <v/>
      </c>
      <c r="AN61" t="str">
        <f t="shared" si="28"/>
        <v/>
      </c>
      <c r="AO61" t="str">
        <f t="shared" si="29"/>
        <v/>
      </c>
      <c r="AP61" t="str">
        <f t="shared" si="30"/>
        <v/>
      </c>
      <c r="AQ61" t="str">
        <f t="shared" si="31"/>
        <v/>
      </c>
      <c r="AU61" t="s">
        <v>299</v>
      </c>
      <c r="AV61" t="b">
        <v>0</v>
      </c>
      <c r="AW61" t="b">
        <v>0</v>
      </c>
      <c r="AX61" s="4" t="str">
        <f t="shared" si="48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1" t="str">
        <f t="shared" si="49"/>
        <v/>
      </c>
      <c r="AZ61" t="str">
        <f t="shared" si="50"/>
        <v/>
      </c>
      <c r="BA61" t="str">
        <f t="shared" si="51"/>
        <v>&lt;img src=@img/easy.png@&gt;</v>
      </c>
      <c r="BB61" t="str">
        <f t="shared" si="52"/>
        <v/>
      </c>
      <c r="BC61" t="str">
        <f t="shared" si="53"/>
        <v/>
      </c>
      <c r="BD61" t="str">
        <f t="shared" si="54"/>
        <v>&lt;img src=@img/easy.png@&gt;&lt;img src=@img/kidicon.png@&gt;</v>
      </c>
      <c r="BE61" t="str">
        <f t="shared" si="55"/>
        <v>easy low sfoco kid</v>
      </c>
      <c r="BF61" t="str">
        <f t="shared" si="56"/>
        <v>South Foco</v>
      </c>
      <c r="BG61">
        <v>40.523744000000001</v>
      </c>
      <c r="BH61">
        <v>-105.023917</v>
      </c>
      <c r="BI61" t="str">
        <f t="shared" si="57"/>
        <v>[40.523744,-105.023917],</v>
      </c>
      <c r="BJ61" t="b">
        <v>1</v>
      </c>
      <c r="BK61" t="str">
        <f>IF(BJ61&gt;0,"&lt;img src=@img/kidicon.png@&gt;","")</f>
        <v>&lt;img src=@img/kidicon.png@&gt;</v>
      </c>
      <c r="BL61" t="s">
        <v>460</v>
      </c>
    </row>
    <row r="62" spans="2:64" ht="21" customHeight="1" x14ac:dyDescent="0.25">
      <c r="B62" t="s">
        <v>257</v>
      </c>
      <c r="C62" t="s">
        <v>426</v>
      </c>
      <c r="D62" t="s">
        <v>185</v>
      </c>
      <c r="E62" t="s">
        <v>431</v>
      </c>
      <c r="G62" t="s">
        <v>186</v>
      </c>
      <c r="W62" t="str">
        <f t="shared" si="34"/>
        <v/>
      </c>
      <c r="X62" t="str">
        <f t="shared" si="35"/>
        <v/>
      </c>
      <c r="Y62" t="str">
        <f t="shared" si="36"/>
        <v/>
      </c>
      <c r="Z62" t="str">
        <f t="shared" si="37"/>
        <v/>
      </c>
      <c r="AA62" t="str">
        <f t="shared" si="38"/>
        <v/>
      </c>
      <c r="AB62" t="str">
        <f t="shared" si="39"/>
        <v/>
      </c>
      <c r="AC62" t="str">
        <f t="shared" si="40"/>
        <v/>
      </c>
      <c r="AD62" t="str">
        <f t="shared" si="41"/>
        <v/>
      </c>
      <c r="AE62" t="str">
        <f t="shared" si="42"/>
        <v/>
      </c>
      <c r="AF62" t="str">
        <f t="shared" si="43"/>
        <v/>
      </c>
      <c r="AG62" t="str">
        <f t="shared" si="44"/>
        <v/>
      </c>
      <c r="AH62" t="str">
        <f t="shared" si="45"/>
        <v/>
      </c>
      <c r="AI62" t="str">
        <f t="shared" si="46"/>
        <v/>
      </c>
      <c r="AJ62" t="str">
        <f t="shared" si="47"/>
        <v/>
      </c>
      <c r="AK62" t="str">
        <f t="shared" si="25"/>
        <v/>
      </c>
      <c r="AL62" t="str">
        <f t="shared" si="26"/>
        <v/>
      </c>
      <c r="AM62" t="str">
        <f t="shared" si="27"/>
        <v/>
      </c>
      <c r="AN62" t="str">
        <f t="shared" si="28"/>
        <v/>
      </c>
      <c r="AO62" t="str">
        <f t="shared" si="29"/>
        <v/>
      </c>
      <c r="AP62" t="str">
        <f t="shared" si="30"/>
        <v/>
      </c>
      <c r="AQ62" t="str">
        <f t="shared" si="31"/>
        <v/>
      </c>
      <c r="AR62" s="2" t="s">
        <v>346</v>
      </c>
      <c r="AU62" t="s">
        <v>299</v>
      </c>
      <c r="AV62" s="3" t="s">
        <v>307</v>
      </c>
      <c r="AW62" s="3" t="s">
        <v>307</v>
      </c>
      <c r="AX62" s="4" t="str">
        <f t="shared" si="48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2" t="str">
        <f t="shared" si="49"/>
        <v/>
      </c>
      <c r="AZ62" t="str">
        <f t="shared" si="50"/>
        <v/>
      </c>
      <c r="BA62" t="str">
        <f t="shared" si="51"/>
        <v>&lt;img src=@img/easy.png@&gt;</v>
      </c>
      <c r="BB62" t="str">
        <f t="shared" si="52"/>
        <v/>
      </c>
      <c r="BC62" t="str">
        <f t="shared" si="53"/>
        <v/>
      </c>
      <c r="BD62" t="str">
        <f t="shared" si="54"/>
        <v>&lt;img src=@img/easy.png@&gt;</v>
      </c>
      <c r="BE62" t="str">
        <f t="shared" si="55"/>
        <v>easy med old</v>
      </c>
      <c r="BF62" t="str">
        <f t="shared" si="56"/>
        <v>Old Town</v>
      </c>
      <c r="BG62">
        <v>40.585124999999998</v>
      </c>
      <c r="BH62">
        <v>-105.04610700000001</v>
      </c>
      <c r="BI62" t="str">
        <f t="shared" si="57"/>
        <v>[40.585125,-105.046107],</v>
      </c>
      <c r="BK62" t="str">
        <f>IF(BJ62&gt;0,"&lt;img src=@img/kidicon.png@&gt;","")</f>
        <v/>
      </c>
    </row>
    <row r="63" spans="2:64" ht="21" customHeight="1" x14ac:dyDescent="0.25">
      <c r="B63" t="s">
        <v>98</v>
      </c>
      <c r="C63" t="s">
        <v>426</v>
      </c>
      <c r="D63" t="s">
        <v>93</v>
      </c>
      <c r="E63" t="s">
        <v>35</v>
      </c>
      <c r="G63" s="1" t="s">
        <v>99</v>
      </c>
      <c r="H63">
        <v>1600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t="s">
        <v>782</v>
      </c>
      <c r="W63">
        <f t="shared" si="34"/>
        <v>16</v>
      </c>
      <c r="X63">
        <f t="shared" si="35"/>
        <v>18</v>
      </c>
      <c r="Y63">
        <f t="shared" si="36"/>
        <v>15</v>
      </c>
      <c r="Z63">
        <f t="shared" si="37"/>
        <v>18</v>
      </c>
      <c r="AA63">
        <f t="shared" si="38"/>
        <v>15</v>
      </c>
      <c r="AB63">
        <f t="shared" si="39"/>
        <v>18</v>
      </c>
      <c r="AC63">
        <f t="shared" si="40"/>
        <v>15</v>
      </c>
      <c r="AD63">
        <f t="shared" si="41"/>
        <v>18</v>
      </c>
      <c r="AE63">
        <f t="shared" si="42"/>
        <v>15</v>
      </c>
      <c r="AF63">
        <f t="shared" si="43"/>
        <v>18</v>
      </c>
      <c r="AG63">
        <f t="shared" si="44"/>
        <v>15</v>
      </c>
      <c r="AH63">
        <f t="shared" si="45"/>
        <v>18</v>
      </c>
      <c r="AI63">
        <f t="shared" si="46"/>
        <v>15</v>
      </c>
      <c r="AJ63">
        <f t="shared" si="47"/>
        <v>18</v>
      </c>
      <c r="AK63" t="str">
        <f t="shared" si="25"/>
        <v>4pm-6pm</v>
      </c>
      <c r="AL63" t="str">
        <f t="shared" si="26"/>
        <v>3pm-6pm</v>
      </c>
      <c r="AM63" t="str">
        <f t="shared" si="27"/>
        <v>3pm-6pm</v>
      </c>
      <c r="AN63" t="str">
        <f t="shared" si="28"/>
        <v>3pm-6pm</v>
      </c>
      <c r="AO63" t="str">
        <f t="shared" si="29"/>
        <v>3pm-6pm</v>
      </c>
      <c r="AP63" t="str">
        <f t="shared" si="30"/>
        <v>3pm-6pm</v>
      </c>
      <c r="AQ63" t="str">
        <f t="shared" si="31"/>
        <v>3pm-6pm</v>
      </c>
      <c r="AR63" s="2" t="s">
        <v>319</v>
      </c>
      <c r="AU63" t="s">
        <v>28</v>
      </c>
      <c r="AV63" s="3" t="s">
        <v>306</v>
      </c>
      <c r="AW63" s="3" t="s">
        <v>306</v>
      </c>
      <c r="AX63" s="4" t="str">
        <f t="shared" si="48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"Ceviche $11 &lt;Br&gt;Red Rock Cod Tacos $3 Each&lt;Br&gt;East Coast Oysters On The Half Shell $1.25 Per Oyster&lt;Br&gt;Steamers $7&lt;Br&gt; Ahi Tuna Poke $14&lt;Br&gt;Calamari $7&lt;Br&gt;Cioppino $14&lt;Br&gt;Peel And Eat Shrimp $10&lt;Br&gt;Pub Chips $3&lt;Br&gt;Chicharones $3&lt;Br&gt; Wines $2.88-$4.75/Glass&lt;Br&gt;14oz Draft Pint Of Beer $5.50 &lt;br&gt;$2 Off Select Cocktails", 'link':"http://www.fishmkt.com", 'pricing':"high",   'phone-number': "", 'address': "150 W Oak Street, Fort Collins 80524", 'other-amenities': ['','','medium'], 'has-drink':true, 'has-food':true},</v>
      </c>
      <c r="AY63" t="str">
        <f t="shared" si="49"/>
        <v/>
      </c>
      <c r="AZ63" t="str">
        <f t="shared" si="50"/>
        <v/>
      </c>
      <c r="BA63" t="str">
        <f t="shared" si="51"/>
        <v>&lt;img src=@img/medium.png@&gt;</v>
      </c>
      <c r="BB63" t="str">
        <f t="shared" si="52"/>
        <v>&lt;img src=@img/drinkicon.png@&gt;</v>
      </c>
      <c r="BC63" t="str">
        <f t="shared" si="53"/>
        <v>&lt;img src=@img/foodicon.png@&gt;</v>
      </c>
      <c r="BD63" t="str">
        <f t="shared" si="54"/>
        <v>&lt;img src=@img/medium.png@&gt;&lt;img src=@img/drinkicon.png@&gt;&lt;img src=@img/foodicon.png@&gt;</v>
      </c>
      <c r="BE63" t="str">
        <f t="shared" si="55"/>
        <v>drink food medium high old</v>
      </c>
      <c r="BF63" t="str">
        <f t="shared" si="56"/>
        <v>Old Town</v>
      </c>
      <c r="BG63">
        <v>40.585799000000002</v>
      </c>
      <c r="BH63">
        <v>-105.078547</v>
      </c>
      <c r="BI63" t="str">
        <f t="shared" si="57"/>
        <v>[40.585799,-105.078547],</v>
      </c>
      <c r="BK63" t="str">
        <f>IF(BJ63&gt;0,"&lt;img src=@img/kidicon.png@&gt;","")</f>
        <v/>
      </c>
    </row>
    <row r="64" spans="2:64" ht="21" customHeight="1" x14ac:dyDescent="0.25">
      <c r="B64" t="s">
        <v>73</v>
      </c>
      <c r="C64" t="s">
        <v>429</v>
      </c>
      <c r="D64" t="s">
        <v>75</v>
      </c>
      <c r="E64" t="s">
        <v>74</v>
      </c>
      <c r="G64" s="1" t="s">
        <v>76</v>
      </c>
      <c r="W64" t="str">
        <f t="shared" si="34"/>
        <v/>
      </c>
      <c r="X64" t="str">
        <f t="shared" si="35"/>
        <v/>
      </c>
      <c r="Y64" t="str">
        <f t="shared" si="36"/>
        <v/>
      </c>
      <c r="Z64" t="str">
        <f t="shared" si="37"/>
        <v/>
      </c>
      <c r="AA64" t="str">
        <f t="shared" si="38"/>
        <v/>
      </c>
      <c r="AB64" t="str">
        <f t="shared" si="39"/>
        <v/>
      </c>
      <c r="AC64" t="str">
        <f t="shared" si="40"/>
        <v/>
      </c>
      <c r="AD64" t="str">
        <f t="shared" si="41"/>
        <v/>
      </c>
      <c r="AE64" t="str">
        <f t="shared" si="42"/>
        <v/>
      </c>
      <c r="AF64" t="str">
        <f t="shared" si="43"/>
        <v/>
      </c>
      <c r="AG64" t="str">
        <f t="shared" si="44"/>
        <v/>
      </c>
      <c r="AH64" t="str">
        <f t="shared" si="45"/>
        <v/>
      </c>
      <c r="AI64" t="str">
        <f t="shared" si="46"/>
        <v/>
      </c>
      <c r="AJ64" t="str">
        <f t="shared" si="47"/>
        <v/>
      </c>
      <c r="AK64" t="str">
        <f t="shared" si="25"/>
        <v/>
      </c>
      <c r="AL64" t="str">
        <f t="shared" si="26"/>
        <v/>
      </c>
      <c r="AM64" t="str">
        <f t="shared" si="27"/>
        <v/>
      </c>
      <c r="AN64" t="str">
        <f t="shared" si="28"/>
        <v/>
      </c>
      <c r="AO64" t="str">
        <f t="shared" si="29"/>
        <v/>
      </c>
      <c r="AP64" t="str">
        <f t="shared" si="30"/>
        <v/>
      </c>
      <c r="AQ64" t="str">
        <f t="shared" si="31"/>
        <v/>
      </c>
      <c r="AR64" s="2" t="s">
        <v>314</v>
      </c>
      <c r="AU64" t="s">
        <v>299</v>
      </c>
      <c r="AV64" s="3" t="s">
        <v>307</v>
      </c>
      <c r="AW64" s="3" t="s">
        <v>307</v>
      </c>
      <c r="AX64" s="4" t="str">
        <f t="shared" si="48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4" t="str">
        <f t="shared" si="49"/>
        <v/>
      </c>
      <c r="AZ64" t="str">
        <f t="shared" si="50"/>
        <v/>
      </c>
      <c r="BA64" t="str">
        <f t="shared" si="51"/>
        <v>&lt;img src=@img/easy.png@&gt;</v>
      </c>
      <c r="BB64" t="str">
        <f t="shared" si="52"/>
        <v/>
      </c>
      <c r="BC64" t="str">
        <f t="shared" si="53"/>
        <v/>
      </c>
      <c r="BD64" t="str">
        <f t="shared" si="54"/>
        <v>&lt;img src=@img/easy.png@&gt;</v>
      </c>
      <c r="BE64" t="str">
        <f t="shared" si="55"/>
        <v>easy Low cwest</v>
      </c>
      <c r="BF64" t="str">
        <f t="shared" si="56"/>
        <v>Campus West</v>
      </c>
      <c r="BG64">
        <v>40.574339999999999</v>
      </c>
      <c r="BH64">
        <v>-105.100224</v>
      </c>
      <c r="BI64" t="str">
        <f t="shared" si="57"/>
        <v>[40.57434,-105.100224],</v>
      </c>
      <c r="BK64" t="str">
        <f>IF(BJ64&gt;0,"&lt;img src=@img/kidicon.png@&gt;","")</f>
        <v/>
      </c>
    </row>
    <row r="65" spans="2:64" ht="21" customHeight="1" x14ac:dyDescent="0.25">
      <c r="B65" t="s">
        <v>749</v>
      </c>
      <c r="C65" t="s">
        <v>426</v>
      </c>
      <c r="E65" t="s">
        <v>54</v>
      </c>
      <c r="G65" s="7" t="s">
        <v>757</v>
      </c>
      <c r="W65" t="str">
        <f t="shared" ref="W65:W91" si="89">IF(H65&gt;0,H65/100,"")</f>
        <v/>
      </c>
      <c r="X65" t="str">
        <f t="shared" ref="X65:X91" si="90">IF(I65&gt;0,I65/100,"")</f>
        <v/>
      </c>
      <c r="Y65" t="str">
        <f t="shared" ref="Y65:Y91" si="91">IF(J65&gt;0,J65/100,"")</f>
        <v/>
      </c>
      <c r="Z65" t="str">
        <f t="shared" ref="Z65:Z91" si="92">IF(K65&gt;0,K65/100,"")</f>
        <v/>
      </c>
      <c r="AA65" t="str">
        <f t="shared" ref="AA65:AA91" si="93">IF(L65&gt;0,L65/100,"")</f>
        <v/>
      </c>
      <c r="AB65" t="str">
        <f t="shared" ref="AB65:AB91" si="94">IF(M65&gt;0,M65/100,"")</f>
        <v/>
      </c>
      <c r="AC65" t="str">
        <f t="shared" ref="AC65:AC91" si="95">IF(N65&gt;0,N65/100,"")</f>
        <v/>
      </c>
      <c r="AD65" t="str">
        <f t="shared" ref="AD65:AD91" si="96">IF(O65&gt;0,O65/100,"")</f>
        <v/>
      </c>
      <c r="AG65" t="str">
        <f t="shared" ref="AG65:AG91" si="97">IF(R65&gt;0,R65/100,"")</f>
        <v/>
      </c>
      <c r="AH65" t="str">
        <f t="shared" ref="AH65:AH91" si="98">IF(S65&gt;0,S65/100,"")</f>
        <v/>
      </c>
      <c r="AI65" t="str">
        <f t="shared" ref="AI65:AI91" si="99">IF(T65&gt;0,T65/100,"")</f>
        <v/>
      </c>
      <c r="AJ65" t="str">
        <f t="shared" ref="AJ65:AJ91" si="100">IF(U65&gt;0,U65/100,"")</f>
        <v/>
      </c>
      <c r="AK65" t="str">
        <f t="shared" si="25"/>
        <v/>
      </c>
      <c r="AL65" t="str">
        <f t="shared" si="26"/>
        <v/>
      </c>
      <c r="AM65" t="str">
        <f t="shared" si="27"/>
        <v/>
      </c>
      <c r="AN65" t="str">
        <f t="shared" si="28"/>
        <v/>
      </c>
      <c r="AO65" t="str">
        <f t="shared" si="29"/>
        <v/>
      </c>
      <c r="AP65" t="str">
        <f t="shared" si="30"/>
        <v/>
      </c>
      <c r="AQ65" t="str">
        <f t="shared" si="31"/>
        <v/>
      </c>
      <c r="AR65" t="s">
        <v>758</v>
      </c>
      <c r="AS65" t="s">
        <v>295</v>
      </c>
      <c r="AU65" t="s">
        <v>28</v>
      </c>
      <c r="AV65" s="3" t="s">
        <v>307</v>
      </c>
      <c r="AW65" s="3" t="s">
        <v>307</v>
      </c>
      <c r="AX65" s="4" t="str">
        <f t="shared" si="48"/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5" t="str">
        <f t="shared" si="49"/>
        <v>&lt;img src=@img/outdoor.png@&gt;</v>
      </c>
      <c r="AZ65" t="str">
        <f t="shared" si="50"/>
        <v/>
      </c>
      <c r="BA65" t="str">
        <f t="shared" si="51"/>
        <v>&lt;img src=@img/medium.png@&gt;</v>
      </c>
      <c r="BB65" t="str">
        <f t="shared" si="52"/>
        <v/>
      </c>
      <c r="BC65" t="str">
        <f t="shared" si="53"/>
        <v/>
      </c>
      <c r="BD65" t="str">
        <f t="shared" si="54"/>
        <v>&lt;img src=@img/outdoor.png@&gt;&lt;img src=@img/medium.png@&gt;</v>
      </c>
      <c r="BE65" t="str">
        <f t="shared" si="55"/>
        <v>outdoor medium low old</v>
      </c>
      <c r="BF65" t="str">
        <f t="shared" si="56"/>
        <v>Old Town</v>
      </c>
      <c r="BG65">
        <v>40.589759999999998</v>
      </c>
      <c r="BH65">
        <v>-105.076497</v>
      </c>
      <c r="BI65" t="str">
        <f t="shared" si="57"/>
        <v>[40.58976,-105.076497],</v>
      </c>
    </row>
    <row r="66" spans="2:64" ht="21" customHeight="1" x14ac:dyDescent="0.25">
      <c r="B66" t="s">
        <v>270</v>
      </c>
      <c r="C66" t="s">
        <v>426</v>
      </c>
      <c r="D66" t="s">
        <v>271</v>
      </c>
      <c r="E66" t="s">
        <v>431</v>
      </c>
      <c r="G66" t="s">
        <v>277</v>
      </c>
      <c r="H66">
        <v>1400</v>
      </c>
      <c r="I66">
        <v>2200</v>
      </c>
      <c r="J66">
        <v>1600</v>
      </c>
      <c r="K66">
        <v>1800</v>
      </c>
      <c r="L66">
        <v>1600</v>
      </c>
      <c r="M66">
        <v>1800</v>
      </c>
      <c r="N66">
        <v>1600</v>
      </c>
      <c r="O66">
        <v>1800</v>
      </c>
      <c r="P66">
        <v>1600</v>
      </c>
      <c r="Q66">
        <v>1800</v>
      </c>
      <c r="R66">
        <v>1600</v>
      </c>
      <c r="S66">
        <v>1800</v>
      </c>
      <c r="T66">
        <v>1600</v>
      </c>
      <c r="U66">
        <v>1800</v>
      </c>
      <c r="V66" t="s">
        <v>276</v>
      </c>
      <c r="W66">
        <f t="shared" si="89"/>
        <v>14</v>
      </c>
      <c r="X66">
        <f t="shared" si="90"/>
        <v>22</v>
      </c>
      <c r="Y66">
        <f t="shared" si="91"/>
        <v>16</v>
      </c>
      <c r="Z66">
        <f t="shared" si="92"/>
        <v>18</v>
      </c>
      <c r="AA66">
        <f t="shared" si="93"/>
        <v>16</v>
      </c>
      <c r="AB66">
        <f t="shared" si="94"/>
        <v>18</v>
      </c>
      <c r="AC66">
        <f t="shared" si="95"/>
        <v>16</v>
      </c>
      <c r="AD66">
        <f t="shared" si="96"/>
        <v>18</v>
      </c>
      <c r="AE66">
        <f>IF(P66&gt;0,P66/100,"")</f>
        <v>16</v>
      </c>
      <c r="AF66">
        <f>IF(Q66&gt;0,Q66/100,"")</f>
        <v>18</v>
      </c>
      <c r="AG66">
        <f t="shared" si="97"/>
        <v>16</v>
      </c>
      <c r="AH66">
        <f t="shared" si="98"/>
        <v>18</v>
      </c>
      <c r="AI66">
        <f t="shared" si="99"/>
        <v>16</v>
      </c>
      <c r="AJ66">
        <f t="shared" si="100"/>
        <v>18</v>
      </c>
      <c r="AK66" t="str">
        <f t="shared" si="25"/>
        <v>2pm-10pm</v>
      </c>
      <c r="AL66" t="str">
        <f t="shared" si="26"/>
        <v>4pm-6pm</v>
      </c>
      <c r="AM66" t="str">
        <f t="shared" si="27"/>
        <v>4pm-6pm</v>
      </c>
      <c r="AN66" t="str">
        <f t="shared" si="28"/>
        <v>4pm-6pm</v>
      </c>
      <c r="AO66" t="str">
        <f t="shared" si="29"/>
        <v>4pm-6pm</v>
      </c>
      <c r="AP66" t="str">
        <f t="shared" si="30"/>
        <v>4pm-6pm</v>
      </c>
      <c r="AQ66" t="str">
        <f t="shared" si="31"/>
        <v>4pm-6pm</v>
      </c>
      <c r="AR66" s="2" t="s">
        <v>360</v>
      </c>
      <c r="AS66" t="s">
        <v>295</v>
      </c>
      <c r="AU66" t="s">
        <v>298</v>
      </c>
      <c r="AV66" s="3" t="s">
        <v>306</v>
      </c>
      <c r="AW66" s="3" t="s">
        <v>307</v>
      </c>
      <c r="AX66" s="4" t="str">
        <f t="shared" si="48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6" t="str">
        <f t="shared" si="49"/>
        <v>&lt;img src=@img/outdoor.png@&gt;</v>
      </c>
      <c r="AZ66" t="str">
        <f t="shared" si="50"/>
        <v/>
      </c>
      <c r="BA66" t="str">
        <f t="shared" si="51"/>
        <v>&lt;img src=@img/hard.png@&gt;</v>
      </c>
      <c r="BB66" t="str">
        <f t="shared" si="52"/>
        <v>&lt;img src=@img/drinkicon.png@&gt;</v>
      </c>
      <c r="BC66" t="str">
        <f t="shared" si="53"/>
        <v/>
      </c>
      <c r="BD66" t="str">
        <f t="shared" si="54"/>
        <v>&lt;img src=@img/outdoor.png@&gt;&lt;img src=@img/hard.png@&gt;&lt;img src=@img/drinkicon.png@&gt;</v>
      </c>
      <c r="BE66" t="str">
        <f t="shared" si="55"/>
        <v>outdoor drink hard med old</v>
      </c>
      <c r="BF66" t="str">
        <f t="shared" si="56"/>
        <v>Old Town</v>
      </c>
      <c r="BG66">
        <v>40.588875000000002</v>
      </c>
      <c r="BH66">
        <v>-105.075542</v>
      </c>
      <c r="BI66" t="str">
        <f t="shared" si="57"/>
        <v>[40.588875,-105.075542],</v>
      </c>
      <c r="BK66" t="str">
        <f>IF(BJ66&gt;0,"&lt;img src=@img/kidicon.png@&gt;","")</f>
        <v/>
      </c>
    </row>
    <row r="67" spans="2:64" ht="21" customHeight="1" x14ac:dyDescent="0.25">
      <c r="B67" t="s">
        <v>278</v>
      </c>
      <c r="C67" t="s">
        <v>309</v>
      </c>
      <c r="D67" t="s">
        <v>183</v>
      </c>
      <c r="E67" t="s">
        <v>431</v>
      </c>
      <c r="G67" t="s">
        <v>279</v>
      </c>
      <c r="J67">
        <v>1500</v>
      </c>
      <c r="K67">
        <v>1800</v>
      </c>
      <c r="L67">
        <v>1500</v>
      </c>
      <c r="M67">
        <v>1800</v>
      </c>
      <c r="N67">
        <v>1500</v>
      </c>
      <c r="O67">
        <v>1800</v>
      </c>
      <c r="P67">
        <v>1500</v>
      </c>
      <c r="Q67">
        <v>1800</v>
      </c>
      <c r="R67">
        <v>1500</v>
      </c>
      <c r="S67">
        <v>1800</v>
      </c>
      <c r="V67" t="s">
        <v>730</v>
      </c>
      <c r="W67" t="str">
        <f t="shared" si="89"/>
        <v/>
      </c>
      <c r="X67" t="str">
        <f t="shared" si="90"/>
        <v/>
      </c>
      <c r="Y67">
        <f t="shared" si="91"/>
        <v>15</v>
      </c>
      <c r="Z67">
        <f t="shared" si="92"/>
        <v>18</v>
      </c>
      <c r="AA67">
        <f t="shared" si="93"/>
        <v>15</v>
      </c>
      <c r="AB67">
        <f t="shared" si="94"/>
        <v>18</v>
      </c>
      <c r="AC67">
        <f t="shared" si="95"/>
        <v>15</v>
      </c>
      <c r="AD67">
        <f t="shared" si="96"/>
        <v>18</v>
      </c>
      <c r="AE67">
        <f>IF(P67&gt;0,P67/100,"")</f>
        <v>15</v>
      </c>
      <c r="AF67">
        <f>IF(Q67&gt;0,Q67/100,"")</f>
        <v>18</v>
      </c>
      <c r="AG67">
        <f t="shared" si="97"/>
        <v>15</v>
      </c>
      <c r="AH67">
        <f t="shared" si="98"/>
        <v>18</v>
      </c>
      <c r="AI67" t="str">
        <f t="shared" si="99"/>
        <v/>
      </c>
      <c r="AJ67" t="str">
        <f t="shared" si="100"/>
        <v/>
      </c>
      <c r="AK67" t="str">
        <f t="shared" si="25"/>
        <v/>
      </c>
      <c r="AL67" t="str">
        <f t="shared" si="26"/>
        <v>3pm-6pm</v>
      </c>
      <c r="AM67" t="str">
        <f t="shared" si="27"/>
        <v>3pm-6pm</v>
      </c>
      <c r="AN67" t="str">
        <f t="shared" si="28"/>
        <v>3pm-6pm</v>
      </c>
      <c r="AO67" t="str">
        <f t="shared" si="29"/>
        <v>3pm-6pm</v>
      </c>
      <c r="AP67" t="str">
        <f t="shared" si="30"/>
        <v>3pm-6pm</v>
      </c>
      <c r="AQ67" t="str">
        <f t="shared" si="31"/>
        <v/>
      </c>
      <c r="AR67" s="2" t="s">
        <v>361</v>
      </c>
      <c r="AU67" t="s">
        <v>299</v>
      </c>
      <c r="AV67" s="3" t="s">
        <v>306</v>
      </c>
      <c r="AW67" s="3" t="s">
        <v>306</v>
      </c>
      <c r="AX67" s="4" t="str">
        <f t="shared" ref="AX67:AX100" si="101"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7" t="str">
        <f t="shared" ref="AY67:AY100" si="102">IF(AS67&gt;0,"&lt;img src=@img/outdoor.png@&gt;","")</f>
        <v/>
      </c>
      <c r="AZ67" t="str">
        <f t="shared" ref="AZ67:AZ100" si="103">IF(AT67&gt;0,"&lt;img src=@img/pets.png@&gt;","")</f>
        <v/>
      </c>
      <c r="BA67" t="str">
        <f t="shared" ref="BA67:BA100" si="104">IF(AU67="hard","&lt;img src=@img/hard.png@&gt;",IF(AU67="medium","&lt;img src=@img/medium.png@&gt;",IF(AU67="easy","&lt;img src=@img/easy.png@&gt;","")))</f>
        <v>&lt;img src=@img/easy.png@&gt;</v>
      </c>
      <c r="BB67" t="str">
        <f t="shared" ref="BB67:BB100" si="105">IF(AV67="true","&lt;img src=@img/drinkicon.png@&gt;","")</f>
        <v>&lt;img src=@img/drinkicon.png@&gt;</v>
      </c>
      <c r="BC67" t="str">
        <f t="shared" ref="BC67:BC100" si="106">IF(AW67="true","&lt;img src=@img/foodicon.png@&gt;","")</f>
        <v>&lt;img src=@img/foodicon.png@&gt;</v>
      </c>
      <c r="BD67" t="str">
        <f t="shared" ref="BD67:BD100" si="107">CONCATENATE(AY67,AZ67,BA67,BB67,BC67,BK67)</f>
        <v>&lt;img src=@img/easy.png@&gt;&lt;img src=@img/drinkicon.png@&gt;&lt;img src=@img/foodicon.png@&gt;</v>
      </c>
      <c r="BE67" t="str">
        <f t="shared" ref="BE67:BE100" si="108">CONCATENATE(IF(AS67&gt;0,"outdoor ",""),IF(AT67&gt;0,"pet ",""),IF(AV67="true","drink ",""),IF(AW67="true","food ",""),AU67," ",E67," ",C67,IF(BJ67=TRUE," kid",""))</f>
        <v>drink food easy med midtown</v>
      </c>
      <c r="BF67" t="str">
        <f t="shared" ref="BF67:BF100" si="109"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>
        <v>40.551048999999999</v>
      </c>
      <c r="BH67">
        <v>-105.05831000000001</v>
      </c>
      <c r="BI67" t="str">
        <f t="shared" ref="BI67:BI100" si="110">CONCATENATE("[",BG67,",",BH67,"],")</f>
        <v>[40.551049,-105.05831],</v>
      </c>
      <c r="BK67" t="str">
        <f>IF(BJ67&gt;0,"&lt;img src=@img/kidicon.png@&gt;","")</f>
        <v/>
      </c>
    </row>
    <row r="68" spans="2:64" ht="21" customHeight="1" x14ac:dyDescent="0.25">
      <c r="B68" t="s">
        <v>751</v>
      </c>
      <c r="C68" t="s">
        <v>309</v>
      </c>
      <c r="E68" t="s">
        <v>431</v>
      </c>
      <c r="G68" s="7" t="s">
        <v>761</v>
      </c>
      <c r="W68" t="str">
        <f t="shared" si="89"/>
        <v/>
      </c>
      <c r="X68" t="str">
        <f t="shared" si="90"/>
        <v/>
      </c>
      <c r="Y68" t="str">
        <f t="shared" si="91"/>
        <v/>
      </c>
      <c r="Z68" t="str">
        <f t="shared" si="92"/>
        <v/>
      </c>
      <c r="AA68" t="str">
        <f t="shared" si="93"/>
        <v/>
      </c>
      <c r="AB68" t="str">
        <f t="shared" si="94"/>
        <v/>
      </c>
      <c r="AC68" t="str">
        <f t="shared" si="95"/>
        <v/>
      </c>
      <c r="AD68" t="str">
        <f t="shared" si="96"/>
        <v/>
      </c>
      <c r="AG68" t="str">
        <f t="shared" si="97"/>
        <v/>
      </c>
      <c r="AH68" t="str">
        <f t="shared" si="98"/>
        <v/>
      </c>
      <c r="AI68" t="str">
        <f t="shared" si="99"/>
        <v/>
      </c>
      <c r="AJ68" t="str">
        <f t="shared" si="100"/>
        <v/>
      </c>
      <c r="AK68" t="str">
        <f t="shared" ref="AK68:AK132" si="111">IF(H68&gt;0,CONCATENATE(IF(W68&lt;=12,W68,W68-12),IF(OR(W68&lt;12,W68=24),"am","pm"),"-",IF(X68&lt;=12,X68,X68-12),IF(OR(X68&lt;12,X68=24),"am","pm")),"")</f>
        <v/>
      </c>
      <c r="AL68" t="str">
        <f t="shared" ref="AL68:AL132" si="112">IF(J68&gt;0,CONCATENATE(IF(Y68&lt;=12,Y68,Y68-12),IF(OR(Y68&lt;12,Y68=24),"am","pm"),"-",IF(Z68&lt;=12,Z68,Z68-12),IF(OR(Z68&lt;12,Z68=24),"am","pm")),"")</f>
        <v/>
      </c>
      <c r="AM68" t="str">
        <f t="shared" ref="AM68:AM132" si="113">IF(L68&gt;0,CONCATENATE(IF(AA68&lt;=12,AA68,AA68-12),IF(OR(AA68&lt;12,AA68=24),"am","pm"),"-",IF(AB68&lt;=12,AB68,AB68-12),IF(OR(AB68&lt;12,AB68=24),"am","pm")),"")</f>
        <v/>
      </c>
      <c r="AN68" t="str">
        <f t="shared" ref="AN68:AN132" si="114">IF(N68&gt;0,CONCATENATE(IF(AC68&lt;=12,AC68,AC68-12),IF(OR(AC68&lt;12,AC68=24),"am","pm"),"-",IF(AD68&lt;=12,AD68,AD68-12),IF(OR(AD68&lt;12,AD68=24),"am","pm")),"")</f>
        <v/>
      </c>
      <c r="AO68" t="str">
        <f t="shared" ref="AO68:AO132" si="115">IF(P68&gt;0,CONCATENATE(IF(AE68&lt;=12,AE68,AE68-12),IF(OR(AE68&lt;12,AE68=24),"am","pm"),"-",IF(AF68&lt;=12,AF68,AF68-12),IF(OR(AF68&lt;12,AF68=24),"am","pm")),"")</f>
        <v/>
      </c>
      <c r="AP68" t="str">
        <f t="shared" ref="AP68:AP132" si="116">IF(R68&gt;0,CONCATENATE(IF(AG68&lt;=12,AG68,AG68-12),IF(OR(AG68&lt;12,AG68=24),"am","pm"),"-",IF(AH68&lt;=12,AH68,AH68-12),IF(OR(AH68&lt;12,AH68=24),"am","pm")),"")</f>
        <v/>
      </c>
      <c r="AQ68" t="str">
        <f t="shared" ref="AQ68:AQ132" si="117">IF(T68&gt;0,CONCATENATE(IF(AI68&lt;=12,AI68,AI68-12),IF(OR(AI68&lt;12,AI68=24),"am","pm"),"-",IF(AJ68&lt;=12,AJ68,AJ68-12),IF(OR(AJ68&lt;12,AJ68=24),"am","pm")),"")</f>
        <v/>
      </c>
      <c r="AR68" t="s">
        <v>762</v>
      </c>
      <c r="AU68" t="s">
        <v>299</v>
      </c>
      <c r="AV68" t="b">
        <v>0</v>
      </c>
      <c r="AW68" t="b">
        <v>0</v>
      </c>
      <c r="AX68" s="4" t="str">
        <f t="shared" si="101"/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8" t="str">
        <f t="shared" si="102"/>
        <v/>
      </c>
      <c r="AZ68" t="str">
        <f t="shared" si="103"/>
        <v/>
      </c>
      <c r="BA68" t="str">
        <f t="shared" si="104"/>
        <v>&lt;img src=@img/easy.png@&gt;</v>
      </c>
      <c r="BB68" t="str">
        <f t="shared" si="105"/>
        <v/>
      </c>
      <c r="BC68" t="str">
        <f t="shared" si="106"/>
        <v/>
      </c>
      <c r="BD68" t="str">
        <f t="shared" si="107"/>
        <v>&lt;img src=@img/easy.png@&gt;</v>
      </c>
      <c r="BE68" t="str">
        <f t="shared" si="108"/>
        <v>easy med midtown</v>
      </c>
      <c r="BF68" t="str">
        <f t="shared" si="109"/>
        <v>Midtown</v>
      </c>
      <c r="BG68">
        <v>40.551048999999999</v>
      </c>
      <c r="BH68">
        <v>-105.05831000000001</v>
      </c>
      <c r="BI68" t="str">
        <f t="shared" si="110"/>
        <v>[40.551049,-105.05831],</v>
      </c>
    </row>
    <row r="69" spans="2:64" ht="21" customHeight="1" x14ac:dyDescent="0.25">
      <c r="B69" t="s">
        <v>530</v>
      </c>
      <c r="C69" t="s">
        <v>426</v>
      </c>
      <c r="G69" t="s">
        <v>529</v>
      </c>
      <c r="W69" t="str">
        <f t="shared" si="89"/>
        <v/>
      </c>
      <c r="X69" t="str">
        <f t="shared" si="90"/>
        <v/>
      </c>
      <c r="Y69" t="str">
        <f t="shared" si="91"/>
        <v/>
      </c>
      <c r="Z69" t="str">
        <f t="shared" si="92"/>
        <v/>
      </c>
      <c r="AA69" t="str">
        <f t="shared" si="93"/>
        <v/>
      </c>
      <c r="AB69" t="str">
        <f t="shared" si="94"/>
        <v/>
      </c>
      <c r="AC69" t="str">
        <f t="shared" si="95"/>
        <v/>
      </c>
      <c r="AD69" t="str">
        <f t="shared" si="96"/>
        <v/>
      </c>
      <c r="AE69" t="str">
        <f t="shared" ref="AE69:AE91" si="118">IF(P69&gt;0,P69/100,"")</f>
        <v/>
      </c>
      <c r="AF69" t="str">
        <f t="shared" ref="AF69:AF91" si="119">IF(Q69&gt;0,Q69/100,"")</f>
        <v/>
      </c>
      <c r="AG69" t="str">
        <f t="shared" si="97"/>
        <v/>
      </c>
      <c r="AH69" t="str">
        <f t="shared" si="98"/>
        <v/>
      </c>
      <c r="AI69" t="str">
        <f t="shared" si="99"/>
        <v/>
      </c>
      <c r="AJ69" t="str">
        <f t="shared" si="100"/>
        <v/>
      </c>
      <c r="AK69" t="str">
        <f t="shared" si="111"/>
        <v/>
      </c>
      <c r="AL69" t="str">
        <f t="shared" si="112"/>
        <v/>
      </c>
      <c r="AM69" t="str">
        <f t="shared" si="113"/>
        <v/>
      </c>
      <c r="AN69" t="str">
        <f t="shared" si="114"/>
        <v/>
      </c>
      <c r="AO69" t="str">
        <f t="shared" si="115"/>
        <v/>
      </c>
      <c r="AP69" t="str">
        <f t="shared" si="116"/>
        <v/>
      </c>
      <c r="AQ69" t="str">
        <f t="shared" si="117"/>
        <v/>
      </c>
      <c r="AR69" s="2"/>
      <c r="AU69" t="s">
        <v>28</v>
      </c>
      <c r="AV69" s="3" t="s">
        <v>307</v>
      </c>
      <c r="AW69" s="3" t="s">
        <v>307</v>
      </c>
      <c r="AX69" s="4" t="str">
        <f t="shared" si="101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9" t="str">
        <f t="shared" si="102"/>
        <v/>
      </c>
      <c r="AZ69" t="str">
        <f t="shared" si="103"/>
        <v/>
      </c>
      <c r="BA69" t="str">
        <f t="shared" si="104"/>
        <v>&lt;img src=@img/medium.png@&gt;</v>
      </c>
      <c r="BB69" t="str">
        <f t="shared" si="105"/>
        <v/>
      </c>
      <c r="BC69" t="str">
        <f t="shared" si="106"/>
        <v/>
      </c>
      <c r="BD69" t="str">
        <f t="shared" si="107"/>
        <v>&lt;img src=@img/medium.png@&gt;</v>
      </c>
      <c r="BE69" t="str">
        <f t="shared" si="108"/>
        <v>medium  old</v>
      </c>
      <c r="BF69" t="str">
        <f t="shared" si="109"/>
        <v>Old Town</v>
      </c>
      <c r="BG69">
        <v>40.583092999999998</v>
      </c>
      <c r="BH69">
        <v>-105.042058</v>
      </c>
      <c r="BI69" t="str">
        <f t="shared" si="110"/>
        <v>[40.583093,-105.042058],</v>
      </c>
      <c r="BK69" t="str">
        <f>IF(BJ69&gt;0,"&lt;img src=@img/kidicon.png@&gt;","")</f>
        <v/>
      </c>
    </row>
    <row r="70" spans="2:64" ht="21" customHeight="1" x14ac:dyDescent="0.25">
      <c r="B70" t="s">
        <v>187</v>
      </c>
      <c r="C70" t="s">
        <v>429</v>
      </c>
      <c r="D70" t="s">
        <v>53</v>
      </c>
      <c r="E70" t="s">
        <v>54</v>
      </c>
      <c r="G70" t="s">
        <v>188</v>
      </c>
      <c r="H70">
        <v>800</v>
      </c>
      <c r="I70">
        <v>2400</v>
      </c>
      <c r="J70">
        <v>800</v>
      </c>
      <c r="K70">
        <v>2400</v>
      </c>
      <c r="N70">
        <v>800</v>
      </c>
      <c r="O70">
        <v>2400</v>
      </c>
      <c r="P70">
        <v>800</v>
      </c>
      <c r="Q70">
        <v>2400</v>
      </c>
      <c r="R70">
        <v>800</v>
      </c>
      <c r="S70">
        <v>2400</v>
      </c>
      <c r="T70">
        <v>800</v>
      </c>
      <c r="U70">
        <v>2400</v>
      </c>
      <c r="V70" s="4" t="s">
        <v>740</v>
      </c>
      <c r="W70">
        <f t="shared" si="89"/>
        <v>8</v>
      </c>
      <c r="X70">
        <f t="shared" si="90"/>
        <v>24</v>
      </c>
      <c r="Y70">
        <f t="shared" si="91"/>
        <v>8</v>
      </c>
      <c r="Z70">
        <f t="shared" si="92"/>
        <v>24</v>
      </c>
      <c r="AA70" t="str">
        <f t="shared" si="93"/>
        <v/>
      </c>
      <c r="AB70" t="str">
        <f t="shared" si="94"/>
        <v/>
      </c>
      <c r="AC70">
        <f t="shared" si="95"/>
        <v>8</v>
      </c>
      <c r="AD70">
        <f t="shared" si="96"/>
        <v>24</v>
      </c>
      <c r="AE70">
        <f t="shared" si="118"/>
        <v>8</v>
      </c>
      <c r="AF70">
        <f t="shared" si="119"/>
        <v>24</v>
      </c>
      <c r="AG70">
        <f t="shared" si="97"/>
        <v>8</v>
      </c>
      <c r="AH70">
        <f t="shared" si="98"/>
        <v>24</v>
      </c>
      <c r="AI70">
        <f t="shared" si="99"/>
        <v>8</v>
      </c>
      <c r="AJ70">
        <f t="shared" si="100"/>
        <v>24</v>
      </c>
      <c r="AK70" t="str">
        <f t="shared" si="111"/>
        <v>8am-12am</v>
      </c>
      <c r="AL70" t="str">
        <f t="shared" si="112"/>
        <v>8am-12am</v>
      </c>
      <c r="AM70" t="str">
        <f t="shared" si="113"/>
        <v/>
      </c>
      <c r="AN70" t="str">
        <f t="shared" si="114"/>
        <v>8am-12am</v>
      </c>
      <c r="AO70" t="str">
        <f t="shared" si="115"/>
        <v>8am-12am</v>
      </c>
      <c r="AP70" t="str">
        <f t="shared" si="116"/>
        <v>8am-12am</v>
      </c>
      <c r="AQ70" t="str">
        <f t="shared" si="117"/>
        <v>8am-12am</v>
      </c>
      <c r="AR70" s="6" t="s">
        <v>258</v>
      </c>
      <c r="AU70" t="s">
        <v>28</v>
      </c>
      <c r="AV70" s="3" t="s">
        <v>306</v>
      </c>
      <c r="AW70" s="3" t="s">
        <v>306</v>
      </c>
      <c r="AX70" s="4" t="str">
        <f t="shared" si="101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70" t="str">
        <f t="shared" si="102"/>
        <v/>
      </c>
      <c r="AZ70" t="str">
        <f t="shared" si="103"/>
        <v/>
      </c>
      <c r="BA70" t="str">
        <f t="shared" si="104"/>
        <v>&lt;img src=@img/medium.png@&gt;</v>
      </c>
      <c r="BB70" t="str">
        <f t="shared" si="105"/>
        <v>&lt;img src=@img/drinkicon.png@&gt;</v>
      </c>
      <c r="BC70" t="str">
        <f t="shared" si="106"/>
        <v>&lt;img src=@img/foodicon.png@&gt;</v>
      </c>
      <c r="BD70" t="str">
        <f t="shared" si="107"/>
        <v>&lt;img src=@img/medium.png@&gt;&lt;img src=@img/drinkicon.png@&gt;&lt;img src=@img/foodicon.png@&gt;</v>
      </c>
      <c r="BE70" t="str">
        <f t="shared" si="108"/>
        <v>drink food medium low cwest</v>
      </c>
      <c r="BF70" t="str">
        <f t="shared" si="109"/>
        <v>Campus West</v>
      </c>
      <c r="BG70">
        <v>40.574339999999999</v>
      </c>
      <c r="BH70">
        <v>-105.100224</v>
      </c>
      <c r="BI70" t="str">
        <f t="shared" si="110"/>
        <v>[40.57434,-105.100224],</v>
      </c>
      <c r="BK70" t="str">
        <f>IF(BJ70&gt;0,"&lt;img src=@img/kidicon.png@&gt;","")</f>
        <v/>
      </c>
    </row>
    <row r="71" spans="2:64" ht="21" customHeight="1" x14ac:dyDescent="0.25">
      <c r="B71" t="s">
        <v>189</v>
      </c>
      <c r="C71" t="s">
        <v>428</v>
      </c>
      <c r="D71" t="s">
        <v>53</v>
      </c>
      <c r="E71" t="s">
        <v>54</v>
      </c>
      <c r="G71" t="s">
        <v>190</v>
      </c>
      <c r="J71">
        <v>1500</v>
      </c>
      <c r="K71">
        <v>1800</v>
      </c>
      <c r="L71">
        <v>1500</v>
      </c>
      <c r="M71">
        <v>1800</v>
      </c>
      <c r="N71">
        <v>1500</v>
      </c>
      <c r="O71">
        <v>1800</v>
      </c>
      <c r="P71">
        <v>1500</v>
      </c>
      <c r="Q71">
        <v>1800</v>
      </c>
      <c r="R71">
        <v>1500</v>
      </c>
      <c r="S71">
        <v>1800</v>
      </c>
      <c r="T71">
        <v>800</v>
      </c>
      <c r="U71">
        <v>2400</v>
      </c>
      <c r="V71" t="s">
        <v>531</v>
      </c>
      <c r="W71" t="str">
        <f t="shared" si="89"/>
        <v/>
      </c>
      <c r="X71" t="str">
        <f t="shared" si="90"/>
        <v/>
      </c>
      <c r="Y71">
        <f t="shared" si="91"/>
        <v>15</v>
      </c>
      <c r="Z71">
        <f t="shared" si="92"/>
        <v>18</v>
      </c>
      <c r="AA71">
        <f t="shared" si="93"/>
        <v>15</v>
      </c>
      <c r="AB71">
        <f t="shared" si="94"/>
        <v>18</v>
      </c>
      <c r="AC71">
        <f t="shared" si="95"/>
        <v>15</v>
      </c>
      <c r="AD71">
        <f t="shared" si="96"/>
        <v>18</v>
      </c>
      <c r="AE71">
        <f t="shared" si="118"/>
        <v>15</v>
      </c>
      <c r="AF71">
        <f t="shared" si="119"/>
        <v>18</v>
      </c>
      <c r="AG71">
        <f t="shared" si="97"/>
        <v>15</v>
      </c>
      <c r="AH71">
        <f t="shared" si="98"/>
        <v>18</v>
      </c>
      <c r="AI71">
        <f t="shared" si="99"/>
        <v>8</v>
      </c>
      <c r="AJ71">
        <f t="shared" si="100"/>
        <v>24</v>
      </c>
      <c r="AK71" t="str">
        <f t="shared" si="111"/>
        <v/>
      </c>
      <c r="AL71" t="str">
        <f t="shared" si="112"/>
        <v>3pm-6pm</v>
      </c>
      <c r="AM71" t="str">
        <f t="shared" si="113"/>
        <v>3pm-6pm</v>
      </c>
      <c r="AN71" t="str">
        <f t="shared" si="114"/>
        <v>3pm-6pm</v>
      </c>
      <c r="AO71" t="str">
        <f t="shared" si="115"/>
        <v>3pm-6pm</v>
      </c>
      <c r="AP71" t="str">
        <f t="shared" si="116"/>
        <v>3pm-6pm</v>
      </c>
      <c r="AQ71" t="str">
        <f t="shared" si="117"/>
        <v>8am-12am</v>
      </c>
      <c r="AR71" s="8" t="s">
        <v>259</v>
      </c>
      <c r="AU71" t="s">
        <v>299</v>
      </c>
      <c r="AV71" s="3" t="s">
        <v>306</v>
      </c>
      <c r="AW71" s="3" t="s">
        <v>306</v>
      </c>
      <c r="AX71" s="4" t="str">
        <f t="shared" si="101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1" t="str">
        <f t="shared" si="102"/>
        <v/>
      </c>
      <c r="AZ71" t="str">
        <f t="shared" si="103"/>
        <v/>
      </c>
      <c r="BA71" t="str">
        <f t="shared" si="104"/>
        <v>&lt;img src=@img/easy.png@&gt;</v>
      </c>
      <c r="BB71" t="str">
        <f t="shared" si="105"/>
        <v>&lt;img src=@img/drinkicon.png@&gt;</v>
      </c>
      <c r="BC71" t="str">
        <f t="shared" si="106"/>
        <v>&lt;img src=@img/foodicon.png@&gt;</v>
      </c>
      <c r="BD71" t="str">
        <f t="shared" si="107"/>
        <v>&lt;img src=@img/easy.png@&gt;&lt;img src=@img/drinkicon.png@&gt;&lt;img src=@img/foodicon.png@&gt;</v>
      </c>
      <c r="BE71" t="str">
        <f t="shared" si="108"/>
        <v>drink food easy low sfoco</v>
      </c>
      <c r="BF71" t="str">
        <f t="shared" si="109"/>
        <v>South Foco</v>
      </c>
      <c r="BG71">
        <v>40.522661999999997</v>
      </c>
      <c r="BH71">
        <v>-105.023278</v>
      </c>
      <c r="BI71" t="str">
        <f t="shared" si="110"/>
        <v>[40.522662,-105.023278],</v>
      </c>
      <c r="BK71" t="str">
        <f>IF(BJ71&gt;0,"&lt;img src=@img/kidicon.png@&gt;","")</f>
        <v/>
      </c>
    </row>
    <row r="72" spans="2:64" ht="21" customHeight="1" x14ac:dyDescent="0.25">
      <c r="B72" t="s">
        <v>447</v>
      </c>
      <c r="C72" t="s">
        <v>309</v>
      </c>
      <c r="E72" t="s">
        <v>431</v>
      </c>
      <c r="G72" t="s">
        <v>464</v>
      </c>
      <c r="W72" t="str">
        <f t="shared" si="89"/>
        <v/>
      </c>
      <c r="X72" t="str">
        <f t="shared" si="90"/>
        <v/>
      </c>
      <c r="Y72" t="str">
        <f t="shared" si="91"/>
        <v/>
      </c>
      <c r="Z72" t="str">
        <f t="shared" si="92"/>
        <v/>
      </c>
      <c r="AA72" t="str">
        <f t="shared" si="93"/>
        <v/>
      </c>
      <c r="AB72" t="str">
        <f t="shared" si="94"/>
        <v/>
      </c>
      <c r="AC72" t="str">
        <f t="shared" si="95"/>
        <v/>
      </c>
      <c r="AD72" t="str">
        <f t="shared" si="96"/>
        <v/>
      </c>
      <c r="AE72" t="str">
        <f t="shared" si="118"/>
        <v/>
      </c>
      <c r="AF72" t="str">
        <f t="shared" si="119"/>
        <v/>
      </c>
      <c r="AG72" t="str">
        <f t="shared" si="97"/>
        <v/>
      </c>
      <c r="AH72" t="str">
        <f t="shared" si="98"/>
        <v/>
      </c>
      <c r="AI72" t="str">
        <f t="shared" si="99"/>
        <v/>
      </c>
      <c r="AJ72" t="str">
        <f t="shared" si="100"/>
        <v/>
      </c>
      <c r="AK72" t="str">
        <f t="shared" si="111"/>
        <v/>
      </c>
      <c r="AL72" t="str">
        <f t="shared" si="112"/>
        <v/>
      </c>
      <c r="AM72" t="str">
        <f t="shared" si="113"/>
        <v/>
      </c>
      <c r="AN72" t="str">
        <f t="shared" si="114"/>
        <v/>
      </c>
      <c r="AO72" t="str">
        <f t="shared" si="115"/>
        <v/>
      </c>
      <c r="AP72" t="str">
        <f t="shared" si="116"/>
        <v/>
      </c>
      <c r="AQ72" t="str">
        <f t="shared" si="117"/>
        <v/>
      </c>
      <c r="AU72" t="s">
        <v>299</v>
      </c>
      <c r="AV72" t="b">
        <v>0</v>
      </c>
      <c r="AW72" t="b">
        <v>0</v>
      </c>
      <c r="AX72" s="4" t="str">
        <f t="shared" si="101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2" t="str">
        <f t="shared" si="102"/>
        <v/>
      </c>
      <c r="AZ72" t="str">
        <f t="shared" si="103"/>
        <v/>
      </c>
      <c r="BA72" t="str">
        <f t="shared" si="104"/>
        <v>&lt;img src=@img/easy.png@&gt;</v>
      </c>
      <c r="BB72" t="str">
        <f t="shared" si="105"/>
        <v/>
      </c>
      <c r="BC72" t="str">
        <f t="shared" si="106"/>
        <v/>
      </c>
      <c r="BD72" t="str">
        <f t="shared" si="107"/>
        <v>&lt;img src=@img/easy.png@&gt;&lt;img src=@img/kidicon.png@&gt;</v>
      </c>
      <c r="BE72" t="str">
        <f t="shared" si="108"/>
        <v>easy med midtown kid</v>
      </c>
      <c r="BF72" t="str">
        <f t="shared" si="109"/>
        <v>Midtown</v>
      </c>
      <c r="BG72">
        <v>40.551048999999999</v>
      </c>
      <c r="BH72">
        <v>-105.05831000000001</v>
      </c>
      <c r="BI72" t="str">
        <f t="shared" si="110"/>
        <v>[40.551049,-105.05831],</v>
      </c>
      <c r="BJ72" t="b">
        <v>1</v>
      </c>
      <c r="BK72" t="str">
        <f>IF(BJ72&gt;0,"&lt;img src=@img/kidicon.png@&gt;","")</f>
        <v>&lt;img src=@img/kidicon.png@&gt;</v>
      </c>
      <c r="BL72" t="s">
        <v>457</v>
      </c>
    </row>
    <row r="73" spans="2:64" ht="21" customHeight="1" x14ac:dyDescent="0.25">
      <c r="B73" t="s">
        <v>191</v>
      </c>
      <c r="C73" t="s">
        <v>309</v>
      </c>
      <c r="D73" t="s">
        <v>271</v>
      </c>
      <c r="E73" t="s">
        <v>431</v>
      </c>
      <c r="G73" t="s">
        <v>192</v>
      </c>
      <c r="W73" t="str">
        <f t="shared" si="89"/>
        <v/>
      </c>
      <c r="X73" t="str">
        <f t="shared" si="90"/>
        <v/>
      </c>
      <c r="Y73" t="str">
        <f t="shared" si="91"/>
        <v/>
      </c>
      <c r="Z73" t="str">
        <f t="shared" si="92"/>
        <v/>
      </c>
      <c r="AA73" t="str">
        <f t="shared" si="93"/>
        <v/>
      </c>
      <c r="AB73" t="str">
        <f t="shared" si="94"/>
        <v/>
      </c>
      <c r="AC73" t="str">
        <f t="shared" si="95"/>
        <v/>
      </c>
      <c r="AD73" t="str">
        <f t="shared" si="96"/>
        <v/>
      </c>
      <c r="AE73" t="str">
        <f t="shared" si="118"/>
        <v/>
      </c>
      <c r="AF73" t="str">
        <f t="shared" si="119"/>
        <v/>
      </c>
      <c r="AG73" t="str">
        <f t="shared" si="97"/>
        <v/>
      </c>
      <c r="AH73" t="str">
        <f t="shared" si="98"/>
        <v/>
      </c>
      <c r="AI73" t="str">
        <f t="shared" si="99"/>
        <v/>
      </c>
      <c r="AJ73" t="str">
        <f t="shared" si="100"/>
        <v/>
      </c>
      <c r="AK73" t="str">
        <f t="shared" si="111"/>
        <v/>
      </c>
      <c r="AL73" t="str">
        <f t="shared" si="112"/>
        <v/>
      </c>
      <c r="AM73" t="str">
        <f t="shared" si="113"/>
        <v/>
      </c>
      <c r="AN73" t="str">
        <f t="shared" si="114"/>
        <v/>
      </c>
      <c r="AO73" t="str">
        <f t="shared" si="115"/>
        <v/>
      </c>
      <c r="AP73" t="str">
        <f t="shared" si="116"/>
        <v/>
      </c>
      <c r="AQ73" t="str">
        <f t="shared" si="117"/>
        <v/>
      </c>
      <c r="AR73" s="6" t="s">
        <v>260</v>
      </c>
      <c r="AS73" t="s">
        <v>295</v>
      </c>
      <c r="AU73" t="s">
        <v>299</v>
      </c>
      <c r="AV73" s="3" t="s">
        <v>307</v>
      </c>
      <c r="AW73" s="3" t="s">
        <v>307</v>
      </c>
      <c r="AX73" s="4" t="str">
        <f t="shared" si="101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3" t="str">
        <f t="shared" si="102"/>
        <v>&lt;img src=@img/outdoor.png@&gt;</v>
      </c>
      <c r="AZ73" t="str">
        <f t="shared" si="103"/>
        <v/>
      </c>
      <c r="BA73" t="str">
        <f t="shared" si="104"/>
        <v>&lt;img src=@img/easy.png@&gt;</v>
      </c>
      <c r="BB73" t="str">
        <f t="shared" si="105"/>
        <v/>
      </c>
      <c r="BC73" t="str">
        <f t="shared" si="106"/>
        <v/>
      </c>
      <c r="BD73" t="str">
        <f t="shared" si="107"/>
        <v>&lt;img src=@img/outdoor.png@&gt;&lt;img src=@img/easy.png@&gt;</v>
      </c>
      <c r="BE73" t="str">
        <f t="shared" si="108"/>
        <v>outdoor easy med midtown</v>
      </c>
      <c r="BF73" t="str">
        <f t="shared" si="109"/>
        <v>Midtown</v>
      </c>
      <c r="BG73">
        <v>40.539341999999998</v>
      </c>
      <c r="BH73">
        <v>-105.075287</v>
      </c>
      <c r="BI73" t="str">
        <f t="shared" si="110"/>
        <v>[40.539342,-105.075287],</v>
      </c>
      <c r="BK73" t="str">
        <f>IF(BJ73&gt;0,"&lt;img src=@img/kidicon.png@&gt;","")</f>
        <v/>
      </c>
    </row>
    <row r="74" spans="2:64" ht="21" customHeight="1" x14ac:dyDescent="0.25">
      <c r="B74" t="s">
        <v>594</v>
      </c>
      <c r="C74" t="s">
        <v>426</v>
      </c>
      <c r="E74" t="s">
        <v>431</v>
      </c>
      <c r="G74" s="7" t="s">
        <v>595</v>
      </c>
      <c r="H74">
        <v>1600</v>
      </c>
      <c r="I74">
        <v>1800</v>
      </c>
      <c r="J74">
        <v>1600</v>
      </c>
      <c r="K74">
        <v>1800</v>
      </c>
      <c r="L74">
        <v>1600</v>
      </c>
      <c r="M74">
        <v>1800</v>
      </c>
      <c r="N74">
        <v>1600</v>
      </c>
      <c r="O74">
        <v>1800</v>
      </c>
      <c r="P74">
        <v>1600</v>
      </c>
      <c r="Q74">
        <v>1800</v>
      </c>
      <c r="R74">
        <v>1600</v>
      </c>
      <c r="S74">
        <v>1800</v>
      </c>
      <c r="T74">
        <v>1600</v>
      </c>
      <c r="U74">
        <v>1800</v>
      </c>
      <c r="V74" s="4" t="s">
        <v>741</v>
      </c>
      <c r="W74">
        <f t="shared" si="89"/>
        <v>16</v>
      </c>
      <c r="X74">
        <f t="shared" si="90"/>
        <v>18</v>
      </c>
      <c r="Y74">
        <f t="shared" si="91"/>
        <v>16</v>
      </c>
      <c r="Z74">
        <f t="shared" si="92"/>
        <v>18</v>
      </c>
      <c r="AA74">
        <f t="shared" si="93"/>
        <v>16</v>
      </c>
      <c r="AB74">
        <f t="shared" si="94"/>
        <v>18</v>
      </c>
      <c r="AC74">
        <f t="shared" si="95"/>
        <v>16</v>
      </c>
      <c r="AD74">
        <f t="shared" si="96"/>
        <v>18</v>
      </c>
      <c r="AE74">
        <f t="shared" si="118"/>
        <v>16</v>
      </c>
      <c r="AF74">
        <f t="shared" si="119"/>
        <v>18</v>
      </c>
      <c r="AG74">
        <f t="shared" si="97"/>
        <v>16</v>
      </c>
      <c r="AH74">
        <f t="shared" si="98"/>
        <v>18</v>
      </c>
      <c r="AI74">
        <f t="shared" si="99"/>
        <v>16</v>
      </c>
      <c r="AJ74">
        <f t="shared" si="100"/>
        <v>18</v>
      </c>
      <c r="AK74" t="str">
        <f t="shared" si="111"/>
        <v>4pm-6pm</v>
      </c>
      <c r="AL74" t="str">
        <f t="shared" si="112"/>
        <v>4pm-6pm</v>
      </c>
      <c r="AM74" t="str">
        <f t="shared" si="113"/>
        <v>4pm-6pm</v>
      </c>
      <c r="AN74" t="str">
        <f t="shared" si="114"/>
        <v>4pm-6pm</v>
      </c>
      <c r="AO74" t="str">
        <f t="shared" si="115"/>
        <v>4pm-6pm</v>
      </c>
      <c r="AP74" t="str">
        <f t="shared" si="116"/>
        <v>4pm-6pm</v>
      </c>
      <c r="AQ74" t="str">
        <f t="shared" si="117"/>
        <v>4pm-6pm</v>
      </c>
      <c r="AR74" s="12" t="s">
        <v>596</v>
      </c>
      <c r="AS74" t="s">
        <v>295</v>
      </c>
      <c r="AU74" t="s">
        <v>299</v>
      </c>
      <c r="AV74" s="3" t="s">
        <v>306</v>
      </c>
      <c r="AW74" t="b">
        <v>0</v>
      </c>
      <c r="AX74" s="4" t="str">
        <f t="shared" si="101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4" t="str">
        <f t="shared" si="102"/>
        <v>&lt;img src=@img/outdoor.png@&gt;</v>
      </c>
      <c r="AZ74" t="str">
        <f t="shared" si="103"/>
        <v/>
      </c>
      <c r="BA74" t="str">
        <f t="shared" si="104"/>
        <v>&lt;img src=@img/easy.png@&gt;</v>
      </c>
      <c r="BB74" t="str">
        <f t="shared" si="105"/>
        <v>&lt;img src=@img/drinkicon.png@&gt;</v>
      </c>
      <c r="BC74" t="str">
        <f t="shared" si="106"/>
        <v/>
      </c>
      <c r="BD74" t="str">
        <f t="shared" si="107"/>
        <v>&lt;img src=@img/outdoor.png@&gt;&lt;img src=@img/easy.png@&gt;&lt;img src=@img/drinkicon.png@&gt;</v>
      </c>
      <c r="BE74" t="str">
        <f t="shared" si="108"/>
        <v>outdoor drink easy med old</v>
      </c>
      <c r="BF74" t="str">
        <f t="shared" si="109"/>
        <v>Old Town</v>
      </c>
      <c r="BG74">
        <v>40.590029999999999</v>
      </c>
      <c r="BH74">
        <v>-105.07362999999999</v>
      </c>
      <c r="BI74" t="str">
        <f t="shared" si="110"/>
        <v>[40.59003,-105.07363],</v>
      </c>
    </row>
    <row r="75" spans="2:64" ht="21" customHeight="1" x14ac:dyDescent="0.25">
      <c r="B75" t="s">
        <v>532</v>
      </c>
      <c r="C75" t="s">
        <v>729</v>
      </c>
      <c r="E75" t="s">
        <v>431</v>
      </c>
      <c r="G75" t="s">
        <v>533</v>
      </c>
      <c r="W75" t="str">
        <f t="shared" si="89"/>
        <v/>
      </c>
      <c r="X75" t="str">
        <f t="shared" si="90"/>
        <v/>
      </c>
      <c r="Y75" t="str">
        <f t="shared" si="91"/>
        <v/>
      </c>
      <c r="Z75" t="str">
        <f t="shared" si="92"/>
        <v/>
      </c>
      <c r="AA75" t="str">
        <f t="shared" si="93"/>
        <v/>
      </c>
      <c r="AB75" t="str">
        <f t="shared" si="94"/>
        <v/>
      </c>
      <c r="AC75" t="str">
        <f t="shared" si="95"/>
        <v/>
      </c>
      <c r="AD75" t="str">
        <f t="shared" si="96"/>
        <v/>
      </c>
      <c r="AE75" t="str">
        <f t="shared" si="118"/>
        <v/>
      </c>
      <c r="AF75" t="str">
        <f t="shared" si="119"/>
        <v/>
      </c>
      <c r="AG75" t="str">
        <f t="shared" si="97"/>
        <v/>
      </c>
      <c r="AH75" t="str">
        <f t="shared" si="98"/>
        <v/>
      </c>
      <c r="AI75" t="str">
        <f t="shared" si="99"/>
        <v/>
      </c>
      <c r="AJ75" t="str">
        <f t="shared" si="100"/>
        <v/>
      </c>
      <c r="AK75" t="str">
        <f t="shared" si="111"/>
        <v/>
      </c>
      <c r="AL75" t="str">
        <f t="shared" si="112"/>
        <v/>
      </c>
      <c r="AM75" t="str">
        <f t="shared" si="113"/>
        <v/>
      </c>
      <c r="AN75" t="str">
        <f t="shared" si="114"/>
        <v/>
      </c>
      <c r="AO75" t="str">
        <f t="shared" si="115"/>
        <v/>
      </c>
      <c r="AP75" t="str">
        <f t="shared" si="116"/>
        <v/>
      </c>
      <c r="AQ75" t="str">
        <f t="shared" si="117"/>
        <v/>
      </c>
      <c r="AR75" s="6"/>
      <c r="AU75" t="s">
        <v>299</v>
      </c>
      <c r="AV75" s="3" t="s">
        <v>307</v>
      </c>
      <c r="AW75" s="3" t="s">
        <v>307</v>
      </c>
      <c r="AX75" s="4" t="str">
        <f t="shared" si="101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5" t="str">
        <f t="shared" si="102"/>
        <v/>
      </c>
      <c r="AZ75" t="str">
        <f t="shared" si="103"/>
        <v/>
      </c>
      <c r="BA75" t="str">
        <f t="shared" si="104"/>
        <v>&lt;img src=@img/easy.png@&gt;</v>
      </c>
      <c r="BB75" t="str">
        <f t="shared" si="105"/>
        <v/>
      </c>
      <c r="BC75" t="str">
        <f t="shared" si="106"/>
        <v/>
      </c>
      <c r="BD75" t="str">
        <f t="shared" si="107"/>
        <v>&lt;img src=@img/easy.png@&gt;</v>
      </c>
      <c r="BE75" t="str">
        <f t="shared" si="108"/>
        <v>easy med efoco</v>
      </c>
      <c r="BF75" t="str">
        <f t="shared" si="109"/>
        <v>East FoCo</v>
      </c>
      <c r="BG75">
        <v>40.581789000000001</v>
      </c>
      <c r="BH75">
        <v>-105.00803000000001</v>
      </c>
      <c r="BI75" t="str">
        <f t="shared" si="110"/>
        <v>[40.581789,-105.00803],</v>
      </c>
      <c r="BK75" t="str">
        <f>IF(BJ75&gt;0,"&lt;img src=@img/kidicon.png@&gt;","")</f>
        <v/>
      </c>
    </row>
    <row r="76" spans="2:64" ht="21" customHeight="1" x14ac:dyDescent="0.25">
      <c r="B76" t="s">
        <v>736</v>
      </c>
      <c r="C76" t="s">
        <v>732</v>
      </c>
      <c r="E76" t="s">
        <v>431</v>
      </c>
      <c r="G76" t="s">
        <v>739</v>
      </c>
      <c r="H76">
        <v>1500</v>
      </c>
      <c r="I76">
        <v>1800</v>
      </c>
      <c r="J76">
        <v>1500</v>
      </c>
      <c r="K76">
        <v>2100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738</v>
      </c>
      <c r="W76">
        <f t="shared" si="89"/>
        <v>15</v>
      </c>
      <c r="X76">
        <f t="shared" si="90"/>
        <v>18</v>
      </c>
      <c r="Y76">
        <f t="shared" si="91"/>
        <v>15</v>
      </c>
      <c r="Z76">
        <f t="shared" si="92"/>
        <v>21</v>
      </c>
      <c r="AA76">
        <f t="shared" si="93"/>
        <v>15</v>
      </c>
      <c r="AB76">
        <f t="shared" si="94"/>
        <v>18</v>
      </c>
      <c r="AC76">
        <f t="shared" si="95"/>
        <v>15</v>
      </c>
      <c r="AD76">
        <f t="shared" si="96"/>
        <v>18</v>
      </c>
      <c r="AE76">
        <f t="shared" si="118"/>
        <v>15</v>
      </c>
      <c r="AF76">
        <f t="shared" si="119"/>
        <v>18</v>
      </c>
      <c r="AG76">
        <f t="shared" si="97"/>
        <v>15</v>
      </c>
      <c r="AH76">
        <f t="shared" si="98"/>
        <v>18</v>
      </c>
      <c r="AI76">
        <f t="shared" si="99"/>
        <v>15</v>
      </c>
      <c r="AJ76">
        <f t="shared" si="100"/>
        <v>18</v>
      </c>
      <c r="AK76" t="str">
        <f t="shared" si="111"/>
        <v>3pm-6pm</v>
      </c>
      <c r="AL76" t="str">
        <f t="shared" si="112"/>
        <v>3pm-9pm</v>
      </c>
      <c r="AM76" t="str">
        <f t="shared" si="113"/>
        <v>3pm-6pm</v>
      </c>
      <c r="AN76" t="str">
        <f t="shared" si="114"/>
        <v>3pm-6pm</v>
      </c>
      <c r="AO76" t="str">
        <f t="shared" si="115"/>
        <v>3pm-6pm</v>
      </c>
      <c r="AP76" t="str">
        <f t="shared" si="116"/>
        <v>3pm-6pm</v>
      </c>
      <c r="AQ76" t="str">
        <f t="shared" si="117"/>
        <v>3pm-6pm</v>
      </c>
      <c r="AR76" s="6" t="s">
        <v>737</v>
      </c>
      <c r="AU76" t="s">
        <v>299</v>
      </c>
      <c r="AV76" s="3" t="s">
        <v>306</v>
      </c>
      <c r="AW76" s="3" t="s">
        <v>306</v>
      </c>
      <c r="AX76" s="4" t="str">
        <f t="shared" si="101"/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6" t="str">
        <f t="shared" si="102"/>
        <v/>
      </c>
      <c r="AZ76" t="str">
        <f t="shared" si="103"/>
        <v/>
      </c>
      <c r="BA76" t="str">
        <f t="shared" si="104"/>
        <v>&lt;img src=@img/easy.png@&gt;</v>
      </c>
      <c r="BB76" t="str">
        <f t="shared" si="105"/>
        <v>&lt;img src=@img/drinkicon.png@&gt;</v>
      </c>
      <c r="BC76" t="str">
        <f t="shared" si="106"/>
        <v>&lt;img src=@img/foodicon.png@&gt;</v>
      </c>
      <c r="BD76" t="str">
        <f t="shared" si="107"/>
        <v>&lt;img src=@img/easy.png@&gt;&lt;img src=@img/drinkicon.png@&gt;&lt;img src=@img/foodicon.png@&gt;</v>
      </c>
      <c r="BE76" t="str">
        <f t="shared" si="108"/>
        <v>drink food easy med windsor</v>
      </c>
      <c r="BF76" t="str">
        <f t="shared" si="109"/>
        <v>Windsor</v>
      </c>
      <c r="BG76">
        <v>40.479640000000003</v>
      </c>
      <c r="BH76">
        <v>-104.90192</v>
      </c>
      <c r="BI76" t="str">
        <f t="shared" si="110"/>
        <v>[40.47964,-104.90192],</v>
      </c>
    </row>
    <row r="77" spans="2:64" ht="21" customHeight="1" x14ac:dyDescent="0.25">
      <c r="B77" t="s">
        <v>280</v>
      </c>
      <c r="C77" t="s">
        <v>426</v>
      </c>
      <c r="D77" t="s">
        <v>271</v>
      </c>
      <c r="E77" t="s">
        <v>431</v>
      </c>
      <c r="G77" t="s">
        <v>281</v>
      </c>
      <c r="J77">
        <v>1600</v>
      </c>
      <c r="K77">
        <v>1900</v>
      </c>
      <c r="L77">
        <v>1600</v>
      </c>
      <c r="M77">
        <v>1900</v>
      </c>
      <c r="N77">
        <v>1600</v>
      </c>
      <c r="O77">
        <v>1900</v>
      </c>
      <c r="P77">
        <v>1600</v>
      </c>
      <c r="Q77">
        <v>1900</v>
      </c>
      <c r="R77">
        <v>1600</v>
      </c>
      <c r="S77">
        <v>1900</v>
      </c>
      <c r="T77">
        <v>1600</v>
      </c>
      <c r="U77">
        <v>1900</v>
      </c>
      <c r="V77" t="s">
        <v>492</v>
      </c>
      <c r="W77" t="str">
        <f t="shared" si="89"/>
        <v/>
      </c>
      <c r="X77" t="str">
        <f t="shared" si="90"/>
        <v/>
      </c>
      <c r="Y77">
        <f t="shared" si="91"/>
        <v>16</v>
      </c>
      <c r="Z77">
        <f t="shared" si="92"/>
        <v>19</v>
      </c>
      <c r="AA77">
        <f t="shared" si="93"/>
        <v>16</v>
      </c>
      <c r="AB77">
        <f t="shared" si="94"/>
        <v>19</v>
      </c>
      <c r="AC77">
        <f t="shared" si="95"/>
        <v>16</v>
      </c>
      <c r="AD77">
        <f t="shared" si="96"/>
        <v>19</v>
      </c>
      <c r="AE77">
        <f t="shared" si="118"/>
        <v>16</v>
      </c>
      <c r="AF77">
        <f t="shared" si="119"/>
        <v>19</v>
      </c>
      <c r="AG77">
        <f t="shared" si="97"/>
        <v>16</v>
      </c>
      <c r="AH77">
        <f t="shared" si="98"/>
        <v>19</v>
      </c>
      <c r="AI77">
        <f t="shared" si="99"/>
        <v>16</v>
      </c>
      <c r="AJ77">
        <f t="shared" si="100"/>
        <v>19</v>
      </c>
      <c r="AK77" t="str">
        <f t="shared" si="111"/>
        <v/>
      </c>
      <c r="AL77" t="str">
        <f t="shared" si="112"/>
        <v>4pm-7pm</v>
      </c>
      <c r="AM77" t="str">
        <f t="shared" si="113"/>
        <v>4pm-7pm</v>
      </c>
      <c r="AN77" t="str">
        <f t="shared" si="114"/>
        <v>4pm-7pm</v>
      </c>
      <c r="AO77" t="str">
        <f t="shared" si="115"/>
        <v>4pm-7pm</v>
      </c>
      <c r="AP77" t="str">
        <f t="shared" si="116"/>
        <v>4pm-7pm</v>
      </c>
      <c r="AQ77" t="str">
        <f t="shared" si="117"/>
        <v>4pm-7pm</v>
      </c>
      <c r="AR77" s="2" t="s">
        <v>362</v>
      </c>
      <c r="AU77" t="s">
        <v>298</v>
      </c>
      <c r="AV77" s="3" t="s">
        <v>306</v>
      </c>
      <c r="AW77" s="3" t="s">
        <v>307</v>
      </c>
      <c r="AX77" s="4" t="str">
        <f t="shared" si="101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7" t="str">
        <f t="shared" si="102"/>
        <v/>
      </c>
      <c r="AZ77" t="str">
        <f t="shared" si="103"/>
        <v/>
      </c>
      <c r="BA77" t="str">
        <f t="shared" si="104"/>
        <v>&lt;img src=@img/hard.png@&gt;</v>
      </c>
      <c r="BB77" t="str">
        <f t="shared" si="105"/>
        <v>&lt;img src=@img/drinkicon.png@&gt;</v>
      </c>
      <c r="BC77" t="str">
        <f t="shared" si="106"/>
        <v/>
      </c>
      <c r="BD77" t="str">
        <f t="shared" si="107"/>
        <v>&lt;img src=@img/hard.png@&gt;&lt;img src=@img/drinkicon.png@&gt;</v>
      </c>
      <c r="BE77" t="str">
        <f t="shared" si="108"/>
        <v>drink hard med old</v>
      </c>
      <c r="BF77" t="str">
        <f t="shared" si="109"/>
        <v>Old Town</v>
      </c>
      <c r="BG77">
        <v>40.588039999999999</v>
      </c>
      <c r="BH77">
        <v>-105.076588</v>
      </c>
      <c r="BI77" t="str">
        <f t="shared" si="110"/>
        <v>[40.58804,-105.076588],</v>
      </c>
      <c r="BK77" t="str">
        <f>IF(BJ77&gt;0,"&lt;img src=@img/kidicon.png@&gt;","")</f>
        <v/>
      </c>
    </row>
    <row r="78" spans="2:64" ht="21" customHeight="1" x14ac:dyDescent="0.25">
      <c r="B78" t="s">
        <v>668</v>
      </c>
      <c r="C78" t="s">
        <v>426</v>
      </c>
      <c r="E78" t="s">
        <v>431</v>
      </c>
      <c r="G78" t="s">
        <v>689</v>
      </c>
      <c r="W78" t="str">
        <f t="shared" si="89"/>
        <v/>
      </c>
      <c r="X78" t="str">
        <f t="shared" si="90"/>
        <v/>
      </c>
      <c r="Y78" t="str">
        <f t="shared" si="91"/>
        <v/>
      </c>
      <c r="Z78" t="str">
        <f t="shared" si="92"/>
        <v/>
      </c>
      <c r="AA78" t="str">
        <f t="shared" si="93"/>
        <v/>
      </c>
      <c r="AB78" t="str">
        <f t="shared" si="94"/>
        <v/>
      </c>
      <c r="AC78" t="str">
        <f t="shared" si="95"/>
        <v/>
      </c>
      <c r="AD78" t="str">
        <f t="shared" si="96"/>
        <v/>
      </c>
      <c r="AE78" t="str">
        <f t="shared" si="118"/>
        <v/>
      </c>
      <c r="AF78" t="str">
        <f t="shared" si="119"/>
        <v/>
      </c>
      <c r="AG78" t="str">
        <f t="shared" si="97"/>
        <v/>
      </c>
      <c r="AH78" t="str">
        <f t="shared" si="98"/>
        <v/>
      </c>
      <c r="AI78" t="str">
        <f t="shared" si="99"/>
        <v/>
      </c>
      <c r="AJ78" t="str">
        <f t="shared" si="100"/>
        <v/>
      </c>
      <c r="AK78" t="str">
        <f t="shared" si="111"/>
        <v/>
      </c>
      <c r="AL78" t="str">
        <f t="shared" si="112"/>
        <v/>
      </c>
      <c r="AM78" t="str">
        <f t="shared" si="113"/>
        <v/>
      </c>
      <c r="AN78" t="str">
        <f t="shared" si="114"/>
        <v/>
      </c>
      <c r="AO78" t="str">
        <f t="shared" si="115"/>
        <v/>
      </c>
      <c r="AP78" t="str">
        <f t="shared" si="116"/>
        <v/>
      </c>
      <c r="AQ78" t="str">
        <f t="shared" si="117"/>
        <v/>
      </c>
      <c r="AR78" t="s">
        <v>708</v>
      </c>
      <c r="AU78" t="s">
        <v>298</v>
      </c>
      <c r="AV78" s="3" t="s">
        <v>307</v>
      </c>
      <c r="AW78" s="3" t="s">
        <v>307</v>
      </c>
      <c r="AX78" s="4" t="str">
        <f t="shared" si="101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8" t="str">
        <f t="shared" si="102"/>
        <v/>
      </c>
      <c r="AZ78" t="str">
        <f t="shared" si="103"/>
        <v/>
      </c>
      <c r="BA78" t="str">
        <f t="shared" si="104"/>
        <v>&lt;img src=@img/hard.png@&gt;</v>
      </c>
      <c r="BB78" t="str">
        <f t="shared" si="105"/>
        <v/>
      </c>
      <c r="BC78" t="str">
        <f t="shared" si="106"/>
        <v/>
      </c>
      <c r="BD78" t="str">
        <f t="shared" si="107"/>
        <v>&lt;img src=@img/hard.png@&gt;</v>
      </c>
      <c r="BE78" t="str">
        <f t="shared" si="108"/>
        <v>hard med old</v>
      </c>
      <c r="BF78" t="str">
        <f t="shared" si="109"/>
        <v>Old Town</v>
      </c>
      <c r="BG78">
        <v>40.588389999999997</v>
      </c>
      <c r="BH78">
        <v>-105.0776</v>
      </c>
      <c r="BI78" t="str">
        <f t="shared" si="110"/>
        <v>[40.58839,-105.0776],</v>
      </c>
    </row>
    <row r="79" spans="2:64" ht="21" customHeight="1" x14ac:dyDescent="0.25">
      <c r="B79" t="s">
        <v>379</v>
      </c>
      <c r="C79" t="s">
        <v>309</v>
      </c>
      <c r="D79" t="s">
        <v>381</v>
      </c>
      <c r="E79" t="s">
        <v>431</v>
      </c>
      <c r="G79" s="4" t="s">
        <v>385</v>
      </c>
      <c r="H79">
        <v>1600</v>
      </c>
      <c r="I79">
        <v>2200</v>
      </c>
      <c r="J79">
        <v>1600</v>
      </c>
      <c r="K79">
        <v>1800</v>
      </c>
      <c r="L79">
        <v>1600</v>
      </c>
      <c r="M79">
        <v>1800</v>
      </c>
      <c r="N79">
        <v>1600</v>
      </c>
      <c r="O79">
        <v>1800</v>
      </c>
      <c r="P79">
        <v>1600</v>
      </c>
      <c r="Q79">
        <v>1800</v>
      </c>
      <c r="V79" t="s">
        <v>788</v>
      </c>
      <c r="W79">
        <f t="shared" si="89"/>
        <v>16</v>
      </c>
      <c r="X79">
        <f t="shared" si="90"/>
        <v>22</v>
      </c>
      <c r="Y79">
        <f t="shared" si="91"/>
        <v>16</v>
      </c>
      <c r="Z79">
        <f t="shared" si="92"/>
        <v>18</v>
      </c>
      <c r="AA79">
        <f t="shared" si="93"/>
        <v>16</v>
      </c>
      <c r="AB79">
        <f t="shared" si="94"/>
        <v>18</v>
      </c>
      <c r="AC79">
        <f t="shared" si="95"/>
        <v>16</v>
      </c>
      <c r="AD79">
        <f t="shared" si="96"/>
        <v>18</v>
      </c>
      <c r="AE79">
        <f t="shared" si="118"/>
        <v>16</v>
      </c>
      <c r="AF79">
        <f t="shared" si="119"/>
        <v>18</v>
      </c>
      <c r="AG79" t="str">
        <f t="shared" si="97"/>
        <v/>
      </c>
      <c r="AH79" t="str">
        <f t="shared" si="98"/>
        <v/>
      </c>
      <c r="AI79" t="str">
        <f t="shared" si="99"/>
        <v/>
      </c>
      <c r="AJ79" t="str">
        <f t="shared" si="100"/>
        <v/>
      </c>
      <c r="AK79" t="str">
        <f t="shared" si="111"/>
        <v>4pm-10pm</v>
      </c>
      <c r="AL79" t="str">
        <f t="shared" si="112"/>
        <v>4pm-6pm</v>
      </c>
      <c r="AM79" t="str">
        <f t="shared" si="113"/>
        <v>4pm-6pm</v>
      </c>
      <c r="AN79" t="str">
        <f t="shared" si="114"/>
        <v>4pm-6pm</v>
      </c>
      <c r="AO79" t="str">
        <f t="shared" si="115"/>
        <v>4pm-6pm</v>
      </c>
      <c r="AP79" t="str">
        <f t="shared" si="116"/>
        <v/>
      </c>
      <c r="AQ79" t="str">
        <f t="shared" si="117"/>
        <v/>
      </c>
      <c r="AR79" s="2" t="s">
        <v>386</v>
      </c>
      <c r="AS79" t="s">
        <v>295</v>
      </c>
      <c r="AT79" t="s">
        <v>305</v>
      </c>
      <c r="AU79" t="s">
        <v>299</v>
      </c>
      <c r="AV79" s="3" t="s">
        <v>306</v>
      </c>
      <c r="AW79" s="3" t="s">
        <v>306</v>
      </c>
      <c r="AX79" s="4" t="str">
        <f t="shared" si="101"/>
        <v>{
    'name': "Hop Grenade",
    'area': "midtown",'hours': {
      'sunday-start':"1600", 'sunday-end':"2200",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"&lt;b&gt;Drink Specials&lt;/b&gt;&lt;br&gt;$1 off 8oz pours&lt;br&gt;$2 off 12oz pours&lt;br&gt;$3 off 16oz pours  &lt;br&gt;$5 glasses of wine&lt;br&gt;&lt;b&gt;Food Specials&lt;/b&gt;&lt;br&gt;$1 wings (up to 24)&lt;br&gt;$3 chips &amp; salsa (no refill)&lt;br&gt;$4 fire &amp; ice&lt;br&gt;$5 artisan flatbreads&lt;br&gt;$5 nachos&lt;br&gt;", 'link':"https://www.hopgrenadefoco.com/", 'pricing':"med",   'phone-number': "", 'address': "347 E. FOOTHILLS PKWY,  #120 FORT COLLINS, CO 80525", 'other-amenities': ['outdoor','pets','easy'], 'has-drink':true, 'has-food':true},</v>
      </c>
      <c r="AY79" t="str">
        <f t="shared" si="102"/>
        <v>&lt;img src=@img/outdoor.png@&gt;</v>
      </c>
      <c r="AZ79" t="str">
        <f t="shared" si="103"/>
        <v>&lt;img src=@img/pets.png@&gt;</v>
      </c>
      <c r="BA79" t="str">
        <f t="shared" si="104"/>
        <v>&lt;img src=@img/easy.png@&gt;</v>
      </c>
      <c r="BB79" t="str">
        <f t="shared" si="105"/>
        <v>&lt;img src=@img/drinkicon.png@&gt;</v>
      </c>
      <c r="BC79" t="str">
        <f t="shared" si="106"/>
        <v>&lt;img src=@img/foodicon.png@&gt;</v>
      </c>
      <c r="BD79" t="str">
        <f t="shared" si="107"/>
        <v>&lt;img src=@img/outdoor.png@&gt;&lt;img src=@img/pets.png@&gt;&lt;img src=@img/easy.png@&gt;&lt;img src=@img/drinkicon.png@&gt;&lt;img src=@img/foodicon.png@&gt;&lt;img src=@img/kidicon.png@&gt;</v>
      </c>
      <c r="BE79" t="str">
        <f t="shared" si="108"/>
        <v>outdoor pet drink food easy med midtown kid</v>
      </c>
      <c r="BF79" t="str">
        <f t="shared" si="109"/>
        <v>Midtown</v>
      </c>
      <c r="BG79">
        <v>40.543653999999997</v>
      </c>
      <c r="BH79">
        <v>-105.074724</v>
      </c>
      <c r="BI79" t="str">
        <f t="shared" si="110"/>
        <v>[40.543654,-105.074724],</v>
      </c>
      <c r="BJ79" t="b">
        <v>1</v>
      </c>
      <c r="BK79" t="str">
        <f t="shared" ref="BK79:BK86" si="120">IF(BJ79&gt;0,"&lt;img src=@img/kidicon.png@&gt;","")</f>
        <v>&lt;img src=@img/kidicon.png@&gt;</v>
      </c>
      <c r="BL79" t="s">
        <v>539</v>
      </c>
    </row>
    <row r="80" spans="2:64" ht="21" customHeight="1" x14ac:dyDescent="0.25">
      <c r="B80" t="s">
        <v>193</v>
      </c>
      <c r="C80" t="s">
        <v>426</v>
      </c>
      <c r="D80" t="s">
        <v>271</v>
      </c>
      <c r="E80" t="s">
        <v>431</v>
      </c>
      <c r="G80" t="s">
        <v>194</v>
      </c>
      <c r="W80" t="str">
        <f t="shared" si="89"/>
        <v/>
      </c>
      <c r="X80" t="str">
        <f t="shared" si="90"/>
        <v/>
      </c>
      <c r="Y80" t="str">
        <f t="shared" si="91"/>
        <v/>
      </c>
      <c r="Z80" t="str">
        <f t="shared" si="92"/>
        <v/>
      </c>
      <c r="AA80" t="str">
        <f t="shared" si="93"/>
        <v/>
      </c>
      <c r="AB80" t="str">
        <f t="shared" si="94"/>
        <v/>
      </c>
      <c r="AC80" t="str">
        <f t="shared" si="95"/>
        <v/>
      </c>
      <c r="AD80" t="str">
        <f t="shared" si="96"/>
        <v/>
      </c>
      <c r="AE80" t="str">
        <f t="shared" si="118"/>
        <v/>
      </c>
      <c r="AF80" t="str">
        <f t="shared" si="119"/>
        <v/>
      </c>
      <c r="AG80" t="str">
        <f t="shared" si="97"/>
        <v/>
      </c>
      <c r="AH80" t="str">
        <f t="shared" si="98"/>
        <v/>
      </c>
      <c r="AI80" t="str">
        <f t="shared" si="99"/>
        <v/>
      </c>
      <c r="AJ80" t="str">
        <f t="shared" si="100"/>
        <v/>
      </c>
      <c r="AK80" t="str">
        <f t="shared" si="111"/>
        <v/>
      </c>
      <c r="AL80" t="str">
        <f t="shared" si="112"/>
        <v/>
      </c>
      <c r="AM80" t="str">
        <f t="shared" si="113"/>
        <v/>
      </c>
      <c r="AN80" t="str">
        <f t="shared" si="114"/>
        <v/>
      </c>
      <c r="AO80" t="str">
        <f t="shared" si="115"/>
        <v/>
      </c>
      <c r="AP80" t="str">
        <f t="shared" si="116"/>
        <v/>
      </c>
      <c r="AQ80" t="str">
        <f t="shared" si="117"/>
        <v/>
      </c>
      <c r="AR80" s="2" t="s">
        <v>347</v>
      </c>
      <c r="AS80" t="s">
        <v>295</v>
      </c>
      <c r="AT80" t="s">
        <v>305</v>
      </c>
      <c r="AU80" t="s">
        <v>28</v>
      </c>
      <c r="AV80" s="3" t="s">
        <v>307</v>
      </c>
      <c r="AW80" s="3" t="s">
        <v>307</v>
      </c>
      <c r="AX80" s="4" t="str">
        <f t="shared" si="101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80" t="str">
        <f t="shared" si="102"/>
        <v>&lt;img src=@img/outdoor.png@&gt;</v>
      </c>
      <c r="AZ80" t="str">
        <f t="shared" si="103"/>
        <v>&lt;img src=@img/pets.png@&gt;</v>
      </c>
      <c r="BA80" t="str">
        <f t="shared" si="104"/>
        <v>&lt;img src=@img/medium.png@&gt;</v>
      </c>
      <c r="BB80" t="str">
        <f t="shared" si="105"/>
        <v/>
      </c>
      <c r="BC80" t="str">
        <f t="shared" si="106"/>
        <v/>
      </c>
      <c r="BD80" t="str">
        <f t="shared" si="107"/>
        <v>&lt;img src=@img/outdoor.png@&gt;&lt;img src=@img/pets.png@&gt;&lt;img src=@img/medium.png@&gt;</v>
      </c>
      <c r="BE80" t="str">
        <f t="shared" si="108"/>
        <v>outdoor pet medium med old</v>
      </c>
      <c r="BF80" t="str">
        <f t="shared" si="109"/>
        <v>Old Town</v>
      </c>
      <c r="BG80">
        <v>40.589672</v>
      </c>
      <c r="BH80">
        <v>-105.045627</v>
      </c>
      <c r="BI80" t="str">
        <f t="shared" si="110"/>
        <v>[40.589672,-105.045627],</v>
      </c>
      <c r="BK80" t="str">
        <f t="shared" si="120"/>
        <v/>
      </c>
    </row>
    <row r="81" spans="2:64" ht="21" customHeight="1" x14ac:dyDescent="0.25">
      <c r="B81" t="s">
        <v>46</v>
      </c>
      <c r="C81" t="s">
        <v>426</v>
      </c>
      <c r="D81" t="s">
        <v>47</v>
      </c>
      <c r="E81" t="s">
        <v>431</v>
      </c>
      <c r="G81" s="1" t="s">
        <v>48</v>
      </c>
      <c r="W81" t="str">
        <f t="shared" si="89"/>
        <v/>
      </c>
      <c r="X81" t="str">
        <f t="shared" si="90"/>
        <v/>
      </c>
      <c r="Y81" t="str">
        <f t="shared" si="91"/>
        <v/>
      </c>
      <c r="Z81" t="str">
        <f t="shared" si="92"/>
        <v/>
      </c>
      <c r="AA81" t="str">
        <f t="shared" si="93"/>
        <v/>
      </c>
      <c r="AB81" t="str">
        <f t="shared" si="94"/>
        <v/>
      </c>
      <c r="AC81" t="str">
        <f t="shared" si="95"/>
        <v/>
      </c>
      <c r="AD81" t="str">
        <f t="shared" si="96"/>
        <v/>
      </c>
      <c r="AE81" t="str">
        <f t="shared" si="118"/>
        <v/>
      </c>
      <c r="AF81" t="str">
        <f t="shared" si="119"/>
        <v/>
      </c>
      <c r="AG81" t="str">
        <f t="shared" si="97"/>
        <v/>
      </c>
      <c r="AH81" t="str">
        <f t="shared" si="98"/>
        <v/>
      </c>
      <c r="AI81" t="str">
        <f t="shared" si="99"/>
        <v/>
      </c>
      <c r="AJ81" t="str">
        <f t="shared" si="100"/>
        <v/>
      </c>
      <c r="AK81" t="str">
        <f t="shared" si="111"/>
        <v/>
      </c>
      <c r="AL81" t="str">
        <f t="shared" si="112"/>
        <v/>
      </c>
      <c r="AM81" t="str">
        <f t="shared" si="113"/>
        <v/>
      </c>
      <c r="AN81" t="str">
        <f t="shared" si="114"/>
        <v/>
      </c>
      <c r="AO81" t="str">
        <f t="shared" si="115"/>
        <v/>
      </c>
      <c r="AP81" t="str">
        <f t="shared" si="116"/>
        <v/>
      </c>
      <c r="AQ81" t="str">
        <f t="shared" si="117"/>
        <v/>
      </c>
      <c r="AR81" t="s">
        <v>237</v>
      </c>
      <c r="AU81" t="s">
        <v>298</v>
      </c>
      <c r="AV81" s="3" t="s">
        <v>307</v>
      </c>
      <c r="AW81" s="3" t="s">
        <v>307</v>
      </c>
      <c r="AX81" s="4" t="str">
        <f t="shared" si="101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1" t="str">
        <f t="shared" si="102"/>
        <v/>
      </c>
      <c r="AZ81" t="str">
        <f t="shared" si="103"/>
        <v/>
      </c>
      <c r="BA81" t="str">
        <f t="shared" si="104"/>
        <v>&lt;img src=@img/hard.png@&gt;</v>
      </c>
      <c r="BB81" t="str">
        <f t="shared" si="105"/>
        <v/>
      </c>
      <c r="BC81" t="str">
        <f t="shared" si="106"/>
        <v/>
      </c>
      <c r="BD81" t="str">
        <f t="shared" si="107"/>
        <v>&lt;img src=@img/hard.png@&gt;</v>
      </c>
      <c r="BE81" t="str">
        <f t="shared" si="108"/>
        <v>hard med old</v>
      </c>
      <c r="BF81" t="str">
        <f t="shared" si="109"/>
        <v>Old Town</v>
      </c>
      <c r="BG81">
        <v>40.584532000000003</v>
      </c>
      <c r="BH81">
        <v>-105.07735</v>
      </c>
      <c r="BI81" t="str">
        <f t="shared" si="110"/>
        <v>[40.584532,-105.07735],</v>
      </c>
      <c r="BK81" t="str">
        <f t="shared" si="120"/>
        <v/>
      </c>
    </row>
    <row r="82" spans="2:64" ht="21" customHeight="1" x14ac:dyDescent="0.25">
      <c r="B82" t="s">
        <v>162</v>
      </c>
      <c r="C82" t="s">
        <v>426</v>
      </c>
      <c r="D82" t="s">
        <v>53</v>
      </c>
      <c r="E82" t="s">
        <v>54</v>
      </c>
      <c r="G82" t="s">
        <v>163</v>
      </c>
      <c r="H82">
        <v>1500</v>
      </c>
      <c r="I82">
        <v>2000</v>
      </c>
      <c r="J82">
        <v>1500</v>
      </c>
      <c r="K82">
        <v>2000</v>
      </c>
      <c r="L82">
        <v>1500</v>
      </c>
      <c r="M82">
        <v>2000</v>
      </c>
      <c r="N82">
        <v>1500</v>
      </c>
      <c r="O82">
        <v>2000</v>
      </c>
      <c r="P82">
        <v>1500</v>
      </c>
      <c r="Q82">
        <v>2000</v>
      </c>
      <c r="R82">
        <v>1500</v>
      </c>
      <c r="S82">
        <v>2000</v>
      </c>
      <c r="T82">
        <v>1500</v>
      </c>
      <c r="U82">
        <v>2000</v>
      </c>
      <c r="V82" t="s">
        <v>493</v>
      </c>
      <c r="W82">
        <f t="shared" si="89"/>
        <v>15</v>
      </c>
      <c r="X82">
        <f t="shared" si="90"/>
        <v>20</v>
      </c>
      <c r="Y82">
        <f t="shared" si="91"/>
        <v>15</v>
      </c>
      <c r="Z82">
        <f t="shared" si="92"/>
        <v>20</v>
      </c>
      <c r="AA82">
        <f t="shared" si="93"/>
        <v>15</v>
      </c>
      <c r="AB82">
        <f t="shared" si="94"/>
        <v>20</v>
      </c>
      <c r="AC82">
        <f t="shared" si="95"/>
        <v>15</v>
      </c>
      <c r="AD82">
        <f t="shared" si="96"/>
        <v>20</v>
      </c>
      <c r="AE82">
        <f t="shared" si="118"/>
        <v>15</v>
      </c>
      <c r="AF82">
        <f t="shared" si="119"/>
        <v>20</v>
      </c>
      <c r="AG82">
        <f t="shared" si="97"/>
        <v>15</v>
      </c>
      <c r="AH82">
        <f t="shared" si="98"/>
        <v>20</v>
      </c>
      <c r="AI82">
        <f t="shared" si="99"/>
        <v>15</v>
      </c>
      <c r="AJ82">
        <f t="shared" si="100"/>
        <v>20</v>
      </c>
      <c r="AK82" t="str">
        <f t="shared" si="111"/>
        <v>3pm-8pm</v>
      </c>
      <c r="AL82" t="str">
        <f t="shared" si="112"/>
        <v>3pm-8pm</v>
      </c>
      <c r="AM82" t="str">
        <f t="shared" si="113"/>
        <v>3pm-8pm</v>
      </c>
      <c r="AN82" t="str">
        <f t="shared" si="114"/>
        <v>3pm-8pm</v>
      </c>
      <c r="AO82" t="str">
        <f t="shared" si="115"/>
        <v>3pm-8pm</v>
      </c>
      <c r="AP82" t="str">
        <f t="shared" si="116"/>
        <v>3pm-8pm</v>
      </c>
      <c r="AQ82" t="str">
        <f t="shared" si="117"/>
        <v>3pm-8pm</v>
      </c>
      <c r="AR82" s="2" t="s">
        <v>338</v>
      </c>
      <c r="AS82" t="s">
        <v>295</v>
      </c>
      <c r="AU82" t="s">
        <v>298</v>
      </c>
      <c r="AV82" s="3" t="s">
        <v>306</v>
      </c>
      <c r="AW82" s="3" t="s">
        <v>306</v>
      </c>
      <c r="AX82" s="4" t="str">
        <f t="shared" si="101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2" t="str">
        <f t="shared" si="102"/>
        <v>&lt;img src=@img/outdoor.png@&gt;</v>
      </c>
      <c r="AZ82" t="str">
        <f t="shared" si="103"/>
        <v/>
      </c>
      <c r="BA82" t="str">
        <f t="shared" si="104"/>
        <v>&lt;img src=@img/hard.png@&gt;</v>
      </c>
      <c r="BB82" t="str">
        <f t="shared" si="105"/>
        <v>&lt;img src=@img/drinkicon.png@&gt;</v>
      </c>
      <c r="BC82" t="str">
        <f t="shared" si="106"/>
        <v>&lt;img src=@img/foodicon.png@&gt;</v>
      </c>
      <c r="BD82" t="str">
        <f t="shared" si="107"/>
        <v>&lt;img src=@img/outdoor.png@&gt;&lt;img src=@img/hard.png@&gt;&lt;img src=@img/drinkicon.png@&gt;&lt;img src=@img/foodicon.png@&gt;</v>
      </c>
      <c r="BE82" t="str">
        <f t="shared" si="108"/>
        <v>outdoor drink food hard low old</v>
      </c>
      <c r="BF82" t="str">
        <f t="shared" si="109"/>
        <v>Old Town</v>
      </c>
      <c r="BG82">
        <v>40.588017999999998</v>
      </c>
      <c r="BH82">
        <v>-105.074555</v>
      </c>
      <c r="BI82" t="str">
        <f t="shared" si="110"/>
        <v>[40.588018,-105.074555],</v>
      </c>
      <c r="BK82" t="str">
        <f t="shared" si="120"/>
        <v/>
      </c>
    </row>
    <row r="83" spans="2:64" ht="21" customHeight="1" x14ac:dyDescent="0.25">
      <c r="B83" t="s">
        <v>448</v>
      </c>
      <c r="C83" t="s">
        <v>309</v>
      </c>
      <c r="E83" t="s">
        <v>431</v>
      </c>
      <c r="G83" t="s">
        <v>466</v>
      </c>
      <c r="W83" t="str">
        <f t="shared" si="89"/>
        <v/>
      </c>
      <c r="X83" t="str">
        <f t="shared" si="90"/>
        <v/>
      </c>
      <c r="Y83" t="str">
        <f t="shared" si="91"/>
        <v/>
      </c>
      <c r="Z83" t="str">
        <f t="shared" si="92"/>
        <v/>
      </c>
      <c r="AA83" t="str">
        <f t="shared" si="93"/>
        <v/>
      </c>
      <c r="AB83" t="str">
        <f t="shared" si="94"/>
        <v/>
      </c>
      <c r="AC83" t="str">
        <f t="shared" si="95"/>
        <v/>
      </c>
      <c r="AD83" t="str">
        <f t="shared" si="96"/>
        <v/>
      </c>
      <c r="AE83" t="str">
        <f t="shared" si="118"/>
        <v/>
      </c>
      <c r="AF83" t="str">
        <f t="shared" si="119"/>
        <v/>
      </c>
      <c r="AG83" t="str">
        <f t="shared" si="97"/>
        <v/>
      </c>
      <c r="AH83" t="str">
        <f t="shared" si="98"/>
        <v/>
      </c>
      <c r="AI83" t="str">
        <f t="shared" si="99"/>
        <v/>
      </c>
      <c r="AJ83" t="str">
        <f t="shared" si="100"/>
        <v/>
      </c>
      <c r="AK83" t="str">
        <f t="shared" si="111"/>
        <v/>
      </c>
      <c r="AL83" t="str">
        <f t="shared" si="112"/>
        <v/>
      </c>
      <c r="AM83" t="str">
        <f t="shared" si="113"/>
        <v/>
      </c>
      <c r="AN83" t="str">
        <f t="shared" si="114"/>
        <v/>
      </c>
      <c r="AO83" t="str">
        <f t="shared" si="115"/>
        <v/>
      </c>
      <c r="AP83" t="str">
        <f t="shared" si="116"/>
        <v/>
      </c>
      <c r="AQ83" t="str">
        <f t="shared" si="117"/>
        <v/>
      </c>
      <c r="AU83" t="s">
        <v>299</v>
      </c>
      <c r="AV83" s="3" t="s">
        <v>307</v>
      </c>
      <c r="AW83" t="b">
        <v>0</v>
      </c>
      <c r="AX83" s="4" t="str">
        <f t="shared" si="101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3" t="str">
        <f t="shared" si="102"/>
        <v/>
      </c>
      <c r="AZ83" t="str">
        <f t="shared" si="103"/>
        <v/>
      </c>
      <c r="BA83" t="str">
        <f t="shared" si="104"/>
        <v>&lt;img src=@img/easy.png@&gt;</v>
      </c>
      <c r="BB83" t="str">
        <f t="shared" si="105"/>
        <v/>
      </c>
      <c r="BC83" t="str">
        <f t="shared" si="106"/>
        <v/>
      </c>
      <c r="BD83" t="str">
        <f t="shared" si="107"/>
        <v>&lt;img src=@img/easy.png@&gt;&lt;img src=@img/kidicon.png@&gt;</v>
      </c>
      <c r="BE83" t="str">
        <f t="shared" si="108"/>
        <v>easy med midtown kid</v>
      </c>
      <c r="BF83" t="str">
        <f t="shared" si="109"/>
        <v>Midtown</v>
      </c>
      <c r="BG83">
        <v>40.555218000000004</v>
      </c>
      <c r="BH83">
        <v>-105.077707</v>
      </c>
      <c r="BI83" t="str">
        <f t="shared" si="110"/>
        <v>[40.555218,-105.077707],</v>
      </c>
      <c r="BJ83" t="b">
        <v>1</v>
      </c>
      <c r="BK83" t="str">
        <f t="shared" si="120"/>
        <v>&lt;img src=@img/kidicon.png@&gt;</v>
      </c>
      <c r="BL83" t="s">
        <v>465</v>
      </c>
    </row>
    <row r="84" spans="2:64" ht="21" customHeight="1" x14ac:dyDescent="0.25">
      <c r="B84" t="s">
        <v>793</v>
      </c>
      <c r="C84" t="s">
        <v>426</v>
      </c>
      <c r="E84" t="s">
        <v>431</v>
      </c>
      <c r="G84" s="7" t="s">
        <v>794</v>
      </c>
      <c r="J84">
        <v>1600</v>
      </c>
      <c r="K84">
        <v>1800</v>
      </c>
      <c r="L84">
        <v>1600</v>
      </c>
      <c r="M84">
        <v>1800</v>
      </c>
      <c r="N84">
        <v>1600</v>
      </c>
      <c r="O84">
        <v>1800</v>
      </c>
      <c r="P84">
        <v>1600</v>
      </c>
      <c r="Q84">
        <v>1800</v>
      </c>
      <c r="R84">
        <v>1600</v>
      </c>
      <c r="S84">
        <v>1800</v>
      </c>
      <c r="V84" t="s">
        <v>795</v>
      </c>
      <c r="X84" t="str">
        <f t="shared" ref="X84" si="121">IF(I84&gt;0,I84/100,"")</f>
        <v/>
      </c>
      <c r="Y84">
        <f t="shared" ref="Y84" si="122">IF(J84&gt;0,J84/100,"")</f>
        <v>16</v>
      </c>
      <c r="Z84">
        <f t="shared" ref="Z84" si="123">IF(K84&gt;0,K84/100,"")</f>
        <v>18</v>
      </c>
      <c r="AA84">
        <f t="shared" ref="AA84" si="124">IF(L84&gt;0,L84/100,"")</f>
        <v>16</v>
      </c>
      <c r="AB84">
        <f t="shared" ref="AB84" si="125">IF(M84&gt;0,M84/100,"")</f>
        <v>18</v>
      </c>
      <c r="AC84">
        <f t="shared" ref="AC84" si="126">IF(N84&gt;0,N84/100,"")</f>
        <v>16</v>
      </c>
      <c r="AD84">
        <f t="shared" ref="AD84" si="127">IF(O84&gt;0,O84/100,"")</f>
        <v>18</v>
      </c>
      <c r="AE84">
        <f t="shared" ref="AE84" si="128">IF(P84&gt;0,P84/100,"")</f>
        <v>16</v>
      </c>
      <c r="AF84">
        <f t="shared" ref="AF84" si="129">IF(Q84&gt;0,Q84/100,"")</f>
        <v>18</v>
      </c>
      <c r="AG84">
        <f t="shared" ref="AG84" si="130">IF(R84&gt;0,R84/100,"")</f>
        <v>16</v>
      </c>
      <c r="AH84">
        <f t="shared" ref="AH84" si="131">IF(S84&gt;0,S84/100,"")</f>
        <v>18</v>
      </c>
      <c r="AI84" t="str">
        <f t="shared" ref="AI84" si="132">IF(T84&gt;0,T84/100,"")</f>
        <v/>
      </c>
      <c r="AJ84" t="str">
        <f t="shared" ref="AJ84" si="133">IF(U84&gt;0,U84/100,"")</f>
        <v/>
      </c>
      <c r="AK84" t="str">
        <f t="shared" ref="AK84" si="134">IF(H84&gt;0,CONCATENATE(IF(W84&lt;=12,W84,W84-12),IF(OR(W84&lt;12,W84=24),"am","pm"),"-",IF(X84&lt;=12,X84,X84-12),IF(OR(X84&lt;12,X84=24),"am","pm")),"")</f>
        <v/>
      </c>
      <c r="AL84" t="str">
        <f t="shared" ref="AL84" si="135">IF(J84&gt;0,CONCATENATE(IF(Y84&lt;=12,Y84,Y84-12),IF(OR(Y84&lt;12,Y84=24),"am","pm"),"-",IF(Z84&lt;=12,Z84,Z84-12),IF(OR(Z84&lt;12,Z84=24),"am","pm")),"")</f>
        <v>4pm-6pm</v>
      </c>
      <c r="AM84" t="str">
        <f t="shared" ref="AM84" si="136">IF(L84&gt;0,CONCATENATE(IF(AA84&lt;=12,AA84,AA84-12),IF(OR(AA84&lt;12,AA84=24),"am","pm"),"-",IF(AB84&lt;=12,AB84,AB84-12),IF(OR(AB84&lt;12,AB84=24),"am","pm")),"")</f>
        <v>4pm-6pm</v>
      </c>
      <c r="AN84" t="str">
        <f t="shared" ref="AN84" si="137">IF(N84&gt;0,CONCATENATE(IF(AC84&lt;=12,AC84,AC84-12),IF(OR(AC84&lt;12,AC84=24),"am","pm"),"-",IF(AD84&lt;=12,AD84,AD84-12),IF(OR(AD84&lt;12,AD84=24),"am","pm")),"")</f>
        <v>4pm-6pm</v>
      </c>
      <c r="AO84" t="str">
        <f t="shared" ref="AO84" si="138">IF(P84&gt;0,CONCATENATE(IF(AE84&lt;=12,AE84,AE84-12),IF(OR(AE84&lt;12,AE84=24),"am","pm"),"-",IF(AF84&lt;=12,AF84,AF84-12),IF(OR(AF84&lt;12,AF84=24),"am","pm")),"")</f>
        <v>4pm-6pm</v>
      </c>
      <c r="AP84" t="str">
        <f t="shared" ref="AP84" si="139">IF(R84&gt;0,CONCATENATE(IF(AG84&lt;=12,AG84,AG84-12),IF(OR(AG84&lt;12,AG84=24),"am","pm"),"-",IF(AH84&lt;=12,AH84,AH84-12),IF(OR(AH84&lt;12,AH84=24),"am","pm")),"")</f>
        <v>4pm-6pm</v>
      </c>
      <c r="AQ84" t="str">
        <f t="shared" ref="AQ84" si="140">IF(T84&gt;0,CONCATENATE(IF(AI84&lt;=12,AI84,AI84-12),IF(OR(AI84&lt;12,AI84=24),"am","pm"),"-",IF(AJ84&lt;=12,AJ84,AJ84-12),IF(OR(AJ84&lt;12,AJ84=24),"am","pm")),"")</f>
        <v/>
      </c>
      <c r="AS84" t="s">
        <v>295</v>
      </c>
      <c r="AU84" t="s">
        <v>28</v>
      </c>
      <c r="AV84" s="3" t="s">
        <v>306</v>
      </c>
      <c r="AW84" s="3" t="s">
        <v>307</v>
      </c>
      <c r="AX84" s="4" t="str">
        <f t="shared" ref="AX84" si="141"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"Infinite Monkey Theorem",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Glasses of Wine", 'link':"", 'pricing':"med",   'phone-number': "", 'address': "234 N College Ave #3a, Fort Collins, CO 80524", 'other-amenities': ['outdoor','','medium'], 'has-drink':true, 'has-food':false},</v>
      </c>
      <c r="AY84" t="str">
        <f t="shared" ref="AY84" si="142">IF(AS84&gt;0,"&lt;img src=@img/outdoor.png@&gt;","")</f>
        <v>&lt;img src=@img/outdoor.png@&gt;</v>
      </c>
      <c r="AZ84" t="str">
        <f t="shared" ref="AZ84" si="143">IF(AT84&gt;0,"&lt;img src=@img/pets.png@&gt;","")</f>
        <v/>
      </c>
      <c r="BA84" t="str">
        <f t="shared" ref="BA84" si="144">IF(AU84="hard","&lt;img src=@img/hard.png@&gt;",IF(AU84="medium","&lt;img src=@img/medium.png@&gt;",IF(AU84="easy","&lt;img src=@img/easy.png@&gt;","")))</f>
        <v>&lt;img src=@img/medium.png@&gt;</v>
      </c>
      <c r="BB84" t="str">
        <f t="shared" ref="BB84" si="145">IF(AV84="true","&lt;img src=@img/drinkicon.png@&gt;","")</f>
        <v>&lt;img src=@img/drinkicon.png@&gt;</v>
      </c>
      <c r="BC84" t="str">
        <f t="shared" ref="BC84" si="146">IF(AW84="true","&lt;img src=@img/foodicon.png@&gt;","")</f>
        <v/>
      </c>
      <c r="BD84" t="str">
        <f t="shared" ref="BD84" si="147">CONCATENATE(AY84,AZ84,BA84,BB84,BC84,BK84)</f>
        <v>&lt;img src=@img/outdoor.png@&gt;&lt;img src=@img/medium.png@&gt;&lt;img src=@img/drinkicon.png@&gt;</v>
      </c>
      <c r="BE84" t="str">
        <f t="shared" ref="BE84" si="148">CONCATENATE(IF(AS84&gt;0,"outdoor ",""),IF(AT84&gt;0,"pet ",""),IF(AV84="true","drink ",""),IF(AW84="true","food ",""),AU84," ",E84," ",C84,IF(BJ84=TRUE," kid",""))</f>
        <v>outdoor drink medium med old</v>
      </c>
      <c r="BF84" t="str">
        <f t="shared" ref="BF84" si="149">IF(C84="old","Old Town",IF(C84="campus","Near Campus",IF(C84="sfoco","South Foco",IF(C84="nfoco","North Foco",IF(C84="midtown","Midtown",IF(C84="cwest","Campus West",IF(C84="efoco","East FoCo",IF(C84="windsor","Windsor",""))))))))</f>
        <v>Old Town</v>
      </c>
      <c r="BG84" s="15">
        <v>40.589858</v>
      </c>
      <c r="BH84">
        <v>-105.076443</v>
      </c>
      <c r="BI84" t="str">
        <f t="shared" si="110"/>
        <v>[40.589858,-105.076443],</v>
      </c>
      <c r="BK84" t="str">
        <f t="shared" ref="BK84" si="150">IF(BJ84&gt;0,"&lt;img src=@img/kidicon.png@&gt;","")</f>
        <v/>
      </c>
    </row>
    <row r="85" spans="2:64" ht="21" customHeight="1" x14ac:dyDescent="0.25">
      <c r="B85" t="s">
        <v>195</v>
      </c>
      <c r="C85" t="s">
        <v>429</v>
      </c>
      <c r="D85" t="s">
        <v>271</v>
      </c>
      <c r="E85" t="s">
        <v>431</v>
      </c>
      <c r="G85" t="s">
        <v>196</v>
      </c>
      <c r="W85" t="str">
        <f t="shared" si="89"/>
        <v/>
      </c>
      <c r="X85" t="str">
        <f t="shared" si="90"/>
        <v/>
      </c>
      <c r="Y85" t="str">
        <f t="shared" si="91"/>
        <v/>
      </c>
      <c r="Z85" t="str">
        <f t="shared" si="92"/>
        <v/>
      </c>
      <c r="AA85" t="str">
        <f t="shared" si="93"/>
        <v/>
      </c>
      <c r="AB85" t="str">
        <f t="shared" si="94"/>
        <v/>
      </c>
      <c r="AC85" t="str">
        <f t="shared" si="95"/>
        <v/>
      </c>
      <c r="AD85" t="str">
        <f t="shared" si="96"/>
        <v/>
      </c>
      <c r="AE85" t="str">
        <f t="shared" si="118"/>
        <v/>
      </c>
      <c r="AF85" t="str">
        <f t="shared" si="119"/>
        <v/>
      </c>
      <c r="AG85" t="str">
        <f t="shared" si="97"/>
        <v/>
      </c>
      <c r="AH85" t="str">
        <f t="shared" si="98"/>
        <v/>
      </c>
      <c r="AI85" t="str">
        <f t="shared" si="99"/>
        <v/>
      </c>
      <c r="AJ85" t="str">
        <f t="shared" si="100"/>
        <v/>
      </c>
      <c r="AK85" t="str">
        <f t="shared" si="111"/>
        <v/>
      </c>
      <c r="AL85" t="str">
        <f t="shared" si="112"/>
        <v/>
      </c>
      <c r="AM85" t="str">
        <f t="shared" si="113"/>
        <v/>
      </c>
      <c r="AN85" t="str">
        <f t="shared" si="114"/>
        <v/>
      </c>
      <c r="AO85" t="str">
        <f t="shared" si="115"/>
        <v/>
      </c>
      <c r="AP85" t="str">
        <f t="shared" si="116"/>
        <v/>
      </c>
      <c r="AQ85" t="str">
        <f t="shared" si="117"/>
        <v/>
      </c>
      <c r="AR85" s="2" t="s">
        <v>348</v>
      </c>
      <c r="AU85" t="s">
        <v>299</v>
      </c>
      <c r="AV85" s="3" t="s">
        <v>307</v>
      </c>
      <c r="AW85" s="3" t="s">
        <v>307</v>
      </c>
      <c r="AX85" s="4" t="str">
        <f t="shared" si="101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5" t="str">
        <f t="shared" si="102"/>
        <v/>
      </c>
      <c r="AZ85" t="str">
        <f t="shared" si="103"/>
        <v/>
      </c>
      <c r="BA85" t="str">
        <f t="shared" si="104"/>
        <v>&lt;img src=@img/easy.png@&gt;</v>
      </c>
      <c r="BB85" t="str">
        <f t="shared" si="105"/>
        <v/>
      </c>
      <c r="BC85" t="str">
        <f t="shared" si="106"/>
        <v/>
      </c>
      <c r="BD85" t="str">
        <f t="shared" si="107"/>
        <v>&lt;img src=@img/easy.png@&gt;</v>
      </c>
      <c r="BE85" t="str">
        <f t="shared" si="108"/>
        <v>easy med cwest</v>
      </c>
      <c r="BF85" t="str">
        <f t="shared" si="109"/>
        <v>Campus West</v>
      </c>
      <c r="BG85">
        <v>40.554659000000001</v>
      </c>
      <c r="BH85">
        <v>-105.11657700000001</v>
      </c>
      <c r="BI85" t="str">
        <f t="shared" si="110"/>
        <v>[40.554659,-105.116577],</v>
      </c>
      <c r="BK85" t="str">
        <f t="shared" si="120"/>
        <v/>
      </c>
    </row>
    <row r="86" spans="2:64" ht="21" customHeight="1" x14ac:dyDescent="0.25">
      <c r="B86" t="s">
        <v>24</v>
      </c>
      <c r="C86" t="s">
        <v>309</v>
      </c>
      <c r="D86" t="s">
        <v>135</v>
      </c>
      <c r="E86" t="s">
        <v>431</v>
      </c>
      <c r="G86" s="1" t="s">
        <v>136</v>
      </c>
      <c r="H86">
        <v>1500</v>
      </c>
      <c r="I86">
        <v>1900</v>
      </c>
      <c r="J86">
        <v>1500</v>
      </c>
      <c r="K86">
        <v>1900</v>
      </c>
      <c r="L86">
        <v>1500</v>
      </c>
      <c r="M86">
        <v>1900</v>
      </c>
      <c r="N86">
        <v>1500</v>
      </c>
      <c r="O86">
        <v>1900</v>
      </c>
      <c r="P86">
        <v>1500</v>
      </c>
      <c r="Q86">
        <v>1900</v>
      </c>
      <c r="R86">
        <v>1500</v>
      </c>
      <c r="S86">
        <v>1900</v>
      </c>
      <c r="T86">
        <v>1500</v>
      </c>
      <c r="U86">
        <v>1900</v>
      </c>
      <c r="V86" t="s">
        <v>494</v>
      </c>
      <c r="W86">
        <f t="shared" si="89"/>
        <v>15</v>
      </c>
      <c r="X86">
        <f t="shared" si="90"/>
        <v>19</v>
      </c>
      <c r="Y86">
        <f t="shared" si="91"/>
        <v>15</v>
      </c>
      <c r="Z86">
        <f t="shared" si="92"/>
        <v>19</v>
      </c>
      <c r="AA86">
        <f t="shared" si="93"/>
        <v>15</v>
      </c>
      <c r="AB86">
        <f t="shared" si="94"/>
        <v>19</v>
      </c>
      <c r="AC86">
        <f t="shared" si="95"/>
        <v>15</v>
      </c>
      <c r="AD86">
        <f t="shared" si="96"/>
        <v>19</v>
      </c>
      <c r="AE86">
        <f t="shared" si="118"/>
        <v>15</v>
      </c>
      <c r="AF86">
        <f t="shared" si="119"/>
        <v>19</v>
      </c>
      <c r="AG86">
        <f t="shared" si="97"/>
        <v>15</v>
      </c>
      <c r="AH86">
        <f t="shared" si="98"/>
        <v>19</v>
      </c>
      <c r="AI86">
        <f t="shared" si="99"/>
        <v>15</v>
      </c>
      <c r="AJ86">
        <f t="shared" si="100"/>
        <v>19</v>
      </c>
      <c r="AK86" t="str">
        <f t="shared" si="111"/>
        <v>3pm-7pm</v>
      </c>
      <c r="AL86" t="str">
        <f t="shared" si="112"/>
        <v>3pm-7pm</v>
      </c>
      <c r="AM86" t="str">
        <f t="shared" si="113"/>
        <v>3pm-7pm</v>
      </c>
      <c r="AN86" t="str">
        <f t="shared" si="114"/>
        <v>3pm-7pm</v>
      </c>
      <c r="AO86" t="str">
        <f t="shared" si="115"/>
        <v>3pm-7pm</v>
      </c>
      <c r="AP86" t="str">
        <f t="shared" si="116"/>
        <v>3pm-7pm</v>
      </c>
      <c r="AQ86" t="str">
        <f t="shared" si="117"/>
        <v>3pm-7pm</v>
      </c>
      <c r="AR86" s="2" t="s">
        <v>332</v>
      </c>
      <c r="AU86" t="s">
        <v>299</v>
      </c>
      <c r="AV86" s="3" t="s">
        <v>306</v>
      </c>
      <c r="AW86" s="3" t="s">
        <v>307</v>
      </c>
      <c r="AX86" s="4" t="str">
        <f t="shared" si="101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6" t="str">
        <f t="shared" si="102"/>
        <v/>
      </c>
      <c r="AZ86" t="str">
        <f t="shared" si="103"/>
        <v/>
      </c>
      <c r="BA86" t="str">
        <f t="shared" si="104"/>
        <v>&lt;img src=@img/easy.png@&gt;</v>
      </c>
      <c r="BB86" t="str">
        <f t="shared" si="105"/>
        <v>&lt;img src=@img/drinkicon.png@&gt;</v>
      </c>
      <c r="BC86" t="str">
        <f t="shared" si="106"/>
        <v/>
      </c>
      <c r="BD86" t="str">
        <f t="shared" si="107"/>
        <v>&lt;img src=@img/easy.png@&gt;&lt;img src=@img/drinkicon.png@&gt;&lt;img src=@img/kidicon.png@&gt;</v>
      </c>
      <c r="BE86" t="str">
        <f t="shared" si="108"/>
        <v>drink easy med midtown kid</v>
      </c>
      <c r="BF86" t="str">
        <f t="shared" si="109"/>
        <v>Midtown</v>
      </c>
      <c r="BG86">
        <v>40.551048999999999</v>
      </c>
      <c r="BH86">
        <v>-105.05831000000001</v>
      </c>
      <c r="BI86" t="str">
        <f t="shared" si="110"/>
        <v>[40.551049,-105.05831],</v>
      </c>
      <c r="BJ86" t="b">
        <v>1</v>
      </c>
      <c r="BK86" t="str">
        <f t="shared" si="120"/>
        <v>&lt;img src=@img/kidicon.png@&gt;</v>
      </c>
      <c r="BL86" t="s">
        <v>441</v>
      </c>
    </row>
    <row r="87" spans="2:64" ht="21" customHeight="1" x14ac:dyDescent="0.25">
      <c r="B87" t="s">
        <v>669</v>
      </c>
      <c r="C87" t="s">
        <v>428</v>
      </c>
      <c r="E87" t="s">
        <v>431</v>
      </c>
      <c r="G87" t="s">
        <v>690</v>
      </c>
      <c r="W87" t="str">
        <f t="shared" si="89"/>
        <v/>
      </c>
      <c r="X87" t="str">
        <f t="shared" si="90"/>
        <v/>
      </c>
      <c r="Y87" t="str">
        <f t="shared" si="91"/>
        <v/>
      </c>
      <c r="Z87" t="str">
        <f t="shared" si="92"/>
        <v/>
      </c>
      <c r="AA87" t="str">
        <f t="shared" si="93"/>
        <v/>
      </c>
      <c r="AB87" t="str">
        <f t="shared" si="94"/>
        <v/>
      </c>
      <c r="AC87" t="str">
        <f t="shared" si="95"/>
        <v/>
      </c>
      <c r="AD87" t="str">
        <f t="shared" si="96"/>
        <v/>
      </c>
      <c r="AE87" t="str">
        <f t="shared" si="118"/>
        <v/>
      </c>
      <c r="AF87" t="str">
        <f t="shared" si="119"/>
        <v/>
      </c>
      <c r="AG87" t="str">
        <f t="shared" si="97"/>
        <v/>
      </c>
      <c r="AH87" t="str">
        <f t="shared" si="98"/>
        <v/>
      </c>
      <c r="AI87" t="str">
        <f t="shared" si="99"/>
        <v/>
      </c>
      <c r="AJ87" t="str">
        <f t="shared" si="100"/>
        <v/>
      </c>
      <c r="AK87" t="str">
        <f t="shared" si="111"/>
        <v/>
      </c>
      <c r="AL87" t="str">
        <f t="shared" si="112"/>
        <v/>
      </c>
      <c r="AM87" t="str">
        <f t="shared" si="113"/>
        <v/>
      </c>
      <c r="AN87" t="str">
        <f t="shared" si="114"/>
        <v/>
      </c>
      <c r="AO87" t="str">
        <f t="shared" si="115"/>
        <v/>
      </c>
      <c r="AP87" t="str">
        <f t="shared" si="116"/>
        <v/>
      </c>
      <c r="AQ87" t="str">
        <f t="shared" si="117"/>
        <v/>
      </c>
      <c r="AU87" t="s">
        <v>299</v>
      </c>
      <c r="AV87" s="3" t="s">
        <v>307</v>
      </c>
      <c r="AW87" s="3" t="s">
        <v>307</v>
      </c>
      <c r="AX87" s="4" t="str">
        <f t="shared" si="101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7" t="str">
        <f t="shared" si="102"/>
        <v/>
      </c>
      <c r="AZ87" t="str">
        <f t="shared" si="103"/>
        <v/>
      </c>
      <c r="BA87" t="str">
        <f t="shared" si="104"/>
        <v>&lt;img src=@img/easy.png@&gt;</v>
      </c>
      <c r="BB87" t="str">
        <f t="shared" si="105"/>
        <v/>
      </c>
      <c r="BC87" t="str">
        <f t="shared" si="106"/>
        <v/>
      </c>
      <c r="BD87" t="str">
        <f t="shared" si="107"/>
        <v>&lt;img src=@img/easy.png@&gt;</v>
      </c>
      <c r="BE87" t="str">
        <f t="shared" si="108"/>
        <v>easy med sfoco</v>
      </c>
      <c r="BF87" t="str">
        <f t="shared" si="109"/>
        <v>South Foco</v>
      </c>
      <c r="BG87">
        <v>40.531500000000001</v>
      </c>
      <c r="BH87">
        <v>-105.11593999999999</v>
      </c>
      <c r="BI87" t="str">
        <f t="shared" si="110"/>
        <v>[40.5315,-105.11594],</v>
      </c>
    </row>
    <row r="88" spans="2:64" ht="21" customHeight="1" x14ac:dyDescent="0.25">
      <c r="B88" t="s">
        <v>597</v>
      </c>
      <c r="C88" t="s">
        <v>429</v>
      </c>
      <c r="G88" s="7" t="s">
        <v>598</v>
      </c>
      <c r="H88">
        <v>1100</v>
      </c>
      <c r="I88">
        <v>1300</v>
      </c>
      <c r="J88">
        <v>1100</v>
      </c>
      <c r="K88">
        <v>1300</v>
      </c>
      <c r="L88">
        <v>1100</v>
      </c>
      <c r="M88">
        <v>1300</v>
      </c>
      <c r="N88">
        <v>1100</v>
      </c>
      <c r="O88">
        <v>1300</v>
      </c>
      <c r="P88">
        <v>1100</v>
      </c>
      <c r="Q88">
        <v>1300</v>
      </c>
      <c r="R88">
        <v>1100</v>
      </c>
      <c r="S88">
        <v>1300</v>
      </c>
      <c r="T88">
        <v>1100</v>
      </c>
      <c r="U88">
        <v>1300</v>
      </c>
      <c r="V88" t="s">
        <v>599</v>
      </c>
      <c r="W88">
        <f t="shared" si="89"/>
        <v>11</v>
      </c>
      <c r="X88">
        <f t="shared" si="90"/>
        <v>13</v>
      </c>
      <c r="Y88">
        <f t="shared" si="91"/>
        <v>11</v>
      </c>
      <c r="Z88">
        <f t="shared" si="92"/>
        <v>13</v>
      </c>
      <c r="AA88">
        <f t="shared" si="93"/>
        <v>11</v>
      </c>
      <c r="AB88">
        <f t="shared" si="94"/>
        <v>13</v>
      </c>
      <c r="AC88">
        <f t="shared" si="95"/>
        <v>11</v>
      </c>
      <c r="AD88">
        <f t="shared" si="96"/>
        <v>13</v>
      </c>
      <c r="AE88">
        <f t="shared" si="118"/>
        <v>11</v>
      </c>
      <c r="AF88">
        <f t="shared" si="119"/>
        <v>13</v>
      </c>
      <c r="AG88">
        <f t="shared" si="97"/>
        <v>11</v>
      </c>
      <c r="AH88">
        <f t="shared" si="98"/>
        <v>13</v>
      </c>
      <c r="AI88">
        <f t="shared" si="99"/>
        <v>11</v>
      </c>
      <c r="AJ88">
        <f t="shared" si="100"/>
        <v>13</v>
      </c>
      <c r="AK88" t="str">
        <f t="shared" si="111"/>
        <v>11am-1pm</v>
      </c>
      <c r="AL88" t="str">
        <f t="shared" si="112"/>
        <v>11am-1pm</v>
      </c>
      <c r="AM88" t="str">
        <f t="shared" si="113"/>
        <v>11am-1pm</v>
      </c>
      <c r="AN88" t="str">
        <f t="shared" si="114"/>
        <v>11am-1pm</v>
      </c>
      <c r="AO88" t="str">
        <f t="shared" si="115"/>
        <v>11am-1pm</v>
      </c>
      <c r="AP88" t="str">
        <f t="shared" si="116"/>
        <v>11am-1pm</v>
      </c>
      <c r="AQ88" t="str">
        <f t="shared" si="117"/>
        <v>11am-1pm</v>
      </c>
      <c r="AR88" t="s">
        <v>600</v>
      </c>
      <c r="AS88" t="s">
        <v>295</v>
      </c>
      <c r="AU88" t="s">
        <v>28</v>
      </c>
      <c r="AV88" t="b">
        <v>1</v>
      </c>
      <c r="AW88" t="b">
        <v>1</v>
      </c>
      <c r="AX88" s="4" t="str">
        <f t="shared" si="101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8" t="str">
        <f t="shared" si="102"/>
        <v>&lt;img src=@img/outdoor.png@&gt;</v>
      </c>
      <c r="AZ88" t="str">
        <f t="shared" si="103"/>
        <v/>
      </c>
      <c r="BA88" t="str">
        <f t="shared" si="104"/>
        <v>&lt;img src=@img/medium.png@&gt;</v>
      </c>
      <c r="BB88" t="str">
        <f t="shared" si="105"/>
        <v/>
      </c>
      <c r="BC88" t="str">
        <f t="shared" si="106"/>
        <v/>
      </c>
      <c r="BD88" t="str">
        <f t="shared" si="107"/>
        <v>&lt;img src=@img/outdoor.png@&gt;&lt;img src=@img/medium.png@&gt;</v>
      </c>
      <c r="BE88" t="str">
        <f t="shared" si="108"/>
        <v>outdoor medium  cwest</v>
      </c>
      <c r="BF88" t="str">
        <f t="shared" si="109"/>
        <v>Campus West</v>
      </c>
      <c r="BG88">
        <v>40.574280000000002</v>
      </c>
      <c r="BH88">
        <v>-105.09835</v>
      </c>
      <c r="BI88" t="str">
        <f t="shared" si="110"/>
        <v>[40.57428,-105.09835],</v>
      </c>
    </row>
    <row r="89" spans="2:64" ht="21" customHeight="1" x14ac:dyDescent="0.25">
      <c r="B89" t="s">
        <v>92</v>
      </c>
      <c r="C89" t="s">
        <v>426</v>
      </c>
      <c r="D89" t="s">
        <v>93</v>
      </c>
      <c r="E89" t="s">
        <v>35</v>
      </c>
      <c r="G89" s="1" t="s">
        <v>94</v>
      </c>
      <c r="H89">
        <v>1600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T89">
        <v>1600</v>
      </c>
      <c r="U89">
        <v>1800</v>
      </c>
      <c r="V89" t="s">
        <v>245</v>
      </c>
      <c r="W89">
        <f t="shared" si="89"/>
        <v>16</v>
      </c>
      <c r="X89">
        <f t="shared" si="90"/>
        <v>18</v>
      </c>
      <c r="Y89">
        <f t="shared" si="91"/>
        <v>16</v>
      </c>
      <c r="Z89">
        <f t="shared" si="92"/>
        <v>18</v>
      </c>
      <c r="AA89">
        <f t="shared" si="93"/>
        <v>16</v>
      </c>
      <c r="AB89">
        <f t="shared" si="94"/>
        <v>18</v>
      </c>
      <c r="AC89">
        <f t="shared" si="95"/>
        <v>16</v>
      </c>
      <c r="AD89">
        <f t="shared" si="96"/>
        <v>18</v>
      </c>
      <c r="AE89">
        <f t="shared" si="118"/>
        <v>16</v>
      </c>
      <c r="AF89">
        <f t="shared" si="119"/>
        <v>18</v>
      </c>
      <c r="AG89">
        <f t="shared" si="97"/>
        <v>16</v>
      </c>
      <c r="AH89">
        <f t="shared" si="98"/>
        <v>18</v>
      </c>
      <c r="AI89">
        <f t="shared" si="99"/>
        <v>16</v>
      </c>
      <c r="AJ89">
        <f t="shared" si="100"/>
        <v>18</v>
      </c>
      <c r="AK89" t="str">
        <f t="shared" si="111"/>
        <v>4pm-6pm</v>
      </c>
      <c r="AL89" t="str">
        <f t="shared" si="112"/>
        <v>4pm-6pm</v>
      </c>
      <c r="AM89" t="str">
        <f t="shared" si="113"/>
        <v>4pm-6pm</v>
      </c>
      <c r="AN89" t="str">
        <f t="shared" si="114"/>
        <v>4pm-6pm</v>
      </c>
      <c r="AO89" t="str">
        <f t="shared" si="115"/>
        <v>4pm-6pm</v>
      </c>
      <c r="AP89" t="str">
        <f t="shared" si="116"/>
        <v>4pm-6pm</v>
      </c>
      <c r="AQ89" t="str">
        <f t="shared" si="117"/>
        <v>4pm-6pm</v>
      </c>
      <c r="AR89" s="6" t="s">
        <v>244</v>
      </c>
      <c r="AS89" t="s">
        <v>295</v>
      </c>
      <c r="AU89" t="s">
        <v>298</v>
      </c>
      <c r="AV89" s="3" t="s">
        <v>306</v>
      </c>
      <c r="AW89" s="3" t="s">
        <v>306</v>
      </c>
      <c r="AX89" s="4" t="str">
        <f t="shared" si="101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9" t="str">
        <f t="shared" si="102"/>
        <v>&lt;img src=@img/outdoor.png@&gt;</v>
      </c>
      <c r="AZ89" t="str">
        <f t="shared" si="103"/>
        <v/>
      </c>
      <c r="BA89" t="str">
        <f t="shared" si="104"/>
        <v>&lt;img src=@img/hard.png@&gt;</v>
      </c>
      <c r="BB89" t="str">
        <f t="shared" si="105"/>
        <v>&lt;img src=@img/drinkicon.png@&gt;</v>
      </c>
      <c r="BC89" t="str">
        <f t="shared" si="106"/>
        <v>&lt;img src=@img/foodicon.png@&gt;</v>
      </c>
      <c r="BD89" t="str">
        <f t="shared" si="107"/>
        <v>&lt;img src=@img/outdoor.png@&gt;&lt;img src=@img/hard.png@&gt;&lt;img src=@img/drinkicon.png@&gt;&lt;img src=@img/foodicon.png@&gt;</v>
      </c>
      <c r="BE89" t="str">
        <f t="shared" si="108"/>
        <v>outdoor drink food hard high old</v>
      </c>
      <c r="BF89" t="str">
        <f t="shared" si="109"/>
        <v>Old Town</v>
      </c>
      <c r="BG89">
        <v>40.587825000000002</v>
      </c>
      <c r="BH89">
        <v>-105.077479</v>
      </c>
      <c r="BI89" t="str">
        <f t="shared" si="110"/>
        <v>[40.587825,-105.077479],</v>
      </c>
      <c r="BK89" t="str">
        <f>IF(BJ89&gt;0,"&lt;img src=@img/kidicon.png@&gt;","")</f>
        <v/>
      </c>
    </row>
    <row r="90" spans="2:64" ht="21" customHeight="1" x14ac:dyDescent="0.25">
      <c r="B90" t="s">
        <v>33</v>
      </c>
      <c r="C90" t="s">
        <v>426</v>
      </c>
      <c r="D90" t="s">
        <v>34</v>
      </c>
      <c r="E90" t="s">
        <v>35</v>
      </c>
      <c r="G90" s="1" t="s">
        <v>36</v>
      </c>
      <c r="H90">
        <v>1500</v>
      </c>
      <c r="I90">
        <v>1800</v>
      </c>
      <c r="J90">
        <v>1500</v>
      </c>
      <c r="K90">
        <v>1800</v>
      </c>
      <c r="L90">
        <v>1500</v>
      </c>
      <c r="M90">
        <v>1800</v>
      </c>
      <c r="N90">
        <v>1500</v>
      </c>
      <c r="O90">
        <v>1800</v>
      </c>
      <c r="P90">
        <v>1500</v>
      </c>
      <c r="Q90">
        <v>1800</v>
      </c>
      <c r="R90">
        <v>1500</v>
      </c>
      <c r="S90">
        <v>1800</v>
      </c>
      <c r="T90">
        <v>1500</v>
      </c>
      <c r="U90">
        <v>1800</v>
      </c>
      <c r="V90" t="s">
        <v>495</v>
      </c>
      <c r="W90">
        <f t="shared" si="89"/>
        <v>15</v>
      </c>
      <c r="X90">
        <f t="shared" si="90"/>
        <v>18</v>
      </c>
      <c r="Y90">
        <f t="shared" si="91"/>
        <v>15</v>
      </c>
      <c r="Z90">
        <f t="shared" si="92"/>
        <v>18</v>
      </c>
      <c r="AA90">
        <f t="shared" si="93"/>
        <v>15</v>
      </c>
      <c r="AB90">
        <f t="shared" si="94"/>
        <v>18</v>
      </c>
      <c r="AC90">
        <f t="shared" si="95"/>
        <v>15</v>
      </c>
      <c r="AD90">
        <f t="shared" si="96"/>
        <v>18</v>
      </c>
      <c r="AE90">
        <f t="shared" si="118"/>
        <v>15</v>
      </c>
      <c r="AF90">
        <f t="shared" si="119"/>
        <v>18</v>
      </c>
      <c r="AG90">
        <f t="shared" si="97"/>
        <v>15</v>
      </c>
      <c r="AH90">
        <f t="shared" si="98"/>
        <v>18</v>
      </c>
      <c r="AI90">
        <f t="shared" si="99"/>
        <v>15</v>
      </c>
      <c r="AJ90">
        <f t="shared" si="100"/>
        <v>18</v>
      </c>
      <c r="AK90" t="str">
        <f t="shared" si="111"/>
        <v>3pm-6pm</v>
      </c>
      <c r="AL90" t="str">
        <f t="shared" si="112"/>
        <v>3pm-6pm</v>
      </c>
      <c r="AM90" t="str">
        <f t="shared" si="113"/>
        <v>3pm-6pm</v>
      </c>
      <c r="AN90" t="str">
        <f t="shared" si="114"/>
        <v>3pm-6pm</v>
      </c>
      <c r="AO90" t="str">
        <f t="shared" si="115"/>
        <v>3pm-6pm</v>
      </c>
      <c r="AP90" t="str">
        <f t="shared" si="116"/>
        <v>3pm-6pm</v>
      </c>
      <c r="AQ90" t="str">
        <f t="shared" si="117"/>
        <v>3pm-6pm</v>
      </c>
      <c r="AR90" t="s">
        <v>232</v>
      </c>
      <c r="AS90" t="s">
        <v>295</v>
      </c>
      <c r="AU90" t="s">
        <v>298</v>
      </c>
      <c r="AV90" s="3" t="s">
        <v>306</v>
      </c>
      <c r="AW90" s="3" t="s">
        <v>307</v>
      </c>
      <c r="AX90" s="4" t="str">
        <f t="shared" si="101"/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90" t="str">
        <f t="shared" si="102"/>
        <v>&lt;img src=@img/outdoor.png@&gt;</v>
      </c>
      <c r="AZ90" t="str">
        <f t="shared" si="103"/>
        <v/>
      </c>
      <c r="BA90" t="str">
        <f t="shared" si="104"/>
        <v>&lt;img src=@img/hard.png@&gt;</v>
      </c>
      <c r="BB90" t="str">
        <f t="shared" si="105"/>
        <v>&lt;img src=@img/drinkicon.png@&gt;</v>
      </c>
      <c r="BC90" t="str">
        <f t="shared" si="106"/>
        <v/>
      </c>
      <c r="BD90" t="str">
        <f t="shared" si="107"/>
        <v>&lt;img src=@img/outdoor.png@&gt;&lt;img src=@img/hard.png@&gt;&lt;img src=@img/drinkicon.png@&gt;</v>
      </c>
      <c r="BE90" t="str">
        <f t="shared" si="108"/>
        <v>outdoor drink hard high old</v>
      </c>
      <c r="BF90" t="str">
        <f t="shared" si="109"/>
        <v>Old Town</v>
      </c>
      <c r="BG90">
        <v>40.585365000000003</v>
      </c>
      <c r="BH90">
        <v>-105.078164</v>
      </c>
      <c r="BI90" t="str">
        <f t="shared" si="110"/>
        <v>[40.585365,-105.078164],</v>
      </c>
      <c r="BK90" t="str">
        <f>IF(BJ90&gt;0,"&lt;img src=@img/kidicon.png@&gt;","")</f>
        <v/>
      </c>
    </row>
    <row r="91" spans="2:64" ht="21" customHeight="1" x14ac:dyDescent="0.25">
      <c r="B91" t="s">
        <v>115</v>
      </c>
      <c r="C91" t="s">
        <v>426</v>
      </c>
      <c r="D91" t="s">
        <v>116</v>
      </c>
      <c r="E91" t="s">
        <v>431</v>
      </c>
      <c r="G91" s="1" t="s">
        <v>117</v>
      </c>
      <c r="V91" t="s">
        <v>496</v>
      </c>
      <c r="W91" t="str">
        <f t="shared" si="89"/>
        <v/>
      </c>
      <c r="X91" t="str">
        <f t="shared" si="90"/>
        <v/>
      </c>
      <c r="Y91" t="str">
        <f t="shared" si="91"/>
        <v/>
      </c>
      <c r="Z91" t="str">
        <f t="shared" si="92"/>
        <v/>
      </c>
      <c r="AA91" t="str">
        <f t="shared" si="93"/>
        <v/>
      </c>
      <c r="AB91" t="str">
        <f t="shared" si="94"/>
        <v/>
      </c>
      <c r="AC91" t="str">
        <f t="shared" si="95"/>
        <v/>
      </c>
      <c r="AD91" t="str">
        <f t="shared" si="96"/>
        <v/>
      </c>
      <c r="AE91" t="str">
        <f t="shared" si="118"/>
        <v/>
      </c>
      <c r="AF91" t="str">
        <f t="shared" si="119"/>
        <v/>
      </c>
      <c r="AG91" t="str">
        <f t="shared" si="97"/>
        <v/>
      </c>
      <c r="AH91" t="str">
        <f t="shared" si="98"/>
        <v/>
      </c>
      <c r="AI91" t="str">
        <f t="shared" si="99"/>
        <v/>
      </c>
      <c r="AJ91" t="str">
        <f t="shared" si="100"/>
        <v/>
      </c>
      <c r="AK91" t="str">
        <f t="shared" si="111"/>
        <v/>
      </c>
      <c r="AL91" t="str">
        <f t="shared" si="112"/>
        <v/>
      </c>
      <c r="AM91" t="str">
        <f t="shared" si="113"/>
        <v/>
      </c>
      <c r="AN91" t="str">
        <f t="shared" si="114"/>
        <v/>
      </c>
      <c r="AO91" t="str">
        <f t="shared" si="115"/>
        <v/>
      </c>
      <c r="AP91" t="str">
        <f t="shared" si="116"/>
        <v/>
      </c>
      <c r="AQ91" t="str">
        <f t="shared" si="117"/>
        <v/>
      </c>
      <c r="AR91" s="2" t="s">
        <v>326</v>
      </c>
      <c r="AS91" t="s">
        <v>295</v>
      </c>
      <c r="AU91" t="s">
        <v>28</v>
      </c>
      <c r="AV91" s="3" t="s">
        <v>306</v>
      </c>
      <c r="AW91" s="3" t="s">
        <v>306</v>
      </c>
      <c r="AX91" s="4" t="str">
        <f t="shared" si="101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91" t="str">
        <f t="shared" si="102"/>
        <v>&lt;img src=@img/outdoor.png@&gt;</v>
      </c>
      <c r="AZ91" t="str">
        <f t="shared" si="103"/>
        <v/>
      </c>
      <c r="BA91" t="str">
        <f t="shared" si="104"/>
        <v>&lt;img src=@img/medium.png@&gt;</v>
      </c>
      <c r="BB91" t="str">
        <f t="shared" si="105"/>
        <v>&lt;img src=@img/drinkicon.png@&gt;</v>
      </c>
      <c r="BC91" t="str">
        <f t="shared" si="106"/>
        <v>&lt;img src=@img/foodicon.png@&gt;</v>
      </c>
      <c r="BD91" t="str">
        <f t="shared" si="107"/>
        <v>&lt;img src=@img/outdoor.png@&gt;&lt;img src=@img/medium.png@&gt;&lt;img src=@img/drinkicon.png@&gt;&lt;img src=@img/foodicon.png@&gt;</v>
      </c>
      <c r="BE91" t="str">
        <f t="shared" si="108"/>
        <v>outdoor drink food medium med old</v>
      </c>
      <c r="BF91" t="str">
        <f t="shared" si="109"/>
        <v>Old Town</v>
      </c>
      <c r="BG91">
        <v>40.584425000000003</v>
      </c>
      <c r="BH91">
        <v>-105.076705</v>
      </c>
      <c r="BI91" t="str">
        <f t="shared" si="110"/>
        <v>[40.584425,-105.076705],</v>
      </c>
      <c r="BK91" t="str">
        <f>IF(BJ91&gt;0,"&lt;img src=@img/kidicon.png@&gt;","")</f>
        <v/>
      </c>
    </row>
    <row r="92" spans="2:64" ht="21" customHeight="1" x14ac:dyDescent="0.25">
      <c r="B92" t="s">
        <v>717</v>
      </c>
      <c r="C92" t="s">
        <v>309</v>
      </c>
      <c r="E92" t="s">
        <v>431</v>
      </c>
      <c r="G92" s="7" t="s">
        <v>718</v>
      </c>
      <c r="AK92" t="str">
        <f t="shared" si="111"/>
        <v/>
      </c>
      <c r="AL92" t="str">
        <f t="shared" si="112"/>
        <v/>
      </c>
      <c r="AM92" t="str">
        <f t="shared" si="113"/>
        <v/>
      </c>
      <c r="AN92" t="str">
        <f t="shared" si="114"/>
        <v/>
      </c>
      <c r="AO92" t="str">
        <f t="shared" si="115"/>
        <v/>
      </c>
      <c r="AP92" t="str">
        <f t="shared" si="116"/>
        <v/>
      </c>
      <c r="AQ92" t="str">
        <f t="shared" si="117"/>
        <v/>
      </c>
      <c r="AR92" s="2" t="s">
        <v>719</v>
      </c>
      <c r="AS92" t="s">
        <v>295</v>
      </c>
      <c r="AU92" t="s">
        <v>28</v>
      </c>
      <c r="AV92" s="3" t="s">
        <v>307</v>
      </c>
      <c r="AW92" s="3" t="s">
        <v>307</v>
      </c>
      <c r="AX92" s="4" t="str">
        <f t="shared" si="101"/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2" t="str">
        <f t="shared" si="102"/>
        <v>&lt;img src=@img/outdoor.png@&gt;</v>
      </c>
      <c r="AZ92" t="str">
        <f t="shared" si="103"/>
        <v/>
      </c>
      <c r="BA92" t="str">
        <f t="shared" si="104"/>
        <v>&lt;img src=@img/medium.png@&gt;</v>
      </c>
      <c r="BB92" t="str">
        <f t="shared" si="105"/>
        <v/>
      </c>
      <c r="BC92" t="str">
        <f t="shared" si="106"/>
        <v/>
      </c>
      <c r="BD92" t="str">
        <f t="shared" si="107"/>
        <v>&lt;img src=@img/outdoor.png@&gt;&lt;img src=@img/medium.png@&gt;</v>
      </c>
      <c r="BE92" t="str">
        <f t="shared" si="108"/>
        <v>outdoor medium med midtown</v>
      </c>
      <c r="BF92" t="str">
        <f t="shared" si="109"/>
        <v>Midtown</v>
      </c>
      <c r="BG92">
        <v>40.562046000000002</v>
      </c>
      <c r="BH92">
        <v>-105.03800099999999</v>
      </c>
      <c r="BI92" t="str">
        <f t="shared" si="110"/>
        <v>[40.562046,-105.038001],</v>
      </c>
    </row>
    <row r="93" spans="2:64" ht="21" customHeight="1" x14ac:dyDescent="0.25">
      <c r="B93" t="s">
        <v>131</v>
      </c>
      <c r="C93" t="s">
        <v>429</v>
      </c>
      <c r="D93" t="s">
        <v>132</v>
      </c>
      <c r="E93" t="s">
        <v>54</v>
      </c>
      <c r="G93" s="1" t="s">
        <v>133</v>
      </c>
      <c r="W93" t="str">
        <f t="shared" ref="W93:W122" si="151">IF(H93&gt;0,H93/100,"")</f>
        <v/>
      </c>
      <c r="X93" t="str">
        <f t="shared" ref="X93:X122" si="152">IF(I93&gt;0,I93/100,"")</f>
        <v/>
      </c>
      <c r="Y93" t="str">
        <f t="shared" ref="Y93:Y122" si="153">IF(J93&gt;0,J93/100,"")</f>
        <v/>
      </c>
      <c r="Z93" t="str">
        <f t="shared" ref="Z93:Z122" si="154">IF(K93&gt;0,K93/100,"")</f>
        <v/>
      </c>
      <c r="AA93" t="str">
        <f t="shared" ref="AA93:AA122" si="155">IF(L93&gt;0,L93/100,"")</f>
        <v/>
      </c>
      <c r="AB93" t="str">
        <f t="shared" ref="AB93:AB122" si="156">IF(M93&gt;0,M93/100,"")</f>
        <v/>
      </c>
      <c r="AC93" t="str">
        <f t="shared" ref="AC93:AC122" si="157">IF(N93&gt;0,N93/100,"")</f>
        <v/>
      </c>
      <c r="AD93" t="str">
        <f t="shared" ref="AD93:AD122" si="158">IF(O93&gt;0,O93/100,"")</f>
        <v/>
      </c>
      <c r="AE93" t="str">
        <f t="shared" ref="AE93:AE122" si="159">IF(P93&gt;0,P93/100,"")</f>
        <v/>
      </c>
      <c r="AF93" t="str">
        <f t="shared" ref="AF93:AF122" si="160">IF(Q93&gt;0,Q93/100,"")</f>
        <v/>
      </c>
      <c r="AG93" t="str">
        <f t="shared" ref="AG93:AG122" si="161">IF(R93&gt;0,R93/100,"")</f>
        <v/>
      </c>
      <c r="AH93" t="str">
        <f t="shared" ref="AH93:AH122" si="162">IF(S93&gt;0,S93/100,"")</f>
        <v/>
      </c>
      <c r="AI93" t="str">
        <f t="shared" ref="AI93:AI122" si="163">IF(T93&gt;0,T93/100,"")</f>
        <v/>
      </c>
      <c r="AJ93" t="str">
        <f t="shared" ref="AJ93:AJ122" si="164">IF(U93&gt;0,U93/100,"")</f>
        <v/>
      </c>
      <c r="AK93" t="str">
        <f t="shared" si="111"/>
        <v/>
      </c>
      <c r="AL93" t="str">
        <f t="shared" si="112"/>
        <v/>
      </c>
      <c r="AM93" t="str">
        <f t="shared" si="113"/>
        <v/>
      </c>
      <c r="AN93" t="str">
        <f t="shared" si="114"/>
        <v/>
      </c>
      <c r="AO93" t="str">
        <f t="shared" si="115"/>
        <v/>
      </c>
      <c r="AP93" t="str">
        <f t="shared" si="116"/>
        <v/>
      </c>
      <c r="AQ93" t="str">
        <f t="shared" si="117"/>
        <v/>
      </c>
      <c r="AR93" s="2" t="s">
        <v>330</v>
      </c>
      <c r="AU93" t="s">
        <v>28</v>
      </c>
      <c r="AV93" s="3" t="s">
        <v>307</v>
      </c>
      <c r="AW93" s="3" t="s">
        <v>307</v>
      </c>
      <c r="AX93" s="4" t="str">
        <f t="shared" si="101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3" t="str">
        <f t="shared" si="102"/>
        <v/>
      </c>
      <c r="AZ93" t="str">
        <f t="shared" si="103"/>
        <v/>
      </c>
      <c r="BA93" t="str">
        <f t="shared" si="104"/>
        <v>&lt;img src=@img/medium.png@&gt;</v>
      </c>
      <c r="BB93" t="str">
        <f t="shared" si="105"/>
        <v/>
      </c>
      <c r="BC93" t="str">
        <f t="shared" si="106"/>
        <v/>
      </c>
      <c r="BD93" t="str">
        <f t="shared" si="107"/>
        <v>&lt;img src=@img/medium.png@&gt;</v>
      </c>
      <c r="BE93" t="str">
        <f t="shared" si="108"/>
        <v>medium low cwest</v>
      </c>
      <c r="BF93" t="str">
        <f t="shared" si="109"/>
        <v>Campus West</v>
      </c>
      <c r="BG93">
        <v>40.574174999999997</v>
      </c>
      <c r="BH93">
        <v>-105.097887</v>
      </c>
      <c r="BI93" t="str">
        <f t="shared" si="110"/>
        <v>[40.574175,-105.097887],</v>
      </c>
      <c r="BK93" t="str">
        <f>IF(BJ93&gt;0,"&lt;img src=@img/kidicon.png@&gt;","")</f>
        <v/>
      </c>
    </row>
    <row r="94" spans="2:64" ht="21" customHeight="1" x14ac:dyDescent="0.25">
      <c r="B94" t="s">
        <v>785</v>
      </c>
      <c r="C94" t="s">
        <v>429</v>
      </c>
      <c r="E94" t="s">
        <v>54</v>
      </c>
      <c r="G94" s="1" t="s">
        <v>787</v>
      </c>
      <c r="J94">
        <v>1100</v>
      </c>
      <c r="K94">
        <v>1400</v>
      </c>
      <c r="L94">
        <v>1100</v>
      </c>
      <c r="M94">
        <v>1400</v>
      </c>
      <c r="N94">
        <v>1100</v>
      </c>
      <c r="O94">
        <v>1400</v>
      </c>
      <c r="P94">
        <v>1100</v>
      </c>
      <c r="Q94">
        <v>1400</v>
      </c>
      <c r="R94">
        <v>1100</v>
      </c>
      <c r="S94">
        <v>1400</v>
      </c>
      <c r="V94" t="s">
        <v>786</v>
      </c>
      <c r="W94" t="str">
        <f t="shared" ref="W94" si="165">IF(H94&gt;0,H94/100,"")</f>
        <v/>
      </c>
      <c r="X94" t="str">
        <f t="shared" ref="X94" si="166">IF(I94&gt;0,I94/100,"")</f>
        <v/>
      </c>
      <c r="Y94">
        <f t="shared" ref="Y94" si="167">IF(J94&gt;0,J94/100,"")</f>
        <v>11</v>
      </c>
      <c r="Z94">
        <f t="shared" ref="Z94" si="168">IF(K94&gt;0,K94/100,"")</f>
        <v>14</v>
      </c>
      <c r="AA94">
        <f t="shared" ref="AA94" si="169">IF(L94&gt;0,L94/100,"")</f>
        <v>11</v>
      </c>
      <c r="AB94">
        <f t="shared" ref="AB94" si="170">IF(M94&gt;0,M94/100,"")</f>
        <v>14</v>
      </c>
      <c r="AC94">
        <f t="shared" ref="AC94" si="171">IF(N94&gt;0,N94/100,"")</f>
        <v>11</v>
      </c>
      <c r="AD94">
        <f t="shared" ref="AD94" si="172">IF(O94&gt;0,O94/100,"")</f>
        <v>14</v>
      </c>
      <c r="AE94">
        <f t="shared" ref="AE94" si="173">IF(P94&gt;0,P94/100,"")</f>
        <v>11</v>
      </c>
      <c r="AF94">
        <f t="shared" ref="AF94" si="174">IF(Q94&gt;0,Q94/100,"")</f>
        <v>14</v>
      </c>
      <c r="AG94">
        <f t="shared" ref="AG94" si="175">IF(R94&gt;0,R94/100,"")</f>
        <v>11</v>
      </c>
      <c r="AH94">
        <f t="shared" ref="AH94" si="176">IF(S94&gt;0,S94/100,"")</f>
        <v>14</v>
      </c>
      <c r="AI94" t="str">
        <f t="shared" ref="AI94" si="177">IF(T94&gt;0,T94/100,"")</f>
        <v/>
      </c>
      <c r="AJ94" t="str">
        <f t="shared" ref="AJ94" si="178">IF(U94&gt;0,U94/100,"")</f>
        <v/>
      </c>
      <c r="AK94" t="str">
        <f t="shared" si="111"/>
        <v/>
      </c>
      <c r="AL94" t="str">
        <f t="shared" si="112"/>
        <v>11am-2pm</v>
      </c>
      <c r="AM94" t="str">
        <f t="shared" si="113"/>
        <v>11am-2pm</v>
      </c>
      <c r="AN94" t="str">
        <f t="shared" si="114"/>
        <v>11am-2pm</v>
      </c>
      <c r="AO94" t="str">
        <f t="shared" si="115"/>
        <v>11am-2pm</v>
      </c>
      <c r="AP94" t="str">
        <f t="shared" si="116"/>
        <v>11am-2pm</v>
      </c>
      <c r="AQ94" t="str">
        <f t="shared" si="117"/>
        <v/>
      </c>
      <c r="AR94" s="2"/>
      <c r="AU94" t="s">
        <v>299</v>
      </c>
      <c r="AV94" s="3" t="s">
        <v>306</v>
      </c>
      <c r="AW94" s="3" t="s">
        <v>306</v>
      </c>
      <c r="AX94" s="4" t="str">
        <f t="shared" ref="AX94" si="179"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"Justines Pizza",
    'area': "cwest",'hours': {
      'sunday-start':"", 'sunday-end':"", 'monday-start':"1100", 'monday-end':"1400", 'tuesday-start':"1100", 'tuesday-end':"1400", 'wednesday-start':"1100", 'wednesday-end':"1400", 'thursday-start':"1100", 'thursday-end':"1400", 'friday-start':"1100", 'friday-end':"1400", 'saturday-start':"", 'saturday-end':""},  'description': "Mon-Fri (11:00AM TO 2:00 PM) 1 Slice &amp; a Beer&lt;br&gt;&lt;b&gt;Daily Specials&lt;/b&gt;&lt;br&gt;Sunday - A Medium, 2-Topping Pizza and a Pitcher of Beer - All Day $25.00&lt;br&gt;Monday - Wednesday Beer Special- Pints $2.00 - $3.00&lt;br&gt;Tuesday - Buy One Pizza &amp; Get One Pizza of Equal or Lesser Value Half Off&lt;br&gt;Thursday - Specialty Pizzas - All Day 20 Percent Off", 'link':"", 'pricing':"low",   'phone-number': "", 'address': "1015 S. Taft Hill Road Fort Collins", 'other-amenities': ['','','easy'], 'has-drink':true, 'has-food':true},</v>
      </c>
      <c r="AY94" t="str">
        <f t="shared" ref="AY94" si="180">IF(AS94&gt;0,"&lt;img src=@img/outdoor.png@&gt;","")</f>
        <v/>
      </c>
      <c r="AZ94" t="str">
        <f t="shared" ref="AZ94" si="181">IF(AT94&gt;0,"&lt;img src=@img/pets.png@&gt;","")</f>
        <v/>
      </c>
      <c r="BA94" t="str">
        <f t="shared" ref="BA94" si="182">IF(AU94="hard","&lt;img src=@img/hard.png@&gt;",IF(AU94="medium","&lt;img src=@img/medium.png@&gt;",IF(AU94="easy","&lt;img src=@img/easy.png@&gt;","")))</f>
        <v>&lt;img src=@img/easy.png@&gt;</v>
      </c>
      <c r="BB94" t="str">
        <f t="shared" ref="BB94" si="183">IF(AV94="true","&lt;img src=@img/drinkicon.png@&gt;","")</f>
        <v>&lt;img src=@img/drinkicon.png@&gt;</v>
      </c>
      <c r="BC94" t="str">
        <f t="shared" ref="BC94" si="184">IF(AW94="true","&lt;img src=@img/foodicon.png@&gt;","")</f>
        <v>&lt;img src=@img/foodicon.png@&gt;</v>
      </c>
      <c r="BD94" t="str">
        <f t="shared" ref="BD94" si="185">CONCATENATE(AY94,AZ94,BA94,BB94,BC94,BK94)</f>
        <v>&lt;img src=@img/easy.png@&gt;&lt;img src=@img/drinkicon.png@&gt;&lt;img src=@img/foodicon.png@&gt;</v>
      </c>
      <c r="BE94" t="str">
        <f t="shared" ref="BE94" si="186">CONCATENATE(IF(AS94&gt;0,"outdoor ",""),IF(AT94&gt;0,"pet ",""),IF(AV94="true","drink ",""),IF(AW94="true","food ",""),AU94," ",E94," ",C94,IF(BJ94=TRUE," kid",""))</f>
        <v>drink food easy low cwest</v>
      </c>
      <c r="BF94" t="str">
        <f t="shared" ref="BF94" si="187">IF(C94="old","Old Town",IF(C94="campus","Near Campus",IF(C94="sfoco","South Foco",IF(C94="nfoco","North Foco",IF(C94="midtown","Midtown",IF(C94="cwest","Campus West",IF(C94="efoco","East FoCo",IF(C94="windsor","Windsor",""))))))))</f>
        <v>Campus West</v>
      </c>
      <c r="BG94">
        <v>40.573869299999998</v>
      </c>
      <c r="BH94">
        <v>-105.1169419</v>
      </c>
      <c r="BI94" t="str">
        <f t="shared" si="110"/>
        <v>[40.5738693,-105.1169419],</v>
      </c>
    </row>
    <row r="95" spans="2:64" ht="21" customHeight="1" x14ac:dyDescent="0.25">
      <c r="B95" t="s">
        <v>95</v>
      </c>
      <c r="C95" t="s">
        <v>429</v>
      </c>
      <c r="D95" t="s">
        <v>96</v>
      </c>
      <c r="E95" t="s">
        <v>54</v>
      </c>
      <c r="G95" s="1" t="s">
        <v>97</v>
      </c>
      <c r="W95" t="str">
        <f t="shared" si="151"/>
        <v/>
      </c>
      <c r="X95" t="str">
        <f t="shared" si="152"/>
        <v/>
      </c>
      <c r="Y95" t="str">
        <f t="shared" si="153"/>
        <v/>
      </c>
      <c r="Z95" t="str">
        <f t="shared" si="154"/>
        <v/>
      </c>
      <c r="AA95" t="str">
        <f t="shared" si="155"/>
        <v/>
      </c>
      <c r="AB95" t="str">
        <f t="shared" si="156"/>
        <v/>
      </c>
      <c r="AC95" t="str">
        <f t="shared" si="157"/>
        <v/>
      </c>
      <c r="AD95" t="str">
        <f t="shared" si="158"/>
        <v/>
      </c>
      <c r="AE95" t="str">
        <f t="shared" si="159"/>
        <v/>
      </c>
      <c r="AF95" t="str">
        <f t="shared" si="160"/>
        <v/>
      </c>
      <c r="AG95" t="str">
        <f t="shared" si="161"/>
        <v/>
      </c>
      <c r="AH95" t="str">
        <f t="shared" si="162"/>
        <v/>
      </c>
      <c r="AI95" t="str">
        <f t="shared" si="163"/>
        <v/>
      </c>
      <c r="AJ95" t="str">
        <f t="shared" si="164"/>
        <v/>
      </c>
      <c r="AK95" t="str">
        <f t="shared" si="111"/>
        <v/>
      </c>
      <c r="AL95" t="str">
        <f t="shared" si="112"/>
        <v/>
      </c>
      <c r="AM95" t="str">
        <f t="shared" si="113"/>
        <v/>
      </c>
      <c r="AN95" t="str">
        <f t="shared" si="114"/>
        <v/>
      </c>
      <c r="AO95" t="str">
        <f t="shared" si="115"/>
        <v/>
      </c>
      <c r="AP95" t="str">
        <f t="shared" si="116"/>
        <v/>
      </c>
      <c r="AQ95" t="str">
        <f t="shared" si="117"/>
        <v/>
      </c>
      <c r="AR95" s="2" t="s">
        <v>318</v>
      </c>
      <c r="AU95" t="s">
        <v>299</v>
      </c>
      <c r="AV95" s="3" t="s">
        <v>307</v>
      </c>
      <c r="AW95" s="3" t="s">
        <v>307</v>
      </c>
      <c r="AX95" s="4" t="str">
        <f t="shared" si="101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5" t="str">
        <f t="shared" si="102"/>
        <v/>
      </c>
      <c r="AZ95" t="str">
        <f t="shared" si="103"/>
        <v/>
      </c>
      <c r="BA95" t="str">
        <f t="shared" si="104"/>
        <v>&lt;img src=@img/easy.png@&gt;</v>
      </c>
      <c r="BB95" t="str">
        <f t="shared" si="105"/>
        <v/>
      </c>
      <c r="BC95" t="str">
        <f t="shared" si="106"/>
        <v/>
      </c>
      <c r="BD95" t="str">
        <f t="shared" si="107"/>
        <v>&lt;img src=@img/easy.png@&gt;</v>
      </c>
      <c r="BE95" t="str">
        <f t="shared" si="108"/>
        <v>easy low cwest</v>
      </c>
      <c r="BF95" t="str">
        <f t="shared" si="109"/>
        <v>Campus West</v>
      </c>
      <c r="BG95">
        <v>40.575012999999998</v>
      </c>
      <c r="BH95">
        <v>-105.097076</v>
      </c>
      <c r="BI95" t="str">
        <f t="shared" si="110"/>
        <v>[40.575013,-105.097076],</v>
      </c>
      <c r="BK95" t="str">
        <f>IF(BJ95&gt;0,"&lt;img src=@img/kidicon.png@&gt;","")</f>
        <v/>
      </c>
    </row>
    <row r="96" spans="2:64" ht="21" customHeight="1" x14ac:dyDescent="0.25">
      <c r="B96" t="s">
        <v>546</v>
      </c>
      <c r="C96" t="s">
        <v>428</v>
      </c>
      <c r="D96" t="s">
        <v>53</v>
      </c>
      <c r="E96" t="s">
        <v>431</v>
      </c>
      <c r="G96" s="1" t="s">
        <v>547</v>
      </c>
      <c r="H96">
        <v>1600</v>
      </c>
      <c r="I96">
        <v>1800</v>
      </c>
      <c r="J96">
        <v>1600</v>
      </c>
      <c r="K96">
        <v>1800</v>
      </c>
      <c r="L96">
        <v>1600</v>
      </c>
      <c r="M96">
        <v>1800</v>
      </c>
      <c r="N96">
        <v>1600</v>
      </c>
      <c r="O96">
        <v>1800</v>
      </c>
      <c r="P96">
        <v>1600</v>
      </c>
      <c r="Q96">
        <v>1800</v>
      </c>
      <c r="R96">
        <v>1600</v>
      </c>
      <c r="S96">
        <v>1800</v>
      </c>
      <c r="T96">
        <v>1600</v>
      </c>
      <c r="U96">
        <v>1800</v>
      </c>
      <c r="V96" t="s">
        <v>548</v>
      </c>
      <c r="W96">
        <f t="shared" si="151"/>
        <v>16</v>
      </c>
      <c r="X96">
        <f t="shared" si="152"/>
        <v>18</v>
      </c>
      <c r="Y96">
        <f t="shared" si="153"/>
        <v>16</v>
      </c>
      <c r="Z96">
        <f t="shared" si="154"/>
        <v>18</v>
      </c>
      <c r="AA96">
        <f t="shared" si="155"/>
        <v>16</v>
      </c>
      <c r="AB96">
        <f t="shared" si="156"/>
        <v>18</v>
      </c>
      <c r="AC96">
        <f t="shared" si="157"/>
        <v>16</v>
      </c>
      <c r="AD96">
        <f t="shared" si="158"/>
        <v>18</v>
      </c>
      <c r="AE96">
        <f t="shared" si="159"/>
        <v>16</v>
      </c>
      <c r="AF96">
        <f t="shared" si="160"/>
        <v>18</v>
      </c>
      <c r="AG96">
        <f t="shared" si="161"/>
        <v>16</v>
      </c>
      <c r="AH96">
        <f t="shared" si="162"/>
        <v>18</v>
      </c>
      <c r="AI96">
        <f t="shared" si="163"/>
        <v>16</v>
      </c>
      <c r="AJ96">
        <f t="shared" si="164"/>
        <v>18</v>
      </c>
      <c r="AK96" t="str">
        <f t="shared" si="111"/>
        <v>4pm-6pm</v>
      </c>
      <c r="AL96" t="str">
        <f t="shared" si="112"/>
        <v>4pm-6pm</v>
      </c>
      <c r="AM96" t="str">
        <f t="shared" si="113"/>
        <v>4pm-6pm</v>
      </c>
      <c r="AN96" t="str">
        <f t="shared" si="114"/>
        <v>4pm-6pm</v>
      </c>
      <c r="AO96" t="str">
        <f t="shared" si="115"/>
        <v>4pm-6pm</v>
      </c>
      <c r="AP96" t="str">
        <f t="shared" si="116"/>
        <v>4pm-6pm</v>
      </c>
      <c r="AQ96" t="str">
        <f t="shared" si="117"/>
        <v>4pm-6pm</v>
      </c>
      <c r="AR96" s="2" t="s">
        <v>549</v>
      </c>
      <c r="AS96" t="s">
        <v>295</v>
      </c>
      <c r="AU96" t="s">
        <v>299</v>
      </c>
      <c r="AV96" s="3" t="s">
        <v>306</v>
      </c>
      <c r="AW96" s="3" t="s">
        <v>306</v>
      </c>
      <c r="AX96" s="4" t="str">
        <f t="shared" si="101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6" t="str">
        <f t="shared" si="102"/>
        <v>&lt;img src=@img/outdoor.png@&gt;</v>
      </c>
      <c r="AZ96" t="str">
        <f t="shared" si="103"/>
        <v/>
      </c>
      <c r="BA96" t="str">
        <f t="shared" si="104"/>
        <v>&lt;img src=@img/easy.png@&gt;</v>
      </c>
      <c r="BB96" t="str">
        <f t="shared" si="105"/>
        <v>&lt;img src=@img/drinkicon.png@&gt;</v>
      </c>
      <c r="BC96" t="str">
        <f t="shared" si="106"/>
        <v>&lt;img src=@img/foodicon.png@&gt;</v>
      </c>
      <c r="BD96" t="str">
        <f t="shared" si="107"/>
        <v>&lt;img src=@img/outdoor.png@&gt;&lt;img src=@img/easy.png@&gt;&lt;img src=@img/drinkicon.png@&gt;&lt;img src=@img/foodicon.png@&gt;</v>
      </c>
      <c r="BE96" t="str">
        <f t="shared" si="108"/>
        <v>outdoor drink food easy med sfoco</v>
      </c>
      <c r="BF96" t="str">
        <f t="shared" si="109"/>
        <v>South Foco</v>
      </c>
      <c r="BG96">
        <v>40.523159999999997</v>
      </c>
      <c r="BH96">
        <v>-105.06125</v>
      </c>
      <c r="BI96" t="str">
        <f t="shared" si="110"/>
        <v>[40.52316,-105.06125],</v>
      </c>
      <c r="BK96" t="str">
        <f>IF(BJ96&gt;0,"&lt;img src=@img/kidicon.png@&gt;","")</f>
        <v/>
      </c>
    </row>
    <row r="97" spans="2:64" ht="21" customHeight="1" x14ac:dyDescent="0.25">
      <c r="B97" t="s">
        <v>601</v>
      </c>
      <c r="C97" t="s">
        <v>428</v>
      </c>
      <c r="G97" s="7" t="s">
        <v>602</v>
      </c>
      <c r="H97">
        <v>1500</v>
      </c>
      <c r="I97">
        <v>1800</v>
      </c>
      <c r="J97">
        <v>1500</v>
      </c>
      <c r="K97">
        <v>1800</v>
      </c>
      <c r="L97">
        <v>1500</v>
      </c>
      <c r="M97">
        <v>1800</v>
      </c>
      <c r="N97">
        <v>1500</v>
      </c>
      <c r="O97">
        <v>1800</v>
      </c>
      <c r="P97">
        <v>1500</v>
      </c>
      <c r="Q97">
        <v>1800</v>
      </c>
      <c r="R97">
        <v>1500</v>
      </c>
      <c r="S97">
        <v>1800</v>
      </c>
      <c r="T97">
        <v>1500</v>
      </c>
      <c r="U97">
        <v>1800</v>
      </c>
      <c r="V97" t="s">
        <v>603</v>
      </c>
      <c r="W97">
        <f t="shared" si="151"/>
        <v>15</v>
      </c>
      <c r="X97">
        <f t="shared" si="152"/>
        <v>18</v>
      </c>
      <c r="Y97">
        <f t="shared" si="153"/>
        <v>15</v>
      </c>
      <c r="Z97">
        <f t="shared" si="154"/>
        <v>18</v>
      </c>
      <c r="AA97">
        <f t="shared" si="155"/>
        <v>15</v>
      </c>
      <c r="AB97">
        <f t="shared" si="156"/>
        <v>18</v>
      </c>
      <c r="AC97">
        <f t="shared" si="157"/>
        <v>15</v>
      </c>
      <c r="AD97">
        <f t="shared" si="158"/>
        <v>18</v>
      </c>
      <c r="AE97">
        <f t="shared" si="159"/>
        <v>15</v>
      </c>
      <c r="AF97">
        <f t="shared" si="160"/>
        <v>18</v>
      </c>
      <c r="AG97">
        <f t="shared" si="161"/>
        <v>15</v>
      </c>
      <c r="AH97">
        <f t="shared" si="162"/>
        <v>18</v>
      </c>
      <c r="AI97">
        <f t="shared" si="163"/>
        <v>15</v>
      </c>
      <c r="AJ97">
        <f t="shared" si="164"/>
        <v>18</v>
      </c>
      <c r="AK97" t="str">
        <f t="shared" si="111"/>
        <v>3pm-6pm</v>
      </c>
      <c r="AL97" t="str">
        <f t="shared" si="112"/>
        <v>3pm-6pm</v>
      </c>
      <c r="AM97" t="str">
        <f t="shared" si="113"/>
        <v>3pm-6pm</v>
      </c>
      <c r="AN97" t="str">
        <f t="shared" si="114"/>
        <v>3pm-6pm</v>
      </c>
      <c r="AO97" t="str">
        <f t="shared" si="115"/>
        <v>3pm-6pm</v>
      </c>
      <c r="AP97" t="str">
        <f t="shared" si="116"/>
        <v>3pm-6pm</v>
      </c>
      <c r="AQ97" t="str">
        <f t="shared" si="117"/>
        <v>3pm-6pm</v>
      </c>
      <c r="AR97" s="12" t="s">
        <v>604</v>
      </c>
      <c r="AU97" t="s">
        <v>28</v>
      </c>
      <c r="AV97" t="b">
        <v>1</v>
      </c>
      <c r="AW97" t="b">
        <v>1</v>
      </c>
      <c r="AX97" s="4" t="str">
        <f t="shared" si="101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7" t="str">
        <f t="shared" si="102"/>
        <v/>
      </c>
      <c r="AZ97" t="str">
        <f t="shared" si="103"/>
        <v/>
      </c>
      <c r="BA97" t="str">
        <f t="shared" si="104"/>
        <v>&lt;img src=@img/medium.png@&gt;</v>
      </c>
      <c r="BB97" t="str">
        <f t="shared" si="105"/>
        <v/>
      </c>
      <c r="BC97" t="str">
        <f t="shared" si="106"/>
        <v/>
      </c>
      <c r="BD97" t="str">
        <f t="shared" si="107"/>
        <v>&lt;img src=@img/medium.png@&gt;</v>
      </c>
      <c r="BE97" t="str">
        <f t="shared" si="108"/>
        <v>medium  sfoco</v>
      </c>
      <c r="BF97" t="str">
        <f t="shared" si="109"/>
        <v>South Foco</v>
      </c>
      <c r="BG97">
        <v>40.52366</v>
      </c>
      <c r="BH97">
        <v>-105.03402</v>
      </c>
      <c r="BI97" t="str">
        <f t="shared" si="110"/>
        <v>[40.52366,-105.03402],</v>
      </c>
    </row>
    <row r="98" spans="2:64" ht="21" customHeight="1" x14ac:dyDescent="0.25">
      <c r="B98" t="s">
        <v>376</v>
      </c>
      <c r="C98" t="s">
        <v>309</v>
      </c>
      <c r="D98" t="s">
        <v>377</v>
      </c>
      <c r="E98" t="s">
        <v>431</v>
      </c>
      <c r="G98" s="7" t="s">
        <v>392</v>
      </c>
      <c r="J98">
        <v>1600</v>
      </c>
      <c r="K98">
        <v>1900</v>
      </c>
      <c r="L98">
        <v>1600</v>
      </c>
      <c r="M98">
        <v>1900</v>
      </c>
      <c r="N98">
        <v>1600</v>
      </c>
      <c r="O98">
        <v>1900</v>
      </c>
      <c r="P98">
        <v>1600</v>
      </c>
      <c r="Q98">
        <v>1900</v>
      </c>
      <c r="R98">
        <v>1600</v>
      </c>
      <c r="S98">
        <v>1900</v>
      </c>
      <c r="V98" t="s">
        <v>497</v>
      </c>
      <c r="W98" t="str">
        <f t="shared" si="151"/>
        <v/>
      </c>
      <c r="X98" t="str">
        <f t="shared" si="152"/>
        <v/>
      </c>
      <c r="Y98">
        <f t="shared" si="153"/>
        <v>16</v>
      </c>
      <c r="Z98">
        <f t="shared" si="154"/>
        <v>19</v>
      </c>
      <c r="AA98">
        <f t="shared" si="155"/>
        <v>16</v>
      </c>
      <c r="AB98">
        <f t="shared" si="156"/>
        <v>19</v>
      </c>
      <c r="AC98">
        <f t="shared" si="157"/>
        <v>16</v>
      </c>
      <c r="AD98">
        <f t="shared" si="158"/>
        <v>19</v>
      </c>
      <c r="AE98">
        <f t="shared" si="159"/>
        <v>16</v>
      </c>
      <c r="AF98">
        <f t="shared" si="160"/>
        <v>19</v>
      </c>
      <c r="AG98">
        <f t="shared" si="161"/>
        <v>16</v>
      </c>
      <c r="AH98">
        <f t="shared" si="162"/>
        <v>19</v>
      </c>
      <c r="AI98" t="str">
        <f t="shared" si="163"/>
        <v/>
      </c>
      <c r="AJ98" t="str">
        <f t="shared" si="164"/>
        <v/>
      </c>
      <c r="AK98" t="str">
        <f t="shared" si="111"/>
        <v/>
      </c>
      <c r="AL98" t="str">
        <f t="shared" si="112"/>
        <v>4pm-7pm</v>
      </c>
      <c r="AM98" t="str">
        <f t="shared" si="113"/>
        <v>4pm-7pm</v>
      </c>
      <c r="AN98" t="str">
        <f t="shared" si="114"/>
        <v>4pm-7pm</v>
      </c>
      <c r="AO98" t="str">
        <f t="shared" si="115"/>
        <v>4pm-7pm</v>
      </c>
      <c r="AP98" t="str">
        <f t="shared" si="116"/>
        <v>4pm-7pm</v>
      </c>
      <c r="AQ98" t="str">
        <f t="shared" si="117"/>
        <v/>
      </c>
      <c r="AR98" t="s">
        <v>383</v>
      </c>
      <c r="AU98" t="s">
        <v>299</v>
      </c>
      <c r="AV98" s="3" t="s">
        <v>306</v>
      </c>
      <c r="AW98" s="3" t="s">
        <v>306</v>
      </c>
      <c r="AX98" s="4" t="str">
        <f t="shared" si="101"/>
        <v>{
    'name': "Longhorn Steakhouse",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8" t="str">
        <f t="shared" si="102"/>
        <v/>
      </c>
      <c r="AZ98" t="str">
        <f t="shared" si="103"/>
        <v/>
      </c>
      <c r="BA98" t="str">
        <f t="shared" si="104"/>
        <v>&lt;img src=@img/easy.png@&gt;</v>
      </c>
      <c r="BB98" t="str">
        <f t="shared" si="105"/>
        <v>&lt;img src=@img/drinkicon.png@&gt;</v>
      </c>
      <c r="BC98" t="str">
        <f t="shared" si="106"/>
        <v>&lt;img src=@img/foodicon.png@&gt;</v>
      </c>
      <c r="BD98" t="str">
        <f t="shared" si="107"/>
        <v>&lt;img src=@img/easy.png@&gt;&lt;img src=@img/drinkicon.png@&gt;&lt;img src=@img/foodicon.png@&gt;</v>
      </c>
      <c r="BE98" t="str">
        <f t="shared" si="108"/>
        <v>drink food easy med midtown</v>
      </c>
      <c r="BF98" t="str">
        <f t="shared" si="109"/>
        <v>Midtown</v>
      </c>
      <c r="BG98">
        <v>40.540550000000003</v>
      </c>
      <c r="BH98">
        <v>-105.07642800000001</v>
      </c>
      <c r="BI98" t="str">
        <f t="shared" si="110"/>
        <v>[40.54055,-105.076428],</v>
      </c>
      <c r="BK98" t="str">
        <f>IF(BJ98&gt;0,"&lt;img src=@img/kidicon.png@&gt;","")</f>
        <v/>
      </c>
    </row>
    <row r="99" spans="2:64" ht="21" customHeight="1" x14ac:dyDescent="0.25">
      <c r="B99" t="s">
        <v>197</v>
      </c>
      <c r="C99" t="s">
        <v>308</v>
      </c>
      <c r="D99" t="s">
        <v>53</v>
      </c>
      <c r="E99" t="s">
        <v>431</v>
      </c>
      <c r="G99" s="1" t="s">
        <v>108</v>
      </c>
      <c r="H99">
        <v>1100</v>
      </c>
      <c r="I99">
        <v>2200</v>
      </c>
      <c r="J99">
        <v>1600</v>
      </c>
      <c r="K99">
        <v>1800</v>
      </c>
      <c r="L99">
        <v>1100</v>
      </c>
      <c r="M99">
        <v>1730</v>
      </c>
      <c r="N99">
        <v>1600</v>
      </c>
      <c r="O99">
        <v>1800</v>
      </c>
      <c r="P99">
        <v>1600</v>
      </c>
      <c r="Q99">
        <v>1800</v>
      </c>
      <c r="R99">
        <v>1600</v>
      </c>
      <c r="S99">
        <v>1800</v>
      </c>
      <c r="T99">
        <v>1600</v>
      </c>
      <c r="U99">
        <v>1800</v>
      </c>
      <c r="V99" t="s">
        <v>498</v>
      </c>
      <c r="W99">
        <f t="shared" si="151"/>
        <v>11</v>
      </c>
      <c r="X99">
        <f t="shared" si="152"/>
        <v>22</v>
      </c>
      <c r="Y99">
        <f t="shared" si="153"/>
        <v>16</v>
      </c>
      <c r="Z99">
        <f t="shared" si="154"/>
        <v>18</v>
      </c>
      <c r="AA99">
        <f t="shared" si="155"/>
        <v>11</v>
      </c>
      <c r="AB99">
        <f t="shared" si="156"/>
        <v>17.3</v>
      </c>
      <c r="AC99">
        <f t="shared" si="157"/>
        <v>16</v>
      </c>
      <c r="AD99">
        <f t="shared" si="158"/>
        <v>18</v>
      </c>
      <c r="AE99">
        <f t="shared" si="159"/>
        <v>16</v>
      </c>
      <c r="AF99">
        <f t="shared" si="160"/>
        <v>18</v>
      </c>
      <c r="AG99">
        <f t="shared" si="161"/>
        <v>16</v>
      </c>
      <c r="AH99">
        <f t="shared" si="162"/>
        <v>18</v>
      </c>
      <c r="AI99">
        <f t="shared" si="163"/>
        <v>16</v>
      </c>
      <c r="AJ99">
        <f t="shared" si="164"/>
        <v>18</v>
      </c>
      <c r="AK99" t="str">
        <f t="shared" si="111"/>
        <v>11am-10pm</v>
      </c>
      <c r="AL99" t="str">
        <f t="shared" si="112"/>
        <v>4pm-6pm</v>
      </c>
      <c r="AM99" t="str">
        <f t="shared" si="113"/>
        <v>11am-5.3pm</v>
      </c>
      <c r="AN99" t="str">
        <f t="shared" si="114"/>
        <v>4pm-6pm</v>
      </c>
      <c r="AO99" t="str">
        <f t="shared" si="115"/>
        <v>4pm-6pm</v>
      </c>
      <c r="AP99" t="str">
        <f t="shared" si="116"/>
        <v>4pm-6pm</v>
      </c>
      <c r="AQ99" t="str">
        <f t="shared" si="117"/>
        <v>4pm-6pm</v>
      </c>
      <c r="AR99" s="2" t="s">
        <v>323</v>
      </c>
      <c r="AS99" t="s">
        <v>295</v>
      </c>
      <c r="AU99" t="s">
        <v>28</v>
      </c>
      <c r="AV99" s="3" t="s">
        <v>306</v>
      </c>
      <c r="AW99" s="3" t="s">
        <v>307</v>
      </c>
      <c r="AX99" s="4" t="str">
        <f t="shared" si="101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9" t="str">
        <f t="shared" si="102"/>
        <v>&lt;img src=@img/outdoor.png@&gt;</v>
      </c>
      <c r="AZ99" t="str">
        <f t="shared" si="103"/>
        <v/>
      </c>
      <c r="BA99" t="str">
        <f t="shared" si="104"/>
        <v>&lt;img src=@img/medium.png@&gt;</v>
      </c>
      <c r="BB99" t="str">
        <f t="shared" si="105"/>
        <v>&lt;img src=@img/drinkicon.png@&gt;</v>
      </c>
      <c r="BC99" t="str">
        <f t="shared" si="106"/>
        <v/>
      </c>
      <c r="BD99" t="str">
        <f t="shared" si="107"/>
        <v>&lt;img src=@img/outdoor.png@&gt;&lt;img src=@img/medium.png@&gt;&lt;img src=@img/drinkicon.png@&gt;</v>
      </c>
      <c r="BE99" t="str">
        <f t="shared" si="108"/>
        <v>outdoor drink medium med campus</v>
      </c>
      <c r="BF99" t="str">
        <f t="shared" si="109"/>
        <v>Near Campus</v>
      </c>
      <c r="BG99">
        <v>40.579048</v>
      </c>
      <c r="BH99">
        <v>-105.07677099999999</v>
      </c>
      <c r="BI99" t="str">
        <f t="shared" si="110"/>
        <v>[40.579048,-105.076771],</v>
      </c>
      <c r="BK99" t="str">
        <f>IF(BJ99&gt;0,"&lt;img src=@img/kidicon.png@&gt;","")</f>
        <v/>
      </c>
    </row>
    <row r="100" spans="2:64" ht="21" customHeight="1" x14ac:dyDescent="0.25">
      <c r="B100" t="s">
        <v>605</v>
      </c>
      <c r="C100" t="s">
        <v>426</v>
      </c>
      <c r="G100" s="7" t="s">
        <v>606</v>
      </c>
      <c r="W100" t="str">
        <f t="shared" si="151"/>
        <v/>
      </c>
      <c r="X100" t="str">
        <f t="shared" si="152"/>
        <v/>
      </c>
      <c r="Y100" t="str">
        <f t="shared" si="153"/>
        <v/>
      </c>
      <c r="Z100" t="str">
        <f t="shared" si="154"/>
        <v/>
      </c>
      <c r="AA100" t="str">
        <f t="shared" si="155"/>
        <v/>
      </c>
      <c r="AB100" t="str">
        <f t="shared" si="156"/>
        <v/>
      </c>
      <c r="AC100" t="str">
        <f t="shared" si="157"/>
        <v/>
      </c>
      <c r="AD100" t="str">
        <f t="shared" si="158"/>
        <v/>
      </c>
      <c r="AE100" t="str">
        <f t="shared" si="159"/>
        <v/>
      </c>
      <c r="AF100" t="str">
        <f t="shared" si="160"/>
        <v/>
      </c>
      <c r="AG100" t="str">
        <f t="shared" si="161"/>
        <v/>
      </c>
      <c r="AH100" t="str">
        <f t="shared" si="162"/>
        <v/>
      </c>
      <c r="AI100" t="str">
        <f t="shared" si="163"/>
        <v/>
      </c>
      <c r="AJ100" t="str">
        <f t="shared" si="164"/>
        <v/>
      </c>
      <c r="AK100" t="str">
        <f t="shared" si="111"/>
        <v/>
      </c>
      <c r="AL100" t="str">
        <f t="shared" si="112"/>
        <v/>
      </c>
      <c r="AM100" t="str">
        <f t="shared" si="113"/>
        <v/>
      </c>
      <c r="AN100" t="str">
        <f t="shared" si="114"/>
        <v/>
      </c>
      <c r="AO100" t="str">
        <f t="shared" si="115"/>
        <v/>
      </c>
      <c r="AP100" t="str">
        <f t="shared" si="116"/>
        <v/>
      </c>
      <c r="AQ100" t="str">
        <f t="shared" si="117"/>
        <v/>
      </c>
      <c r="AR100" s="12" t="s">
        <v>607</v>
      </c>
      <c r="AU100" t="s">
        <v>28</v>
      </c>
      <c r="AV100" t="b">
        <v>0</v>
      </c>
      <c r="AW100" t="b">
        <v>0</v>
      </c>
      <c r="AX100" s="4" t="str">
        <f t="shared" si="101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100" t="str">
        <f t="shared" si="102"/>
        <v/>
      </c>
      <c r="AZ100" t="str">
        <f t="shared" si="103"/>
        <v/>
      </c>
      <c r="BA100" t="str">
        <f t="shared" si="104"/>
        <v>&lt;img src=@img/medium.png@&gt;</v>
      </c>
      <c r="BB100" t="str">
        <f t="shared" si="105"/>
        <v/>
      </c>
      <c r="BC100" t="str">
        <f t="shared" si="106"/>
        <v/>
      </c>
      <c r="BD100" t="str">
        <f t="shared" si="107"/>
        <v>&lt;img src=@img/medium.png@&gt;</v>
      </c>
      <c r="BE100" t="str">
        <f t="shared" si="108"/>
        <v>medium  old</v>
      </c>
      <c r="BF100" t="str">
        <f t="shared" si="109"/>
        <v>Old Town</v>
      </c>
      <c r="BG100">
        <v>40.583100000000002</v>
      </c>
      <c r="BH100">
        <v>-105.08284999999999</v>
      </c>
      <c r="BI100" t="str">
        <f t="shared" si="110"/>
        <v>[40.5831,-105.08285],</v>
      </c>
    </row>
    <row r="101" spans="2:64" ht="21" customHeight="1" x14ac:dyDescent="0.25">
      <c r="B101" t="s">
        <v>282</v>
      </c>
      <c r="C101" t="s">
        <v>426</v>
      </c>
      <c r="D101" t="s">
        <v>283</v>
      </c>
      <c r="E101" t="s">
        <v>431</v>
      </c>
      <c r="G101" s="7" t="s">
        <v>284</v>
      </c>
      <c r="H101">
        <v>1100</v>
      </c>
      <c r="I101">
        <v>2400</v>
      </c>
      <c r="J101">
        <v>1500</v>
      </c>
      <c r="K101">
        <v>1900</v>
      </c>
      <c r="L101">
        <v>1500</v>
      </c>
      <c r="M101">
        <v>1900</v>
      </c>
      <c r="N101">
        <v>1500</v>
      </c>
      <c r="O101">
        <v>1900</v>
      </c>
      <c r="P101">
        <v>1500</v>
      </c>
      <c r="Q101">
        <v>1900</v>
      </c>
      <c r="R101">
        <v>1500</v>
      </c>
      <c r="S101">
        <v>1900</v>
      </c>
      <c r="T101">
        <v>1100</v>
      </c>
      <c r="U101">
        <v>1900</v>
      </c>
      <c r="V101" t="s">
        <v>499</v>
      </c>
      <c r="W101">
        <f t="shared" si="151"/>
        <v>11</v>
      </c>
      <c r="X101">
        <f t="shared" si="152"/>
        <v>24</v>
      </c>
      <c r="Y101">
        <f t="shared" si="153"/>
        <v>15</v>
      </c>
      <c r="Z101">
        <f t="shared" si="154"/>
        <v>19</v>
      </c>
      <c r="AA101">
        <f t="shared" si="155"/>
        <v>15</v>
      </c>
      <c r="AB101">
        <f t="shared" si="156"/>
        <v>19</v>
      </c>
      <c r="AC101">
        <f t="shared" si="157"/>
        <v>15</v>
      </c>
      <c r="AD101">
        <f t="shared" si="158"/>
        <v>19</v>
      </c>
      <c r="AE101">
        <f t="shared" si="159"/>
        <v>15</v>
      </c>
      <c r="AF101">
        <f t="shared" si="160"/>
        <v>19</v>
      </c>
      <c r="AG101">
        <f t="shared" si="161"/>
        <v>15</v>
      </c>
      <c r="AH101">
        <f t="shared" si="162"/>
        <v>19</v>
      </c>
      <c r="AI101">
        <f t="shared" si="163"/>
        <v>11</v>
      </c>
      <c r="AJ101">
        <f t="shared" si="164"/>
        <v>19</v>
      </c>
      <c r="AK101" t="str">
        <f t="shared" si="111"/>
        <v>11am-12am</v>
      </c>
      <c r="AL101" t="str">
        <f t="shared" si="112"/>
        <v>3pm-7pm</v>
      </c>
      <c r="AM101" t="str">
        <f t="shared" si="113"/>
        <v>3pm-7pm</v>
      </c>
      <c r="AN101" t="str">
        <f t="shared" si="114"/>
        <v>3pm-7pm</v>
      </c>
      <c r="AO101" t="str">
        <f t="shared" si="115"/>
        <v>3pm-7pm</v>
      </c>
      <c r="AP101" t="str">
        <f t="shared" si="116"/>
        <v>3pm-7pm</v>
      </c>
      <c r="AQ101" t="str">
        <f t="shared" si="117"/>
        <v>11am-7pm</v>
      </c>
      <c r="AR101" s="2" t="s">
        <v>363</v>
      </c>
      <c r="AU101" t="s">
        <v>298</v>
      </c>
      <c r="AV101" s="3" t="s">
        <v>306</v>
      </c>
      <c r="AW101" s="3" t="s">
        <v>306</v>
      </c>
      <c r="AX101" s="4" t="str">
        <f t="shared" ref="AX101:AX131" si="188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101" t="str">
        <f t="shared" ref="AY101:AY131" si="189">IF(AS101&gt;0,"&lt;img src=@img/outdoor.png@&gt;","")</f>
        <v/>
      </c>
      <c r="AZ101" t="str">
        <f t="shared" ref="AZ101:AZ131" si="190">IF(AT101&gt;0,"&lt;img src=@img/pets.png@&gt;","")</f>
        <v/>
      </c>
      <c r="BA101" t="str">
        <f t="shared" ref="BA101:BA131" si="191">IF(AU101="hard","&lt;img src=@img/hard.png@&gt;",IF(AU101="medium","&lt;img src=@img/medium.png@&gt;",IF(AU101="easy","&lt;img src=@img/easy.png@&gt;","")))</f>
        <v>&lt;img src=@img/hard.png@&gt;</v>
      </c>
      <c r="BB101" t="str">
        <f t="shared" ref="BB101:BB131" si="192">IF(AV101="true","&lt;img src=@img/drinkicon.png@&gt;","")</f>
        <v>&lt;img src=@img/drinkicon.png@&gt;</v>
      </c>
      <c r="BC101" t="str">
        <f t="shared" ref="BC101:BC131" si="193">IF(AW101="true","&lt;img src=@img/foodicon.png@&gt;","")</f>
        <v>&lt;img src=@img/foodicon.png@&gt;</v>
      </c>
      <c r="BD101" t="str">
        <f t="shared" ref="BD101:BD131" si="194">CONCATENATE(AY101,AZ101,BA101,BB101,BC101,BK101)</f>
        <v>&lt;img src=@img/hard.png@&gt;&lt;img src=@img/drinkicon.png@&gt;&lt;img src=@img/foodicon.png@&gt;</v>
      </c>
      <c r="BE101" t="str">
        <f t="shared" ref="BE101:BE131" si="195">CONCATENATE(IF(AS101&gt;0,"outdoor ",""),IF(AT101&gt;0,"pet ",""),IF(AV101="true","drink ",""),IF(AW101="true","food ",""),AU101," ",E101," ",C101,IF(BJ101=TRUE," kid",""))</f>
        <v>drink food hard med old</v>
      </c>
      <c r="BF101" t="str">
        <f t="shared" ref="BF101:BF131" si="196"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>
        <v>40.587446999999997</v>
      </c>
      <c r="BH101">
        <v>-105.07635399999999</v>
      </c>
      <c r="BI101" t="str">
        <f t="shared" ref="BI101:BI131" si="197">CONCATENATE("[",BG101,",",BH101,"],")</f>
        <v>[40.587447,-105.076354],</v>
      </c>
      <c r="BK101" t="str">
        <f>IF(BJ101&gt;0,"&lt;img src=@img/kidicon.png@&gt;","")</f>
        <v/>
      </c>
    </row>
    <row r="102" spans="2:64" ht="21" customHeight="1" x14ac:dyDescent="0.25">
      <c r="B102" t="s">
        <v>608</v>
      </c>
      <c r="C102" t="s">
        <v>426</v>
      </c>
      <c r="G102" s="7" t="s">
        <v>609</v>
      </c>
      <c r="W102" t="str">
        <f t="shared" si="151"/>
        <v/>
      </c>
      <c r="X102" t="str">
        <f t="shared" si="152"/>
        <v/>
      </c>
      <c r="Y102" t="str">
        <f t="shared" si="153"/>
        <v/>
      </c>
      <c r="Z102" t="str">
        <f t="shared" si="154"/>
        <v/>
      </c>
      <c r="AA102" t="str">
        <f t="shared" si="155"/>
        <v/>
      </c>
      <c r="AB102" t="str">
        <f t="shared" si="156"/>
        <v/>
      </c>
      <c r="AC102" t="str">
        <f t="shared" si="157"/>
        <v/>
      </c>
      <c r="AD102" t="str">
        <f t="shared" si="158"/>
        <v/>
      </c>
      <c r="AE102" t="str">
        <f t="shared" si="159"/>
        <v/>
      </c>
      <c r="AF102" t="str">
        <f t="shared" si="160"/>
        <v/>
      </c>
      <c r="AG102" t="str">
        <f t="shared" si="161"/>
        <v/>
      </c>
      <c r="AH102" t="str">
        <f t="shared" si="162"/>
        <v/>
      </c>
      <c r="AI102" t="str">
        <f t="shared" si="163"/>
        <v/>
      </c>
      <c r="AJ102" t="str">
        <f t="shared" si="164"/>
        <v/>
      </c>
      <c r="AK102" t="str">
        <f t="shared" si="111"/>
        <v/>
      </c>
      <c r="AL102" t="str">
        <f t="shared" si="112"/>
        <v/>
      </c>
      <c r="AM102" t="str">
        <f t="shared" si="113"/>
        <v/>
      </c>
      <c r="AN102" t="str">
        <f t="shared" si="114"/>
        <v/>
      </c>
      <c r="AO102" t="str">
        <f t="shared" si="115"/>
        <v/>
      </c>
      <c r="AP102" t="str">
        <f t="shared" si="116"/>
        <v/>
      </c>
      <c r="AQ102" t="str">
        <f t="shared" si="117"/>
        <v/>
      </c>
      <c r="AR102" s="12" t="s">
        <v>610</v>
      </c>
      <c r="AU102" t="s">
        <v>298</v>
      </c>
      <c r="AV102" t="b">
        <v>0</v>
      </c>
      <c r="AW102" t="b">
        <v>0</v>
      </c>
      <c r="AX102" s="4" t="str">
        <f t="shared" si="188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102" t="str">
        <f t="shared" si="189"/>
        <v/>
      </c>
      <c r="AZ102" t="str">
        <f t="shared" si="190"/>
        <v/>
      </c>
      <c r="BA102" t="str">
        <f t="shared" si="191"/>
        <v>&lt;img src=@img/hard.png@&gt;</v>
      </c>
      <c r="BB102" t="str">
        <f t="shared" si="192"/>
        <v/>
      </c>
      <c r="BC102" t="str">
        <f t="shared" si="193"/>
        <v/>
      </c>
      <c r="BD102" t="str">
        <f t="shared" si="194"/>
        <v>&lt;img src=@img/hard.png@&gt;</v>
      </c>
      <c r="BE102" t="str">
        <f t="shared" si="195"/>
        <v>hard  old</v>
      </c>
      <c r="BF102" t="str">
        <f t="shared" si="196"/>
        <v>Old Town</v>
      </c>
      <c r="BG102">
        <v>40.586530000000003</v>
      </c>
      <c r="BH102">
        <v>-105.07751</v>
      </c>
      <c r="BI102" t="str">
        <f t="shared" si="197"/>
        <v>[40.58653,-105.07751],</v>
      </c>
    </row>
    <row r="103" spans="2:64" ht="21" customHeight="1" x14ac:dyDescent="0.25">
      <c r="B103" t="s">
        <v>611</v>
      </c>
      <c r="C103" t="s">
        <v>429</v>
      </c>
      <c r="G103" s="7" t="s">
        <v>612</v>
      </c>
      <c r="W103" t="str">
        <f t="shared" si="151"/>
        <v/>
      </c>
      <c r="X103" t="str">
        <f t="shared" si="152"/>
        <v/>
      </c>
      <c r="Y103" t="str">
        <f t="shared" si="153"/>
        <v/>
      </c>
      <c r="Z103" t="str">
        <f t="shared" si="154"/>
        <v/>
      </c>
      <c r="AA103" t="str">
        <f t="shared" si="155"/>
        <v/>
      </c>
      <c r="AB103" t="str">
        <f t="shared" si="156"/>
        <v/>
      </c>
      <c r="AC103" t="str">
        <f t="shared" si="157"/>
        <v/>
      </c>
      <c r="AD103" t="str">
        <f t="shared" si="158"/>
        <v/>
      </c>
      <c r="AE103" t="str">
        <f t="shared" si="159"/>
        <v/>
      </c>
      <c r="AF103" t="str">
        <f t="shared" si="160"/>
        <v/>
      </c>
      <c r="AG103" t="str">
        <f t="shared" si="161"/>
        <v/>
      </c>
      <c r="AH103" t="str">
        <f t="shared" si="162"/>
        <v/>
      </c>
      <c r="AI103" t="str">
        <f t="shared" si="163"/>
        <v/>
      </c>
      <c r="AJ103" t="str">
        <f t="shared" si="164"/>
        <v/>
      </c>
      <c r="AK103" t="str">
        <f t="shared" si="111"/>
        <v/>
      </c>
      <c r="AL103" t="str">
        <f t="shared" si="112"/>
        <v/>
      </c>
      <c r="AM103" t="str">
        <f t="shared" si="113"/>
        <v/>
      </c>
      <c r="AN103" t="str">
        <f t="shared" si="114"/>
        <v/>
      </c>
      <c r="AO103" t="str">
        <f t="shared" si="115"/>
        <v/>
      </c>
      <c r="AP103" t="str">
        <f t="shared" si="116"/>
        <v/>
      </c>
      <c r="AQ103" t="str">
        <f t="shared" si="117"/>
        <v/>
      </c>
      <c r="AU103" t="s">
        <v>28</v>
      </c>
      <c r="AV103" t="b">
        <v>0</v>
      </c>
      <c r="AW103" t="b">
        <v>0</v>
      </c>
      <c r="AX103" s="4" t="str">
        <f t="shared" si="188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3" t="str">
        <f t="shared" si="189"/>
        <v/>
      </c>
      <c r="AZ103" t="str">
        <f t="shared" si="190"/>
        <v/>
      </c>
      <c r="BA103" t="str">
        <f t="shared" si="191"/>
        <v>&lt;img src=@img/medium.png@&gt;</v>
      </c>
      <c r="BB103" t="str">
        <f t="shared" si="192"/>
        <v/>
      </c>
      <c r="BC103" t="str">
        <f t="shared" si="193"/>
        <v/>
      </c>
      <c r="BD103" t="str">
        <f t="shared" si="194"/>
        <v>&lt;img src=@img/medium.png@&gt;</v>
      </c>
      <c r="BE103" t="str">
        <f t="shared" si="195"/>
        <v>medium  cwest</v>
      </c>
      <c r="BF103" t="str">
        <f t="shared" si="196"/>
        <v>Campus West</v>
      </c>
      <c r="BG103">
        <v>40.58231</v>
      </c>
      <c r="BH103">
        <v>-105.10714</v>
      </c>
      <c r="BI103" t="str">
        <f t="shared" si="197"/>
        <v>[40.58231,-105.10714],</v>
      </c>
    </row>
    <row r="104" spans="2:64" ht="21" customHeight="1" x14ac:dyDescent="0.25">
      <c r="B104" t="s">
        <v>371</v>
      </c>
      <c r="C104" t="s">
        <v>426</v>
      </c>
      <c r="D104" t="s">
        <v>372</v>
      </c>
      <c r="E104" t="s">
        <v>431</v>
      </c>
      <c r="G104" s="7" t="s">
        <v>368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792</v>
      </c>
      <c r="W104" t="str">
        <f t="shared" si="151"/>
        <v/>
      </c>
      <c r="X104" t="str">
        <f t="shared" si="152"/>
        <v/>
      </c>
      <c r="Y104" t="str">
        <f t="shared" si="153"/>
        <v/>
      </c>
      <c r="Z104" t="str">
        <f t="shared" si="154"/>
        <v/>
      </c>
      <c r="AA104">
        <f t="shared" si="155"/>
        <v>16</v>
      </c>
      <c r="AB104">
        <f t="shared" si="156"/>
        <v>18</v>
      </c>
      <c r="AC104">
        <f t="shared" si="157"/>
        <v>16</v>
      </c>
      <c r="AD104">
        <f t="shared" si="158"/>
        <v>18</v>
      </c>
      <c r="AE104">
        <f t="shared" si="159"/>
        <v>16</v>
      </c>
      <c r="AF104">
        <f t="shared" si="160"/>
        <v>18</v>
      </c>
      <c r="AG104">
        <f t="shared" si="161"/>
        <v>16</v>
      </c>
      <c r="AH104">
        <f t="shared" si="162"/>
        <v>18</v>
      </c>
      <c r="AI104">
        <f t="shared" si="163"/>
        <v>16</v>
      </c>
      <c r="AJ104">
        <f t="shared" si="164"/>
        <v>18</v>
      </c>
      <c r="AK104" t="str">
        <f t="shared" si="111"/>
        <v/>
      </c>
      <c r="AL104" t="str">
        <f t="shared" si="112"/>
        <v/>
      </c>
      <c r="AM104" t="str">
        <f t="shared" si="113"/>
        <v>4pm-6pm</v>
      </c>
      <c r="AN104" t="str">
        <f t="shared" si="114"/>
        <v>4pm-6pm</v>
      </c>
      <c r="AO104" t="str">
        <f t="shared" si="115"/>
        <v>4pm-6pm</v>
      </c>
      <c r="AP104" t="str">
        <f t="shared" si="116"/>
        <v>4pm-6pm</v>
      </c>
      <c r="AQ104" t="str">
        <f t="shared" si="117"/>
        <v>4pm-6pm</v>
      </c>
      <c r="AR104" t="s">
        <v>373</v>
      </c>
      <c r="AS104" t="s">
        <v>295</v>
      </c>
      <c r="AU104" t="s">
        <v>28</v>
      </c>
      <c r="AV104" s="3" t="s">
        <v>307</v>
      </c>
      <c r="AW104" s="3" t="s">
        <v>307</v>
      </c>
      <c r="AX104" s="4" t="str">
        <f t="shared" si="188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"Half off beverages in a can.", 'link':"https://magicratlivemusic.com", 'pricing':"med",   'phone-number': "", 'address': "378 Walnut St, Fort Collins, CO 80524", 'other-amenities': ['outdoor','','medium'], 'has-drink':false, 'has-food':false},</v>
      </c>
      <c r="AY104" t="str">
        <f t="shared" si="189"/>
        <v>&lt;img src=@img/outdoor.png@&gt;</v>
      </c>
      <c r="AZ104" t="str">
        <f t="shared" si="190"/>
        <v/>
      </c>
      <c r="BA104" t="str">
        <f t="shared" si="191"/>
        <v>&lt;img src=@img/medium.png@&gt;</v>
      </c>
      <c r="BB104" t="str">
        <f t="shared" si="192"/>
        <v/>
      </c>
      <c r="BC104" t="str">
        <f t="shared" si="193"/>
        <v/>
      </c>
      <c r="BD104" t="str">
        <f t="shared" si="194"/>
        <v>&lt;img src=@img/outdoor.png@&gt;&lt;img src=@img/medium.png@&gt;</v>
      </c>
      <c r="BE104" t="str">
        <f t="shared" si="195"/>
        <v>outdoor medium med old</v>
      </c>
      <c r="BF104" t="str">
        <f t="shared" si="196"/>
        <v>Old Town</v>
      </c>
      <c r="BG104">
        <v>40.587229000000001</v>
      </c>
      <c r="BH104">
        <v>-105.07409699999999</v>
      </c>
      <c r="BI104" t="str">
        <f t="shared" si="197"/>
        <v>[40.587229,-105.074097],</v>
      </c>
      <c r="BK104" t="str">
        <f>IF(BJ104&gt;0,"&lt;img src=@img/kidicon.png@&gt;","")</f>
        <v/>
      </c>
    </row>
    <row r="105" spans="2:64" ht="21" customHeight="1" x14ac:dyDescent="0.25">
      <c r="B105" t="s">
        <v>665</v>
      </c>
      <c r="C105" t="s">
        <v>308</v>
      </c>
      <c r="E105" t="s">
        <v>431</v>
      </c>
      <c r="G105" t="s">
        <v>688</v>
      </c>
      <c r="W105" t="str">
        <f t="shared" si="151"/>
        <v/>
      </c>
      <c r="X105" t="str">
        <f t="shared" si="152"/>
        <v/>
      </c>
      <c r="Y105" t="str">
        <f t="shared" si="153"/>
        <v/>
      </c>
      <c r="Z105" t="str">
        <f t="shared" si="154"/>
        <v/>
      </c>
      <c r="AA105" t="str">
        <f t="shared" si="155"/>
        <v/>
      </c>
      <c r="AB105" t="str">
        <f t="shared" si="156"/>
        <v/>
      </c>
      <c r="AC105" t="str">
        <f t="shared" si="157"/>
        <v/>
      </c>
      <c r="AD105" t="str">
        <f t="shared" si="158"/>
        <v/>
      </c>
      <c r="AE105" t="str">
        <f t="shared" si="159"/>
        <v/>
      </c>
      <c r="AF105" t="str">
        <f t="shared" si="160"/>
        <v/>
      </c>
      <c r="AG105" t="str">
        <f t="shared" si="161"/>
        <v/>
      </c>
      <c r="AH105" t="str">
        <f t="shared" si="162"/>
        <v/>
      </c>
      <c r="AI105" t="str">
        <f t="shared" si="163"/>
        <v/>
      </c>
      <c r="AJ105" t="str">
        <f t="shared" si="164"/>
        <v/>
      </c>
      <c r="AK105" t="str">
        <f t="shared" si="111"/>
        <v/>
      </c>
      <c r="AL105" t="str">
        <f t="shared" si="112"/>
        <v/>
      </c>
      <c r="AM105" t="str">
        <f t="shared" si="113"/>
        <v/>
      </c>
      <c r="AN105" t="str">
        <f t="shared" si="114"/>
        <v/>
      </c>
      <c r="AO105" t="str">
        <f t="shared" si="115"/>
        <v/>
      </c>
      <c r="AP105" t="str">
        <f t="shared" si="116"/>
        <v/>
      </c>
      <c r="AQ105" t="str">
        <f t="shared" si="117"/>
        <v/>
      </c>
      <c r="AR105" t="s">
        <v>709</v>
      </c>
      <c r="AU105" t="s">
        <v>28</v>
      </c>
      <c r="AV105" s="3" t="s">
        <v>307</v>
      </c>
      <c r="AW105" s="3" t="s">
        <v>307</v>
      </c>
      <c r="AX105" s="4" t="str">
        <f t="shared" si="188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5" t="str">
        <f t="shared" si="189"/>
        <v/>
      </c>
      <c r="AZ105" t="str">
        <f t="shared" si="190"/>
        <v/>
      </c>
      <c r="BA105" t="str">
        <f t="shared" si="191"/>
        <v>&lt;img src=@img/medium.png@&gt;</v>
      </c>
      <c r="BB105" t="str">
        <f t="shared" si="192"/>
        <v/>
      </c>
      <c r="BC105" t="str">
        <f t="shared" si="193"/>
        <v/>
      </c>
      <c r="BD105" t="str">
        <f t="shared" si="194"/>
        <v>&lt;img src=@img/medium.png@&gt;</v>
      </c>
      <c r="BE105" t="str">
        <f t="shared" si="195"/>
        <v>medium med campus</v>
      </c>
      <c r="BF105" t="str">
        <f t="shared" si="196"/>
        <v>Near Campus</v>
      </c>
      <c r="BG105">
        <v>40.579140000000002</v>
      </c>
      <c r="BH105">
        <v>-105.07946</v>
      </c>
      <c r="BI105" t="str">
        <f t="shared" si="197"/>
        <v>[40.57914,-105.07946],</v>
      </c>
    </row>
    <row r="106" spans="2:64" ht="21" customHeight="1" x14ac:dyDescent="0.25">
      <c r="B106" t="s">
        <v>164</v>
      </c>
      <c r="C106" t="s">
        <v>309</v>
      </c>
      <c r="D106" t="s">
        <v>271</v>
      </c>
      <c r="E106" t="s">
        <v>54</v>
      </c>
      <c r="G106" t="s">
        <v>165</v>
      </c>
      <c r="W106" t="str">
        <f t="shared" si="151"/>
        <v/>
      </c>
      <c r="X106" t="str">
        <f t="shared" si="152"/>
        <v/>
      </c>
      <c r="Y106" t="str">
        <f t="shared" si="153"/>
        <v/>
      </c>
      <c r="Z106" t="str">
        <f t="shared" si="154"/>
        <v/>
      </c>
      <c r="AA106" t="str">
        <f t="shared" si="155"/>
        <v/>
      </c>
      <c r="AB106" t="str">
        <f t="shared" si="156"/>
        <v/>
      </c>
      <c r="AC106" t="str">
        <f t="shared" si="157"/>
        <v/>
      </c>
      <c r="AD106" t="str">
        <f t="shared" si="158"/>
        <v/>
      </c>
      <c r="AE106" t="str">
        <f t="shared" si="159"/>
        <v/>
      </c>
      <c r="AF106" t="str">
        <f t="shared" si="160"/>
        <v/>
      </c>
      <c r="AG106" t="str">
        <f t="shared" si="161"/>
        <v/>
      </c>
      <c r="AH106" t="str">
        <f t="shared" si="162"/>
        <v/>
      </c>
      <c r="AI106" t="str">
        <f t="shared" si="163"/>
        <v/>
      </c>
      <c r="AJ106" t="str">
        <f t="shared" si="164"/>
        <v/>
      </c>
      <c r="AK106" t="str">
        <f t="shared" si="111"/>
        <v/>
      </c>
      <c r="AL106" t="str">
        <f t="shared" si="112"/>
        <v/>
      </c>
      <c r="AM106" t="str">
        <f t="shared" si="113"/>
        <v/>
      </c>
      <c r="AN106" t="str">
        <f t="shared" si="114"/>
        <v/>
      </c>
      <c r="AO106" t="str">
        <f t="shared" si="115"/>
        <v/>
      </c>
      <c r="AP106" t="str">
        <f t="shared" si="116"/>
        <v/>
      </c>
      <c r="AQ106" t="str">
        <f t="shared" si="117"/>
        <v/>
      </c>
      <c r="AR106" s="2" t="s">
        <v>339</v>
      </c>
      <c r="AS106" t="s">
        <v>295</v>
      </c>
      <c r="AT106" t="s">
        <v>305</v>
      </c>
      <c r="AU106" t="s">
        <v>299</v>
      </c>
      <c r="AV106" s="3" t="s">
        <v>307</v>
      </c>
      <c r="AW106" s="3" t="s">
        <v>307</v>
      </c>
      <c r="AX106" s="4" t="str">
        <f t="shared" si="188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6" t="str">
        <f t="shared" si="189"/>
        <v>&lt;img src=@img/outdoor.png@&gt;</v>
      </c>
      <c r="AZ106" t="str">
        <f t="shared" si="190"/>
        <v>&lt;img src=@img/pets.png@&gt;</v>
      </c>
      <c r="BA106" t="str">
        <f t="shared" si="191"/>
        <v>&lt;img src=@img/easy.png@&gt;</v>
      </c>
      <c r="BB106" t="str">
        <f t="shared" si="192"/>
        <v/>
      </c>
      <c r="BC106" t="str">
        <f t="shared" si="193"/>
        <v/>
      </c>
      <c r="BD106" t="str">
        <f t="shared" si="194"/>
        <v>&lt;img src=@img/outdoor.png@&gt;&lt;img src=@img/pets.png@&gt;&lt;img src=@img/easy.png@&gt;</v>
      </c>
      <c r="BE106" t="str">
        <f t="shared" si="195"/>
        <v>outdoor pet easy low midtown</v>
      </c>
      <c r="BF106" t="str">
        <f t="shared" si="196"/>
        <v>Midtown</v>
      </c>
      <c r="BG106">
        <v>40.550355000000003</v>
      </c>
      <c r="BH106">
        <v>-105.07907</v>
      </c>
      <c r="BI106" t="str">
        <f t="shared" si="197"/>
        <v>[40.550355,-105.07907],</v>
      </c>
      <c r="BK106" t="str">
        <f>IF(BJ106&gt;0,"&lt;img src=@img/kidicon.png@&gt;","")</f>
        <v/>
      </c>
    </row>
    <row r="107" spans="2:64" ht="21" customHeight="1" x14ac:dyDescent="0.25">
      <c r="B107" t="s">
        <v>613</v>
      </c>
      <c r="C107" t="s">
        <v>309</v>
      </c>
      <c r="G107" s="7" t="s">
        <v>614</v>
      </c>
      <c r="W107" t="str">
        <f t="shared" si="151"/>
        <v/>
      </c>
      <c r="X107" t="str">
        <f t="shared" si="152"/>
        <v/>
      </c>
      <c r="Y107" t="str">
        <f t="shared" si="153"/>
        <v/>
      </c>
      <c r="Z107" t="str">
        <f t="shared" si="154"/>
        <v/>
      </c>
      <c r="AA107" t="str">
        <f t="shared" si="155"/>
        <v/>
      </c>
      <c r="AB107" t="str">
        <f t="shared" si="156"/>
        <v/>
      </c>
      <c r="AC107" t="str">
        <f t="shared" si="157"/>
        <v/>
      </c>
      <c r="AD107" t="str">
        <f t="shared" si="158"/>
        <v/>
      </c>
      <c r="AE107" t="str">
        <f t="shared" si="159"/>
        <v/>
      </c>
      <c r="AF107" t="str">
        <f t="shared" si="160"/>
        <v/>
      </c>
      <c r="AG107" t="str">
        <f t="shared" si="161"/>
        <v/>
      </c>
      <c r="AH107" t="str">
        <f t="shared" si="162"/>
        <v/>
      </c>
      <c r="AI107" t="str">
        <f t="shared" si="163"/>
        <v/>
      </c>
      <c r="AJ107" t="str">
        <f t="shared" si="164"/>
        <v/>
      </c>
      <c r="AK107" t="str">
        <f t="shared" si="111"/>
        <v/>
      </c>
      <c r="AL107" t="str">
        <f t="shared" si="112"/>
        <v/>
      </c>
      <c r="AM107" t="str">
        <f t="shared" si="113"/>
        <v/>
      </c>
      <c r="AN107" t="str">
        <f t="shared" si="114"/>
        <v/>
      </c>
      <c r="AO107" t="str">
        <f t="shared" si="115"/>
        <v/>
      </c>
      <c r="AP107" t="str">
        <f t="shared" si="116"/>
        <v/>
      </c>
      <c r="AQ107" t="str">
        <f t="shared" si="117"/>
        <v/>
      </c>
      <c r="AR107" s="10" t="s">
        <v>615</v>
      </c>
      <c r="AU107" t="s">
        <v>299</v>
      </c>
      <c r="AV107" t="b">
        <v>0</v>
      </c>
      <c r="AW107" t="b">
        <v>0</v>
      </c>
      <c r="AX107" s="4" t="str">
        <f t="shared" si="188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7" t="str">
        <f t="shared" si="189"/>
        <v/>
      </c>
      <c r="AZ107" t="str">
        <f t="shared" si="190"/>
        <v/>
      </c>
      <c r="BA107" t="str">
        <f t="shared" si="191"/>
        <v>&lt;img src=@img/easy.png@&gt;</v>
      </c>
      <c r="BB107" t="str">
        <f t="shared" si="192"/>
        <v/>
      </c>
      <c r="BC107" t="str">
        <f t="shared" si="193"/>
        <v/>
      </c>
      <c r="BD107" t="str">
        <f t="shared" si="194"/>
        <v>&lt;img src=@img/easy.png@&gt;</v>
      </c>
      <c r="BE107" t="str">
        <f t="shared" si="195"/>
        <v>easy  midtown</v>
      </c>
      <c r="BF107" t="str">
        <f t="shared" si="196"/>
        <v>Midtown</v>
      </c>
      <c r="BG107">
        <v>40.555109999999999</v>
      </c>
      <c r="BH107">
        <v>-105.07836</v>
      </c>
      <c r="BI107" t="str">
        <f t="shared" si="197"/>
        <v>[40.55511,-105.07836],</v>
      </c>
    </row>
    <row r="108" spans="2:64" ht="21" customHeight="1" x14ac:dyDescent="0.25">
      <c r="B108" t="s">
        <v>559</v>
      </c>
      <c r="C108" t="s">
        <v>309</v>
      </c>
      <c r="D108" t="s">
        <v>560</v>
      </c>
      <c r="E108" t="s">
        <v>54</v>
      </c>
      <c r="G108" s="7" t="s">
        <v>561</v>
      </c>
      <c r="H108">
        <v>1400</v>
      </c>
      <c r="I108">
        <v>1700</v>
      </c>
      <c r="J108">
        <v>1400</v>
      </c>
      <c r="K108">
        <v>1700</v>
      </c>
      <c r="L108">
        <v>1400</v>
      </c>
      <c r="M108">
        <v>1700</v>
      </c>
      <c r="N108">
        <v>1400</v>
      </c>
      <c r="O108">
        <v>1700</v>
      </c>
      <c r="P108">
        <v>1400</v>
      </c>
      <c r="Q108">
        <v>1700</v>
      </c>
      <c r="R108">
        <v>1400</v>
      </c>
      <c r="S108">
        <v>1700</v>
      </c>
      <c r="T108">
        <v>1400</v>
      </c>
      <c r="U108">
        <v>1700</v>
      </c>
      <c r="V108" t="s">
        <v>562</v>
      </c>
      <c r="W108">
        <f t="shared" si="151"/>
        <v>14</v>
      </c>
      <c r="X108">
        <f t="shared" si="152"/>
        <v>17</v>
      </c>
      <c r="Y108">
        <f t="shared" si="153"/>
        <v>14</v>
      </c>
      <c r="Z108">
        <f t="shared" si="154"/>
        <v>17</v>
      </c>
      <c r="AA108">
        <f t="shared" si="155"/>
        <v>14</v>
      </c>
      <c r="AB108">
        <f t="shared" si="156"/>
        <v>17</v>
      </c>
      <c r="AC108">
        <f t="shared" si="157"/>
        <v>14</v>
      </c>
      <c r="AD108">
        <f t="shared" si="158"/>
        <v>17</v>
      </c>
      <c r="AE108">
        <f t="shared" si="159"/>
        <v>14</v>
      </c>
      <c r="AF108">
        <f t="shared" si="160"/>
        <v>17</v>
      </c>
      <c r="AG108">
        <f t="shared" si="161"/>
        <v>14</v>
      </c>
      <c r="AH108">
        <f t="shared" si="162"/>
        <v>17</v>
      </c>
      <c r="AI108">
        <f t="shared" si="163"/>
        <v>14</v>
      </c>
      <c r="AJ108">
        <f t="shared" si="164"/>
        <v>17</v>
      </c>
      <c r="AK108" t="str">
        <f t="shared" si="111"/>
        <v>2pm-5pm</v>
      </c>
      <c r="AL108" t="str">
        <f t="shared" si="112"/>
        <v>2pm-5pm</v>
      </c>
      <c r="AM108" t="str">
        <f t="shared" si="113"/>
        <v>2pm-5pm</v>
      </c>
      <c r="AN108" t="str">
        <f t="shared" si="114"/>
        <v>2pm-5pm</v>
      </c>
      <c r="AO108" t="str">
        <f t="shared" si="115"/>
        <v>2pm-5pm</v>
      </c>
      <c r="AP108" t="str">
        <f t="shared" si="116"/>
        <v>2pm-5pm</v>
      </c>
      <c r="AQ108" t="str">
        <f t="shared" si="117"/>
        <v>2pm-5pm</v>
      </c>
      <c r="AR108" s="2" t="s">
        <v>563</v>
      </c>
      <c r="AU108" t="s">
        <v>299</v>
      </c>
      <c r="AV108" s="3" t="s">
        <v>306</v>
      </c>
      <c r="AW108" s="3" t="s">
        <v>306</v>
      </c>
      <c r="AX108" s="4" t="str">
        <f t="shared" si="188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8" t="str">
        <f t="shared" si="189"/>
        <v/>
      </c>
      <c r="AZ108" t="str">
        <f t="shared" si="190"/>
        <v/>
      </c>
      <c r="BA108" t="str">
        <f t="shared" si="191"/>
        <v>&lt;img src=@img/easy.png@&gt;</v>
      </c>
      <c r="BB108" t="str">
        <f t="shared" si="192"/>
        <v>&lt;img src=@img/drinkicon.png@&gt;</v>
      </c>
      <c r="BC108" t="str">
        <f t="shared" si="193"/>
        <v>&lt;img src=@img/foodicon.png@&gt;</v>
      </c>
      <c r="BD108" t="str">
        <f t="shared" si="194"/>
        <v>&lt;img src=@img/easy.png@&gt;&lt;img src=@img/drinkicon.png@&gt;&lt;img src=@img/foodicon.png@&gt;</v>
      </c>
      <c r="BE108" t="str">
        <f t="shared" si="195"/>
        <v>drink food easy low midtown</v>
      </c>
      <c r="BF108" t="str">
        <f t="shared" si="196"/>
        <v>Midtown</v>
      </c>
      <c r="BG108">
        <v>40.57291</v>
      </c>
      <c r="BH108">
        <v>-105.11539999999999</v>
      </c>
      <c r="BI108" t="str">
        <f t="shared" si="197"/>
        <v>[40.57291,-105.1154],</v>
      </c>
    </row>
    <row r="109" spans="2:64" ht="21" customHeight="1" x14ac:dyDescent="0.25">
      <c r="B109" t="s">
        <v>62</v>
      </c>
      <c r="C109" t="s">
        <v>426</v>
      </c>
      <c r="D109" t="s">
        <v>63</v>
      </c>
      <c r="E109" t="s">
        <v>35</v>
      </c>
      <c r="G109" s="1" t="s">
        <v>64</v>
      </c>
      <c r="W109" t="str">
        <f t="shared" si="151"/>
        <v/>
      </c>
      <c r="X109" t="str">
        <f t="shared" si="152"/>
        <v/>
      </c>
      <c r="Y109" t="str">
        <f t="shared" si="153"/>
        <v/>
      </c>
      <c r="Z109" t="str">
        <f t="shared" si="154"/>
        <v/>
      </c>
      <c r="AA109" t="str">
        <f t="shared" si="155"/>
        <v/>
      </c>
      <c r="AB109" t="str">
        <f t="shared" si="156"/>
        <v/>
      </c>
      <c r="AC109" t="str">
        <f t="shared" si="157"/>
        <v/>
      </c>
      <c r="AD109" t="str">
        <f t="shared" si="158"/>
        <v/>
      </c>
      <c r="AE109" t="str">
        <f t="shared" si="159"/>
        <v/>
      </c>
      <c r="AF109" t="str">
        <f t="shared" si="160"/>
        <v/>
      </c>
      <c r="AG109" t="str">
        <f t="shared" si="161"/>
        <v/>
      </c>
      <c r="AH109" t="str">
        <f t="shared" si="162"/>
        <v/>
      </c>
      <c r="AI109" t="str">
        <f t="shared" si="163"/>
        <v/>
      </c>
      <c r="AJ109" t="str">
        <f t="shared" si="164"/>
        <v/>
      </c>
      <c r="AK109" t="str">
        <f t="shared" si="111"/>
        <v/>
      </c>
      <c r="AL109" t="str">
        <f t="shared" si="112"/>
        <v/>
      </c>
      <c r="AM109" t="str">
        <f t="shared" si="113"/>
        <v/>
      </c>
      <c r="AN109" t="str">
        <f t="shared" si="114"/>
        <v/>
      </c>
      <c r="AO109" t="str">
        <f t="shared" si="115"/>
        <v/>
      </c>
      <c r="AP109" t="str">
        <f t="shared" si="116"/>
        <v/>
      </c>
      <c r="AQ109" t="str">
        <f t="shared" si="117"/>
        <v/>
      </c>
      <c r="AR109" t="s">
        <v>241</v>
      </c>
      <c r="AU109" t="s">
        <v>28</v>
      </c>
      <c r="AV109" s="3" t="s">
        <v>307</v>
      </c>
      <c r="AW109" s="3" t="s">
        <v>307</v>
      </c>
      <c r="AX109" s="4" t="str">
        <f t="shared" si="188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9" t="str">
        <f t="shared" si="189"/>
        <v/>
      </c>
      <c r="AZ109" t="str">
        <f t="shared" si="190"/>
        <v/>
      </c>
      <c r="BA109" t="str">
        <f t="shared" si="191"/>
        <v>&lt;img src=@img/medium.png@&gt;</v>
      </c>
      <c r="BB109" t="str">
        <f t="shared" si="192"/>
        <v/>
      </c>
      <c r="BC109" t="str">
        <f t="shared" si="193"/>
        <v/>
      </c>
      <c r="BD109" t="str">
        <f t="shared" si="194"/>
        <v>&lt;img src=@img/medium.png@&gt;</v>
      </c>
      <c r="BE109" t="str">
        <f t="shared" si="195"/>
        <v>medium high old</v>
      </c>
      <c r="BF109" t="str">
        <f t="shared" si="196"/>
        <v>Old Town</v>
      </c>
      <c r="BG109">
        <v>40.587355000000002</v>
      </c>
      <c r="BH109">
        <v>-105.07316299999999</v>
      </c>
      <c r="BI109" t="str">
        <f t="shared" si="197"/>
        <v>[40.587355,-105.073163],</v>
      </c>
      <c r="BK109" t="str">
        <f>IF(BJ109&gt;0,"&lt;img src=@img/kidicon.png@&gt;","")</f>
        <v/>
      </c>
    </row>
    <row r="110" spans="2:64" ht="21" customHeight="1" x14ac:dyDescent="0.25">
      <c r="B110" t="s">
        <v>198</v>
      </c>
      <c r="C110" t="s">
        <v>426</v>
      </c>
      <c r="D110" t="s">
        <v>185</v>
      </c>
      <c r="E110" t="s">
        <v>431</v>
      </c>
      <c r="G110" t="s">
        <v>199</v>
      </c>
      <c r="W110" t="str">
        <f t="shared" si="151"/>
        <v/>
      </c>
      <c r="X110" t="str">
        <f t="shared" si="152"/>
        <v/>
      </c>
      <c r="Y110" t="str">
        <f t="shared" si="153"/>
        <v/>
      </c>
      <c r="Z110" t="str">
        <f t="shared" si="154"/>
        <v/>
      </c>
      <c r="AA110" t="str">
        <f t="shared" si="155"/>
        <v/>
      </c>
      <c r="AB110" t="str">
        <f t="shared" si="156"/>
        <v/>
      </c>
      <c r="AC110" t="str">
        <f t="shared" si="157"/>
        <v/>
      </c>
      <c r="AD110" t="str">
        <f t="shared" si="158"/>
        <v/>
      </c>
      <c r="AE110" t="str">
        <f t="shared" si="159"/>
        <v/>
      </c>
      <c r="AF110" t="str">
        <f t="shared" si="160"/>
        <v/>
      </c>
      <c r="AG110" t="str">
        <f t="shared" si="161"/>
        <v/>
      </c>
      <c r="AH110" t="str">
        <f t="shared" si="162"/>
        <v/>
      </c>
      <c r="AI110" t="str">
        <f t="shared" si="163"/>
        <v/>
      </c>
      <c r="AJ110" t="str">
        <f t="shared" si="164"/>
        <v/>
      </c>
      <c r="AK110" t="str">
        <f t="shared" si="111"/>
        <v/>
      </c>
      <c r="AL110" t="str">
        <f t="shared" si="112"/>
        <v/>
      </c>
      <c r="AM110" t="str">
        <f t="shared" si="113"/>
        <v/>
      </c>
      <c r="AN110" t="str">
        <f t="shared" si="114"/>
        <v/>
      </c>
      <c r="AO110" t="str">
        <f t="shared" si="115"/>
        <v/>
      </c>
      <c r="AP110" t="str">
        <f t="shared" si="116"/>
        <v/>
      </c>
      <c r="AQ110" t="str">
        <f t="shared" si="117"/>
        <v/>
      </c>
      <c r="AR110" s="2" t="s">
        <v>349</v>
      </c>
      <c r="AU110" t="s">
        <v>28</v>
      </c>
      <c r="AV110" s="3" t="s">
        <v>307</v>
      </c>
      <c r="AW110" s="3" t="s">
        <v>307</v>
      </c>
      <c r="AX110" s="4" t="str">
        <f t="shared" si="188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10" t="str">
        <f t="shared" si="189"/>
        <v/>
      </c>
      <c r="AZ110" t="str">
        <f t="shared" si="190"/>
        <v/>
      </c>
      <c r="BA110" t="str">
        <f t="shared" si="191"/>
        <v>&lt;img src=@img/medium.png@&gt;</v>
      </c>
      <c r="BB110" t="str">
        <f t="shared" si="192"/>
        <v/>
      </c>
      <c r="BC110" t="str">
        <f t="shared" si="193"/>
        <v/>
      </c>
      <c r="BD110" t="str">
        <f t="shared" si="194"/>
        <v>&lt;img src=@img/medium.png@&gt;</v>
      </c>
      <c r="BE110" t="str">
        <f t="shared" si="195"/>
        <v>medium med old</v>
      </c>
      <c r="BF110" t="str">
        <f t="shared" si="196"/>
        <v>Old Town</v>
      </c>
      <c r="BG110">
        <v>40.590091999999999</v>
      </c>
      <c r="BH110">
        <v>-105.07255000000001</v>
      </c>
      <c r="BI110" t="str">
        <f t="shared" si="197"/>
        <v>[40.590092,-105.07255],</v>
      </c>
      <c r="BK110" t="str">
        <f>IF(BJ110&gt;0,"&lt;img src=@img/kidicon.png@&gt;","")</f>
        <v/>
      </c>
    </row>
    <row r="111" spans="2:64" ht="21" customHeight="1" x14ac:dyDescent="0.25">
      <c r="B111" t="s">
        <v>394</v>
      </c>
      <c r="C111" t="s">
        <v>426</v>
      </c>
      <c r="D111" t="s">
        <v>132</v>
      </c>
      <c r="E111" t="s">
        <v>431</v>
      </c>
      <c r="G111" s="13" t="s">
        <v>395</v>
      </c>
      <c r="W111" t="str">
        <f t="shared" si="151"/>
        <v/>
      </c>
      <c r="X111" t="str">
        <f t="shared" si="152"/>
        <v/>
      </c>
      <c r="Y111" t="str">
        <f t="shared" si="153"/>
        <v/>
      </c>
      <c r="Z111" t="str">
        <f t="shared" si="154"/>
        <v/>
      </c>
      <c r="AA111" t="str">
        <f t="shared" si="155"/>
        <v/>
      </c>
      <c r="AB111" t="str">
        <f t="shared" si="156"/>
        <v/>
      </c>
      <c r="AC111" t="str">
        <f t="shared" si="157"/>
        <v/>
      </c>
      <c r="AD111" t="str">
        <f t="shared" si="158"/>
        <v/>
      </c>
      <c r="AE111" t="str">
        <f t="shared" si="159"/>
        <v/>
      </c>
      <c r="AF111" t="str">
        <f t="shared" si="160"/>
        <v/>
      </c>
      <c r="AG111" t="str">
        <f t="shared" si="161"/>
        <v/>
      </c>
      <c r="AH111" t="str">
        <f t="shared" si="162"/>
        <v/>
      </c>
      <c r="AI111" t="str">
        <f t="shared" si="163"/>
        <v/>
      </c>
      <c r="AJ111" t="str">
        <f t="shared" si="164"/>
        <v/>
      </c>
      <c r="AK111" t="str">
        <f t="shared" si="111"/>
        <v/>
      </c>
      <c r="AL111" t="str">
        <f t="shared" si="112"/>
        <v/>
      </c>
      <c r="AM111" t="str">
        <f t="shared" si="113"/>
        <v/>
      </c>
      <c r="AN111" t="str">
        <f t="shared" si="114"/>
        <v/>
      </c>
      <c r="AO111" t="str">
        <f t="shared" si="115"/>
        <v/>
      </c>
      <c r="AP111" t="str">
        <f t="shared" si="116"/>
        <v/>
      </c>
      <c r="AQ111" t="str">
        <f t="shared" si="117"/>
        <v/>
      </c>
      <c r="AR111" t="s">
        <v>396</v>
      </c>
      <c r="AS111" t="s">
        <v>295</v>
      </c>
      <c r="AU111" t="s">
        <v>28</v>
      </c>
      <c r="AV111" s="3" t="s">
        <v>307</v>
      </c>
      <c r="AW111" s="3" t="s">
        <v>307</v>
      </c>
      <c r="AX111" s="4" t="str">
        <f t="shared" si="188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11" t="str">
        <f t="shared" si="189"/>
        <v>&lt;img src=@img/outdoor.png@&gt;</v>
      </c>
      <c r="AZ111" t="str">
        <f t="shared" si="190"/>
        <v/>
      </c>
      <c r="BA111" t="str">
        <f t="shared" si="191"/>
        <v>&lt;img src=@img/medium.png@&gt;</v>
      </c>
      <c r="BB111" t="str">
        <f t="shared" si="192"/>
        <v/>
      </c>
      <c r="BC111" t="str">
        <f t="shared" si="193"/>
        <v/>
      </c>
      <c r="BD111" t="str">
        <f t="shared" si="194"/>
        <v>&lt;img src=@img/outdoor.png@&gt;&lt;img src=@img/medium.png@&gt;&lt;img src=@img/kidicon.png@&gt;</v>
      </c>
      <c r="BE111" t="str">
        <f t="shared" si="195"/>
        <v>outdoor medium med old kid</v>
      </c>
      <c r="BF111" t="str">
        <f t="shared" si="196"/>
        <v>Old Town</v>
      </c>
      <c r="BG111">
        <v>40.588638000000003</v>
      </c>
      <c r="BH111">
        <v>-105.077392</v>
      </c>
      <c r="BI111" t="str">
        <f t="shared" si="197"/>
        <v>[40.588638,-105.077392],</v>
      </c>
      <c r="BJ111" t="b">
        <v>1</v>
      </c>
      <c r="BK111" t="str">
        <f>IF(BJ111&gt;0,"&lt;img src=@img/kidicon.png@&gt;","")</f>
        <v>&lt;img src=@img/kidicon.png@&gt;</v>
      </c>
      <c r="BL111" t="s">
        <v>438</v>
      </c>
    </row>
    <row r="112" spans="2:64" ht="21" customHeight="1" x14ac:dyDescent="0.25">
      <c r="B112" t="s">
        <v>657</v>
      </c>
      <c r="C112" t="s">
        <v>429</v>
      </c>
      <c r="E112" t="s">
        <v>431</v>
      </c>
      <c r="G112" t="s">
        <v>681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2400</v>
      </c>
      <c r="R112">
        <v>1600</v>
      </c>
      <c r="S112">
        <v>1900</v>
      </c>
      <c r="T112">
        <v>1600</v>
      </c>
      <c r="U112">
        <v>1900</v>
      </c>
      <c r="V112" s="4" t="s">
        <v>698</v>
      </c>
      <c r="W112">
        <f t="shared" si="151"/>
        <v>16</v>
      </c>
      <c r="X112">
        <f t="shared" si="152"/>
        <v>19</v>
      </c>
      <c r="Y112">
        <f t="shared" si="153"/>
        <v>16</v>
      </c>
      <c r="Z112">
        <f t="shared" si="154"/>
        <v>19</v>
      </c>
      <c r="AA112">
        <f t="shared" si="155"/>
        <v>16</v>
      </c>
      <c r="AB112">
        <f t="shared" si="156"/>
        <v>19</v>
      </c>
      <c r="AC112">
        <f t="shared" si="157"/>
        <v>16</v>
      </c>
      <c r="AD112">
        <f t="shared" si="158"/>
        <v>19</v>
      </c>
      <c r="AE112">
        <f t="shared" si="159"/>
        <v>16</v>
      </c>
      <c r="AF112">
        <f t="shared" si="160"/>
        <v>24</v>
      </c>
      <c r="AG112">
        <f t="shared" si="161"/>
        <v>16</v>
      </c>
      <c r="AH112">
        <f t="shared" si="162"/>
        <v>19</v>
      </c>
      <c r="AI112">
        <f t="shared" si="163"/>
        <v>16</v>
      </c>
      <c r="AJ112">
        <f t="shared" si="164"/>
        <v>19</v>
      </c>
      <c r="AK112" t="str">
        <f t="shared" si="111"/>
        <v>4pm-7pm</v>
      </c>
      <c r="AL112" t="str">
        <f t="shared" si="112"/>
        <v>4pm-7pm</v>
      </c>
      <c r="AM112" t="str">
        <f t="shared" si="113"/>
        <v>4pm-7pm</v>
      </c>
      <c r="AN112" t="str">
        <f t="shared" si="114"/>
        <v>4pm-7pm</v>
      </c>
      <c r="AO112" t="str">
        <f t="shared" si="115"/>
        <v>4pm-12am</v>
      </c>
      <c r="AP112" t="str">
        <f t="shared" si="116"/>
        <v>4pm-7pm</v>
      </c>
      <c r="AQ112" t="str">
        <f t="shared" si="117"/>
        <v>4pm-7pm</v>
      </c>
      <c r="AR112" t="s">
        <v>710</v>
      </c>
      <c r="AS112" t="s">
        <v>295</v>
      </c>
      <c r="AU112" t="s">
        <v>28</v>
      </c>
      <c r="AV112" s="3" t="s">
        <v>306</v>
      </c>
      <c r="AW112" s="3" t="s">
        <v>306</v>
      </c>
      <c r="AX112" s="4" t="str">
        <f t="shared" si="188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12" t="str">
        <f t="shared" si="189"/>
        <v>&lt;img src=@img/outdoor.png@&gt;</v>
      </c>
      <c r="AZ112" t="str">
        <f t="shared" si="190"/>
        <v/>
      </c>
      <c r="BA112" t="str">
        <f t="shared" si="191"/>
        <v>&lt;img src=@img/medium.png@&gt;</v>
      </c>
      <c r="BB112" t="str">
        <f t="shared" si="192"/>
        <v>&lt;img src=@img/drinkicon.png@&gt;</v>
      </c>
      <c r="BC112" t="str">
        <f t="shared" si="193"/>
        <v>&lt;img src=@img/foodicon.png@&gt;</v>
      </c>
      <c r="BD112" t="str">
        <f t="shared" si="194"/>
        <v>&lt;img src=@img/outdoor.png@&gt;&lt;img src=@img/medium.png@&gt;&lt;img src=@img/drinkicon.png@&gt;&lt;img src=@img/foodicon.png@&gt;</v>
      </c>
      <c r="BE112" t="str">
        <f t="shared" si="195"/>
        <v>outdoor drink food medium med cwest</v>
      </c>
      <c r="BF112" t="str">
        <f t="shared" si="196"/>
        <v>Campus West</v>
      </c>
      <c r="BG112">
        <v>40.575319999999998</v>
      </c>
      <c r="BH112">
        <v>-105.10038</v>
      </c>
      <c r="BI112" t="str">
        <f t="shared" si="197"/>
        <v>[40.57532,-105.10038],</v>
      </c>
    </row>
    <row r="113" spans="2:64" ht="21" customHeight="1" x14ac:dyDescent="0.25">
      <c r="B113" t="s">
        <v>121</v>
      </c>
      <c r="C113" t="s">
        <v>309</v>
      </c>
      <c r="D113" t="s">
        <v>104</v>
      </c>
      <c r="E113" t="s">
        <v>35</v>
      </c>
      <c r="G113" s="1" t="s">
        <v>122</v>
      </c>
      <c r="H113">
        <v>1500</v>
      </c>
      <c r="I113">
        <v>1800</v>
      </c>
      <c r="J113">
        <v>1500</v>
      </c>
      <c r="K113">
        <v>1800</v>
      </c>
      <c r="L113">
        <v>1500</v>
      </c>
      <c r="M113">
        <v>1800</v>
      </c>
      <c r="N113">
        <v>1500</v>
      </c>
      <c r="O113">
        <v>1800</v>
      </c>
      <c r="P113">
        <v>1500</v>
      </c>
      <c r="Q113">
        <v>1800</v>
      </c>
      <c r="R113">
        <v>1500</v>
      </c>
      <c r="S113">
        <v>1800</v>
      </c>
      <c r="T113">
        <v>1500</v>
      </c>
      <c r="U113">
        <v>1800</v>
      </c>
      <c r="V113" t="s">
        <v>500</v>
      </c>
      <c r="W113">
        <f t="shared" si="151"/>
        <v>15</v>
      </c>
      <c r="X113">
        <f t="shared" si="152"/>
        <v>18</v>
      </c>
      <c r="Y113">
        <f t="shared" si="153"/>
        <v>15</v>
      </c>
      <c r="Z113">
        <f t="shared" si="154"/>
        <v>18</v>
      </c>
      <c r="AA113">
        <f t="shared" si="155"/>
        <v>15</v>
      </c>
      <c r="AB113">
        <f t="shared" si="156"/>
        <v>18</v>
      </c>
      <c r="AC113">
        <f t="shared" si="157"/>
        <v>15</v>
      </c>
      <c r="AD113">
        <f t="shared" si="158"/>
        <v>18</v>
      </c>
      <c r="AE113">
        <f t="shared" si="159"/>
        <v>15</v>
      </c>
      <c r="AF113">
        <f t="shared" si="160"/>
        <v>18</v>
      </c>
      <c r="AG113">
        <f t="shared" si="161"/>
        <v>15</v>
      </c>
      <c r="AH113">
        <f t="shared" si="162"/>
        <v>18</v>
      </c>
      <c r="AI113">
        <f t="shared" si="163"/>
        <v>15</v>
      </c>
      <c r="AJ113">
        <f t="shared" si="164"/>
        <v>18</v>
      </c>
      <c r="AK113" t="str">
        <f t="shared" si="111"/>
        <v>3pm-6pm</v>
      </c>
      <c r="AL113" t="str">
        <f t="shared" si="112"/>
        <v>3pm-6pm</v>
      </c>
      <c r="AM113" t="str">
        <f t="shared" si="113"/>
        <v>3pm-6pm</v>
      </c>
      <c r="AN113" t="str">
        <f t="shared" si="114"/>
        <v>3pm-6pm</v>
      </c>
      <c r="AO113" t="str">
        <f t="shared" si="115"/>
        <v>3pm-6pm</v>
      </c>
      <c r="AP113" t="str">
        <f t="shared" si="116"/>
        <v>3pm-6pm</v>
      </c>
      <c r="AQ113" t="str">
        <f t="shared" si="117"/>
        <v>3pm-6pm</v>
      </c>
      <c r="AR113" s="2" t="s">
        <v>328</v>
      </c>
      <c r="AS113" t="s">
        <v>295</v>
      </c>
      <c r="AU113" t="s">
        <v>299</v>
      </c>
      <c r="AV113" s="3" t="s">
        <v>306</v>
      </c>
      <c r="AW113" s="3" t="s">
        <v>306</v>
      </c>
      <c r="AX113" s="4" t="str">
        <f t="shared" si="188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3" t="str">
        <f t="shared" si="189"/>
        <v>&lt;img src=@img/outdoor.png@&gt;</v>
      </c>
      <c r="AZ113" t="str">
        <f t="shared" si="190"/>
        <v/>
      </c>
      <c r="BA113" t="str">
        <f t="shared" si="191"/>
        <v>&lt;img src=@img/easy.png@&gt;</v>
      </c>
      <c r="BB113" t="str">
        <f t="shared" si="192"/>
        <v>&lt;img src=@img/drinkicon.png@&gt;</v>
      </c>
      <c r="BC113" t="str">
        <f t="shared" si="193"/>
        <v>&lt;img src=@img/foodicon.png@&gt;</v>
      </c>
      <c r="BD113" t="str">
        <f t="shared" si="194"/>
        <v>&lt;img src=@img/outdoor.png@&gt;&lt;img src=@img/easy.png@&gt;&lt;img src=@img/drinkicon.png@&gt;&lt;img src=@img/foodicon.png@&gt;</v>
      </c>
      <c r="BE113" t="str">
        <f t="shared" si="195"/>
        <v>outdoor drink food easy high midtown</v>
      </c>
      <c r="BF113" t="str">
        <f t="shared" si="196"/>
        <v>Midtown</v>
      </c>
      <c r="BG113">
        <v>40.551181</v>
      </c>
      <c r="BH113">
        <v>-105.07652</v>
      </c>
      <c r="BI113" t="str">
        <f t="shared" si="197"/>
        <v>[40.551181,-105.07652],</v>
      </c>
      <c r="BK113" t="str">
        <f>IF(BJ113&gt;0,"&lt;img src=@img/kidicon.png@&gt;","")</f>
        <v/>
      </c>
    </row>
    <row r="114" spans="2:64" ht="21" customHeight="1" x14ac:dyDescent="0.25">
      <c r="B114" t="s">
        <v>166</v>
      </c>
      <c r="C114" t="s">
        <v>308</v>
      </c>
      <c r="D114" t="s">
        <v>154</v>
      </c>
      <c r="E114" t="s">
        <v>54</v>
      </c>
      <c r="G114" t="s">
        <v>167</v>
      </c>
      <c r="H114">
        <v>1500</v>
      </c>
      <c r="I114">
        <v>1900</v>
      </c>
      <c r="J114">
        <v>1100</v>
      </c>
      <c r="K114">
        <v>2030</v>
      </c>
      <c r="L114">
        <v>1500</v>
      </c>
      <c r="M114">
        <v>1900</v>
      </c>
      <c r="N114">
        <v>1500</v>
      </c>
      <c r="O114">
        <v>1900</v>
      </c>
      <c r="P114">
        <v>1500</v>
      </c>
      <c r="Q114">
        <v>1900</v>
      </c>
      <c r="R114">
        <v>1500</v>
      </c>
      <c r="S114">
        <v>1900</v>
      </c>
      <c r="T114">
        <v>1500</v>
      </c>
      <c r="U114">
        <v>1900</v>
      </c>
      <c r="V114" t="s">
        <v>501</v>
      </c>
      <c r="W114">
        <f t="shared" si="151"/>
        <v>15</v>
      </c>
      <c r="X114">
        <f t="shared" si="152"/>
        <v>19</v>
      </c>
      <c r="Y114">
        <f t="shared" si="153"/>
        <v>11</v>
      </c>
      <c r="Z114">
        <f t="shared" si="154"/>
        <v>20.3</v>
      </c>
      <c r="AA114">
        <f t="shared" si="155"/>
        <v>15</v>
      </c>
      <c r="AB114">
        <f t="shared" si="156"/>
        <v>19</v>
      </c>
      <c r="AC114">
        <f t="shared" si="157"/>
        <v>15</v>
      </c>
      <c r="AD114">
        <f t="shared" si="158"/>
        <v>19</v>
      </c>
      <c r="AE114">
        <f t="shared" si="159"/>
        <v>15</v>
      </c>
      <c r="AF114">
        <f t="shared" si="160"/>
        <v>19</v>
      </c>
      <c r="AG114">
        <f t="shared" si="161"/>
        <v>15</v>
      </c>
      <c r="AH114">
        <f t="shared" si="162"/>
        <v>19</v>
      </c>
      <c r="AI114">
        <f t="shared" si="163"/>
        <v>15</v>
      </c>
      <c r="AJ114">
        <f t="shared" si="164"/>
        <v>19</v>
      </c>
      <c r="AK114" t="str">
        <f t="shared" si="111"/>
        <v>3pm-7pm</v>
      </c>
      <c r="AL114" t="str">
        <f t="shared" si="112"/>
        <v>11am-8.3pm</v>
      </c>
      <c r="AM114" t="str">
        <f t="shared" si="113"/>
        <v>3pm-7pm</v>
      </c>
      <c r="AN114" t="str">
        <f t="shared" si="114"/>
        <v>3pm-7pm</v>
      </c>
      <c r="AO114" t="str">
        <f t="shared" si="115"/>
        <v>3pm-7pm</v>
      </c>
      <c r="AP114" t="str">
        <f t="shared" si="116"/>
        <v>3pm-7pm</v>
      </c>
      <c r="AQ114" t="str">
        <f t="shared" si="117"/>
        <v>3pm-7pm</v>
      </c>
      <c r="AR114" s="2" t="s">
        <v>340</v>
      </c>
      <c r="AU114" t="s">
        <v>299</v>
      </c>
      <c r="AV114" s="3" t="s">
        <v>306</v>
      </c>
      <c r="AW114" s="3" t="s">
        <v>307</v>
      </c>
      <c r="AX114" s="4" t="str">
        <f t="shared" si="188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4" t="str">
        <f t="shared" si="189"/>
        <v/>
      </c>
      <c r="AZ114" t="str">
        <f t="shared" si="190"/>
        <v/>
      </c>
      <c r="BA114" t="str">
        <f t="shared" si="191"/>
        <v>&lt;img src=@img/easy.png@&gt;</v>
      </c>
      <c r="BB114" t="str">
        <f t="shared" si="192"/>
        <v>&lt;img src=@img/drinkicon.png@&gt;</v>
      </c>
      <c r="BC114" t="str">
        <f t="shared" si="193"/>
        <v/>
      </c>
      <c r="BD114" t="str">
        <f t="shared" si="194"/>
        <v>&lt;img src=@img/easy.png@&gt;&lt;img src=@img/drinkicon.png@&gt;</v>
      </c>
      <c r="BE114" t="str">
        <f t="shared" si="195"/>
        <v>drink easy low campus</v>
      </c>
      <c r="BF114" t="str">
        <f t="shared" si="196"/>
        <v>Near Campus</v>
      </c>
      <c r="BG114">
        <v>40.566623999999997</v>
      </c>
      <c r="BH114">
        <v>-105.07869100000001</v>
      </c>
      <c r="BI114" t="str">
        <f t="shared" si="197"/>
        <v>[40.566624,-105.078691],</v>
      </c>
      <c r="BK114" t="str">
        <f>IF(BJ114&gt;0,"&lt;img src=@img/kidicon.png@&gt;","")</f>
        <v/>
      </c>
    </row>
    <row r="115" spans="2:64" ht="21" customHeight="1" x14ac:dyDescent="0.25">
      <c r="B115" t="s">
        <v>200</v>
      </c>
      <c r="C115" t="s">
        <v>426</v>
      </c>
      <c r="D115" t="s">
        <v>271</v>
      </c>
      <c r="E115" t="s">
        <v>431</v>
      </c>
      <c r="G115" t="s">
        <v>201</v>
      </c>
      <c r="W115" t="str">
        <f t="shared" si="151"/>
        <v/>
      </c>
      <c r="X115" t="str">
        <f t="shared" si="152"/>
        <v/>
      </c>
      <c r="Y115" t="str">
        <f t="shared" si="153"/>
        <v/>
      </c>
      <c r="Z115" t="str">
        <f t="shared" si="154"/>
        <v/>
      </c>
      <c r="AA115" t="str">
        <f t="shared" si="155"/>
        <v/>
      </c>
      <c r="AB115" t="str">
        <f t="shared" si="156"/>
        <v/>
      </c>
      <c r="AC115" t="str">
        <f t="shared" si="157"/>
        <v/>
      </c>
      <c r="AD115" t="str">
        <f t="shared" si="158"/>
        <v/>
      </c>
      <c r="AE115" t="str">
        <f t="shared" si="159"/>
        <v/>
      </c>
      <c r="AF115" t="str">
        <f t="shared" si="160"/>
        <v/>
      </c>
      <c r="AG115" t="str">
        <f t="shared" si="161"/>
        <v/>
      </c>
      <c r="AH115" t="str">
        <f t="shared" si="162"/>
        <v/>
      </c>
      <c r="AI115" t="str">
        <f t="shared" si="163"/>
        <v/>
      </c>
      <c r="AJ115" t="str">
        <f t="shared" si="164"/>
        <v/>
      </c>
      <c r="AK115" t="str">
        <f t="shared" si="111"/>
        <v/>
      </c>
      <c r="AL115" t="str">
        <f t="shared" si="112"/>
        <v/>
      </c>
      <c r="AM115" t="str">
        <f t="shared" si="113"/>
        <v/>
      </c>
      <c r="AN115" t="str">
        <f t="shared" si="114"/>
        <v/>
      </c>
      <c r="AO115" t="str">
        <f t="shared" si="115"/>
        <v/>
      </c>
      <c r="AP115" t="str">
        <f t="shared" si="116"/>
        <v/>
      </c>
      <c r="AQ115" t="str">
        <f t="shared" si="117"/>
        <v/>
      </c>
      <c r="AR115" s="2" t="s">
        <v>350</v>
      </c>
      <c r="AS115" t="s">
        <v>295</v>
      </c>
      <c r="AT115" t="s">
        <v>305</v>
      </c>
      <c r="AU115" t="s">
        <v>28</v>
      </c>
      <c r="AV115" s="3" t="s">
        <v>307</v>
      </c>
      <c r="AW115" s="3" t="s">
        <v>307</v>
      </c>
      <c r="AX115" s="4" t="str">
        <f t="shared" si="188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5" t="str">
        <f t="shared" si="189"/>
        <v>&lt;img src=@img/outdoor.png@&gt;</v>
      </c>
      <c r="AZ115" t="str">
        <f t="shared" si="190"/>
        <v>&lt;img src=@img/pets.png@&gt;</v>
      </c>
      <c r="BA115" t="str">
        <f t="shared" si="191"/>
        <v>&lt;img src=@img/medium.png@&gt;</v>
      </c>
      <c r="BB115" t="str">
        <f t="shared" si="192"/>
        <v/>
      </c>
      <c r="BC115" t="str">
        <f t="shared" si="193"/>
        <v/>
      </c>
      <c r="BD115" t="str">
        <f t="shared" si="194"/>
        <v>&lt;img src=@img/outdoor.png@&gt;&lt;img src=@img/pets.png@&gt;&lt;img src=@img/medium.png@&gt;</v>
      </c>
      <c r="BE115" t="str">
        <f t="shared" si="195"/>
        <v>outdoor pet medium med old</v>
      </c>
      <c r="BF115" t="str">
        <f t="shared" si="196"/>
        <v>Old Town</v>
      </c>
      <c r="BG115">
        <v>40.593415</v>
      </c>
      <c r="BH115">
        <v>-105.066874</v>
      </c>
      <c r="BI115" t="str">
        <f t="shared" si="197"/>
        <v>[40.593415,-105.066874],</v>
      </c>
      <c r="BK115" t="str">
        <f>IF(BJ115&gt;0,"&lt;img src=@img/kidicon.png@&gt;","")</f>
        <v/>
      </c>
    </row>
    <row r="116" spans="2:64" ht="21" customHeight="1" x14ac:dyDescent="0.25">
      <c r="B116" t="s">
        <v>168</v>
      </c>
      <c r="C116" t="s">
        <v>308</v>
      </c>
      <c r="D116" t="s">
        <v>57</v>
      </c>
      <c r="E116" t="s">
        <v>431</v>
      </c>
      <c r="G116" t="s">
        <v>169</v>
      </c>
      <c r="J116">
        <v>1530</v>
      </c>
      <c r="K116">
        <v>1800</v>
      </c>
      <c r="L116">
        <v>1530</v>
      </c>
      <c r="M116">
        <v>1800</v>
      </c>
      <c r="N116">
        <v>1530</v>
      </c>
      <c r="O116">
        <v>1800</v>
      </c>
      <c r="P116">
        <v>1530</v>
      </c>
      <c r="Q116">
        <v>1800</v>
      </c>
      <c r="R116">
        <v>1530</v>
      </c>
      <c r="S116">
        <v>1800</v>
      </c>
      <c r="V116" t="s">
        <v>791</v>
      </c>
      <c r="W116" t="str">
        <f t="shared" si="151"/>
        <v/>
      </c>
      <c r="X116" t="str">
        <f t="shared" si="152"/>
        <v/>
      </c>
      <c r="Y116">
        <f t="shared" si="153"/>
        <v>15.3</v>
      </c>
      <c r="Z116">
        <f t="shared" si="154"/>
        <v>18</v>
      </c>
      <c r="AA116">
        <f t="shared" si="155"/>
        <v>15.3</v>
      </c>
      <c r="AB116">
        <f t="shared" si="156"/>
        <v>18</v>
      </c>
      <c r="AC116">
        <f t="shared" si="157"/>
        <v>15.3</v>
      </c>
      <c r="AD116">
        <f t="shared" si="158"/>
        <v>18</v>
      </c>
      <c r="AE116">
        <f t="shared" si="159"/>
        <v>15.3</v>
      </c>
      <c r="AF116">
        <f t="shared" si="160"/>
        <v>18</v>
      </c>
      <c r="AG116">
        <f t="shared" si="161"/>
        <v>15.3</v>
      </c>
      <c r="AH116">
        <f t="shared" si="162"/>
        <v>18</v>
      </c>
      <c r="AI116" t="str">
        <f t="shared" si="163"/>
        <v/>
      </c>
      <c r="AJ116" t="str">
        <f t="shared" si="164"/>
        <v/>
      </c>
      <c r="AK116" t="str">
        <f t="shared" si="111"/>
        <v/>
      </c>
      <c r="AL116" t="str">
        <f t="shared" si="112"/>
        <v>3.3pm-6pm</v>
      </c>
      <c r="AM116" t="str">
        <f t="shared" si="113"/>
        <v>3.3pm-6pm</v>
      </c>
      <c r="AN116" t="str">
        <f t="shared" si="114"/>
        <v>3.3pm-6pm</v>
      </c>
      <c r="AO116" t="str">
        <f t="shared" si="115"/>
        <v>3.3pm-6pm</v>
      </c>
      <c r="AP116" t="str">
        <f t="shared" si="116"/>
        <v>3.3pm-6pm</v>
      </c>
      <c r="AQ116" t="str">
        <f t="shared" si="117"/>
        <v/>
      </c>
      <c r="AR116" s="2" t="s">
        <v>341</v>
      </c>
      <c r="AS116" t="s">
        <v>295</v>
      </c>
      <c r="AU116" t="s">
        <v>299</v>
      </c>
      <c r="AV116" s="3" t="s">
        <v>306</v>
      </c>
      <c r="AW116" s="3" t="s">
        <v>306</v>
      </c>
      <c r="AX116" s="4" t="str">
        <f t="shared" si="188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$3.50 &lt;br&gt; Budwiser $2.00 &lt;br&gt; House Wine $4.25 &lt;br&gt;$2.50-$3.00 Pizza by the slice&lt;br&gt;$5.00 Fried Mozzarella&lt;br&gt;$4.00 Parmesan Fries&lt;br&gt;$5.00 Fried Calamari&lt;br&gt;$5.00 Chicken Wings", 'link':"http://www.nicksfc.com/", 'pricing':"med",   'phone-number': "", 'address': "1100 S. College Avenue, Fort Collins, CO 80524", 'other-amenities': ['outdoor','','easy'], 'has-drink':true, 'has-food':true},</v>
      </c>
      <c r="AY116" t="str">
        <f t="shared" si="189"/>
        <v>&lt;img src=@img/outdoor.png@&gt;</v>
      </c>
      <c r="AZ116" t="str">
        <f t="shared" si="190"/>
        <v/>
      </c>
      <c r="BA116" t="str">
        <f t="shared" si="191"/>
        <v>&lt;img src=@img/easy.png@&gt;</v>
      </c>
      <c r="BB116" t="str">
        <f t="shared" si="192"/>
        <v>&lt;img src=@img/drinkicon.png@&gt;</v>
      </c>
      <c r="BC116" t="str">
        <f t="shared" si="193"/>
        <v>&lt;img src=@img/foodicon.png@&gt;</v>
      </c>
      <c r="BD116" t="str">
        <f t="shared" si="194"/>
        <v>&lt;img src=@img/outdoor.png@&gt;&lt;img src=@img/easy.png@&gt;&lt;img src=@img/drinkicon.png@&gt;&lt;img src=@img/foodicon.png@&gt;&lt;img src=@img/kidicon.png@&gt;</v>
      </c>
      <c r="BE116" t="str">
        <f t="shared" si="195"/>
        <v>outdoor drink food easy med campus kid</v>
      </c>
      <c r="BF116" t="str">
        <f t="shared" si="196"/>
        <v>Near Campus</v>
      </c>
      <c r="BG116">
        <v>40.572982000000003</v>
      </c>
      <c r="BH116">
        <v>-105.076702</v>
      </c>
      <c r="BI116" t="str">
        <f t="shared" si="197"/>
        <v>[40.572982,-105.076702],</v>
      </c>
      <c r="BJ116" t="b">
        <v>1</v>
      </c>
      <c r="BK116" t="str">
        <f>IF(BJ116&gt;0,"&lt;img src=@img/kidicon.png@&gt;","")</f>
        <v>&lt;img src=@img/kidicon.png@&gt;</v>
      </c>
      <c r="BL116" t="s">
        <v>441</v>
      </c>
    </row>
    <row r="117" spans="2:64" ht="21" customHeight="1" x14ac:dyDescent="0.25">
      <c r="B117" t="s">
        <v>655</v>
      </c>
      <c r="C117" t="s">
        <v>427</v>
      </c>
      <c r="E117" t="s">
        <v>431</v>
      </c>
      <c r="G117" t="s">
        <v>679</v>
      </c>
      <c r="W117" t="str">
        <f t="shared" si="151"/>
        <v/>
      </c>
      <c r="X117" t="str">
        <f t="shared" si="152"/>
        <v/>
      </c>
      <c r="Y117" t="str">
        <f t="shared" si="153"/>
        <v/>
      </c>
      <c r="Z117" t="str">
        <f t="shared" si="154"/>
        <v/>
      </c>
      <c r="AA117" t="str">
        <f t="shared" si="155"/>
        <v/>
      </c>
      <c r="AB117" t="str">
        <f t="shared" si="156"/>
        <v/>
      </c>
      <c r="AC117" t="str">
        <f t="shared" si="157"/>
        <v/>
      </c>
      <c r="AD117" t="str">
        <f t="shared" si="158"/>
        <v/>
      </c>
      <c r="AE117" t="str">
        <f t="shared" si="159"/>
        <v/>
      </c>
      <c r="AF117" t="str">
        <f t="shared" si="160"/>
        <v/>
      </c>
      <c r="AG117" t="str">
        <f t="shared" si="161"/>
        <v/>
      </c>
      <c r="AH117" t="str">
        <f t="shared" si="162"/>
        <v/>
      </c>
      <c r="AI117" t="str">
        <f t="shared" si="163"/>
        <v/>
      </c>
      <c r="AJ117" t="str">
        <f t="shared" si="164"/>
        <v/>
      </c>
      <c r="AK117" t="str">
        <f t="shared" si="111"/>
        <v/>
      </c>
      <c r="AL117" t="str">
        <f t="shared" si="112"/>
        <v/>
      </c>
      <c r="AM117" t="str">
        <f t="shared" si="113"/>
        <v/>
      </c>
      <c r="AN117" t="str">
        <f t="shared" si="114"/>
        <v/>
      </c>
      <c r="AO117" t="str">
        <f t="shared" si="115"/>
        <v/>
      </c>
      <c r="AP117" t="str">
        <f t="shared" si="116"/>
        <v/>
      </c>
      <c r="AQ117" t="str">
        <f t="shared" si="117"/>
        <v/>
      </c>
      <c r="AR117" t="s">
        <v>711</v>
      </c>
      <c r="AU117" t="s">
        <v>299</v>
      </c>
      <c r="AV117" s="3" t="s">
        <v>307</v>
      </c>
      <c r="AW117" s="3" t="s">
        <v>307</v>
      </c>
      <c r="AX117" s="4" t="str">
        <f t="shared" si="188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7" t="str">
        <f t="shared" si="189"/>
        <v/>
      </c>
      <c r="AZ117" t="str">
        <f t="shared" si="190"/>
        <v/>
      </c>
      <c r="BA117" t="str">
        <f t="shared" si="191"/>
        <v>&lt;img src=@img/easy.png@&gt;</v>
      </c>
      <c r="BB117" t="str">
        <f t="shared" si="192"/>
        <v/>
      </c>
      <c r="BC117" t="str">
        <f t="shared" si="193"/>
        <v/>
      </c>
      <c r="BD117" t="str">
        <f t="shared" si="194"/>
        <v>&lt;img src=@img/easy.png@&gt;</v>
      </c>
      <c r="BE117" t="str">
        <f t="shared" si="195"/>
        <v>easy med nfoco</v>
      </c>
      <c r="BF117" t="str">
        <f t="shared" si="196"/>
        <v>North Foco</v>
      </c>
      <c r="BG117">
        <v>40.583579999999998</v>
      </c>
      <c r="BH117">
        <v>-105.04801</v>
      </c>
      <c r="BI117" t="str">
        <f t="shared" si="197"/>
        <v>[40.58358,-105.04801],</v>
      </c>
    </row>
    <row r="118" spans="2:64" ht="21" customHeight="1" x14ac:dyDescent="0.25">
      <c r="B118" t="s">
        <v>123</v>
      </c>
      <c r="C118" t="s">
        <v>309</v>
      </c>
      <c r="D118" t="s">
        <v>124</v>
      </c>
      <c r="E118" t="s">
        <v>431</v>
      </c>
      <c r="G118" s="1" t="s">
        <v>125</v>
      </c>
      <c r="W118" t="str">
        <f t="shared" si="151"/>
        <v/>
      </c>
      <c r="X118" t="str">
        <f t="shared" si="152"/>
        <v/>
      </c>
      <c r="Y118" t="str">
        <f t="shared" si="153"/>
        <v/>
      </c>
      <c r="Z118" t="str">
        <f t="shared" si="154"/>
        <v/>
      </c>
      <c r="AA118" t="str">
        <f t="shared" si="155"/>
        <v/>
      </c>
      <c r="AB118" t="str">
        <f t="shared" si="156"/>
        <v/>
      </c>
      <c r="AC118" t="str">
        <f t="shared" si="157"/>
        <v/>
      </c>
      <c r="AD118" t="str">
        <f t="shared" si="158"/>
        <v/>
      </c>
      <c r="AE118" t="str">
        <f t="shared" si="159"/>
        <v/>
      </c>
      <c r="AF118" t="str">
        <f t="shared" si="160"/>
        <v/>
      </c>
      <c r="AG118" t="str">
        <f t="shared" si="161"/>
        <v/>
      </c>
      <c r="AH118" t="str">
        <f t="shared" si="162"/>
        <v/>
      </c>
      <c r="AI118" t="str">
        <f t="shared" si="163"/>
        <v/>
      </c>
      <c r="AJ118" t="str">
        <f t="shared" si="164"/>
        <v/>
      </c>
      <c r="AK118" t="str">
        <f t="shared" si="111"/>
        <v/>
      </c>
      <c r="AL118" t="str">
        <f t="shared" si="112"/>
        <v/>
      </c>
      <c r="AM118" t="str">
        <f t="shared" si="113"/>
        <v/>
      </c>
      <c r="AN118" t="str">
        <f t="shared" si="114"/>
        <v/>
      </c>
      <c r="AO118" t="str">
        <f t="shared" si="115"/>
        <v/>
      </c>
      <c r="AP118" t="str">
        <f t="shared" si="116"/>
        <v/>
      </c>
      <c r="AQ118" t="str">
        <f t="shared" si="117"/>
        <v/>
      </c>
      <c r="AR118" s="6" t="s">
        <v>248</v>
      </c>
      <c r="AU118" t="s">
        <v>299</v>
      </c>
      <c r="AV118" s="3" t="s">
        <v>307</v>
      </c>
      <c r="AW118" s="3" t="s">
        <v>307</v>
      </c>
      <c r="AX118" s="4" t="str">
        <f t="shared" si="188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8" t="str">
        <f t="shared" si="189"/>
        <v/>
      </c>
      <c r="AZ118" t="str">
        <f t="shared" si="190"/>
        <v/>
      </c>
      <c r="BA118" t="str">
        <f t="shared" si="191"/>
        <v>&lt;img src=@img/easy.png@&gt;</v>
      </c>
      <c r="BB118" t="str">
        <f t="shared" si="192"/>
        <v/>
      </c>
      <c r="BC118" t="str">
        <f t="shared" si="193"/>
        <v/>
      </c>
      <c r="BD118" t="str">
        <f t="shared" si="194"/>
        <v>&lt;img src=@img/easy.png@&gt;</v>
      </c>
      <c r="BE118" t="str">
        <f t="shared" si="195"/>
        <v>easy med midtown</v>
      </c>
      <c r="BF118" t="str">
        <f t="shared" si="196"/>
        <v>Midtown</v>
      </c>
      <c r="BG118">
        <v>40.549143999999998</v>
      </c>
      <c r="BH118">
        <v>-105.076063</v>
      </c>
      <c r="BI118" t="str">
        <f t="shared" si="197"/>
        <v>[40.549144,-105.076063],</v>
      </c>
      <c r="BK118" t="str">
        <f>IF(BJ118&gt;0,"&lt;img src=@img/kidicon.png@&gt;","")</f>
        <v/>
      </c>
    </row>
    <row r="119" spans="2:64" ht="21" customHeight="1" x14ac:dyDescent="0.25">
      <c r="B119" t="s">
        <v>653</v>
      </c>
      <c r="C119" t="s">
        <v>309</v>
      </c>
      <c r="E119" t="s">
        <v>54</v>
      </c>
      <c r="G119" t="s">
        <v>677</v>
      </c>
      <c r="W119" t="str">
        <f t="shared" si="151"/>
        <v/>
      </c>
      <c r="X119" t="str">
        <f t="shared" si="152"/>
        <v/>
      </c>
      <c r="Y119" t="str">
        <f t="shared" si="153"/>
        <v/>
      </c>
      <c r="Z119" t="str">
        <f t="shared" si="154"/>
        <v/>
      </c>
      <c r="AA119" t="str">
        <f t="shared" si="155"/>
        <v/>
      </c>
      <c r="AB119" t="str">
        <f t="shared" si="156"/>
        <v/>
      </c>
      <c r="AC119" t="str">
        <f t="shared" si="157"/>
        <v/>
      </c>
      <c r="AD119" t="str">
        <f t="shared" si="158"/>
        <v/>
      </c>
      <c r="AE119" t="str">
        <f t="shared" si="159"/>
        <v/>
      </c>
      <c r="AF119" t="str">
        <f t="shared" si="160"/>
        <v/>
      </c>
      <c r="AG119" t="str">
        <f t="shared" si="161"/>
        <v/>
      </c>
      <c r="AH119" t="str">
        <f t="shared" si="162"/>
        <v/>
      </c>
      <c r="AI119" t="str">
        <f t="shared" si="163"/>
        <v/>
      </c>
      <c r="AJ119" t="str">
        <f t="shared" si="164"/>
        <v/>
      </c>
      <c r="AK119" t="str">
        <f t="shared" si="111"/>
        <v/>
      </c>
      <c r="AL119" t="str">
        <f t="shared" si="112"/>
        <v/>
      </c>
      <c r="AM119" t="str">
        <f t="shared" si="113"/>
        <v/>
      </c>
      <c r="AN119" t="str">
        <f t="shared" si="114"/>
        <v/>
      </c>
      <c r="AO119" t="str">
        <f t="shared" si="115"/>
        <v/>
      </c>
      <c r="AP119" t="str">
        <f t="shared" si="116"/>
        <v/>
      </c>
      <c r="AQ119" t="str">
        <f t="shared" si="117"/>
        <v/>
      </c>
      <c r="AT119" t="s">
        <v>305</v>
      </c>
      <c r="AU119" t="s">
        <v>28</v>
      </c>
      <c r="AV119" s="3" t="s">
        <v>307</v>
      </c>
      <c r="AW119" s="3" t="s">
        <v>307</v>
      </c>
      <c r="AX119" s="4" t="str">
        <f t="shared" si="188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9" t="str">
        <f t="shared" si="189"/>
        <v/>
      </c>
      <c r="AZ119" t="str">
        <f t="shared" si="190"/>
        <v>&lt;img src=@img/pets.png@&gt;</v>
      </c>
      <c r="BA119" t="str">
        <f t="shared" si="191"/>
        <v>&lt;img src=@img/medium.png@&gt;</v>
      </c>
      <c r="BB119" t="str">
        <f t="shared" si="192"/>
        <v/>
      </c>
      <c r="BC119" t="str">
        <f t="shared" si="193"/>
        <v/>
      </c>
      <c r="BD119" t="str">
        <f t="shared" si="194"/>
        <v>&lt;img src=@img/pets.png@&gt;&lt;img src=@img/medium.png@&gt;</v>
      </c>
      <c r="BE119" t="str">
        <f t="shared" si="195"/>
        <v>pet medium low midtown</v>
      </c>
      <c r="BF119" t="str">
        <f t="shared" si="196"/>
        <v>Midtown</v>
      </c>
      <c r="BG119">
        <v>40.550649999999997</v>
      </c>
      <c r="BH119">
        <v>-105.04275</v>
      </c>
      <c r="BI119" t="str">
        <f t="shared" si="197"/>
        <v>[40.55065,-105.04275],</v>
      </c>
    </row>
    <row r="120" spans="2:64" ht="21" customHeight="1" x14ac:dyDescent="0.25">
      <c r="B120" t="s">
        <v>202</v>
      </c>
      <c r="C120" t="s">
        <v>426</v>
      </c>
      <c r="D120" t="s">
        <v>271</v>
      </c>
      <c r="E120" t="s">
        <v>431</v>
      </c>
      <c r="G120" t="s">
        <v>203</v>
      </c>
      <c r="W120" t="str">
        <f t="shared" si="151"/>
        <v/>
      </c>
      <c r="X120" t="str">
        <f t="shared" si="152"/>
        <v/>
      </c>
      <c r="Y120" t="str">
        <f t="shared" si="153"/>
        <v/>
      </c>
      <c r="Z120" t="str">
        <f t="shared" si="154"/>
        <v/>
      </c>
      <c r="AA120" t="str">
        <f t="shared" si="155"/>
        <v/>
      </c>
      <c r="AB120" t="str">
        <f t="shared" si="156"/>
        <v/>
      </c>
      <c r="AC120" t="str">
        <f t="shared" si="157"/>
        <v/>
      </c>
      <c r="AD120" t="str">
        <f t="shared" si="158"/>
        <v/>
      </c>
      <c r="AE120" t="str">
        <f t="shared" si="159"/>
        <v/>
      </c>
      <c r="AF120" t="str">
        <f t="shared" si="160"/>
        <v/>
      </c>
      <c r="AG120" t="str">
        <f t="shared" si="161"/>
        <v/>
      </c>
      <c r="AH120" t="str">
        <f t="shared" si="162"/>
        <v/>
      </c>
      <c r="AI120" t="str">
        <f t="shared" si="163"/>
        <v/>
      </c>
      <c r="AJ120" t="str">
        <f t="shared" si="164"/>
        <v/>
      </c>
      <c r="AK120" t="str">
        <f t="shared" si="111"/>
        <v/>
      </c>
      <c r="AL120" t="str">
        <f t="shared" si="112"/>
        <v/>
      </c>
      <c r="AM120" t="str">
        <f t="shared" si="113"/>
        <v/>
      </c>
      <c r="AN120" t="str">
        <f t="shared" si="114"/>
        <v/>
      </c>
      <c r="AO120" t="str">
        <f t="shared" si="115"/>
        <v/>
      </c>
      <c r="AP120" t="str">
        <f t="shared" si="116"/>
        <v/>
      </c>
      <c r="AQ120" t="str">
        <f t="shared" si="117"/>
        <v/>
      </c>
      <c r="AR120" s="6" t="s">
        <v>261</v>
      </c>
      <c r="AS120" t="s">
        <v>295</v>
      </c>
      <c r="AT120" t="s">
        <v>305</v>
      </c>
      <c r="AU120" t="s">
        <v>28</v>
      </c>
      <c r="AV120" s="3" t="s">
        <v>307</v>
      </c>
      <c r="AW120" s="3" t="s">
        <v>307</v>
      </c>
      <c r="AX120" s="4" t="str">
        <f t="shared" si="188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20" t="str">
        <f t="shared" si="189"/>
        <v>&lt;img src=@img/outdoor.png@&gt;</v>
      </c>
      <c r="AZ120" t="str">
        <f t="shared" si="190"/>
        <v>&lt;img src=@img/pets.png@&gt;</v>
      </c>
      <c r="BA120" t="str">
        <f t="shared" si="191"/>
        <v>&lt;img src=@img/medium.png@&gt;</v>
      </c>
      <c r="BB120" t="str">
        <f t="shared" si="192"/>
        <v/>
      </c>
      <c r="BC120" t="str">
        <f t="shared" si="193"/>
        <v/>
      </c>
      <c r="BD120" t="str">
        <f t="shared" si="194"/>
        <v>&lt;img src=@img/outdoor.png@&gt;&lt;img src=@img/pets.png@&gt;&lt;img src=@img/medium.png@&gt;</v>
      </c>
      <c r="BE120" t="str">
        <f t="shared" si="195"/>
        <v>outdoor pet medium med old</v>
      </c>
      <c r="BF120" t="str">
        <f t="shared" si="196"/>
        <v>Old Town</v>
      </c>
      <c r="BG120">
        <v>40.589475</v>
      </c>
      <c r="BH120">
        <v>-105.063322</v>
      </c>
      <c r="BI120" t="str">
        <f t="shared" si="197"/>
        <v>[40.589475,-105.063322],</v>
      </c>
      <c r="BK120" t="str">
        <f>IF(BJ120&gt;0,"&lt;img src=@img/kidicon.png@&gt;","")</f>
        <v/>
      </c>
    </row>
    <row r="121" spans="2:64" ht="21" customHeight="1" x14ac:dyDescent="0.25">
      <c r="B121" t="s">
        <v>143</v>
      </c>
      <c r="C121" t="s">
        <v>426</v>
      </c>
      <c r="D121" t="s">
        <v>144</v>
      </c>
      <c r="E121" t="s">
        <v>431</v>
      </c>
      <c r="G121" s="1" t="s">
        <v>145</v>
      </c>
      <c r="W121" t="str">
        <f t="shared" si="151"/>
        <v/>
      </c>
      <c r="X121" t="str">
        <f t="shared" si="152"/>
        <v/>
      </c>
      <c r="Y121" t="str">
        <f t="shared" si="153"/>
        <v/>
      </c>
      <c r="Z121" t="str">
        <f t="shared" si="154"/>
        <v/>
      </c>
      <c r="AA121" t="str">
        <f t="shared" si="155"/>
        <v/>
      </c>
      <c r="AB121" t="str">
        <f t="shared" si="156"/>
        <v/>
      </c>
      <c r="AC121" t="str">
        <f t="shared" si="157"/>
        <v/>
      </c>
      <c r="AD121" t="str">
        <f t="shared" si="158"/>
        <v/>
      </c>
      <c r="AE121" t="str">
        <f t="shared" si="159"/>
        <v/>
      </c>
      <c r="AF121" t="str">
        <f t="shared" si="160"/>
        <v/>
      </c>
      <c r="AG121" t="str">
        <f t="shared" si="161"/>
        <v/>
      </c>
      <c r="AH121" t="str">
        <f t="shared" si="162"/>
        <v/>
      </c>
      <c r="AI121" t="str">
        <f t="shared" si="163"/>
        <v/>
      </c>
      <c r="AJ121" t="str">
        <f t="shared" si="164"/>
        <v/>
      </c>
      <c r="AK121" t="str">
        <f t="shared" si="111"/>
        <v/>
      </c>
      <c r="AL121" t="str">
        <f t="shared" si="112"/>
        <v/>
      </c>
      <c r="AM121" t="str">
        <f t="shared" si="113"/>
        <v/>
      </c>
      <c r="AN121" t="str">
        <f t="shared" si="114"/>
        <v/>
      </c>
      <c r="AO121" t="str">
        <f t="shared" si="115"/>
        <v/>
      </c>
      <c r="AP121" t="str">
        <f t="shared" si="116"/>
        <v/>
      </c>
      <c r="AQ121" t="str">
        <f t="shared" si="117"/>
        <v/>
      </c>
      <c r="AR121" s="6" t="s">
        <v>252</v>
      </c>
      <c r="AU121" t="s">
        <v>298</v>
      </c>
      <c r="AV121" s="3" t="s">
        <v>307</v>
      </c>
      <c r="AW121" s="3" t="s">
        <v>307</v>
      </c>
      <c r="AX121" s="4" t="str">
        <f t="shared" si="188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21" t="str">
        <f t="shared" si="189"/>
        <v/>
      </c>
      <c r="AZ121" t="str">
        <f t="shared" si="190"/>
        <v/>
      </c>
      <c r="BA121" t="str">
        <f t="shared" si="191"/>
        <v>&lt;img src=@img/hard.png@&gt;</v>
      </c>
      <c r="BB121" t="str">
        <f t="shared" si="192"/>
        <v/>
      </c>
      <c r="BC121" t="str">
        <f t="shared" si="193"/>
        <v/>
      </c>
      <c r="BD121" t="str">
        <f t="shared" si="194"/>
        <v>&lt;img src=@img/hard.png@&gt;</v>
      </c>
      <c r="BE121" t="str">
        <f t="shared" si="195"/>
        <v>hard med old</v>
      </c>
      <c r="BF121" t="str">
        <f t="shared" si="196"/>
        <v>Old Town</v>
      </c>
      <c r="BG121">
        <v>40.586066000000002</v>
      </c>
      <c r="BH121">
        <v>-105.077451</v>
      </c>
      <c r="BI121" t="str">
        <f t="shared" si="197"/>
        <v>[40.586066,-105.077451],</v>
      </c>
      <c r="BK121" t="str">
        <f>IF(BJ121&gt;0,"&lt;img src=@img/kidicon.png@&gt;","")</f>
        <v/>
      </c>
    </row>
    <row r="122" spans="2:64" ht="21" customHeight="1" x14ac:dyDescent="0.25">
      <c r="B122" t="s">
        <v>449</v>
      </c>
      <c r="C122" t="s">
        <v>428</v>
      </c>
      <c r="E122" t="s">
        <v>431</v>
      </c>
      <c r="G122" t="s">
        <v>467</v>
      </c>
      <c r="W122" t="str">
        <f t="shared" si="151"/>
        <v/>
      </c>
      <c r="X122" t="str">
        <f t="shared" si="152"/>
        <v/>
      </c>
      <c r="Y122" t="str">
        <f t="shared" si="153"/>
        <v/>
      </c>
      <c r="Z122" t="str">
        <f t="shared" si="154"/>
        <v/>
      </c>
      <c r="AA122" t="str">
        <f t="shared" si="155"/>
        <v/>
      </c>
      <c r="AB122" t="str">
        <f t="shared" si="156"/>
        <v/>
      </c>
      <c r="AC122" t="str">
        <f t="shared" si="157"/>
        <v/>
      </c>
      <c r="AD122" t="str">
        <f t="shared" si="158"/>
        <v/>
      </c>
      <c r="AE122" t="str">
        <f t="shared" si="159"/>
        <v/>
      </c>
      <c r="AF122" t="str">
        <f t="shared" si="160"/>
        <v/>
      </c>
      <c r="AG122" t="str">
        <f t="shared" si="161"/>
        <v/>
      </c>
      <c r="AH122" t="str">
        <f t="shared" si="162"/>
        <v/>
      </c>
      <c r="AI122" t="str">
        <f t="shared" si="163"/>
        <v/>
      </c>
      <c r="AJ122" t="str">
        <f t="shared" si="164"/>
        <v/>
      </c>
      <c r="AK122" t="str">
        <f t="shared" si="111"/>
        <v/>
      </c>
      <c r="AL122" t="str">
        <f t="shared" si="112"/>
        <v/>
      </c>
      <c r="AM122" t="str">
        <f t="shared" si="113"/>
        <v/>
      </c>
      <c r="AN122" t="str">
        <f t="shared" si="114"/>
        <v/>
      </c>
      <c r="AO122" t="str">
        <f t="shared" si="115"/>
        <v/>
      </c>
      <c r="AP122" t="str">
        <f t="shared" si="116"/>
        <v/>
      </c>
      <c r="AQ122" t="str">
        <f t="shared" si="117"/>
        <v/>
      </c>
      <c r="AU122" t="s">
        <v>299</v>
      </c>
      <c r="AV122" t="b">
        <v>0</v>
      </c>
      <c r="AW122" t="b">
        <v>0</v>
      </c>
      <c r="AX122" s="4" t="str">
        <f t="shared" si="188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2" t="str">
        <f t="shared" si="189"/>
        <v/>
      </c>
      <c r="AZ122" t="str">
        <f t="shared" si="190"/>
        <v/>
      </c>
      <c r="BA122" t="str">
        <f t="shared" si="191"/>
        <v>&lt;img src=@img/easy.png@&gt;</v>
      </c>
      <c r="BB122" t="str">
        <f t="shared" si="192"/>
        <v/>
      </c>
      <c r="BC122" t="str">
        <f t="shared" si="193"/>
        <v/>
      </c>
      <c r="BD122" t="str">
        <f t="shared" si="194"/>
        <v>&lt;img src=@img/easy.png@&gt;&lt;img src=@img/kidicon.png@&gt;</v>
      </c>
      <c r="BE122" t="str">
        <f t="shared" si="195"/>
        <v>easy med sfoco kid</v>
      </c>
      <c r="BF122" t="str">
        <f t="shared" si="196"/>
        <v>South Foco</v>
      </c>
      <c r="BG122">
        <v>40.521680000000003</v>
      </c>
      <c r="BH122">
        <v>-105.040327</v>
      </c>
      <c r="BI122" t="str">
        <f t="shared" si="197"/>
        <v>[40.52168,-105.040327],</v>
      </c>
      <c r="BJ122" t="b">
        <v>1</v>
      </c>
      <c r="BK122" t="str">
        <f>IF(BJ122&gt;0,"&lt;img src=@img/kidicon.png@&gt;","")</f>
        <v>&lt;img src=@img/kidicon.png@&gt;</v>
      </c>
      <c r="BL122" t="s">
        <v>468</v>
      </c>
    </row>
    <row r="123" spans="2:64" ht="21" customHeight="1" x14ac:dyDescent="0.25">
      <c r="B123" t="s">
        <v>753</v>
      </c>
      <c r="C123" t="s">
        <v>309</v>
      </c>
      <c r="E123" t="s">
        <v>431</v>
      </c>
      <c r="G123" s="7" t="s">
        <v>765</v>
      </c>
      <c r="W123" t="str">
        <f t="shared" ref="W123:W153" si="198">IF(H123&gt;0,H123/100,"")</f>
        <v/>
      </c>
      <c r="X123" t="str">
        <f t="shared" ref="X123:X153" si="199">IF(I123&gt;0,I123/100,"")</f>
        <v/>
      </c>
      <c r="Y123" t="str">
        <f t="shared" ref="Y123:Y153" si="200">IF(J123&gt;0,J123/100,"")</f>
        <v/>
      </c>
      <c r="Z123" t="str">
        <f t="shared" ref="Z123:Z153" si="201">IF(K123&gt;0,K123/100,"")</f>
        <v/>
      </c>
      <c r="AA123" t="str">
        <f t="shared" ref="AA123:AA153" si="202">IF(L123&gt;0,L123/100,"")</f>
        <v/>
      </c>
      <c r="AB123" t="str">
        <f t="shared" ref="AB123:AB153" si="203">IF(M123&gt;0,M123/100,"")</f>
        <v/>
      </c>
      <c r="AC123" t="str">
        <f t="shared" ref="AC123:AC153" si="204">IF(N123&gt;0,N123/100,"")</f>
        <v/>
      </c>
      <c r="AD123" t="str">
        <f t="shared" ref="AD123:AD153" si="205">IF(O123&gt;0,O123/100,"")</f>
        <v/>
      </c>
      <c r="AG123" t="str">
        <f t="shared" ref="AG123:AG153" si="206">IF(R123&gt;0,R123/100,"")</f>
        <v/>
      </c>
      <c r="AH123" t="str">
        <f t="shared" ref="AH123:AH153" si="207">IF(S123&gt;0,S123/100,"")</f>
        <v/>
      </c>
      <c r="AI123" t="str">
        <f t="shared" ref="AI123:AI153" si="208">IF(T123&gt;0,T123/100,"")</f>
        <v/>
      </c>
      <c r="AJ123" t="str">
        <f t="shared" ref="AJ123:AJ153" si="209">IF(U123&gt;0,U123/100,"")</f>
        <v/>
      </c>
      <c r="AK123" t="str">
        <f t="shared" si="111"/>
        <v/>
      </c>
      <c r="AL123" t="str">
        <f t="shared" si="112"/>
        <v/>
      </c>
      <c r="AM123" t="str">
        <f t="shared" si="113"/>
        <v/>
      </c>
      <c r="AN123" t="str">
        <f t="shared" si="114"/>
        <v/>
      </c>
      <c r="AO123" t="str">
        <f t="shared" si="115"/>
        <v/>
      </c>
      <c r="AP123" t="str">
        <f t="shared" si="116"/>
        <v/>
      </c>
      <c r="AQ123" t="str">
        <f t="shared" si="117"/>
        <v/>
      </c>
      <c r="AR123" t="s">
        <v>766</v>
      </c>
      <c r="AU123" t="s">
        <v>299</v>
      </c>
      <c r="AV123" t="b">
        <v>0</v>
      </c>
      <c r="AW123" t="b">
        <v>0</v>
      </c>
      <c r="AX123" s="4" t="str">
        <f t="shared" si="188"/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3" t="str">
        <f t="shared" si="189"/>
        <v/>
      </c>
      <c r="AZ123" t="str">
        <f t="shared" si="190"/>
        <v/>
      </c>
      <c r="BA123" t="str">
        <f t="shared" si="191"/>
        <v>&lt;img src=@img/easy.png@&gt;</v>
      </c>
      <c r="BB123" t="str">
        <f t="shared" si="192"/>
        <v/>
      </c>
      <c r="BC123" t="str">
        <f t="shared" si="193"/>
        <v/>
      </c>
      <c r="BD123" t="str">
        <f t="shared" si="194"/>
        <v>&lt;img src=@img/easy.png@&gt;</v>
      </c>
      <c r="BE123" t="str">
        <f t="shared" si="195"/>
        <v>easy med midtown</v>
      </c>
      <c r="BF123" t="str">
        <f t="shared" si="196"/>
        <v>Midtown</v>
      </c>
      <c r="BG123">
        <v>40.527959000000003</v>
      </c>
      <c r="BH123">
        <v>-105.07761600000001</v>
      </c>
      <c r="BI123" t="str">
        <f t="shared" si="197"/>
        <v>[40.527959,-105.077616],</v>
      </c>
    </row>
    <row r="124" spans="2:64" ht="21" customHeight="1" x14ac:dyDescent="0.25">
      <c r="B124" t="s">
        <v>616</v>
      </c>
      <c r="C124" t="s">
        <v>428</v>
      </c>
      <c r="G124" s="7" t="s">
        <v>617</v>
      </c>
      <c r="H124">
        <v>1500</v>
      </c>
      <c r="I124">
        <v>1800</v>
      </c>
      <c r="J124">
        <v>1500</v>
      </c>
      <c r="K124">
        <v>1800</v>
      </c>
      <c r="L124">
        <v>1500</v>
      </c>
      <c r="M124">
        <v>1800</v>
      </c>
      <c r="N124">
        <v>1500</v>
      </c>
      <c r="O124">
        <v>1800</v>
      </c>
      <c r="P124">
        <v>1500</v>
      </c>
      <c r="Q124">
        <v>1800</v>
      </c>
      <c r="R124">
        <v>1500</v>
      </c>
      <c r="S124">
        <v>1800</v>
      </c>
      <c r="T124">
        <v>1500</v>
      </c>
      <c r="U124">
        <v>1800</v>
      </c>
      <c r="V124" t="s">
        <v>618</v>
      </c>
      <c r="W124">
        <f t="shared" si="198"/>
        <v>15</v>
      </c>
      <c r="X124">
        <f t="shared" si="199"/>
        <v>18</v>
      </c>
      <c r="Y124">
        <f t="shared" si="200"/>
        <v>15</v>
      </c>
      <c r="Z124">
        <f t="shared" si="201"/>
        <v>18</v>
      </c>
      <c r="AA124">
        <f t="shared" si="202"/>
        <v>15</v>
      </c>
      <c r="AB124">
        <f t="shared" si="203"/>
        <v>18</v>
      </c>
      <c r="AC124">
        <f t="shared" si="204"/>
        <v>15</v>
      </c>
      <c r="AD124">
        <f t="shared" si="205"/>
        <v>18</v>
      </c>
      <c r="AE124">
        <f t="shared" ref="AE124:AE144" si="210">IF(P124&gt;0,P124/100,"")</f>
        <v>15</v>
      </c>
      <c r="AF124">
        <f t="shared" ref="AF124:AF144" si="211">IF(Q124&gt;0,Q124/100,"")</f>
        <v>18</v>
      </c>
      <c r="AG124">
        <f t="shared" si="206"/>
        <v>15</v>
      </c>
      <c r="AH124">
        <f t="shared" si="207"/>
        <v>18</v>
      </c>
      <c r="AI124">
        <f t="shared" si="208"/>
        <v>15</v>
      </c>
      <c r="AJ124">
        <f t="shared" si="209"/>
        <v>18</v>
      </c>
      <c r="AK124" t="str">
        <f t="shared" si="111"/>
        <v>3pm-6pm</v>
      </c>
      <c r="AL124" t="str">
        <f t="shared" si="112"/>
        <v>3pm-6pm</v>
      </c>
      <c r="AM124" t="str">
        <f t="shared" si="113"/>
        <v>3pm-6pm</v>
      </c>
      <c r="AN124" t="str">
        <f t="shared" si="114"/>
        <v>3pm-6pm</v>
      </c>
      <c r="AO124" t="str">
        <f t="shared" si="115"/>
        <v>3pm-6pm</v>
      </c>
      <c r="AP124" t="str">
        <f t="shared" si="116"/>
        <v>3pm-6pm</v>
      </c>
      <c r="AQ124" t="str">
        <f t="shared" si="117"/>
        <v>3pm-6pm</v>
      </c>
      <c r="AR124" s="12" t="s">
        <v>619</v>
      </c>
      <c r="AS124" t="s">
        <v>295</v>
      </c>
      <c r="AU124" t="s">
        <v>299</v>
      </c>
      <c r="AV124" t="b">
        <v>1</v>
      </c>
      <c r="AW124" t="b">
        <v>1</v>
      </c>
      <c r="AX124" s="4" t="str">
        <f t="shared" si="188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4" t="str">
        <f t="shared" si="189"/>
        <v>&lt;img src=@img/outdoor.png@&gt;</v>
      </c>
      <c r="AZ124" t="str">
        <f t="shared" si="190"/>
        <v/>
      </c>
      <c r="BA124" t="str">
        <f t="shared" si="191"/>
        <v>&lt;img src=@img/easy.png@&gt;</v>
      </c>
      <c r="BB124" t="str">
        <f t="shared" si="192"/>
        <v/>
      </c>
      <c r="BC124" t="str">
        <f t="shared" si="193"/>
        <v/>
      </c>
      <c r="BD124" t="str">
        <f t="shared" si="194"/>
        <v>&lt;img src=@img/outdoor.png@&gt;&lt;img src=@img/easy.png@&gt;</v>
      </c>
      <c r="BE124" t="str">
        <f t="shared" si="195"/>
        <v>outdoor easy  sfoco</v>
      </c>
      <c r="BF124" t="str">
        <f t="shared" si="196"/>
        <v>South Foco</v>
      </c>
      <c r="BG124">
        <v>40.521430000000002</v>
      </c>
      <c r="BH124">
        <v>-105.05755000000001</v>
      </c>
      <c r="BI124" t="str">
        <f t="shared" si="197"/>
        <v>[40.52143,-105.05755],</v>
      </c>
    </row>
    <row r="125" spans="2:64" ht="21" customHeight="1" x14ac:dyDescent="0.25">
      <c r="B125" t="s">
        <v>620</v>
      </c>
      <c r="C125" t="s">
        <v>308</v>
      </c>
      <c r="G125" s="7" t="s">
        <v>621</v>
      </c>
      <c r="H125">
        <v>1500</v>
      </c>
      <c r="I125">
        <v>1800</v>
      </c>
      <c r="J125">
        <v>1500</v>
      </c>
      <c r="K125">
        <v>1800</v>
      </c>
      <c r="L125">
        <v>1500</v>
      </c>
      <c r="M125">
        <v>1800</v>
      </c>
      <c r="N125">
        <v>1500</v>
      </c>
      <c r="O125">
        <v>1800</v>
      </c>
      <c r="P125">
        <v>1500</v>
      </c>
      <c r="Q125">
        <v>1800</v>
      </c>
      <c r="R125">
        <v>1500</v>
      </c>
      <c r="S125">
        <v>1800</v>
      </c>
      <c r="T125">
        <v>1500</v>
      </c>
      <c r="U125">
        <v>1800</v>
      </c>
      <c r="V125" t="s">
        <v>253</v>
      </c>
      <c r="W125">
        <f t="shared" si="198"/>
        <v>15</v>
      </c>
      <c r="X125">
        <f t="shared" si="199"/>
        <v>18</v>
      </c>
      <c r="Y125">
        <f t="shared" si="200"/>
        <v>15</v>
      </c>
      <c r="Z125">
        <f t="shared" si="201"/>
        <v>18</v>
      </c>
      <c r="AA125">
        <f t="shared" si="202"/>
        <v>15</v>
      </c>
      <c r="AB125">
        <f t="shared" si="203"/>
        <v>18</v>
      </c>
      <c r="AC125">
        <f t="shared" si="204"/>
        <v>15</v>
      </c>
      <c r="AD125">
        <f t="shared" si="205"/>
        <v>18</v>
      </c>
      <c r="AE125">
        <f t="shared" si="210"/>
        <v>15</v>
      </c>
      <c r="AF125">
        <f t="shared" si="211"/>
        <v>18</v>
      </c>
      <c r="AG125">
        <f t="shared" si="206"/>
        <v>15</v>
      </c>
      <c r="AH125">
        <f t="shared" si="207"/>
        <v>18</v>
      </c>
      <c r="AI125">
        <f t="shared" si="208"/>
        <v>15</v>
      </c>
      <c r="AJ125">
        <f t="shared" si="209"/>
        <v>18</v>
      </c>
      <c r="AK125" t="str">
        <f t="shared" si="111"/>
        <v>3pm-6pm</v>
      </c>
      <c r="AL125" t="str">
        <f t="shared" si="112"/>
        <v>3pm-6pm</v>
      </c>
      <c r="AM125" t="str">
        <f t="shared" si="113"/>
        <v>3pm-6pm</v>
      </c>
      <c r="AN125" t="str">
        <f t="shared" si="114"/>
        <v>3pm-6pm</v>
      </c>
      <c r="AO125" t="str">
        <f t="shared" si="115"/>
        <v>3pm-6pm</v>
      </c>
      <c r="AP125" t="str">
        <f t="shared" si="116"/>
        <v>3pm-6pm</v>
      </c>
      <c r="AQ125" t="str">
        <f t="shared" si="117"/>
        <v>3pm-6pm</v>
      </c>
      <c r="AR125" s="12" t="s">
        <v>622</v>
      </c>
      <c r="AU125" t="s">
        <v>28</v>
      </c>
      <c r="AV125" t="b">
        <v>1</v>
      </c>
      <c r="AW125" t="b">
        <v>1</v>
      </c>
      <c r="AX125" s="4" t="str">
        <f t="shared" si="188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5" t="str">
        <f t="shared" si="189"/>
        <v/>
      </c>
      <c r="AZ125" t="str">
        <f t="shared" si="190"/>
        <v/>
      </c>
      <c r="BA125" t="str">
        <f t="shared" si="191"/>
        <v>&lt;img src=@img/medium.png@&gt;</v>
      </c>
      <c r="BB125" t="str">
        <f t="shared" si="192"/>
        <v/>
      </c>
      <c r="BC125" t="str">
        <f t="shared" si="193"/>
        <v/>
      </c>
      <c r="BD125" t="str">
        <f t="shared" si="194"/>
        <v>&lt;img src=@img/medium.png@&gt;</v>
      </c>
      <c r="BE125" t="str">
        <f t="shared" si="195"/>
        <v>medium  campus</v>
      </c>
      <c r="BF125" t="str">
        <f t="shared" si="196"/>
        <v>Near Campus</v>
      </c>
      <c r="BG125">
        <v>40.567410000000002</v>
      </c>
      <c r="BH125">
        <v>-105.08268</v>
      </c>
      <c r="BI125" t="str">
        <f t="shared" si="197"/>
        <v>[40.56741,-105.08268],</v>
      </c>
    </row>
    <row r="126" spans="2:64" ht="21" customHeight="1" x14ac:dyDescent="0.25">
      <c r="B126" t="s">
        <v>89</v>
      </c>
      <c r="C126" t="s">
        <v>308</v>
      </c>
      <c r="D126" t="s">
        <v>90</v>
      </c>
      <c r="E126" t="s">
        <v>54</v>
      </c>
      <c r="G126" s="1" t="s">
        <v>91</v>
      </c>
      <c r="H126">
        <v>1600</v>
      </c>
      <c r="I126">
        <v>1800</v>
      </c>
      <c r="J126">
        <v>1600</v>
      </c>
      <c r="K126">
        <v>1800</v>
      </c>
      <c r="L126">
        <v>1600</v>
      </c>
      <c r="M126">
        <v>1800</v>
      </c>
      <c r="N126">
        <v>1600</v>
      </c>
      <c r="O126">
        <v>1800</v>
      </c>
      <c r="P126">
        <v>1600</v>
      </c>
      <c r="Q126">
        <v>1800</v>
      </c>
      <c r="R126">
        <v>1600</v>
      </c>
      <c r="S126">
        <v>1800</v>
      </c>
      <c r="T126">
        <v>1600</v>
      </c>
      <c r="U126">
        <v>1800</v>
      </c>
      <c r="V126" t="s">
        <v>243</v>
      </c>
      <c r="W126">
        <f t="shared" si="198"/>
        <v>16</v>
      </c>
      <c r="X126">
        <f t="shared" si="199"/>
        <v>18</v>
      </c>
      <c r="Y126">
        <f t="shared" si="200"/>
        <v>16</v>
      </c>
      <c r="Z126">
        <f t="shared" si="201"/>
        <v>18</v>
      </c>
      <c r="AA126">
        <f t="shared" si="202"/>
        <v>16</v>
      </c>
      <c r="AB126">
        <f t="shared" si="203"/>
        <v>18</v>
      </c>
      <c r="AC126">
        <f t="shared" si="204"/>
        <v>16</v>
      </c>
      <c r="AD126">
        <f t="shared" si="205"/>
        <v>18</v>
      </c>
      <c r="AE126">
        <f t="shared" si="210"/>
        <v>16</v>
      </c>
      <c r="AF126">
        <f t="shared" si="211"/>
        <v>18</v>
      </c>
      <c r="AG126">
        <f t="shared" si="206"/>
        <v>16</v>
      </c>
      <c r="AH126">
        <f t="shared" si="207"/>
        <v>18</v>
      </c>
      <c r="AI126">
        <f t="shared" si="208"/>
        <v>16</v>
      </c>
      <c r="AJ126">
        <f t="shared" si="209"/>
        <v>18</v>
      </c>
      <c r="AK126" t="str">
        <f t="shared" si="111"/>
        <v>4pm-6pm</v>
      </c>
      <c r="AL126" t="str">
        <f t="shared" si="112"/>
        <v>4pm-6pm</v>
      </c>
      <c r="AM126" t="str">
        <f t="shared" si="113"/>
        <v>4pm-6pm</v>
      </c>
      <c r="AN126" t="str">
        <f t="shared" si="114"/>
        <v>4pm-6pm</v>
      </c>
      <c r="AO126" t="str">
        <f t="shared" si="115"/>
        <v>4pm-6pm</v>
      </c>
      <c r="AP126" t="str">
        <f t="shared" si="116"/>
        <v>4pm-6pm</v>
      </c>
      <c r="AQ126" t="str">
        <f t="shared" si="117"/>
        <v>4pm-6pm</v>
      </c>
      <c r="AR126" s="2" t="s">
        <v>317</v>
      </c>
      <c r="AS126" t="s">
        <v>295</v>
      </c>
      <c r="AU126" t="s">
        <v>298</v>
      </c>
      <c r="AV126" s="3" t="s">
        <v>306</v>
      </c>
      <c r="AW126" s="3" t="s">
        <v>307</v>
      </c>
      <c r="AX126" s="4" t="str">
        <f t="shared" si="188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6" t="str">
        <f t="shared" si="189"/>
        <v>&lt;img src=@img/outdoor.png@&gt;</v>
      </c>
      <c r="AZ126" t="str">
        <f t="shared" si="190"/>
        <v/>
      </c>
      <c r="BA126" t="str">
        <f t="shared" si="191"/>
        <v>&lt;img src=@img/hard.png@&gt;</v>
      </c>
      <c r="BB126" t="str">
        <f t="shared" si="192"/>
        <v>&lt;img src=@img/drinkicon.png@&gt;</v>
      </c>
      <c r="BC126" t="str">
        <f t="shared" si="193"/>
        <v/>
      </c>
      <c r="BD126" t="str">
        <f t="shared" si="194"/>
        <v>&lt;img src=@img/outdoor.png@&gt;&lt;img src=@img/hard.png@&gt;&lt;img src=@img/drinkicon.png@&gt;</v>
      </c>
      <c r="BE126" t="str">
        <f t="shared" si="195"/>
        <v>outdoor drink hard low campus</v>
      </c>
      <c r="BF126" t="str">
        <f t="shared" si="196"/>
        <v>Near Campus</v>
      </c>
      <c r="BG126">
        <v>40.578336999999998</v>
      </c>
      <c r="BH126">
        <v>-105.07832399999999</v>
      </c>
      <c r="BI126" t="str">
        <f t="shared" si="197"/>
        <v>[40.578337,-105.078324],</v>
      </c>
      <c r="BK126" t="str">
        <f>IF(BJ126&gt;0,"&lt;img src=@img/kidicon.png@&gt;","")</f>
        <v/>
      </c>
    </row>
    <row r="127" spans="2:64" ht="21" customHeight="1" x14ac:dyDescent="0.25">
      <c r="B127" t="s">
        <v>574</v>
      </c>
      <c r="C127" t="s">
        <v>426</v>
      </c>
      <c r="D127" t="s">
        <v>575</v>
      </c>
      <c r="E127" t="s">
        <v>431</v>
      </c>
      <c r="G127" s="1" t="s">
        <v>576</v>
      </c>
      <c r="J127">
        <v>1700</v>
      </c>
      <c r="K127">
        <v>2400</v>
      </c>
      <c r="L127">
        <v>1700</v>
      </c>
      <c r="M127">
        <v>2400</v>
      </c>
      <c r="N127">
        <v>1700</v>
      </c>
      <c r="O127">
        <v>2400</v>
      </c>
      <c r="P127">
        <v>1700</v>
      </c>
      <c r="Q127">
        <v>2400</v>
      </c>
      <c r="R127">
        <v>1700</v>
      </c>
      <c r="S127">
        <v>2400</v>
      </c>
      <c r="V127" t="s">
        <v>577</v>
      </c>
      <c r="W127" t="str">
        <f t="shared" si="198"/>
        <v/>
      </c>
      <c r="X127" t="str">
        <f t="shared" si="199"/>
        <v/>
      </c>
      <c r="Y127">
        <f t="shared" si="200"/>
        <v>17</v>
      </c>
      <c r="Z127">
        <f t="shared" si="201"/>
        <v>24</v>
      </c>
      <c r="AA127">
        <f t="shared" si="202"/>
        <v>17</v>
      </c>
      <c r="AB127">
        <f t="shared" si="203"/>
        <v>24</v>
      </c>
      <c r="AC127">
        <f t="shared" si="204"/>
        <v>17</v>
      </c>
      <c r="AD127">
        <f t="shared" si="205"/>
        <v>24</v>
      </c>
      <c r="AE127">
        <f t="shared" si="210"/>
        <v>17</v>
      </c>
      <c r="AF127">
        <f t="shared" si="211"/>
        <v>24</v>
      </c>
      <c r="AG127">
        <f t="shared" si="206"/>
        <v>17</v>
      </c>
      <c r="AH127">
        <f t="shared" si="207"/>
        <v>24</v>
      </c>
      <c r="AI127" t="str">
        <f t="shared" si="208"/>
        <v/>
      </c>
      <c r="AJ127" t="str">
        <f t="shared" si="209"/>
        <v/>
      </c>
      <c r="AK127" t="str">
        <f t="shared" si="111"/>
        <v/>
      </c>
      <c r="AL127" t="str">
        <f t="shared" si="112"/>
        <v>5pm-12am</v>
      </c>
      <c r="AM127" t="str">
        <f t="shared" si="113"/>
        <v>5pm-12am</v>
      </c>
      <c r="AN127" t="str">
        <f t="shared" si="114"/>
        <v>5pm-12am</v>
      </c>
      <c r="AO127" t="str">
        <f t="shared" si="115"/>
        <v>5pm-12am</v>
      </c>
      <c r="AP127" t="str">
        <f t="shared" si="116"/>
        <v>5pm-12am</v>
      </c>
      <c r="AQ127" t="str">
        <f t="shared" si="117"/>
        <v/>
      </c>
      <c r="AR127" s="10" t="s">
        <v>578</v>
      </c>
      <c r="AU127" t="s">
        <v>298</v>
      </c>
      <c r="AV127" s="3" t="s">
        <v>306</v>
      </c>
      <c r="AW127" s="3" t="s">
        <v>307</v>
      </c>
      <c r="AX127" s="4" t="str">
        <f t="shared" si="188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7" t="str">
        <f t="shared" si="189"/>
        <v/>
      </c>
      <c r="AZ127" t="str">
        <f t="shared" si="190"/>
        <v/>
      </c>
      <c r="BA127" t="str">
        <f t="shared" si="191"/>
        <v>&lt;img src=@img/hard.png@&gt;</v>
      </c>
      <c r="BB127" t="str">
        <f t="shared" si="192"/>
        <v>&lt;img src=@img/drinkicon.png@&gt;</v>
      </c>
      <c r="BC127" t="str">
        <f t="shared" si="193"/>
        <v/>
      </c>
      <c r="BD127" t="str">
        <f t="shared" si="194"/>
        <v>&lt;img src=@img/hard.png@&gt;&lt;img src=@img/drinkicon.png@&gt;</v>
      </c>
      <c r="BE127" t="str">
        <f t="shared" si="195"/>
        <v>drink hard med old</v>
      </c>
      <c r="BF127" t="str">
        <f t="shared" si="196"/>
        <v>Old Town</v>
      </c>
      <c r="BG127">
        <v>40.589979999999997</v>
      </c>
      <c r="BH127">
        <v>-105.0731</v>
      </c>
      <c r="BI127" t="str">
        <f t="shared" si="197"/>
        <v>[40.58998,-105.0731],</v>
      </c>
    </row>
    <row r="128" spans="2:64" ht="21" customHeight="1" x14ac:dyDescent="0.25">
      <c r="B128" t="s">
        <v>204</v>
      </c>
      <c r="C128" t="s">
        <v>426</v>
      </c>
      <c r="D128" t="s">
        <v>78</v>
      </c>
      <c r="E128" t="s">
        <v>431</v>
      </c>
      <c r="G128" t="s">
        <v>205</v>
      </c>
      <c r="H128">
        <v>1000</v>
      </c>
      <c r="I128">
        <v>1800</v>
      </c>
      <c r="J128">
        <v>1600</v>
      </c>
      <c r="K128">
        <v>1800</v>
      </c>
      <c r="L128">
        <v>1600</v>
      </c>
      <c r="M128">
        <v>1800</v>
      </c>
      <c r="N128">
        <v>1600</v>
      </c>
      <c r="O128">
        <v>1800</v>
      </c>
      <c r="P128">
        <v>1600</v>
      </c>
      <c r="Q128">
        <v>1800</v>
      </c>
      <c r="R128">
        <v>1400</v>
      </c>
      <c r="S128">
        <v>1800</v>
      </c>
      <c r="T128">
        <v>1000</v>
      </c>
      <c r="U128">
        <v>1800</v>
      </c>
      <c r="V128" t="s">
        <v>502</v>
      </c>
      <c r="W128">
        <f t="shared" si="198"/>
        <v>10</v>
      </c>
      <c r="X128">
        <f t="shared" si="199"/>
        <v>18</v>
      </c>
      <c r="Y128">
        <f t="shared" si="200"/>
        <v>16</v>
      </c>
      <c r="Z128">
        <f t="shared" si="201"/>
        <v>18</v>
      </c>
      <c r="AA128">
        <f t="shared" si="202"/>
        <v>16</v>
      </c>
      <c r="AB128">
        <f t="shared" si="203"/>
        <v>18</v>
      </c>
      <c r="AC128">
        <f t="shared" si="204"/>
        <v>16</v>
      </c>
      <c r="AD128">
        <f t="shared" si="205"/>
        <v>18</v>
      </c>
      <c r="AE128">
        <f t="shared" si="210"/>
        <v>16</v>
      </c>
      <c r="AF128">
        <f t="shared" si="211"/>
        <v>18</v>
      </c>
      <c r="AG128">
        <f t="shared" si="206"/>
        <v>14</v>
      </c>
      <c r="AH128">
        <f t="shared" si="207"/>
        <v>18</v>
      </c>
      <c r="AI128">
        <f t="shared" si="208"/>
        <v>10</v>
      </c>
      <c r="AJ128">
        <f t="shared" si="209"/>
        <v>18</v>
      </c>
      <c r="AK128" t="str">
        <f t="shared" si="111"/>
        <v>10am-6pm</v>
      </c>
      <c r="AL128" t="str">
        <f t="shared" si="112"/>
        <v>4pm-6pm</v>
      </c>
      <c r="AM128" t="str">
        <f t="shared" si="113"/>
        <v>4pm-6pm</v>
      </c>
      <c r="AN128" t="str">
        <f t="shared" si="114"/>
        <v>4pm-6pm</v>
      </c>
      <c r="AO128" t="str">
        <f t="shared" si="115"/>
        <v>4pm-6pm</v>
      </c>
      <c r="AP128" t="str">
        <f t="shared" si="116"/>
        <v>2pm-6pm</v>
      </c>
      <c r="AQ128" t="str">
        <f t="shared" si="117"/>
        <v>10am-6pm</v>
      </c>
      <c r="AR128" s="2" t="s">
        <v>351</v>
      </c>
      <c r="AU128" t="s">
        <v>298</v>
      </c>
      <c r="AV128" s="3" t="s">
        <v>306</v>
      </c>
      <c r="AW128" s="3" t="s">
        <v>306</v>
      </c>
      <c r="AX128" s="4" t="str">
        <f t="shared" si="188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8" t="str">
        <f t="shared" si="189"/>
        <v/>
      </c>
      <c r="AZ128" t="str">
        <f t="shared" si="190"/>
        <v/>
      </c>
      <c r="BA128" t="str">
        <f t="shared" si="191"/>
        <v>&lt;img src=@img/hard.png@&gt;</v>
      </c>
      <c r="BB128" t="str">
        <f t="shared" si="192"/>
        <v>&lt;img src=@img/drinkicon.png@&gt;</v>
      </c>
      <c r="BC128" t="str">
        <f t="shared" si="193"/>
        <v>&lt;img src=@img/foodicon.png@&gt;</v>
      </c>
      <c r="BD128" t="str">
        <f t="shared" si="194"/>
        <v>&lt;img src=@img/hard.png@&gt;&lt;img src=@img/drinkicon.png@&gt;&lt;img src=@img/foodicon.png@&gt;</v>
      </c>
      <c r="BE128" t="str">
        <f t="shared" si="195"/>
        <v>drink food hard med old</v>
      </c>
      <c r="BF128" t="str">
        <f t="shared" si="196"/>
        <v>Old Town</v>
      </c>
      <c r="BG128">
        <v>40.588324</v>
      </c>
      <c r="BH128">
        <v>-105.074746</v>
      </c>
      <c r="BI128" t="str">
        <f t="shared" si="197"/>
        <v>[40.588324,-105.074746],</v>
      </c>
      <c r="BK128" t="str">
        <f>IF(BJ128&gt;0,"&lt;img src=@img/kidicon.png@&gt;","")</f>
        <v/>
      </c>
    </row>
    <row r="129" spans="2:64" ht="21" customHeight="1" x14ac:dyDescent="0.25">
      <c r="B129" t="s">
        <v>206</v>
      </c>
      <c r="C129" t="s">
        <v>426</v>
      </c>
      <c r="D129" t="s">
        <v>271</v>
      </c>
      <c r="E129" t="s">
        <v>431</v>
      </c>
      <c r="G129" t="s">
        <v>207</v>
      </c>
      <c r="J129">
        <v>1200</v>
      </c>
      <c r="K129">
        <v>2200</v>
      </c>
      <c r="L129">
        <v>1200</v>
      </c>
      <c r="M129">
        <v>2200</v>
      </c>
      <c r="N129">
        <v>1200</v>
      </c>
      <c r="O129">
        <v>2200</v>
      </c>
      <c r="P129">
        <v>1200</v>
      </c>
      <c r="Q129">
        <v>2400</v>
      </c>
      <c r="V129" t="s">
        <v>783</v>
      </c>
      <c r="W129" t="str">
        <f t="shared" si="198"/>
        <v/>
      </c>
      <c r="X129" t="str">
        <f t="shared" si="199"/>
        <v/>
      </c>
      <c r="Y129">
        <f t="shared" si="200"/>
        <v>12</v>
      </c>
      <c r="Z129">
        <f t="shared" si="201"/>
        <v>22</v>
      </c>
      <c r="AA129">
        <f t="shared" si="202"/>
        <v>12</v>
      </c>
      <c r="AB129">
        <f t="shared" si="203"/>
        <v>22</v>
      </c>
      <c r="AC129">
        <f t="shared" si="204"/>
        <v>12</v>
      </c>
      <c r="AD129">
        <f t="shared" si="205"/>
        <v>22</v>
      </c>
      <c r="AE129">
        <f t="shared" si="210"/>
        <v>12</v>
      </c>
      <c r="AF129">
        <f t="shared" si="211"/>
        <v>24</v>
      </c>
      <c r="AG129" t="str">
        <f t="shared" si="206"/>
        <v/>
      </c>
      <c r="AH129" t="str">
        <f t="shared" si="207"/>
        <v/>
      </c>
      <c r="AI129" t="str">
        <f t="shared" si="208"/>
        <v/>
      </c>
      <c r="AJ129" t="str">
        <f t="shared" si="209"/>
        <v/>
      </c>
      <c r="AK129" t="str">
        <f t="shared" si="111"/>
        <v/>
      </c>
      <c r="AL129" t="str">
        <f t="shared" si="112"/>
        <v>12pm-10pm</v>
      </c>
      <c r="AM129" t="str">
        <f t="shared" si="113"/>
        <v>12pm-10pm</v>
      </c>
      <c r="AN129" t="str">
        <f t="shared" si="114"/>
        <v>12pm-10pm</v>
      </c>
      <c r="AO129" t="str">
        <f t="shared" si="115"/>
        <v>12pm-12am</v>
      </c>
      <c r="AP129" t="str">
        <f t="shared" si="116"/>
        <v/>
      </c>
      <c r="AQ129" t="str">
        <f t="shared" si="117"/>
        <v/>
      </c>
      <c r="AR129" s="8" t="s">
        <v>262</v>
      </c>
      <c r="AS129" t="s">
        <v>295</v>
      </c>
      <c r="AU129" t="s">
        <v>298</v>
      </c>
      <c r="AV129" s="3" t="s">
        <v>306</v>
      </c>
      <c r="AW129" s="3" t="s">
        <v>307</v>
      </c>
      <c r="AX129" s="4" t="str">
        <f t="shared" si="188"/>
        <v>{
    'name': "Prost Brewing Company",
    'area': "old",'hours': {
      'sunday-start':"", 'sunday-end':"", 'monday-start':"1200", 'monday-end':"2200", 'tuesday-start':"1200", 'tuesday-end':"2200", 'wednesday-start':"1200", 'wednesday-end':"2200", 'thursday-start':"1200", 'thursday-end':"2400", 'friday-start':"", 'friday-end':"", 'saturday-start':"", 'saturday-end':""},  'description': "Weekly Specials&lt;br&gt;Mondays - 2 for 1 Growler Fills&lt;br&gt;Tuesdays - $8 Crowlers (carry out only)&lt;br&gt;Wednesdays - Lucky 7 Six Pack - Buy a 6 pack but get 7 bottles!&lt;br&gt; $9.99 Liter Boots of Beer", 'link':"https://prostbrewing.com/", 'pricing':"med",   'phone-number': "", 'address': "321 Old Firehouse Alley, Fort Collins, CO 80524", 'other-amenities': ['outdoor','','hard'], 'has-drink':true, 'has-food':false},</v>
      </c>
      <c r="AY129" t="str">
        <f t="shared" si="189"/>
        <v>&lt;img src=@img/outdoor.png@&gt;</v>
      </c>
      <c r="AZ129" t="str">
        <f t="shared" si="190"/>
        <v/>
      </c>
      <c r="BA129" t="str">
        <f t="shared" si="191"/>
        <v>&lt;img src=@img/hard.png@&gt;</v>
      </c>
      <c r="BB129" t="str">
        <f t="shared" si="192"/>
        <v>&lt;img src=@img/drinkicon.png@&gt;</v>
      </c>
      <c r="BC129" t="str">
        <f t="shared" si="193"/>
        <v/>
      </c>
      <c r="BD129" t="str">
        <f t="shared" si="194"/>
        <v>&lt;img src=@img/outdoor.png@&gt;&lt;img src=@img/hard.png@&gt;&lt;img src=@img/drinkicon.png@&gt;</v>
      </c>
      <c r="BE129" t="str">
        <f t="shared" si="195"/>
        <v>outdoor drink hard med old</v>
      </c>
      <c r="BF129" t="str">
        <f t="shared" si="196"/>
        <v>Old Town</v>
      </c>
      <c r="BG129">
        <v>40.588152000000001</v>
      </c>
      <c r="BH129">
        <v>-105.074395</v>
      </c>
      <c r="BI129" t="str">
        <f t="shared" si="197"/>
        <v>[40.588152,-105.074395],</v>
      </c>
      <c r="BK129" t="str">
        <f>IF(BJ129&gt;0,"&lt;img src=@img/kidicon.png@&gt;","")</f>
        <v/>
      </c>
    </row>
    <row r="130" spans="2:64" ht="21" customHeight="1" x14ac:dyDescent="0.25">
      <c r="B130" t="s">
        <v>450</v>
      </c>
      <c r="C130" t="s">
        <v>426</v>
      </c>
      <c r="E130" t="s">
        <v>431</v>
      </c>
      <c r="G130" t="s">
        <v>469</v>
      </c>
      <c r="W130" t="str">
        <f t="shared" si="198"/>
        <v/>
      </c>
      <c r="X130" t="str">
        <f t="shared" si="199"/>
        <v/>
      </c>
      <c r="Y130" t="str">
        <f t="shared" si="200"/>
        <v/>
      </c>
      <c r="Z130" t="str">
        <f t="shared" si="201"/>
        <v/>
      </c>
      <c r="AA130" t="str">
        <f t="shared" si="202"/>
        <v/>
      </c>
      <c r="AB130" t="str">
        <f t="shared" si="203"/>
        <v/>
      </c>
      <c r="AC130" t="str">
        <f t="shared" si="204"/>
        <v/>
      </c>
      <c r="AD130" t="str">
        <f t="shared" si="205"/>
        <v/>
      </c>
      <c r="AE130" t="str">
        <f t="shared" si="210"/>
        <v/>
      </c>
      <c r="AF130" t="str">
        <f t="shared" si="211"/>
        <v/>
      </c>
      <c r="AG130" t="str">
        <f t="shared" si="206"/>
        <v/>
      </c>
      <c r="AH130" t="str">
        <f t="shared" si="207"/>
        <v/>
      </c>
      <c r="AI130" t="str">
        <f t="shared" si="208"/>
        <v/>
      </c>
      <c r="AJ130" t="str">
        <f t="shared" si="209"/>
        <v/>
      </c>
      <c r="AK130" t="str">
        <f t="shared" si="111"/>
        <v/>
      </c>
      <c r="AL130" t="str">
        <f t="shared" si="112"/>
        <v/>
      </c>
      <c r="AM130" t="str">
        <f t="shared" si="113"/>
        <v/>
      </c>
      <c r="AN130" t="str">
        <f t="shared" si="114"/>
        <v/>
      </c>
      <c r="AO130" t="str">
        <f t="shared" si="115"/>
        <v/>
      </c>
      <c r="AP130" t="str">
        <f t="shared" si="116"/>
        <v/>
      </c>
      <c r="AQ130" t="str">
        <f t="shared" si="117"/>
        <v/>
      </c>
      <c r="AU130" t="s">
        <v>298</v>
      </c>
      <c r="AV130" t="b">
        <v>1</v>
      </c>
      <c r="AW130" t="b">
        <v>1</v>
      </c>
      <c r="AX130" s="4" t="str">
        <f t="shared" si="188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30" t="str">
        <f t="shared" si="189"/>
        <v/>
      </c>
      <c r="AZ130" t="str">
        <f t="shared" si="190"/>
        <v/>
      </c>
      <c r="BA130" t="str">
        <f t="shared" si="191"/>
        <v>&lt;img src=@img/hard.png@&gt;</v>
      </c>
      <c r="BB130" t="str">
        <f t="shared" si="192"/>
        <v/>
      </c>
      <c r="BC130" t="str">
        <f t="shared" si="193"/>
        <v/>
      </c>
      <c r="BD130" t="str">
        <f t="shared" si="194"/>
        <v>&lt;img src=@img/hard.png@&gt;&lt;img src=@img/kidicon.png@&gt;</v>
      </c>
      <c r="BE130" t="str">
        <f t="shared" si="195"/>
        <v>hard med old kid</v>
      </c>
      <c r="BF130" t="str">
        <f t="shared" si="196"/>
        <v>Old Town</v>
      </c>
      <c r="BG130">
        <v>40.588735999999997</v>
      </c>
      <c r="BH130">
        <v>-105.0774</v>
      </c>
      <c r="BI130" t="str">
        <f t="shared" si="197"/>
        <v>[40.588736,-105.0774],</v>
      </c>
      <c r="BJ130" t="b">
        <v>1</v>
      </c>
      <c r="BK130" t="str">
        <f>IF(BJ130&gt;0,"&lt;img src=@img/kidicon.png@&gt;","")</f>
        <v>&lt;img src=@img/kidicon.png@&gt;</v>
      </c>
      <c r="BL130" t="s">
        <v>441</v>
      </c>
    </row>
    <row r="131" spans="2:64" ht="21" customHeight="1" x14ac:dyDescent="0.25">
      <c r="B131" t="s">
        <v>654</v>
      </c>
      <c r="C131" t="s">
        <v>308</v>
      </c>
      <c r="E131" t="s">
        <v>54</v>
      </c>
      <c r="G131" t="s">
        <v>678</v>
      </c>
      <c r="W131" t="str">
        <f t="shared" si="198"/>
        <v/>
      </c>
      <c r="X131" t="str">
        <f t="shared" si="199"/>
        <v/>
      </c>
      <c r="Y131" t="str">
        <f t="shared" si="200"/>
        <v/>
      </c>
      <c r="Z131" t="str">
        <f t="shared" si="201"/>
        <v/>
      </c>
      <c r="AA131" t="str">
        <f t="shared" si="202"/>
        <v/>
      </c>
      <c r="AB131" t="str">
        <f t="shared" si="203"/>
        <v/>
      </c>
      <c r="AC131" t="str">
        <f t="shared" si="204"/>
        <v/>
      </c>
      <c r="AD131" t="str">
        <f t="shared" si="205"/>
        <v/>
      </c>
      <c r="AE131" t="str">
        <f t="shared" si="210"/>
        <v/>
      </c>
      <c r="AF131" t="str">
        <f t="shared" si="211"/>
        <v/>
      </c>
      <c r="AG131" t="str">
        <f t="shared" si="206"/>
        <v/>
      </c>
      <c r="AH131" t="str">
        <f t="shared" si="207"/>
        <v/>
      </c>
      <c r="AI131" t="str">
        <f t="shared" si="208"/>
        <v/>
      </c>
      <c r="AJ131" t="str">
        <f t="shared" si="209"/>
        <v/>
      </c>
      <c r="AK131" t="str">
        <f t="shared" si="111"/>
        <v/>
      </c>
      <c r="AL131" t="str">
        <f t="shared" si="112"/>
        <v/>
      </c>
      <c r="AM131" t="str">
        <f t="shared" si="113"/>
        <v/>
      </c>
      <c r="AN131" t="str">
        <f t="shared" si="114"/>
        <v/>
      </c>
      <c r="AO131" t="str">
        <f t="shared" si="115"/>
        <v/>
      </c>
      <c r="AP131" t="str">
        <f t="shared" si="116"/>
        <v/>
      </c>
      <c r="AQ131" t="str">
        <f t="shared" si="117"/>
        <v/>
      </c>
      <c r="AR131" t="s">
        <v>712</v>
      </c>
      <c r="AU131" t="s">
        <v>28</v>
      </c>
      <c r="AV131" s="3" t="s">
        <v>307</v>
      </c>
      <c r="AW131" s="3" t="s">
        <v>307</v>
      </c>
      <c r="AX131" s="4" t="str">
        <f t="shared" si="188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31" t="str">
        <f t="shared" si="189"/>
        <v/>
      </c>
      <c r="AZ131" t="str">
        <f t="shared" si="190"/>
        <v/>
      </c>
      <c r="BA131" t="str">
        <f t="shared" si="191"/>
        <v>&lt;img src=@img/medium.png@&gt;</v>
      </c>
      <c r="BB131" t="str">
        <f t="shared" si="192"/>
        <v/>
      </c>
      <c r="BC131" t="str">
        <f t="shared" si="193"/>
        <v/>
      </c>
      <c r="BD131" t="str">
        <f t="shared" si="194"/>
        <v>&lt;img src=@img/medium.png@&gt;</v>
      </c>
      <c r="BE131" t="str">
        <f t="shared" si="195"/>
        <v>medium low campus</v>
      </c>
      <c r="BF131" t="str">
        <f t="shared" si="196"/>
        <v>Near Campus</v>
      </c>
      <c r="BG131">
        <v>40.577889999999996</v>
      </c>
      <c r="BH131">
        <v>-105.0766</v>
      </c>
      <c r="BI131" t="str">
        <f t="shared" si="197"/>
        <v>[40.57789,-105.0766],</v>
      </c>
    </row>
    <row r="132" spans="2:64" ht="21" customHeight="1" x14ac:dyDescent="0.25">
      <c r="B132" t="s">
        <v>650</v>
      </c>
      <c r="C132" t="s">
        <v>308</v>
      </c>
      <c r="E132" t="s">
        <v>431</v>
      </c>
      <c r="G132" t="s">
        <v>674</v>
      </c>
      <c r="W132" t="str">
        <f t="shared" si="198"/>
        <v/>
      </c>
      <c r="X132" t="str">
        <f t="shared" si="199"/>
        <v/>
      </c>
      <c r="Y132" t="str">
        <f t="shared" si="200"/>
        <v/>
      </c>
      <c r="Z132" t="str">
        <f t="shared" si="201"/>
        <v/>
      </c>
      <c r="AA132" t="str">
        <f t="shared" si="202"/>
        <v/>
      </c>
      <c r="AB132" t="str">
        <f t="shared" si="203"/>
        <v/>
      </c>
      <c r="AC132" t="str">
        <f t="shared" si="204"/>
        <v/>
      </c>
      <c r="AD132" t="str">
        <f t="shared" si="205"/>
        <v/>
      </c>
      <c r="AE132" t="str">
        <f t="shared" si="210"/>
        <v/>
      </c>
      <c r="AF132" t="str">
        <f t="shared" si="211"/>
        <v/>
      </c>
      <c r="AG132" t="str">
        <f t="shared" si="206"/>
        <v/>
      </c>
      <c r="AH132" t="str">
        <f t="shared" si="207"/>
        <v/>
      </c>
      <c r="AI132" t="str">
        <f t="shared" si="208"/>
        <v/>
      </c>
      <c r="AJ132" t="str">
        <f t="shared" si="209"/>
        <v/>
      </c>
      <c r="AK132" t="str">
        <f t="shared" si="111"/>
        <v/>
      </c>
      <c r="AL132" t="str">
        <f t="shared" si="112"/>
        <v/>
      </c>
      <c r="AM132" t="str">
        <f t="shared" si="113"/>
        <v/>
      </c>
      <c r="AN132" t="str">
        <f t="shared" si="114"/>
        <v/>
      </c>
      <c r="AO132" t="str">
        <f t="shared" si="115"/>
        <v/>
      </c>
      <c r="AP132" t="str">
        <f t="shared" si="116"/>
        <v/>
      </c>
      <c r="AQ132" t="str">
        <f t="shared" si="117"/>
        <v/>
      </c>
      <c r="AR132" t="s">
        <v>713</v>
      </c>
      <c r="AS132" t="s">
        <v>295</v>
      </c>
      <c r="AU132" t="s">
        <v>28</v>
      </c>
      <c r="AV132" s="3" t="s">
        <v>307</v>
      </c>
      <c r="AW132" s="3" t="s">
        <v>307</v>
      </c>
      <c r="AX132" s="4" t="str">
        <f t="shared" ref="AX132:AX162" si="212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2" t="str">
        <f t="shared" ref="AY132:AY162" si="213">IF(AS132&gt;0,"&lt;img src=@img/outdoor.png@&gt;","")</f>
        <v>&lt;img src=@img/outdoor.png@&gt;</v>
      </c>
      <c r="AZ132" t="str">
        <f t="shared" ref="AZ132:AZ162" si="214">IF(AT132&gt;0,"&lt;img src=@img/pets.png@&gt;","")</f>
        <v/>
      </c>
      <c r="BA132" t="str">
        <f t="shared" ref="BA132:BA162" si="215">IF(AU132="hard","&lt;img src=@img/hard.png@&gt;",IF(AU132="medium","&lt;img src=@img/medium.png@&gt;",IF(AU132="easy","&lt;img src=@img/easy.png@&gt;","")))</f>
        <v>&lt;img src=@img/medium.png@&gt;</v>
      </c>
      <c r="BB132" t="str">
        <f t="shared" ref="BB132:BB162" si="216">IF(AV132="true","&lt;img src=@img/drinkicon.png@&gt;","")</f>
        <v/>
      </c>
      <c r="BC132" t="str">
        <f t="shared" ref="BC132:BC162" si="217">IF(AW132="true","&lt;img src=@img/foodicon.png@&gt;","")</f>
        <v/>
      </c>
      <c r="BD132" t="str">
        <f t="shared" ref="BD132:BD162" si="218">CONCATENATE(AY132,AZ132,BA132,BB132,BC132,BK132)</f>
        <v>&lt;img src=@img/outdoor.png@&gt;&lt;img src=@img/medium.png@&gt;</v>
      </c>
      <c r="BE132" t="str">
        <f t="shared" ref="BE132:BE162" si="219">CONCATENATE(IF(AS132&gt;0,"outdoor ",""),IF(AT132&gt;0,"pet ",""),IF(AV132="true","drink ",""),IF(AW132="true","food ",""),AU132," ",E132," ",C132,IF(BJ132=TRUE," kid",""))</f>
        <v>outdoor medium med campus</v>
      </c>
      <c r="BF132" t="str">
        <f t="shared" ref="BF132:BF162" si="220">IF(C132="old","Old Town",IF(C132="campus","Near Campus",IF(C132="sfoco","South Foco",IF(C132="nfoco","North Foco",IF(C132="midtown","Midtown",IF(C132="cwest","Campus West",IF(C132="efoco","East FoCo",IF(C132="windsor","Windsor",""))))))))</f>
        <v>Near Campus</v>
      </c>
      <c r="BG132">
        <v>40.57855</v>
      </c>
      <c r="BH132">
        <v>-105.07975</v>
      </c>
      <c r="BI132" t="str">
        <f t="shared" ref="BI132:BI162" si="221">CONCATENATE("[",BG132,",",BH132,"],")</f>
        <v>[40.57855,-105.07975],</v>
      </c>
    </row>
    <row r="133" spans="2:64" ht="21" customHeight="1" x14ac:dyDescent="0.25">
      <c r="B133" t="s">
        <v>208</v>
      </c>
      <c r="C133" t="s">
        <v>309</v>
      </c>
      <c r="D133" t="s">
        <v>271</v>
      </c>
      <c r="E133" t="s">
        <v>431</v>
      </c>
      <c r="G133" t="s">
        <v>209</v>
      </c>
      <c r="J133">
        <v>1400</v>
      </c>
      <c r="K133">
        <v>2100</v>
      </c>
      <c r="L133">
        <v>1400</v>
      </c>
      <c r="M133">
        <v>2100</v>
      </c>
      <c r="N133">
        <v>1400</v>
      </c>
      <c r="O133">
        <v>1600</v>
      </c>
      <c r="P133">
        <v>1400</v>
      </c>
      <c r="Q133">
        <v>1600</v>
      </c>
      <c r="V133" t="s">
        <v>780</v>
      </c>
      <c r="W133" t="str">
        <f t="shared" si="198"/>
        <v/>
      </c>
      <c r="X133" t="str">
        <f t="shared" si="199"/>
        <v/>
      </c>
      <c r="Y133">
        <f t="shared" si="200"/>
        <v>14</v>
      </c>
      <c r="Z133">
        <f t="shared" si="201"/>
        <v>21</v>
      </c>
      <c r="AA133">
        <f t="shared" si="202"/>
        <v>14</v>
      </c>
      <c r="AB133">
        <f t="shared" si="203"/>
        <v>21</v>
      </c>
      <c r="AC133">
        <f t="shared" si="204"/>
        <v>14</v>
      </c>
      <c r="AD133">
        <f t="shared" si="205"/>
        <v>16</v>
      </c>
      <c r="AE133">
        <f t="shared" si="210"/>
        <v>14</v>
      </c>
      <c r="AF133">
        <f t="shared" si="211"/>
        <v>16</v>
      </c>
      <c r="AG133" t="str">
        <f t="shared" si="206"/>
        <v/>
      </c>
      <c r="AH133" t="str">
        <f t="shared" si="207"/>
        <v/>
      </c>
      <c r="AI133" t="str">
        <f t="shared" si="208"/>
        <v/>
      </c>
      <c r="AJ133" t="str">
        <f t="shared" si="209"/>
        <v/>
      </c>
      <c r="AK133" t="str">
        <f t="shared" ref="AK133:AK196" si="222">IF(H133&gt;0,CONCATENATE(IF(W133&lt;=12,W133,W133-12),IF(OR(W133&lt;12,W133=24),"am","pm"),"-",IF(X133&lt;=12,X133,X133-12),IF(OR(X133&lt;12,X133=24),"am","pm")),"")</f>
        <v/>
      </c>
      <c r="AL133" t="str">
        <f t="shared" ref="AL133:AL196" si="223">IF(J133&gt;0,CONCATENATE(IF(Y133&lt;=12,Y133,Y133-12),IF(OR(Y133&lt;12,Y133=24),"am","pm"),"-",IF(Z133&lt;=12,Z133,Z133-12),IF(OR(Z133&lt;12,Z133=24),"am","pm")),"")</f>
        <v>2pm-9pm</v>
      </c>
      <c r="AM133" t="str">
        <f t="shared" ref="AM133:AM196" si="224">IF(L133&gt;0,CONCATENATE(IF(AA133&lt;=12,AA133,AA133-12),IF(OR(AA133&lt;12,AA133=24),"am","pm"),"-",IF(AB133&lt;=12,AB133,AB133-12),IF(OR(AB133&lt;12,AB133=24),"am","pm")),"")</f>
        <v>2pm-9pm</v>
      </c>
      <c r="AN133" t="str">
        <f t="shared" ref="AN133:AN196" si="225">IF(N133&gt;0,CONCATENATE(IF(AC133&lt;=12,AC133,AC133-12),IF(OR(AC133&lt;12,AC133=24),"am","pm"),"-",IF(AD133&lt;=12,AD133,AD133-12),IF(OR(AD133&lt;12,AD133=24),"am","pm")),"")</f>
        <v>2pm-4pm</v>
      </c>
      <c r="AO133" t="str">
        <f t="shared" ref="AO133:AO196" si="226">IF(P133&gt;0,CONCATENATE(IF(AE133&lt;=12,AE133,AE133-12),IF(OR(AE133&lt;12,AE133=24),"am","pm"),"-",IF(AF133&lt;=12,AF133,AF133-12),IF(OR(AF133&lt;12,AF133=24),"am","pm")),"")</f>
        <v>2pm-4pm</v>
      </c>
      <c r="AP133" t="str">
        <f t="shared" ref="AP133:AP196" si="227">IF(R133&gt;0,CONCATENATE(IF(AG133&lt;=12,AG133,AG133-12),IF(OR(AG133&lt;12,AG133=24),"am","pm"),"-",IF(AH133&lt;=12,AH133,AH133-12),IF(OR(AH133&lt;12,AH133=24),"am","pm")),"")</f>
        <v/>
      </c>
      <c r="AQ133" t="str">
        <f t="shared" ref="AQ133:AQ196" si="228">IF(T133&gt;0,CONCATENATE(IF(AI133&lt;=12,AI133,AI133-12),IF(OR(AI133&lt;12,AI133=24),"am","pm"),"-",IF(AJ133&lt;=12,AJ133,AJ133-12),IF(OR(AJ133&lt;12,AJ133=24),"am","pm")),"")</f>
        <v/>
      </c>
      <c r="AR133" s="6" t="s">
        <v>263</v>
      </c>
      <c r="AS133" t="s">
        <v>295</v>
      </c>
      <c r="AT133" t="s">
        <v>305</v>
      </c>
      <c r="AU133" t="s">
        <v>299</v>
      </c>
      <c r="AV133" s="3" t="s">
        <v>307</v>
      </c>
      <c r="AW133" s="3" t="s">
        <v>307</v>
      </c>
      <c r="AX133" s="4" t="str">
        <f t="shared" si="212"/>
        <v>{
    'name': "Rally King Brewing",
    'area': "midtown",'hours': {
      'sunday-start':"", 'sunday-end':"", 'monday-start':"1400", 'monday-end':"2100", 'tuesday-start':"1400", 'tuesday-end':"2100", 'wednesday-start':"1400", 'wednesday-end':"1600", 'thursday-start':"1400", 'thursday-end':"1600", 'friday-start':"", 'friday-end':"", 'saturday-start':"", 'saturday-end':""},  'description': "Mondays: Happy Hour All Day! $5 pints – $4 12oz. Buy a Rally King T-shirt and get a free beer! FREE fresh-baked, chocolate chip cookies  5pm-8 pm &lt;br&gt;Tuesdays: Wear Rally King gear for BOGO beers!&lt;br&gt;Wednesdays:Happy Hour 2pm-4pm&lt;br&gt;Thursdays:Happy Hour 2pm-4pm", 'link':"https://rallykingbrewing.com/", 'pricing':"med",   'phone-number': "", 'address': "1624 S Lemay Ave #4, Fort Collins, CO", 'other-amenities': ['outdoor','pets','easy'], 'has-drink':false, 'has-food':false},</v>
      </c>
      <c r="AY133" t="str">
        <f t="shared" si="213"/>
        <v>&lt;img src=@img/outdoor.png@&gt;</v>
      </c>
      <c r="AZ133" t="str">
        <f t="shared" si="214"/>
        <v>&lt;img src=@img/pets.png@&gt;</v>
      </c>
      <c r="BA133" t="str">
        <f t="shared" si="215"/>
        <v>&lt;img src=@img/easy.png@&gt;</v>
      </c>
      <c r="BB133" t="str">
        <f t="shared" si="216"/>
        <v/>
      </c>
      <c r="BC133" t="str">
        <f t="shared" si="217"/>
        <v/>
      </c>
      <c r="BD133" t="str">
        <f t="shared" si="218"/>
        <v>&lt;img src=@img/outdoor.png@&gt;&lt;img src=@img/pets.png@&gt;&lt;img src=@img/easy.png@&gt;</v>
      </c>
      <c r="BE133" t="str">
        <f t="shared" si="219"/>
        <v>outdoor pet easy med midtown</v>
      </c>
      <c r="BF133" t="str">
        <f t="shared" si="220"/>
        <v>Midtown</v>
      </c>
      <c r="BG133">
        <v>40.566077</v>
      </c>
      <c r="BH133">
        <v>-105.056792</v>
      </c>
      <c r="BI133" t="str">
        <f t="shared" si="221"/>
        <v>[40.566077,-105.056792],</v>
      </c>
      <c r="BK133" t="str">
        <f>IF(BJ133&gt;0,"&lt;img src=@img/kidicon.png@&gt;","")</f>
        <v/>
      </c>
    </row>
    <row r="134" spans="2:64" ht="21" customHeight="1" x14ac:dyDescent="0.25">
      <c r="B134" t="s">
        <v>743</v>
      </c>
      <c r="C134" t="s">
        <v>309</v>
      </c>
      <c r="E134" t="s">
        <v>431</v>
      </c>
      <c r="G134" t="s">
        <v>744</v>
      </c>
      <c r="H134">
        <v>1500</v>
      </c>
      <c r="I134">
        <v>1800</v>
      </c>
      <c r="J134">
        <v>1500</v>
      </c>
      <c r="K134">
        <v>1800</v>
      </c>
      <c r="L134">
        <v>1500</v>
      </c>
      <c r="M134">
        <v>1800</v>
      </c>
      <c r="N134">
        <v>1500</v>
      </c>
      <c r="O134">
        <v>1800</v>
      </c>
      <c r="P134">
        <v>1500</v>
      </c>
      <c r="Q134">
        <v>1800</v>
      </c>
      <c r="R134">
        <v>1500</v>
      </c>
      <c r="S134">
        <v>1800</v>
      </c>
      <c r="T134">
        <v>1500</v>
      </c>
      <c r="U134">
        <v>1800</v>
      </c>
      <c r="V134" s="4" t="s">
        <v>745</v>
      </c>
      <c r="W134">
        <f t="shared" si="198"/>
        <v>15</v>
      </c>
      <c r="X134">
        <f t="shared" si="199"/>
        <v>18</v>
      </c>
      <c r="Y134">
        <f t="shared" si="200"/>
        <v>15</v>
      </c>
      <c r="Z134">
        <f t="shared" si="201"/>
        <v>18</v>
      </c>
      <c r="AA134">
        <f t="shared" si="202"/>
        <v>15</v>
      </c>
      <c r="AB134">
        <f t="shared" si="203"/>
        <v>18</v>
      </c>
      <c r="AC134">
        <f t="shared" si="204"/>
        <v>15</v>
      </c>
      <c r="AD134">
        <f t="shared" si="205"/>
        <v>18</v>
      </c>
      <c r="AE134">
        <f t="shared" si="210"/>
        <v>15</v>
      </c>
      <c r="AF134">
        <f t="shared" si="211"/>
        <v>18</v>
      </c>
      <c r="AG134">
        <f t="shared" si="206"/>
        <v>15</v>
      </c>
      <c r="AH134">
        <f t="shared" si="207"/>
        <v>18</v>
      </c>
      <c r="AI134">
        <f t="shared" si="208"/>
        <v>15</v>
      </c>
      <c r="AJ134">
        <f t="shared" si="209"/>
        <v>18</v>
      </c>
      <c r="AK134" t="str">
        <f t="shared" si="222"/>
        <v>3pm-6pm</v>
      </c>
      <c r="AL134" t="str">
        <f t="shared" si="223"/>
        <v>3pm-6pm</v>
      </c>
      <c r="AM134" t="str">
        <f t="shared" si="224"/>
        <v>3pm-6pm</v>
      </c>
      <c r="AN134" t="str">
        <f t="shared" si="225"/>
        <v>3pm-6pm</v>
      </c>
      <c r="AO134" t="str">
        <f t="shared" si="226"/>
        <v>3pm-6pm</v>
      </c>
      <c r="AP134" t="str">
        <f t="shared" si="227"/>
        <v>3pm-6pm</v>
      </c>
      <c r="AQ134" t="str">
        <f t="shared" si="228"/>
        <v>3pm-6pm</v>
      </c>
      <c r="AR134" t="s">
        <v>746</v>
      </c>
      <c r="AU134" t="s">
        <v>299</v>
      </c>
      <c r="AV134" s="3" t="b">
        <v>1</v>
      </c>
      <c r="AW134" s="3" t="s">
        <v>306</v>
      </c>
      <c r="AX134" s="4" t="str">
        <f t="shared" si="212"/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4" t="str">
        <f t="shared" si="213"/>
        <v/>
      </c>
      <c r="AZ134" t="str">
        <f t="shared" si="214"/>
        <v/>
      </c>
      <c r="BA134" t="str">
        <f t="shared" si="215"/>
        <v>&lt;img src=@img/easy.png@&gt;</v>
      </c>
      <c r="BB134" t="str">
        <f t="shared" si="216"/>
        <v/>
      </c>
      <c r="BC134" t="str">
        <f t="shared" si="217"/>
        <v>&lt;img src=@img/foodicon.png@&gt;</v>
      </c>
      <c r="BD134" t="str">
        <f t="shared" si="218"/>
        <v>&lt;img src=@img/easy.png@&gt;&lt;img src=@img/foodicon.png@&gt;</v>
      </c>
      <c r="BE134" t="str">
        <f t="shared" si="219"/>
        <v>food easy med midtown</v>
      </c>
      <c r="BF134" t="str">
        <f t="shared" si="220"/>
        <v>Midtown</v>
      </c>
      <c r="BG134">
        <v>40.523690000000002</v>
      </c>
      <c r="BH134">
        <v>-105.03435</v>
      </c>
      <c r="BI134" t="str">
        <f t="shared" si="221"/>
        <v>[40.52369,-105.03435],</v>
      </c>
    </row>
    <row r="135" spans="2:64" ht="21" customHeight="1" x14ac:dyDescent="0.25">
      <c r="B135" t="s">
        <v>662</v>
      </c>
      <c r="C135" t="s">
        <v>308</v>
      </c>
      <c r="E135" t="s">
        <v>54</v>
      </c>
      <c r="G135" t="s">
        <v>686</v>
      </c>
      <c r="W135" t="str">
        <f t="shared" si="198"/>
        <v/>
      </c>
      <c r="X135" t="str">
        <f t="shared" si="199"/>
        <v/>
      </c>
      <c r="Y135" t="str">
        <f t="shared" si="200"/>
        <v/>
      </c>
      <c r="Z135" t="str">
        <f t="shared" si="201"/>
        <v/>
      </c>
      <c r="AA135" t="str">
        <f t="shared" si="202"/>
        <v/>
      </c>
      <c r="AB135" t="str">
        <f t="shared" si="203"/>
        <v/>
      </c>
      <c r="AC135" t="str">
        <f t="shared" si="204"/>
        <v/>
      </c>
      <c r="AD135" t="str">
        <f t="shared" si="205"/>
        <v/>
      </c>
      <c r="AE135" t="str">
        <f t="shared" si="210"/>
        <v/>
      </c>
      <c r="AF135" t="str">
        <f t="shared" si="211"/>
        <v/>
      </c>
      <c r="AG135" t="str">
        <f t="shared" si="206"/>
        <v/>
      </c>
      <c r="AH135" t="str">
        <f t="shared" si="207"/>
        <v/>
      </c>
      <c r="AI135" t="str">
        <f t="shared" si="208"/>
        <v/>
      </c>
      <c r="AJ135" t="str">
        <f t="shared" si="209"/>
        <v/>
      </c>
      <c r="AK135" t="str">
        <f t="shared" si="222"/>
        <v/>
      </c>
      <c r="AL135" t="str">
        <f t="shared" si="223"/>
        <v/>
      </c>
      <c r="AM135" t="str">
        <f t="shared" si="224"/>
        <v/>
      </c>
      <c r="AN135" t="str">
        <f t="shared" si="225"/>
        <v/>
      </c>
      <c r="AO135" t="str">
        <f t="shared" si="226"/>
        <v/>
      </c>
      <c r="AP135" t="str">
        <f t="shared" si="227"/>
        <v/>
      </c>
      <c r="AQ135" t="str">
        <f t="shared" si="228"/>
        <v/>
      </c>
      <c r="AR135" t="s">
        <v>714</v>
      </c>
      <c r="AU135" t="s">
        <v>28</v>
      </c>
      <c r="AV135" s="3" t="s">
        <v>307</v>
      </c>
      <c r="AW135" s="3" t="s">
        <v>307</v>
      </c>
      <c r="AX135" s="4" t="str">
        <f t="shared" si="212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5" t="str">
        <f t="shared" si="213"/>
        <v/>
      </c>
      <c r="AZ135" t="str">
        <f t="shared" si="214"/>
        <v/>
      </c>
      <c r="BA135" t="str">
        <f t="shared" si="215"/>
        <v>&lt;img src=@img/medium.png@&gt;</v>
      </c>
      <c r="BB135" t="str">
        <f t="shared" si="216"/>
        <v/>
      </c>
      <c r="BC135" t="str">
        <f t="shared" si="217"/>
        <v/>
      </c>
      <c r="BD135" t="str">
        <f t="shared" si="218"/>
        <v>&lt;img src=@img/medium.png@&gt;</v>
      </c>
      <c r="BE135" t="str">
        <f t="shared" si="219"/>
        <v>medium low campus</v>
      </c>
      <c r="BF135" t="str">
        <f t="shared" si="220"/>
        <v>Near Campus</v>
      </c>
      <c r="BG135">
        <v>40.573785000000001</v>
      </c>
      <c r="BH135">
        <v>-105.08336060000001</v>
      </c>
      <c r="BI135" t="str">
        <f t="shared" si="221"/>
        <v>[40.573785,-105.0833606],</v>
      </c>
    </row>
    <row r="136" spans="2:64" ht="21" customHeight="1" x14ac:dyDescent="0.25">
      <c r="B136" t="s">
        <v>170</v>
      </c>
      <c r="C136" t="s">
        <v>426</v>
      </c>
      <c r="D136" t="s">
        <v>171</v>
      </c>
      <c r="E136" t="s">
        <v>35</v>
      </c>
      <c r="G136" s="2" t="s">
        <v>172</v>
      </c>
      <c r="J136">
        <v>1600</v>
      </c>
      <c r="K136">
        <v>1800</v>
      </c>
      <c r="L136">
        <v>1600</v>
      </c>
      <c r="M136">
        <v>1800</v>
      </c>
      <c r="N136">
        <v>1600</v>
      </c>
      <c r="O136">
        <v>1800</v>
      </c>
      <c r="P136">
        <v>1600</v>
      </c>
      <c r="Q136">
        <v>1800</v>
      </c>
      <c r="R136">
        <v>1600</v>
      </c>
      <c r="S136">
        <v>1800</v>
      </c>
      <c r="T136">
        <v>1600</v>
      </c>
      <c r="U136">
        <v>1800</v>
      </c>
      <c r="V136" t="s">
        <v>253</v>
      </c>
      <c r="W136" t="str">
        <f t="shared" si="198"/>
        <v/>
      </c>
      <c r="X136" t="str">
        <f t="shared" si="199"/>
        <v/>
      </c>
      <c r="Y136">
        <f t="shared" si="200"/>
        <v>16</v>
      </c>
      <c r="Z136">
        <f t="shared" si="201"/>
        <v>18</v>
      </c>
      <c r="AA136">
        <f t="shared" si="202"/>
        <v>16</v>
      </c>
      <c r="AB136">
        <f t="shared" si="203"/>
        <v>18</v>
      </c>
      <c r="AC136">
        <f t="shared" si="204"/>
        <v>16</v>
      </c>
      <c r="AD136">
        <f t="shared" si="205"/>
        <v>18</v>
      </c>
      <c r="AE136">
        <f t="shared" si="210"/>
        <v>16</v>
      </c>
      <c r="AF136">
        <f t="shared" si="211"/>
        <v>18</v>
      </c>
      <c r="AG136">
        <f t="shared" si="206"/>
        <v>16</v>
      </c>
      <c r="AH136">
        <f t="shared" si="207"/>
        <v>18</v>
      </c>
      <c r="AI136">
        <f t="shared" si="208"/>
        <v>16</v>
      </c>
      <c r="AJ136">
        <f t="shared" si="209"/>
        <v>18</v>
      </c>
      <c r="AK136" t="str">
        <f t="shared" si="222"/>
        <v/>
      </c>
      <c r="AL136" t="str">
        <f t="shared" si="223"/>
        <v>4pm-6pm</v>
      </c>
      <c r="AM136" t="str">
        <f t="shared" si="224"/>
        <v>4pm-6pm</v>
      </c>
      <c r="AN136" t="str">
        <f t="shared" si="225"/>
        <v>4pm-6pm</v>
      </c>
      <c r="AO136" t="str">
        <f t="shared" si="226"/>
        <v>4pm-6pm</v>
      </c>
      <c r="AP136" t="str">
        <f t="shared" si="227"/>
        <v>4pm-6pm</v>
      </c>
      <c r="AQ136" t="str">
        <f t="shared" si="228"/>
        <v>4pm-6pm</v>
      </c>
      <c r="AR136" s="2" t="s">
        <v>342</v>
      </c>
      <c r="AU136" t="s">
        <v>298</v>
      </c>
      <c r="AV136" s="3" t="s">
        <v>306</v>
      </c>
      <c r="AW136" s="3" t="s">
        <v>306</v>
      </c>
      <c r="AX136" s="4" t="str">
        <f t="shared" si="212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6" t="str">
        <f t="shared" si="213"/>
        <v/>
      </c>
      <c r="AZ136" t="str">
        <f t="shared" si="214"/>
        <v/>
      </c>
      <c r="BA136" t="str">
        <f t="shared" si="215"/>
        <v>&lt;img src=@img/hard.png@&gt;</v>
      </c>
      <c r="BB136" t="str">
        <f t="shared" si="216"/>
        <v>&lt;img src=@img/drinkicon.png@&gt;</v>
      </c>
      <c r="BC136" t="str">
        <f t="shared" si="217"/>
        <v>&lt;img src=@img/foodicon.png@&gt;</v>
      </c>
      <c r="BD136" t="str">
        <f t="shared" si="218"/>
        <v>&lt;img src=@img/hard.png@&gt;&lt;img src=@img/drinkicon.png@&gt;&lt;img src=@img/foodicon.png@&gt;</v>
      </c>
      <c r="BE136" t="str">
        <f t="shared" si="219"/>
        <v>drink food hard high old</v>
      </c>
      <c r="BF136" t="str">
        <f t="shared" si="220"/>
        <v>Old Town</v>
      </c>
      <c r="BG136">
        <v>40.586821999999998</v>
      </c>
      <c r="BH136">
        <v>-105.07723799999999</v>
      </c>
      <c r="BI136" t="str">
        <f t="shared" si="221"/>
        <v>[40.586822,-105.077238],</v>
      </c>
      <c r="BK136" t="str">
        <f t="shared" ref="BK136:BK140" si="229">IF(BJ136&gt;0,"&lt;img src=@img/kidicon.png@&gt;","")</f>
        <v/>
      </c>
    </row>
    <row r="137" spans="2:64" ht="21" customHeight="1" x14ac:dyDescent="0.25">
      <c r="B137" t="s">
        <v>43</v>
      </c>
      <c r="C137" t="s">
        <v>426</v>
      </c>
      <c r="D137" t="s">
        <v>44</v>
      </c>
      <c r="E137" t="s">
        <v>431</v>
      </c>
      <c r="G137" s="1" t="s">
        <v>45</v>
      </c>
      <c r="J137">
        <v>1500</v>
      </c>
      <c r="K137">
        <v>1800</v>
      </c>
      <c r="L137">
        <v>1500</v>
      </c>
      <c r="M137">
        <v>1800</v>
      </c>
      <c r="N137">
        <v>1500</v>
      </c>
      <c r="O137">
        <v>1800</v>
      </c>
      <c r="P137">
        <v>1500</v>
      </c>
      <c r="Q137">
        <v>1800</v>
      </c>
      <c r="R137">
        <v>1500</v>
      </c>
      <c r="S137">
        <v>1800</v>
      </c>
      <c r="W137" t="str">
        <f t="shared" si="198"/>
        <v/>
      </c>
      <c r="X137" t="str">
        <f t="shared" si="199"/>
        <v/>
      </c>
      <c r="Y137">
        <f t="shared" si="200"/>
        <v>15</v>
      </c>
      <c r="Z137">
        <f t="shared" si="201"/>
        <v>18</v>
      </c>
      <c r="AA137">
        <f t="shared" si="202"/>
        <v>15</v>
      </c>
      <c r="AB137">
        <f t="shared" si="203"/>
        <v>18</v>
      </c>
      <c r="AC137">
        <f t="shared" si="204"/>
        <v>15</v>
      </c>
      <c r="AD137">
        <f t="shared" si="205"/>
        <v>18</v>
      </c>
      <c r="AE137">
        <f t="shared" si="210"/>
        <v>15</v>
      </c>
      <c r="AF137">
        <f t="shared" si="211"/>
        <v>18</v>
      </c>
      <c r="AG137">
        <f t="shared" si="206"/>
        <v>15</v>
      </c>
      <c r="AH137">
        <f t="shared" si="207"/>
        <v>18</v>
      </c>
      <c r="AI137" t="str">
        <f t="shared" si="208"/>
        <v/>
      </c>
      <c r="AJ137" t="str">
        <f t="shared" si="209"/>
        <v/>
      </c>
      <c r="AK137" t="str">
        <f t="shared" si="222"/>
        <v/>
      </c>
      <c r="AL137" t="str">
        <f t="shared" si="223"/>
        <v>3pm-6pm</v>
      </c>
      <c r="AM137" t="str">
        <f t="shared" si="224"/>
        <v>3pm-6pm</v>
      </c>
      <c r="AN137" t="str">
        <f t="shared" si="225"/>
        <v>3pm-6pm</v>
      </c>
      <c r="AO137" t="str">
        <f t="shared" si="226"/>
        <v>3pm-6pm</v>
      </c>
      <c r="AP137" t="str">
        <f t="shared" si="227"/>
        <v>3pm-6pm</v>
      </c>
      <c r="AQ137" t="str">
        <f t="shared" si="228"/>
        <v/>
      </c>
      <c r="AR137" t="s">
        <v>236</v>
      </c>
      <c r="AS137" t="s">
        <v>295</v>
      </c>
      <c r="AU137" t="s">
        <v>298</v>
      </c>
      <c r="AV137" s="3" t="s">
        <v>307</v>
      </c>
      <c r="AW137" s="3" t="s">
        <v>307</v>
      </c>
      <c r="AX137" s="4" t="str">
        <f t="shared" si="212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7" t="str">
        <f t="shared" si="213"/>
        <v>&lt;img src=@img/outdoor.png@&gt;</v>
      </c>
      <c r="AZ137" t="str">
        <f t="shared" si="214"/>
        <v/>
      </c>
      <c r="BA137" t="str">
        <f t="shared" si="215"/>
        <v>&lt;img src=@img/hard.png@&gt;</v>
      </c>
      <c r="BB137" t="str">
        <f t="shared" si="216"/>
        <v/>
      </c>
      <c r="BC137" t="str">
        <f t="shared" si="217"/>
        <v/>
      </c>
      <c r="BD137" t="str">
        <f t="shared" si="218"/>
        <v>&lt;img src=@img/outdoor.png@&gt;&lt;img src=@img/hard.png@&gt;</v>
      </c>
      <c r="BE137" t="str">
        <f t="shared" si="219"/>
        <v>outdoor hard med old</v>
      </c>
      <c r="BF137" t="str">
        <f t="shared" si="220"/>
        <v>Old Town</v>
      </c>
      <c r="BG137">
        <v>40.586728999999998</v>
      </c>
      <c r="BH137">
        <v>-105.07814500000001</v>
      </c>
      <c r="BI137" t="str">
        <f t="shared" si="221"/>
        <v>[40.586729,-105.078145],</v>
      </c>
      <c r="BK137" t="str">
        <f t="shared" si="229"/>
        <v/>
      </c>
    </row>
    <row r="138" spans="2:64" ht="21" customHeight="1" x14ac:dyDescent="0.25">
      <c r="B138" t="s">
        <v>210</v>
      </c>
      <c r="C138" t="s">
        <v>429</v>
      </c>
      <c r="D138" t="s">
        <v>211</v>
      </c>
      <c r="E138" t="s">
        <v>431</v>
      </c>
      <c r="G138" t="s">
        <v>212</v>
      </c>
      <c r="H138">
        <v>1100</v>
      </c>
      <c r="I138">
        <v>2400</v>
      </c>
      <c r="J138">
        <v>1600</v>
      </c>
      <c r="K138">
        <v>2400</v>
      </c>
      <c r="L138">
        <v>1600</v>
      </c>
      <c r="M138">
        <v>2300</v>
      </c>
      <c r="N138">
        <v>1600</v>
      </c>
      <c r="O138">
        <v>2400</v>
      </c>
      <c r="P138">
        <v>1600</v>
      </c>
      <c r="Q138">
        <v>2400</v>
      </c>
      <c r="R138">
        <v>1600</v>
      </c>
      <c r="S138">
        <v>2000</v>
      </c>
      <c r="T138">
        <v>1600</v>
      </c>
      <c r="U138">
        <v>2000</v>
      </c>
      <c r="V138" t="s">
        <v>534</v>
      </c>
      <c r="W138">
        <f t="shared" si="198"/>
        <v>11</v>
      </c>
      <c r="X138">
        <f t="shared" si="199"/>
        <v>24</v>
      </c>
      <c r="Y138">
        <f t="shared" si="200"/>
        <v>16</v>
      </c>
      <c r="Z138">
        <f t="shared" si="201"/>
        <v>24</v>
      </c>
      <c r="AA138">
        <f t="shared" si="202"/>
        <v>16</v>
      </c>
      <c r="AB138">
        <f t="shared" si="203"/>
        <v>23</v>
      </c>
      <c r="AC138">
        <f t="shared" si="204"/>
        <v>16</v>
      </c>
      <c r="AD138">
        <f t="shared" si="205"/>
        <v>24</v>
      </c>
      <c r="AE138">
        <f t="shared" si="210"/>
        <v>16</v>
      </c>
      <c r="AF138">
        <f t="shared" si="211"/>
        <v>24</v>
      </c>
      <c r="AG138">
        <f t="shared" si="206"/>
        <v>16</v>
      </c>
      <c r="AH138">
        <f t="shared" si="207"/>
        <v>20</v>
      </c>
      <c r="AI138">
        <f t="shared" si="208"/>
        <v>16</v>
      </c>
      <c r="AJ138">
        <f t="shared" si="209"/>
        <v>20</v>
      </c>
      <c r="AK138" t="str">
        <f t="shared" si="222"/>
        <v>11am-12am</v>
      </c>
      <c r="AL138" t="str">
        <f t="shared" si="223"/>
        <v>4pm-12am</v>
      </c>
      <c r="AM138" t="str">
        <f t="shared" si="224"/>
        <v>4pm-11pm</v>
      </c>
      <c r="AN138" t="str">
        <f t="shared" si="225"/>
        <v>4pm-12am</v>
      </c>
      <c r="AO138" t="str">
        <f t="shared" si="226"/>
        <v>4pm-12am</v>
      </c>
      <c r="AP138" t="str">
        <f t="shared" si="227"/>
        <v>4pm-8pm</v>
      </c>
      <c r="AQ138" t="str">
        <f t="shared" si="228"/>
        <v>4pm-8pm</v>
      </c>
      <c r="AR138" s="2" t="s">
        <v>352</v>
      </c>
      <c r="AS138" t="s">
        <v>295</v>
      </c>
      <c r="AU138" t="s">
        <v>28</v>
      </c>
      <c r="AV138" s="3" t="s">
        <v>306</v>
      </c>
      <c r="AW138" s="3" t="s">
        <v>306</v>
      </c>
      <c r="AX138" s="4" t="str">
        <f t="shared" si="212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8" t="str">
        <f t="shared" si="213"/>
        <v>&lt;img src=@img/outdoor.png@&gt;</v>
      </c>
      <c r="AZ138" t="str">
        <f t="shared" si="214"/>
        <v/>
      </c>
      <c r="BA138" t="str">
        <f t="shared" si="215"/>
        <v>&lt;img src=@img/medium.png@&gt;</v>
      </c>
      <c r="BB138" t="str">
        <f t="shared" si="216"/>
        <v>&lt;img src=@img/drinkicon.png@&gt;</v>
      </c>
      <c r="BC138" t="str">
        <f t="shared" si="217"/>
        <v>&lt;img src=@img/foodicon.png@&gt;</v>
      </c>
      <c r="BD138" t="str">
        <f t="shared" si="218"/>
        <v>&lt;img src=@img/outdoor.png@&gt;&lt;img src=@img/medium.png@&gt;&lt;img src=@img/drinkicon.png@&gt;&lt;img src=@img/foodicon.png@&gt;</v>
      </c>
      <c r="BE138" t="str">
        <f t="shared" si="219"/>
        <v>outdoor drink food medium med cwest</v>
      </c>
      <c r="BF138" t="str">
        <f t="shared" si="220"/>
        <v>Campus West</v>
      </c>
      <c r="BG138">
        <v>40.574368999999997</v>
      </c>
      <c r="BH138">
        <v>-105.09835099999999</v>
      </c>
      <c r="BI138" t="str">
        <f t="shared" si="221"/>
        <v>[40.574369,-105.098351],</v>
      </c>
      <c r="BK138" t="str">
        <f t="shared" si="229"/>
        <v/>
      </c>
    </row>
    <row r="139" spans="2:64" ht="21" customHeight="1" x14ac:dyDescent="0.25">
      <c r="B139" t="s">
        <v>59</v>
      </c>
      <c r="C139" t="s">
        <v>426</v>
      </c>
      <c r="D139" t="s">
        <v>60</v>
      </c>
      <c r="E139" t="s">
        <v>35</v>
      </c>
      <c r="G139" s="1" t="s">
        <v>61</v>
      </c>
      <c r="W139" t="str">
        <f t="shared" si="198"/>
        <v/>
      </c>
      <c r="X139" t="str">
        <f t="shared" si="199"/>
        <v/>
      </c>
      <c r="Y139" t="str">
        <f t="shared" si="200"/>
        <v/>
      </c>
      <c r="Z139" t="str">
        <f t="shared" si="201"/>
        <v/>
      </c>
      <c r="AA139" t="str">
        <f t="shared" si="202"/>
        <v/>
      </c>
      <c r="AB139" t="str">
        <f t="shared" si="203"/>
        <v/>
      </c>
      <c r="AC139" t="str">
        <f t="shared" si="204"/>
        <v/>
      </c>
      <c r="AD139" t="str">
        <f t="shared" si="205"/>
        <v/>
      </c>
      <c r="AE139" t="str">
        <f t="shared" si="210"/>
        <v/>
      </c>
      <c r="AF139" t="str">
        <f t="shared" si="211"/>
        <v/>
      </c>
      <c r="AG139" t="str">
        <f t="shared" si="206"/>
        <v/>
      </c>
      <c r="AH139" t="str">
        <f t="shared" si="207"/>
        <v/>
      </c>
      <c r="AI139" t="str">
        <f t="shared" si="208"/>
        <v/>
      </c>
      <c r="AJ139" t="str">
        <f t="shared" si="209"/>
        <v/>
      </c>
      <c r="AK139" t="str">
        <f t="shared" si="222"/>
        <v/>
      </c>
      <c r="AL139" t="str">
        <f t="shared" si="223"/>
        <v/>
      </c>
      <c r="AM139" t="str">
        <f t="shared" si="224"/>
        <v/>
      </c>
      <c r="AN139" t="str">
        <f t="shared" si="225"/>
        <v/>
      </c>
      <c r="AO139" t="str">
        <f t="shared" si="226"/>
        <v/>
      </c>
      <c r="AP139" t="str">
        <f t="shared" si="227"/>
        <v/>
      </c>
      <c r="AQ139" t="str">
        <f t="shared" si="228"/>
        <v/>
      </c>
      <c r="AR139" s="6" t="s">
        <v>240</v>
      </c>
      <c r="AU139" t="s">
        <v>298</v>
      </c>
      <c r="AV139" s="3" t="s">
        <v>307</v>
      </c>
      <c r="AW139" s="3" t="s">
        <v>307</v>
      </c>
      <c r="AX139" s="4" t="str">
        <f t="shared" si="212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9" t="str">
        <f t="shared" si="213"/>
        <v/>
      </c>
      <c r="AZ139" t="str">
        <f t="shared" si="214"/>
        <v/>
      </c>
      <c r="BA139" t="str">
        <f t="shared" si="215"/>
        <v>&lt;img src=@img/hard.png@&gt;</v>
      </c>
      <c r="BB139" t="str">
        <f t="shared" si="216"/>
        <v/>
      </c>
      <c r="BC139" t="str">
        <f t="shared" si="217"/>
        <v/>
      </c>
      <c r="BD139" t="str">
        <f t="shared" si="218"/>
        <v>&lt;img src=@img/hard.png@&gt;</v>
      </c>
      <c r="BE139" t="str">
        <f t="shared" si="219"/>
        <v>hard high old</v>
      </c>
      <c r="BF139" t="str">
        <f t="shared" si="220"/>
        <v>Old Town</v>
      </c>
      <c r="BG139">
        <v>40.590139000000001</v>
      </c>
      <c r="BH139">
        <v>-105.075401</v>
      </c>
      <c r="BI139" t="str">
        <f t="shared" si="221"/>
        <v>[40.590139,-105.075401],</v>
      </c>
      <c r="BK139" t="str">
        <f t="shared" si="229"/>
        <v/>
      </c>
    </row>
    <row r="140" spans="2:64" ht="21" customHeight="1" x14ac:dyDescent="0.25">
      <c r="B140" t="s">
        <v>451</v>
      </c>
      <c r="C140" t="s">
        <v>428</v>
      </c>
      <c r="E140" t="s">
        <v>431</v>
      </c>
      <c r="G140" t="s">
        <v>470</v>
      </c>
      <c r="W140" t="str">
        <f t="shared" si="198"/>
        <v/>
      </c>
      <c r="X140" t="str">
        <f t="shared" si="199"/>
        <v/>
      </c>
      <c r="Y140" t="str">
        <f t="shared" si="200"/>
        <v/>
      </c>
      <c r="Z140" t="str">
        <f t="shared" si="201"/>
        <v/>
      </c>
      <c r="AA140" t="str">
        <f t="shared" si="202"/>
        <v/>
      </c>
      <c r="AB140" t="str">
        <f t="shared" si="203"/>
        <v/>
      </c>
      <c r="AC140" t="str">
        <f t="shared" si="204"/>
        <v/>
      </c>
      <c r="AD140" t="str">
        <f t="shared" si="205"/>
        <v/>
      </c>
      <c r="AE140" t="str">
        <f t="shared" si="210"/>
        <v/>
      </c>
      <c r="AF140" t="str">
        <f t="shared" si="211"/>
        <v/>
      </c>
      <c r="AG140" t="str">
        <f t="shared" si="206"/>
        <v/>
      </c>
      <c r="AH140" t="str">
        <f t="shared" si="207"/>
        <v/>
      </c>
      <c r="AI140" t="str">
        <f t="shared" si="208"/>
        <v/>
      </c>
      <c r="AJ140" t="str">
        <f t="shared" si="209"/>
        <v/>
      </c>
      <c r="AK140" t="str">
        <f t="shared" si="222"/>
        <v/>
      </c>
      <c r="AL140" t="str">
        <f t="shared" si="223"/>
        <v/>
      </c>
      <c r="AM140" t="str">
        <f t="shared" si="224"/>
        <v/>
      </c>
      <c r="AN140" t="str">
        <f t="shared" si="225"/>
        <v/>
      </c>
      <c r="AO140" t="str">
        <f t="shared" si="226"/>
        <v/>
      </c>
      <c r="AP140" t="str">
        <f t="shared" si="227"/>
        <v/>
      </c>
      <c r="AQ140" t="str">
        <f t="shared" si="228"/>
        <v/>
      </c>
      <c r="AU140" t="s">
        <v>299</v>
      </c>
      <c r="AV140" t="b">
        <v>1</v>
      </c>
      <c r="AW140" t="b">
        <v>1</v>
      </c>
      <c r="AX140" s="4" t="str">
        <f t="shared" si="212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40" t="str">
        <f t="shared" si="213"/>
        <v/>
      </c>
      <c r="AZ140" t="str">
        <f t="shared" si="214"/>
        <v/>
      </c>
      <c r="BA140" t="str">
        <f t="shared" si="215"/>
        <v>&lt;img src=@img/easy.png@&gt;</v>
      </c>
      <c r="BB140" t="str">
        <f t="shared" si="216"/>
        <v/>
      </c>
      <c r="BC140" t="str">
        <f t="shared" si="217"/>
        <v/>
      </c>
      <c r="BD140" t="str">
        <f t="shared" si="218"/>
        <v>&lt;img src=@img/easy.png@&gt;&lt;img src=@img/kidicon.png@&gt;</v>
      </c>
      <c r="BE140" t="str">
        <f t="shared" si="219"/>
        <v>easy med sfoco kid</v>
      </c>
      <c r="BF140" t="str">
        <f t="shared" si="220"/>
        <v>South Foco</v>
      </c>
      <c r="BG140">
        <v>40.521709000000001</v>
      </c>
      <c r="BH140">
        <v>-105.060034</v>
      </c>
      <c r="BI140" t="str">
        <f t="shared" si="221"/>
        <v>[40.521709,-105.060034],</v>
      </c>
      <c r="BJ140" t="b">
        <v>1</v>
      </c>
      <c r="BK140" t="str">
        <f t="shared" si="229"/>
        <v>&lt;img src=@img/kidicon.png@&gt;</v>
      </c>
      <c r="BL140" t="s">
        <v>471</v>
      </c>
    </row>
    <row r="141" spans="2:64" ht="21" customHeight="1" x14ac:dyDescent="0.25">
      <c r="B141" t="s">
        <v>663</v>
      </c>
      <c r="C141" t="s">
        <v>309</v>
      </c>
      <c r="E141" t="s">
        <v>54</v>
      </c>
      <c r="G141" t="s">
        <v>684</v>
      </c>
      <c r="W141" t="str">
        <f t="shared" si="198"/>
        <v/>
      </c>
      <c r="X141" t="str">
        <f t="shared" si="199"/>
        <v/>
      </c>
      <c r="Y141" t="str">
        <f t="shared" si="200"/>
        <v/>
      </c>
      <c r="Z141" t="str">
        <f t="shared" si="201"/>
        <v/>
      </c>
      <c r="AA141" t="str">
        <f t="shared" si="202"/>
        <v/>
      </c>
      <c r="AB141" t="str">
        <f t="shared" si="203"/>
        <v/>
      </c>
      <c r="AC141" t="str">
        <f t="shared" si="204"/>
        <v/>
      </c>
      <c r="AD141" t="str">
        <f t="shared" si="205"/>
        <v/>
      </c>
      <c r="AE141" t="str">
        <f t="shared" si="210"/>
        <v/>
      </c>
      <c r="AF141" t="str">
        <f t="shared" si="211"/>
        <v/>
      </c>
      <c r="AG141" t="str">
        <f t="shared" si="206"/>
        <v/>
      </c>
      <c r="AH141" t="str">
        <f t="shared" si="207"/>
        <v/>
      </c>
      <c r="AI141" t="str">
        <f t="shared" si="208"/>
        <v/>
      </c>
      <c r="AJ141" t="str">
        <f t="shared" si="209"/>
        <v/>
      </c>
      <c r="AK141" t="str">
        <f t="shared" si="222"/>
        <v/>
      </c>
      <c r="AL141" t="str">
        <f t="shared" si="223"/>
        <v/>
      </c>
      <c r="AM141" t="str">
        <f t="shared" si="224"/>
        <v/>
      </c>
      <c r="AN141" t="str">
        <f t="shared" si="225"/>
        <v/>
      </c>
      <c r="AO141" t="str">
        <f t="shared" si="226"/>
        <v/>
      </c>
      <c r="AP141" t="str">
        <f t="shared" si="227"/>
        <v/>
      </c>
      <c r="AQ141" t="str">
        <f t="shared" si="228"/>
        <v/>
      </c>
      <c r="AU141" t="s">
        <v>299</v>
      </c>
      <c r="AV141" s="3" t="s">
        <v>307</v>
      </c>
      <c r="AW141" s="3" t="s">
        <v>307</v>
      </c>
      <c r="AX141" s="4" t="str">
        <f t="shared" si="212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1" t="str">
        <f t="shared" si="213"/>
        <v/>
      </c>
      <c r="AZ141" t="str">
        <f t="shared" si="214"/>
        <v/>
      </c>
      <c r="BA141" t="str">
        <f t="shared" si="215"/>
        <v>&lt;img src=@img/easy.png@&gt;</v>
      </c>
      <c r="BB141" t="str">
        <f t="shared" si="216"/>
        <v/>
      </c>
      <c r="BC141" t="str">
        <f t="shared" si="217"/>
        <v/>
      </c>
      <c r="BD141" t="str">
        <f t="shared" si="218"/>
        <v>&lt;img src=@img/easy.png@&gt;</v>
      </c>
      <c r="BE141" t="str">
        <f t="shared" si="219"/>
        <v>easy low midtown</v>
      </c>
      <c r="BF141" t="str">
        <f t="shared" si="220"/>
        <v>Midtown</v>
      </c>
      <c r="BG141">
        <v>40.552579999999999</v>
      </c>
      <c r="BH141">
        <v>-105.09672999999999</v>
      </c>
      <c r="BI141" t="str">
        <f t="shared" si="221"/>
        <v>[40.55258,-105.09673],</v>
      </c>
    </row>
    <row r="142" spans="2:64" ht="21" customHeight="1" x14ac:dyDescent="0.25">
      <c r="B142" t="s">
        <v>213</v>
      </c>
      <c r="C142" t="s">
        <v>426</v>
      </c>
      <c r="D142" t="s">
        <v>214</v>
      </c>
      <c r="E142" t="s">
        <v>431</v>
      </c>
      <c r="G142" t="s">
        <v>215</v>
      </c>
      <c r="W142" t="str">
        <f t="shared" si="198"/>
        <v/>
      </c>
      <c r="X142" t="str">
        <f t="shared" si="199"/>
        <v/>
      </c>
      <c r="Y142" t="str">
        <f t="shared" si="200"/>
        <v/>
      </c>
      <c r="Z142" t="str">
        <f t="shared" si="201"/>
        <v/>
      </c>
      <c r="AA142" t="str">
        <f t="shared" si="202"/>
        <v/>
      </c>
      <c r="AB142" t="str">
        <f t="shared" si="203"/>
        <v/>
      </c>
      <c r="AC142" t="str">
        <f t="shared" si="204"/>
        <v/>
      </c>
      <c r="AD142" t="str">
        <f t="shared" si="205"/>
        <v/>
      </c>
      <c r="AE142" t="str">
        <f t="shared" si="210"/>
        <v/>
      </c>
      <c r="AF142" t="str">
        <f t="shared" si="211"/>
        <v/>
      </c>
      <c r="AG142" t="str">
        <f t="shared" si="206"/>
        <v/>
      </c>
      <c r="AH142" t="str">
        <f t="shared" si="207"/>
        <v/>
      </c>
      <c r="AI142" t="str">
        <f t="shared" si="208"/>
        <v/>
      </c>
      <c r="AJ142" t="str">
        <f t="shared" si="209"/>
        <v/>
      </c>
      <c r="AK142" t="str">
        <f t="shared" si="222"/>
        <v/>
      </c>
      <c r="AL142" t="str">
        <f t="shared" si="223"/>
        <v/>
      </c>
      <c r="AM142" t="str">
        <f t="shared" si="224"/>
        <v/>
      </c>
      <c r="AN142" t="str">
        <f t="shared" si="225"/>
        <v/>
      </c>
      <c r="AO142" t="str">
        <f t="shared" si="226"/>
        <v/>
      </c>
      <c r="AP142" t="str">
        <f t="shared" si="227"/>
        <v/>
      </c>
      <c r="AQ142" t="str">
        <f t="shared" si="228"/>
        <v/>
      </c>
      <c r="AR142" s="2" t="s">
        <v>353</v>
      </c>
      <c r="AU142" t="s">
        <v>298</v>
      </c>
      <c r="AV142" s="3" t="s">
        <v>307</v>
      </c>
      <c r="AW142" s="3" t="s">
        <v>307</v>
      </c>
      <c r="AX142" s="4" t="str">
        <f t="shared" si="212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2" t="str">
        <f t="shared" si="213"/>
        <v/>
      </c>
      <c r="AZ142" t="str">
        <f t="shared" si="214"/>
        <v/>
      </c>
      <c r="BA142" t="str">
        <f t="shared" si="215"/>
        <v>&lt;img src=@img/hard.png@&gt;</v>
      </c>
      <c r="BB142" t="str">
        <f t="shared" si="216"/>
        <v/>
      </c>
      <c r="BC142" t="str">
        <f t="shared" si="217"/>
        <v/>
      </c>
      <c r="BD142" t="str">
        <f t="shared" si="218"/>
        <v>&lt;img src=@img/hard.png@&gt;</v>
      </c>
      <c r="BE142" t="str">
        <f t="shared" si="219"/>
        <v>hard med old</v>
      </c>
      <c r="BF142" t="str">
        <f t="shared" si="220"/>
        <v>Old Town</v>
      </c>
      <c r="BG142">
        <v>40.589492999999997</v>
      </c>
      <c r="BH142">
        <v>-105.077513</v>
      </c>
      <c r="BI142" t="str">
        <f t="shared" si="221"/>
        <v>[40.589493,-105.077513],</v>
      </c>
      <c r="BK142" t="str">
        <f>IF(BJ142&gt;0,"&lt;img src=@img/kidicon.png@&gt;","")</f>
        <v/>
      </c>
    </row>
    <row r="143" spans="2:64" ht="21" customHeight="1" x14ac:dyDescent="0.25">
      <c r="B143" t="s">
        <v>478</v>
      </c>
      <c r="C143" t="s">
        <v>428</v>
      </c>
      <c r="E143" t="s">
        <v>54</v>
      </c>
      <c r="G143" t="s">
        <v>473</v>
      </c>
      <c r="W143" t="str">
        <f t="shared" si="198"/>
        <v/>
      </c>
      <c r="X143" t="str">
        <f t="shared" si="199"/>
        <v/>
      </c>
      <c r="Y143" t="str">
        <f t="shared" si="200"/>
        <v/>
      </c>
      <c r="Z143" t="str">
        <f t="shared" si="201"/>
        <v/>
      </c>
      <c r="AA143" t="str">
        <f t="shared" si="202"/>
        <v/>
      </c>
      <c r="AB143" t="str">
        <f t="shared" si="203"/>
        <v/>
      </c>
      <c r="AC143" t="str">
        <f t="shared" si="204"/>
        <v/>
      </c>
      <c r="AD143" t="str">
        <f t="shared" si="205"/>
        <v/>
      </c>
      <c r="AE143" t="str">
        <f t="shared" si="210"/>
        <v/>
      </c>
      <c r="AF143" t="str">
        <f t="shared" si="211"/>
        <v/>
      </c>
      <c r="AG143" t="str">
        <f t="shared" si="206"/>
        <v/>
      </c>
      <c r="AH143" t="str">
        <f t="shared" si="207"/>
        <v/>
      </c>
      <c r="AI143" t="str">
        <f t="shared" si="208"/>
        <v/>
      </c>
      <c r="AJ143" t="str">
        <f t="shared" si="209"/>
        <v/>
      </c>
      <c r="AK143" t="str">
        <f t="shared" si="222"/>
        <v/>
      </c>
      <c r="AL143" t="str">
        <f t="shared" si="223"/>
        <v/>
      </c>
      <c r="AM143" t="str">
        <f t="shared" si="224"/>
        <v/>
      </c>
      <c r="AN143" t="str">
        <f t="shared" si="225"/>
        <v/>
      </c>
      <c r="AO143" t="str">
        <f t="shared" si="226"/>
        <v/>
      </c>
      <c r="AP143" t="str">
        <f t="shared" si="227"/>
        <v/>
      </c>
      <c r="AQ143" t="str">
        <f t="shared" si="228"/>
        <v/>
      </c>
      <c r="AU143" t="s">
        <v>299</v>
      </c>
      <c r="AV143" t="b">
        <v>0</v>
      </c>
      <c r="AW143" t="b">
        <v>0</v>
      </c>
      <c r="AX143" s="4" t="str">
        <f t="shared" si="212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3" t="str">
        <f t="shared" si="213"/>
        <v/>
      </c>
      <c r="AZ143" t="str">
        <f t="shared" si="214"/>
        <v/>
      </c>
      <c r="BA143" t="str">
        <f t="shared" si="215"/>
        <v>&lt;img src=@img/easy.png@&gt;</v>
      </c>
      <c r="BB143" t="str">
        <f t="shared" si="216"/>
        <v/>
      </c>
      <c r="BC143" t="str">
        <f t="shared" si="217"/>
        <v/>
      </c>
      <c r="BD143" t="str">
        <f t="shared" si="218"/>
        <v>&lt;img src=@img/easy.png@&gt;&lt;img src=@img/kidicon.png@&gt;</v>
      </c>
      <c r="BE143" t="str">
        <f t="shared" si="219"/>
        <v>easy low sfoco kid</v>
      </c>
      <c r="BF143" t="str">
        <f t="shared" si="220"/>
        <v>South Foco</v>
      </c>
      <c r="BG143">
        <v>40.561498</v>
      </c>
      <c r="BH143">
        <v>-105.039806</v>
      </c>
      <c r="BI143" t="str">
        <f t="shared" si="221"/>
        <v>[40.561498,-105.039806],</v>
      </c>
      <c r="BJ143" t="b">
        <v>1</v>
      </c>
      <c r="BK143" t="str">
        <f>IF(BJ143&gt;0,"&lt;img src=@img/kidicon.png@&gt;","")</f>
        <v>&lt;img src=@img/kidicon.png@&gt;</v>
      </c>
      <c r="BL143" t="s">
        <v>472</v>
      </c>
    </row>
    <row r="144" spans="2:64" ht="21" customHeight="1" x14ac:dyDescent="0.25">
      <c r="B144" t="s">
        <v>651</v>
      </c>
      <c r="C144" t="s">
        <v>309</v>
      </c>
      <c r="E144" t="s">
        <v>431</v>
      </c>
      <c r="G144" t="s">
        <v>675</v>
      </c>
      <c r="H144">
        <v>1500</v>
      </c>
      <c r="I144">
        <v>1800</v>
      </c>
      <c r="J144">
        <v>1500</v>
      </c>
      <c r="K144">
        <v>1800</v>
      </c>
      <c r="L144">
        <v>1500</v>
      </c>
      <c r="M144">
        <v>1800</v>
      </c>
      <c r="N144">
        <v>1500</v>
      </c>
      <c r="O144">
        <v>1800</v>
      </c>
      <c r="P144">
        <v>1500</v>
      </c>
      <c r="Q144">
        <v>1800</v>
      </c>
      <c r="R144">
        <v>1500</v>
      </c>
      <c r="S144">
        <v>1800</v>
      </c>
      <c r="T144">
        <v>1500</v>
      </c>
      <c r="U144">
        <v>1800</v>
      </c>
      <c r="V144" t="s">
        <v>742</v>
      </c>
      <c r="W144">
        <f t="shared" si="198"/>
        <v>15</v>
      </c>
      <c r="X144">
        <f t="shared" si="199"/>
        <v>18</v>
      </c>
      <c r="Y144">
        <f t="shared" si="200"/>
        <v>15</v>
      </c>
      <c r="Z144">
        <f t="shared" si="201"/>
        <v>18</v>
      </c>
      <c r="AA144">
        <f t="shared" si="202"/>
        <v>15</v>
      </c>
      <c r="AB144">
        <f t="shared" si="203"/>
        <v>18</v>
      </c>
      <c r="AC144">
        <f t="shared" si="204"/>
        <v>15</v>
      </c>
      <c r="AD144">
        <f t="shared" si="205"/>
        <v>18</v>
      </c>
      <c r="AE144">
        <f t="shared" si="210"/>
        <v>15</v>
      </c>
      <c r="AF144">
        <f t="shared" si="211"/>
        <v>18</v>
      </c>
      <c r="AG144">
        <f t="shared" si="206"/>
        <v>15</v>
      </c>
      <c r="AH144">
        <f t="shared" si="207"/>
        <v>18</v>
      </c>
      <c r="AI144">
        <f t="shared" si="208"/>
        <v>15</v>
      </c>
      <c r="AJ144">
        <f t="shared" si="209"/>
        <v>18</v>
      </c>
      <c r="AK144" t="str">
        <f t="shared" si="222"/>
        <v>3pm-6pm</v>
      </c>
      <c r="AL144" t="str">
        <f t="shared" si="223"/>
        <v>3pm-6pm</v>
      </c>
      <c r="AM144" t="str">
        <f t="shared" si="224"/>
        <v>3pm-6pm</v>
      </c>
      <c r="AN144" t="str">
        <f t="shared" si="225"/>
        <v>3pm-6pm</v>
      </c>
      <c r="AO144" t="str">
        <f t="shared" si="226"/>
        <v>3pm-6pm</v>
      </c>
      <c r="AP144" t="str">
        <f t="shared" si="227"/>
        <v>3pm-6pm</v>
      </c>
      <c r="AQ144" t="str">
        <f t="shared" si="228"/>
        <v>3pm-6pm</v>
      </c>
      <c r="AR144" t="s">
        <v>715</v>
      </c>
      <c r="AU144" t="s">
        <v>299</v>
      </c>
      <c r="AV144" s="3" t="s">
        <v>306</v>
      </c>
      <c r="AW144" s="3" t="s">
        <v>306</v>
      </c>
      <c r="AX144" s="4" t="str">
        <f t="shared" si="212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4" t="str">
        <f t="shared" si="213"/>
        <v/>
      </c>
      <c r="AZ144" t="str">
        <f t="shared" si="214"/>
        <v/>
      </c>
      <c r="BA144" t="str">
        <f t="shared" si="215"/>
        <v>&lt;img src=@img/easy.png@&gt;</v>
      </c>
      <c r="BB144" t="str">
        <f t="shared" si="216"/>
        <v>&lt;img src=@img/drinkicon.png@&gt;</v>
      </c>
      <c r="BC144" t="str">
        <f t="shared" si="217"/>
        <v>&lt;img src=@img/foodicon.png@&gt;</v>
      </c>
      <c r="BD144" t="str">
        <f t="shared" si="218"/>
        <v>&lt;img src=@img/easy.png@&gt;&lt;img src=@img/drinkicon.png@&gt;&lt;img src=@img/foodicon.png@&gt;</v>
      </c>
      <c r="BE144" t="str">
        <f t="shared" si="219"/>
        <v>drink food easy med midtown</v>
      </c>
      <c r="BF144" t="str">
        <f t="shared" si="220"/>
        <v>Midtown</v>
      </c>
      <c r="BG144">
        <v>40.554749999999999</v>
      </c>
      <c r="BH144">
        <v>-105.09774</v>
      </c>
      <c r="BI144" t="str">
        <f t="shared" si="221"/>
        <v>[40.55475,-105.09774],</v>
      </c>
    </row>
    <row r="145" spans="2:64" ht="21" customHeight="1" x14ac:dyDescent="0.25">
      <c r="B145" t="s">
        <v>752</v>
      </c>
      <c r="C145" t="s">
        <v>309</v>
      </c>
      <c r="E145" t="s">
        <v>431</v>
      </c>
      <c r="G145" s="7" t="s">
        <v>763</v>
      </c>
      <c r="W145" t="str">
        <f t="shared" si="198"/>
        <v/>
      </c>
      <c r="X145" t="str">
        <f t="shared" si="199"/>
        <v/>
      </c>
      <c r="Y145" t="str">
        <f t="shared" si="200"/>
        <v/>
      </c>
      <c r="Z145" t="str">
        <f t="shared" si="201"/>
        <v/>
      </c>
      <c r="AA145" t="str">
        <f t="shared" si="202"/>
        <v/>
      </c>
      <c r="AB145" t="str">
        <f t="shared" si="203"/>
        <v/>
      </c>
      <c r="AC145" t="str">
        <f t="shared" si="204"/>
        <v/>
      </c>
      <c r="AD145" t="str">
        <f t="shared" si="205"/>
        <v/>
      </c>
      <c r="AG145" t="str">
        <f t="shared" si="206"/>
        <v/>
      </c>
      <c r="AH145" t="str">
        <f t="shared" si="207"/>
        <v/>
      </c>
      <c r="AI145" t="str">
        <f t="shared" si="208"/>
        <v/>
      </c>
      <c r="AJ145" t="str">
        <f t="shared" si="209"/>
        <v/>
      </c>
      <c r="AK145" t="str">
        <f t="shared" si="222"/>
        <v/>
      </c>
      <c r="AL145" t="str">
        <f t="shared" si="223"/>
        <v/>
      </c>
      <c r="AM145" t="str">
        <f t="shared" si="224"/>
        <v/>
      </c>
      <c r="AN145" t="str">
        <f t="shared" si="225"/>
        <v/>
      </c>
      <c r="AO145" t="str">
        <f t="shared" si="226"/>
        <v/>
      </c>
      <c r="AP145" t="str">
        <f t="shared" si="227"/>
        <v/>
      </c>
      <c r="AQ145" t="str">
        <f t="shared" si="228"/>
        <v/>
      </c>
      <c r="AR145" t="s">
        <v>764</v>
      </c>
      <c r="AS145" t="s">
        <v>295</v>
      </c>
      <c r="AU145" t="s">
        <v>28</v>
      </c>
      <c r="AV145" s="3" t="b">
        <v>1</v>
      </c>
      <c r="AW145" t="b">
        <v>1</v>
      </c>
      <c r="AX145" s="4" t="str">
        <f t="shared" si="212"/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5" t="str">
        <f t="shared" si="213"/>
        <v>&lt;img src=@img/outdoor.png@&gt;</v>
      </c>
      <c r="AZ145" t="str">
        <f t="shared" si="214"/>
        <v/>
      </c>
      <c r="BA145" t="str">
        <f t="shared" si="215"/>
        <v>&lt;img src=@img/medium.png@&gt;</v>
      </c>
      <c r="BB145" t="str">
        <f t="shared" si="216"/>
        <v/>
      </c>
      <c r="BC145" t="str">
        <f t="shared" si="217"/>
        <v/>
      </c>
      <c r="BD145" t="str">
        <f t="shared" si="218"/>
        <v>&lt;img src=@img/outdoor.png@&gt;&lt;img src=@img/medium.png@&gt;</v>
      </c>
      <c r="BE145" t="str">
        <f t="shared" si="219"/>
        <v>outdoor medium med midtown</v>
      </c>
      <c r="BF145" t="str">
        <f t="shared" si="220"/>
        <v>Midtown</v>
      </c>
      <c r="BG145">
        <v>40.563256000000003</v>
      </c>
      <c r="BH145">
        <v>-105.07746400000001</v>
      </c>
      <c r="BI145" t="str">
        <f t="shared" si="221"/>
        <v>[40.563256,-105.077464],</v>
      </c>
    </row>
    <row r="146" spans="2:64" ht="21" customHeight="1" x14ac:dyDescent="0.25">
      <c r="B146" t="s">
        <v>397</v>
      </c>
      <c r="C146" t="s">
        <v>426</v>
      </c>
      <c r="D146" t="s">
        <v>398</v>
      </c>
      <c r="E146" t="s">
        <v>54</v>
      </c>
      <c r="G146" t="s">
        <v>400</v>
      </c>
      <c r="W146" t="str">
        <f t="shared" si="198"/>
        <v/>
      </c>
      <c r="X146" t="str">
        <f t="shared" si="199"/>
        <v/>
      </c>
      <c r="Y146" t="str">
        <f t="shared" si="200"/>
        <v/>
      </c>
      <c r="Z146" t="str">
        <f t="shared" si="201"/>
        <v/>
      </c>
      <c r="AA146" t="str">
        <f t="shared" si="202"/>
        <v/>
      </c>
      <c r="AB146" t="str">
        <f t="shared" si="203"/>
        <v/>
      </c>
      <c r="AC146" t="str">
        <f t="shared" si="204"/>
        <v/>
      </c>
      <c r="AD146" t="str">
        <f t="shared" si="205"/>
        <v/>
      </c>
      <c r="AE146" t="str">
        <f t="shared" ref="AE146:AE172" si="230">IF(P146&gt;0,P146/100,"")</f>
        <v/>
      </c>
      <c r="AF146" t="str">
        <f t="shared" ref="AF146:AF172" si="231">IF(Q146&gt;0,Q146/100,"")</f>
        <v/>
      </c>
      <c r="AG146" t="str">
        <f t="shared" si="206"/>
        <v/>
      </c>
      <c r="AH146" t="str">
        <f t="shared" si="207"/>
        <v/>
      </c>
      <c r="AI146" t="str">
        <f t="shared" si="208"/>
        <v/>
      </c>
      <c r="AJ146" t="str">
        <f t="shared" si="209"/>
        <v/>
      </c>
      <c r="AK146" t="str">
        <f t="shared" si="222"/>
        <v/>
      </c>
      <c r="AL146" t="str">
        <f t="shared" si="223"/>
        <v/>
      </c>
      <c r="AM146" t="str">
        <f t="shared" si="224"/>
        <v/>
      </c>
      <c r="AN146" t="str">
        <f t="shared" si="225"/>
        <v/>
      </c>
      <c r="AO146" t="str">
        <f t="shared" si="226"/>
        <v/>
      </c>
      <c r="AP146" t="str">
        <f t="shared" si="227"/>
        <v/>
      </c>
      <c r="AQ146" t="str">
        <f t="shared" si="228"/>
        <v/>
      </c>
      <c r="AR146" t="s">
        <v>399</v>
      </c>
      <c r="AU146" t="s">
        <v>28</v>
      </c>
      <c r="AV146" s="3" t="s">
        <v>307</v>
      </c>
      <c r="AW146" s="3" t="s">
        <v>307</v>
      </c>
      <c r="AX146" s="4" t="str">
        <f t="shared" si="212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6" t="str">
        <f t="shared" si="213"/>
        <v/>
      </c>
      <c r="AZ146" t="str">
        <f t="shared" si="214"/>
        <v/>
      </c>
      <c r="BA146" t="str">
        <f t="shared" si="215"/>
        <v>&lt;img src=@img/medium.png@&gt;</v>
      </c>
      <c r="BB146" t="str">
        <f t="shared" si="216"/>
        <v/>
      </c>
      <c r="BC146" t="str">
        <f t="shared" si="217"/>
        <v/>
      </c>
      <c r="BD146" t="str">
        <f t="shared" si="218"/>
        <v>&lt;img src=@img/medium.png@&gt;</v>
      </c>
      <c r="BE146" t="str">
        <f t="shared" si="219"/>
        <v>medium low old</v>
      </c>
      <c r="BF146" t="str">
        <f t="shared" si="220"/>
        <v>Old Town</v>
      </c>
      <c r="BG146">
        <v>40.586820000000003</v>
      </c>
      <c r="BH146">
        <v>-105.07865</v>
      </c>
      <c r="BI146" t="str">
        <f t="shared" si="221"/>
        <v>[40.58682,-105.07865],</v>
      </c>
      <c r="BK146" t="str">
        <f>IF(BJ146&gt;0,"&lt;img src=@img/kidicon.png@&gt;","")</f>
        <v/>
      </c>
    </row>
    <row r="147" spans="2:64" ht="21" customHeight="1" x14ac:dyDescent="0.25">
      <c r="B147" t="s">
        <v>378</v>
      </c>
      <c r="C147" t="s">
        <v>309</v>
      </c>
      <c r="D147" t="s">
        <v>93</v>
      </c>
      <c r="E147" t="s">
        <v>431</v>
      </c>
      <c r="G147" s="7" t="s">
        <v>393</v>
      </c>
      <c r="H147">
        <v>1100</v>
      </c>
      <c r="I147">
        <v>2100</v>
      </c>
      <c r="J147">
        <v>1500</v>
      </c>
      <c r="K147">
        <v>1800</v>
      </c>
      <c r="L147">
        <v>1500</v>
      </c>
      <c r="M147">
        <v>1800</v>
      </c>
      <c r="N147">
        <v>1500</v>
      </c>
      <c r="O147">
        <v>1800</v>
      </c>
      <c r="P147">
        <v>1500</v>
      </c>
      <c r="Q147">
        <v>1800</v>
      </c>
      <c r="R147">
        <v>1500</v>
      </c>
      <c r="S147">
        <v>1800</v>
      </c>
      <c r="V147" t="s">
        <v>480</v>
      </c>
      <c r="W147">
        <f t="shared" si="198"/>
        <v>11</v>
      </c>
      <c r="X147">
        <f t="shared" si="199"/>
        <v>21</v>
      </c>
      <c r="Y147">
        <f t="shared" si="200"/>
        <v>15</v>
      </c>
      <c r="Z147">
        <f t="shared" si="201"/>
        <v>18</v>
      </c>
      <c r="AA147">
        <f t="shared" si="202"/>
        <v>15</v>
      </c>
      <c r="AB147">
        <f t="shared" si="203"/>
        <v>18</v>
      </c>
      <c r="AC147">
        <f t="shared" si="204"/>
        <v>15</v>
      </c>
      <c r="AD147">
        <f t="shared" si="205"/>
        <v>18</v>
      </c>
      <c r="AE147">
        <f t="shared" si="230"/>
        <v>15</v>
      </c>
      <c r="AF147">
        <f t="shared" si="231"/>
        <v>18</v>
      </c>
      <c r="AG147">
        <f t="shared" si="206"/>
        <v>15</v>
      </c>
      <c r="AH147">
        <f t="shared" si="207"/>
        <v>18</v>
      </c>
      <c r="AI147" t="str">
        <f t="shared" si="208"/>
        <v/>
      </c>
      <c r="AJ147" t="str">
        <f t="shared" si="209"/>
        <v/>
      </c>
      <c r="AK147" t="str">
        <f t="shared" si="222"/>
        <v>11am-9pm</v>
      </c>
      <c r="AL147" t="str">
        <f t="shared" si="223"/>
        <v>3pm-6pm</v>
      </c>
      <c r="AM147" t="str">
        <f t="shared" si="224"/>
        <v>3pm-6pm</v>
      </c>
      <c r="AN147" t="str">
        <f t="shared" si="225"/>
        <v>3pm-6pm</v>
      </c>
      <c r="AO147" t="str">
        <f t="shared" si="226"/>
        <v>3pm-6pm</v>
      </c>
      <c r="AP147" t="str">
        <f t="shared" si="227"/>
        <v>3pm-6pm</v>
      </c>
      <c r="AQ147" t="str">
        <f t="shared" si="228"/>
        <v/>
      </c>
      <c r="AR147" t="s">
        <v>384</v>
      </c>
      <c r="AS147" t="s">
        <v>295</v>
      </c>
      <c r="AU147" t="s">
        <v>299</v>
      </c>
      <c r="AV147" s="3" t="s">
        <v>306</v>
      </c>
      <c r="AW147" s="3" t="s">
        <v>306</v>
      </c>
      <c r="AX147" s="4" t="str">
        <f t="shared" si="212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7" t="str">
        <f t="shared" si="213"/>
        <v>&lt;img src=@img/outdoor.png@&gt;</v>
      </c>
      <c r="AZ147" t="str">
        <f t="shared" si="214"/>
        <v/>
      </c>
      <c r="BA147" t="str">
        <f t="shared" si="215"/>
        <v>&lt;img src=@img/easy.png@&gt;</v>
      </c>
      <c r="BB147" t="str">
        <f t="shared" si="216"/>
        <v>&lt;img src=@img/drinkicon.png@&gt;</v>
      </c>
      <c r="BC147" t="str">
        <f t="shared" si="217"/>
        <v>&lt;img src=@img/foodicon.png@&gt;</v>
      </c>
      <c r="BD147" t="str">
        <f t="shared" si="218"/>
        <v>&lt;img src=@img/outdoor.png@&gt;&lt;img src=@img/easy.png@&gt;&lt;img src=@img/drinkicon.png@&gt;&lt;img src=@img/foodicon.png@&gt;</v>
      </c>
      <c r="BE147" t="str">
        <f t="shared" si="219"/>
        <v>outdoor drink food easy med midtown</v>
      </c>
      <c r="BF147" t="str">
        <f t="shared" si="220"/>
        <v>Midtown</v>
      </c>
      <c r="BG147">
        <v>40.543309000000001</v>
      </c>
      <c r="BH147">
        <v>-105.073813</v>
      </c>
      <c r="BI147" t="str">
        <f t="shared" si="221"/>
        <v>[40.543309,-105.073813],</v>
      </c>
      <c r="BK147" t="str">
        <f>IF(BJ147&gt;0,"&lt;img src=@img/kidicon.png@&gt;","")</f>
        <v/>
      </c>
    </row>
    <row r="148" spans="2:64" ht="21" customHeight="1" x14ac:dyDescent="0.25">
      <c r="B148" t="s">
        <v>652</v>
      </c>
      <c r="C148" t="s">
        <v>308</v>
      </c>
      <c r="E148" t="s">
        <v>431</v>
      </c>
      <c r="G148" t="s">
        <v>676</v>
      </c>
      <c r="J148">
        <v>1500</v>
      </c>
      <c r="K148">
        <v>1800</v>
      </c>
      <c r="L148">
        <v>1500</v>
      </c>
      <c r="M148">
        <v>1800</v>
      </c>
      <c r="N148">
        <v>1500</v>
      </c>
      <c r="O148">
        <v>1800</v>
      </c>
      <c r="P148">
        <v>1500</v>
      </c>
      <c r="Q148">
        <v>1800</v>
      </c>
      <c r="R148">
        <v>1500</v>
      </c>
      <c r="S148">
        <v>1800</v>
      </c>
      <c r="V148" t="s">
        <v>696</v>
      </c>
      <c r="W148" t="str">
        <f t="shared" si="198"/>
        <v/>
      </c>
      <c r="X148" t="str">
        <f t="shared" si="199"/>
        <v/>
      </c>
      <c r="Y148">
        <f t="shared" si="200"/>
        <v>15</v>
      </c>
      <c r="Z148">
        <f t="shared" si="201"/>
        <v>18</v>
      </c>
      <c r="AA148">
        <f t="shared" si="202"/>
        <v>15</v>
      </c>
      <c r="AB148">
        <f t="shared" si="203"/>
        <v>18</v>
      </c>
      <c r="AC148">
        <f t="shared" si="204"/>
        <v>15</v>
      </c>
      <c r="AD148">
        <f t="shared" si="205"/>
        <v>18</v>
      </c>
      <c r="AE148">
        <f t="shared" si="230"/>
        <v>15</v>
      </c>
      <c r="AF148">
        <f t="shared" si="231"/>
        <v>18</v>
      </c>
      <c r="AG148">
        <f t="shared" si="206"/>
        <v>15</v>
      </c>
      <c r="AH148">
        <f t="shared" si="207"/>
        <v>18</v>
      </c>
      <c r="AI148" t="str">
        <f t="shared" si="208"/>
        <v/>
      </c>
      <c r="AJ148" t="str">
        <f t="shared" si="209"/>
        <v/>
      </c>
      <c r="AK148" t="str">
        <f t="shared" si="222"/>
        <v/>
      </c>
      <c r="AL148" t="str">
        <f t="shared" si="223"/>
        <v>3pm-6pm</v>
      </c>
      <c r="AM148" t="str">
        <f t="shared" si="224"/>
        <v>3pm-6pm</v>
      </c>
      <c r="AN148" t="str">
        <f t="shared" si="225"/>
        <v>3pm-6pm</v>
      </c>
      <c r="AO148" t="str">
        <f t="shared" si="226"/>
        <v>3pm-6pm</v>
      </c>
      <c r="AP148" t="str">
        <f t="shared" si="227"/>
        <v>3pm-6pm</v>
      </c>
      <c r="AQ148" t="str">
        <f t="shared" si="228"/>
        <v/>
      </c>
      <c r="AU148" t="s">
        <v>28</v>
      </c>
      <c r="AV148" s="3" t="s">
        <v>306</v>
      </c>
      <c r="AW148" s="3" t="s">
        <v>307</v>
      </c>
      <c r="AX148" s="4" t="str">
        <f t="shared" si="212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8" t="str">
        <f t="shared" si="213"/>
        <v/>
      </c>
      <c r="AZ148" t="str">
        <f t="shared" si="214"/>
        <v/>
      </c>
      <c r="BA148" t="str">
        <f t="shared" si="215"/>
        <v>&lt;img src=@img/medium.png@&gt;</v>
      </c>
      <c r="BB148" t="str">
        <f t="shared" si="216"/>
        <v>&lt;img src=@img/drinkicon.png@&gt;</v>
      </c>
      <c r="BC148" t="str">
        <f t="shared" si="217"/>
        <v/>
      </c>
      <c r="BD148" t="str">
        <f t="shared" si="218"/>
        <v>&lt;img src=@img/medium.png@&gt;&lt;img src=@img/drinkicon.png@&gt;</v>
      </c>
      <c r="BE148" t="str">
        <f t="shared" si="219"/>
        <v>drink medium med campus</v>
      </c>
      <c r="BF148" t="str">
        <f t="shared" si="220"/>
        <v>Near Campus</v>
      </c>
      <c r="BG148">
        <v>40.563517699999998</v>
      </c>
      <c r="BH148">
        <v>-105.07731800000001</v>
      </c>
      <c r="BI148" t="str">
        <f t="shared" si="221"/>
        <v>[40.5635177,-105.077318],</v>
      </c>
    </row>
    <row r="149" spans="2:64" ht="21" customHeight="1" x14ac:dyDescent="0.25">
      <c r="B149" t="s">
        <v>216</v>
      </c>
      <c r="C149" t="s">
        <v>426</v>
      </c>
      <c r="D149" t="s">
        <v>271</v>
      </c>
      <c r="E149" t="s">
        <v>431</v>
      </c>
      <c r="G149" t="s">
        <v>217</v>
      </c>
      <c r="H149">
        <v>1200</v>
      </c>
      <c r="I149">
        <v>2000</v>
      </c>
      <c r="J149">
        <v>1400</v>
      </c>
      <c r="K149">
        <v>2000</v>
      </c>
      <c r="L149">
        <v>1400</v>
      </c>
      <c r="M149">
        <v>2000</v>
      </c>
      <c r="N149">
        <v>1400</v>
      </c>
      <c r="O149">
        <v>2000</v>
      </c>
      <c r="R149">
        <v>1400</v>
      </c>
      <c r="S149">
        <v>2000</v>
      </c>
      <c r="T149">
        <v>1200</v>
      </c>
      <c r="U149">
        <v>2000</v>
      </c>
      <c r="V149" s="4" t="s">
        <v>541</v>
      </c>
      <c r="W149">
        <f t="shared" si="198"/>
        <v>12</v>
      </c>
      <c r="X149">
        <f t="shared" si="199"/>
        <v>20</v>
      </c>
      <c r="Y149">
        <f t="shared" si="200"/>
        <v>14</v>
      </c>
      <c r="Z149">
        <f t="shared" si="201"/>
        <v>20</v>
      </c>
      <c r="AA149">
        <f t="shared" si="202"/>
        <v>14</v>
      </c>
      <c r="AB149">
        <f t="shared" si="203"/>
        <v>20</v>
      </c>
      <c r="AC149">
        <f t="shared" si="204"/>
        <v>14</v>
      </c>
      <c r="AD149">
        <f t="shared" si="205"/>
        <v>20</v>
      </c>
      <c r="AE149" t="str">
        <f t="shared" si="230"/>
        <v/>
      </c>
      <c r="AF149" t="str">
        <f t="shared" si="231"/>
        <v/>
      </c>
      <c r="AG149">
        <f t="shared" si="206"/>
        <v>14</v>
      </c>
      <c r="AH149">
        <f t="shared" si="207"/>
        <v>20</v>
      </c>
      <c r="AI149">
        <f t="shared" si="208"/>
        <v>12</v>
      </c>
      <c r="AJ149">
        <f t="shared" si="209"/>
        <v>20</v>
      </c>
      <c r="AK149" t="str">
        <f t="shared" si="222"/>
        <v>12pm-8pm</v>
      </c>
      <c r="AL149" t="str">
        <f t="shared" si="223"/>
        <v>2pm-8pm</v>
      </c>
      <c r="AM149" t="str">
        <f t="shared" si="224"/>
        <v>2pm-8pm</v>
      </c>
      <c r="AN149" t="str">
        <f t="shared" si="225"/>
        <v>2pm-8pm</v>
      </c>
      <c r="AO149" t="str">
        <f t="shared" si="226"/>
        <v/>
      </c>
      <c r="AP149" t="str">
        <f t="shared" si="227"/>
        <v>2pm-8pm</v>
      </c>
      <c r="AQ149" t="str">
        <f t="shared" si="228"/>
        <v>12pm-8pm</v>
      </c>
      <c r="AR149" s="2" t="s">
        <v>354</v>
      </c>
      <c r="AS149" t="s">
        <v>295</v>
      </c>
      <c r="AT149" t="s">
        <v>305</v>
      </c>
      <c r="AU149" t="s">
        <v>299</v>
      </c>
      <c r="AV149" s="3" t="s">
        <v>306</v>
      </c>
      <c r="AW149" s="3" t="s">
        <v>307</v>
      </c>
      <c r="AX149" s="4" t="str">
        <f t="shared" si="212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9" t="str">
        <f t="shared" si="213"/>
        <v>&lt;img src=@img/outdoor.png@&gt;</v>
      </c>
      <c r="AZ149" t="str">
        <f t="shared" si="214"/>
        <v>&lt;img src=@img/pets.png@&gt;</v>
      </c>
      <c r="BA149" t="str">
        <f t="shared" si="215"/>
        <v>&lt;img src=@img/easy.png@&gt;</v>
      </c>
      <c r="BB149" t="str">
        <f t="shared" si="216"/>
        <v>&lt;img src=@img/drinkicon.png@&gt;</v>
      </c>
      <c r="BC149" t="str">
        <f t="shared" si="217"/>
        <v/>
      </c>
      <c r="BD149" t="str">
        <f t="shared" si="218"/>
        <v>&lt;img src=@img/outdoor.png@&gt;&lt;img src=@img/pets.png@&gt;&lt;img src=@img/easy.png@&gt;&lt;img src=@img/drinkicon.png@&gt;</v>
      </c>
      <c r="BE149" t="str">
        <f t="shared" si="219"/>
        <v>outdoor pet drink easy med old</v>
      </c>
      <c r="BF149" t="str">
        <f t="shared" si="220"/>
        <v>Old Town</v>
      </c>
      <c r="BG149">
        <v>40.589928999999998</v>
      </c>
      <c r="BH149">
        <v>-105.058724</v>
      </c>
      <c r="BI149" t="str">
        <f t="shared" si="221"/>
        <v>[40.589929,-105.058724],</v>
      </c>
      <c r="BK149" t="str">
        <f>IF(BJ149&gt;0,"&lt;img src=@img/kidicon.png@&gt;","")</f>
        <v/>
      </c>
    </row>
    <row r="150" spans="2:64" ht="21" customHeight="1" x14ac:dyDescent="0.25">
      <c r="B150" t="s">
        <v>285</v>
      </c>
      <c r="C150" t="s">
        <v>426</v>
      </c>
      <c r="D150" t="s">
        <v>221</v>
      </c>
      <c r="E150" t="s">
        <v>35</v>
      </c>
      <c r="G150" s="7" t="s">
        <v>293</v>
      </c>
      <c r="H150">
        <v>1600</v>
      </c>
      <c r="I150">
        <v>1800</v>
      </c>
      <c r="J150">
        <v>1600</v>
      </c>
      <c r="K150">
        <v>1800</v>
      </c>
      <c r="L150">
        <v>1600</v>
      </c>
      <c r="M150">
        <v>1800</v>
      </c>
      <c r="N150">
        <v>1600</v>
      </c>
      <c r="O150">
        <v>1800</v>
      </c>
      <c r="P150">
        <v>1600</v>
      </c>
      <c r="Q150">
        <v>1800</v>
      </c>
      <c r="R150">
        <v>1600</v>
      </c>
      <c r="S150">
        <v>1800</v>
      </c>
      <c r="T150">
        <v>1600</v>
      </c>
      <c r="U150">
        <v>1800</v>
      </c>
      <c r="V150" t="s">
        <v>286</v>
      </c>
      <c r="W150">
        <f t="shared" si="198"/>
        <v>16</v>
      </c>
      <c r="X150">
        <f t="shared" si="199"/>
        <v>18</v>
      </c>
      <c r="Y150">
        <f t="shared" si="200"/>
        <v>16</v>
      </c>
      <c r="Z150">
        <f t="shared" si="201"/>
        <v>18</v>
      </c>
      <c r="AA150">
        <f t="shared" si="202"/>
        <v>16</v>
      </c>
      <c r="AB150">
        <f t="shared" si="203"/>
        <v>18</v>
      </c>
      <c r="AC150">
        <f t="shared" si="204"/>
        <v>16</v>
      </c>
      <c r="AD150">
        <f t="shared" si="205"/>
        <v>18</v>
      </c>
      <c r="AE150">
        <f t="shared" si="230"/>
        <v>16</v>
      </c>
      <c r="AF150">
        <f t="shared" si="231"/>
        <v>18</v>
      </c>
      <c r="AG150">
        <f t="shared" si="206"/>
        <v>16</v>
      </c>
      <c r="AH150">
        <f t="shared" si="207"/>
        <v>18</v>
      </c>
      <c r="AI150">
        <f t="shared" si="208"/>
        <v>16</v>
      </c>
      <c r="AJ150">
        <f t="shared" si="209"/>
        <v>18</v>
      </c>
      <c r="AK150" t="str">
        <f t="shared" si="222"/>
        <v>4pm-6pm</v>
      </c>
      <c r="AL150" t="str">
        <f t="shared" si="223"/>
        <v>4pm-6pm</v>
      </c>
      <c r="AM150" t="str">
        <f t="shared" si="224"/>
        <v>4pm-6pm</v>
      </c>
      <c r="AN150" t="str">
        <f t="shared" si="225"/>
        <v>4pm-6pm</v>
      </c>
      <c r="AO150" t="str">
        <f t="shared" si="226"/>
        <v>4pm-6pm</v>
      </c>
      <c r="AP150" t="str">
        <f t="shared" si="227"/>
        <v>4pm-6pm</v>
      </c>
      <c r="AQ150" t="str">
        <f t="shared" si="228"/>
        <v>4pm-6pm</v>
      </c>
      <c r="AR150" s="2" t="s">
        <v>364</v>
      </c>
      <c r="AU150" t="s">
        <v>298</v>
      </c>
      <c r="AV150" s="3" t="s">
        <v>306</v>
      </c>
      <c r="AW150" s="3" t="s">
        <v>306</v>
      </c>
      <c r="AX150" s="4" t="str">
        <f t="shared" si="212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50" t="str">
        <f t="shared" si="213"/>
        <v/>
      </c>
      <c r="AZ150" t="str">
        <f t="shared" si="214"/>
        <v/>
      </c>
      <c r="BA150" t="str">
        <f t="shared" si="215"/>
        <v>&lt;img src=@img/hard.png@&gt;</v>
      </c>
      <c r="BB150" t="str">
        <f t="shared" si="216"/>
        <v>&lt;img src=@img/drinkicon.png@&gt;</v>
      </c>
      <c r="BC150" t="str">
        <f t="shared" si="217"/>
        <v>&lt;img src=@img/foodicon.png@&gt;</v>
      </c>
      <c r="BD150" t="str">
        <f t="shared" si="218"/>
        <v>&lt;img src=@img/hard.png@&gt;&lt;img src=@img/drinkicon.png@&gt;&lt;img src=@img/foodicon.png@&gt;</v>
      </c>
      <c r="BE150" t="str">
        <f t="shared" si="219"/>
        <v>drink food hard high old</v>
      </c>
      <c r="BF150" t="str">
        <f t="shared" si="220"/>
        <v>Old Town</v>
      </c>
      <c r="BG150">
        <v>40.587333000000001</v>
      </c>
      <c r="BH150">
        <v>-105.075926</v>
      </c>
      <c r="BI150" t="str">
        <f t="shared" si="221"/>
        <v>[40.587333,-105.075926],</v>
      </c>
      <c r="BK150" t="str">
        <f>IF(BJ150&gt;0,"&lt;img src=@img/kidicon.png@&gt;","")</f>
        <v/>
      </c>
    </row>
    <row r="151" spans="2:64" ht="21" customHeight="1" x14ac:dyDescent="0.25">
      <c r="B151" t="s">
        <v>103</v>
      </c>
      <c r="C151" t="s">
        <v>426</v>
      </c>
      <c r="D151" t="s">
        <v>104</v>
      </c>
      <c r="E151" t="s">
        <v>35</v>
      </c>
      <c r="G151" s="1" t="s">
        <v>105</v>
      </c>
      <c r="H151">
        <v>1600</v>
      </c>
      <c r="I151">
        <v>2100</v>
      </c>
      <c r="J151">
        <v>1600</v>
      </c>
      <c r="K151">
        <v>1900</v>
      </c>
      <c r="L151">
        <v>1600</v>
      </c>
      <c r="M151">
        <v>1900</v>
      </c>
      <c r="N151">
        <v>1600</v>
      </c>
      <c r="O151">
        <v>1900</v>
      </c>
      <c r="P151">
        <v>1600</v>
      </c>
      <c r="Q151">
        <v>1900</v>
      </c>
      <c r="R151">
        <v>1600</v>
      </c>
      <c r="S151">
        <v>1900</v>
      </c>
      <c r="V151" t="s">
        <v>535</v>
      </c>
      <c r="W151">
        <f t="shared" si="198"/>
        <v>16</v>
      </c>
      <c r="X151">
        <f t="shared" si="199"/>
        <v>21</v>
      </c>
      <c r="Y151">
        <f t="shared" si="200"/>
        <v>16</v>
      </c>
      <c r="Z151">
        <f t="shared" si="201"/>
        <v>19</v>
      </c>
      <c r="AA151">
        <f t="shared" si="202"/>
        <v>16</v>
      </c>
      <c r="AB151">
        <f t="shared" si="203"/>
        <v>19</v>
      </c>
      <c r="AC151">
        <f t="shared" si="204"/>
        <v>16</v>
      </c>
      <c r="AD151">
        <f t="shared" si="205"/>
        <v>19</v>
      </c>
      <c r="AE151">
        <f t="shared" si="230"/>
        <v>16</v>
      </c>
      <c r="AF151">
        <f t="shared" si="231"/>
        <v>19</v>
      </c>
      <c r="AG151">
        <f t="shared" si="206"/>
        <v>16</v>
      </c>
      <c r="AH151">
        <f t="shared" si="207"/>
        <v>19</v>
      </c>
      <c r="AI151" t="str">
        <f t="shared" si="208"/>
        <v/>
      </c>
      <c r="AJ151" t="str">
        <f t="shared" si="209"/>
        <v/>
      </c>
      <c r="AK151" t="str">
        <f t="shared" si="222"/>
        <v>4pm-9pm</v>
      </c>
      <c r="AL151" t="str">
        <f t="shared" si="223"/>
        <v>4pm-7pm</v>
      </c>
      <c r="AM151" t="str">
        <f t="shared" si="224"/>
        <v>4pm-7pm</v>
      </c>
      <c r="AN151" t="str">
        <f t="shared" si="225"/>
        <v>4pm-7pm</v>
      </c>
      <c r="AO151" t="str">
        <f t="shared" si="226"/>
        <v>4pm-7pm</v>
      </c>
      <c r="AP151" t="str">
        <f t="shared" si="227"/>
        <v>4pm-7pm</v>
      </c>
      <c r="AQ151" t="str">
        <f t="shared" si="228"/>
        <v/>
      </c>
      <c r="AR151" s="2" t="s">
        <v>321</v>
      </c>
      <c r="AU151" t="s">
        <v>298</v>
      </c>
      <c r="AV151" s="3" t="s">
        <v>306</v>
      </c>
      <c r="AW151" s="3" t="s">
        <v>306</v>
      </c>
      <c r="AX151" s="4" t="str">
        <f t="shared" si="212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1" t="str">
        <f t="shared" si="213"/>
        <v/>
      </c>
      <c r="AZ151" t="str">
        <f t="shared" si="214"/>
        <v/>
      </c>
      <c r="BA151" t="str">
        <f t="shared" si="215"/>
        <v>&lt;img src=@img/hard.png@&gt;</v>
      </c>
      <c r="BB151" t="str">
        <f t="shared" si="216"/>
        <v>&lt;img src=@img/drinkicon.png@&gt;</v>
      </c>
      <c r="BC151" t="str">
        <f t="shared" si="217"/>
        <v>&lt;img src=@img/foodicon.png@&gt;</v>
      </c>
      <c r="BD151" t="str">
        <f t="shared" si="218"/>
        <v>&lt;img src=@img/hard.png@&gt;&lt;img src=@img/drinkicon.png@&gt;&lt;img src=@img/foodicon.png@&gt;</v>
      </c>
      <c r="BE151" t="str">
        <f t="shared" si="219"/>
        <v>drink food hard high old</v>
      </c>
      <c r="BF151" t="str">
        <f t="shared" si="220"/>
        <v>Old Town</v>
      </c>
      <c r="BG151">
        <v>40.586602999999997</v>
      </c>
      <c r="BH151">
        <v>-105.077275</v>
      </c>
      <c r="BI151" t="str">
        <f t="shared" si="221"/>
        <v>[40.586603,-105.077275],</v>
      </c>
      <c r="BK151" t="str">
        <f>IF(BJ151&gt;0,"&lt;img src=@img/kidicon.png@&gt;","")</f>
        <v/>
      </c>
    </row>
    <row r="152" spans="2:64" ht="21" customHeight="1" x14ac:dyDescent="0.25">
      <c r="B152" t="s">
        <v>137</v>
      </c>
      <c r="C152" t="s">
        <v>426</v>
      </c>
      <c r="D152" t="s">
        <v>138</v>
      </c>
      <c r="E152" t="s">
        <v>54</v>
      </c>
      <c r="G152" s="1" t="s">
        <v>139</v>
      </c>
      <c r="W152" t="str">
        <f t="shared" si="198"/>
        <v/>
      </c>
      <c r="X152" t="str">
        <f t="shared" si="199"/>
        <v/>
      </c>
      <c r="Y152" t="str">
        <f t="shared" si="200"/>
        <v/>
      </c>
      <c r="Z152" t="str">
        <f t="shared" si="201"/>
        <v/>
      </c>
      <c r="AA152" t="str">
        <f t="shared" si="202"/>
        <v/>
      </c>
      <c r="AB152" t="str">
        <f t="shared" si="203"/>
        <v/>
      </c>
      <c r="AC152" t="str">
        <f t="shared" si="204"/>
        <v/>
      </c>
      <c r="AD152" t="str">
        <f t="shared" si="205"/>
        <v/>
      </c>
      <c r="AE152" t="str">
        <f t="shared" si="230"/>
        <v/>
      </c>
      <c r="AF152" t="str">
        <f t="shared" si="231"/>
        <v/>
      </c>
      <c r="AG152" t="str">
        <f t="shared" si="206"/>
        <v/>
      </c>
      <c r="AH152" t="str">
        <f t="shared" si="207"/>
        <v/>
      </c>
      <c r="AI152" t="str">
        <f t="shared" si="208"/>
        <v/>
      </c>
      <c r="AJ152" t="str">
        <f t="shared" si="209"/>
        <v/>
      </c>
      <c r="AK152" t="str">
        <f t="shared" si="222"/>
        <v/>
      </c>
      <c r="AL152" t="str">
        <f t="shared" si="223"/>
        <v/>
      </c>
      <c r="AM152" t="str">
        <f t="shared" si="224"/>
        <v/>
      </c>
      <c r="AN152" t="str">
        <f t="shared" si="225"/>
        <v/>
      </c>
      <c r="AO152" t="str">
        <f t="shared" si="226"/>
        <v/>
      </c>
      <c r="AP152" t="str">
        <f t="shared" si="227"/>
        <v/>
      </c>
      <c r="AQ152" t="str">
        <f t="shared" si="228"/>
        <v/>
      </c>
      <c r="AR152" s="6" t="s">
        <v>250</v>
      </c>
      <c r="AU152" t="s">
        <v>298</v>
      </c>
      <c r="AV152" s="3" t="s">
        <v>307</v>
      </c>
      <c r="AW152" s="3" t="s">
        <v>307</v>
      </c>
      <c r="AX152" s="4" t="str">
        <f t="shared" si="212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2" t="str">
        <f t="shared" si="213"/>
        <v/>
      </c>
      <c r="AZ152" t="str">
        <f t="shared" si="214"/>
        <v/>
      </c>
      <c r="BA152" t="str">
        <f t="shared" si="215"/>
        <v>&lt;img src=@img/hard.png@&gt;</v>
      </c>
      <c r="BB152" t="str">
        <f t="shared" si="216"/>
        <v/>
      </c>
      <c r="BC152" t="str">
        <f t="shared" si="217"/>
        <v/>
      </c>
      <c r="BD152" t="str">
        <f t="shared" si="218"/>
        <v>&lt;img src=@img/hard.png@&gt;&lt;img src=@img/kidicon.png@&gt;</v>
      </c>
      <c r="BE152" t="str">
        <f t="shared" si="219"/>
        <v>hard low old kid</v>
      </c>
      <c r="BF152" t="str">
        <f t="shared" si="220"/>
        <v>Old Town</v>
      </c>
      <c r="BG152">
        <v>40.588476999999997</v>
      </c>
      <c r="BH152">
        <v>-105.076657</v>
      </c>
      <c r="BI152" t="str">
        <f t="shared" si="221"/>
        <v>[40.588477,-105.076657],</v>
      </c>
      <c r="BJ152" t="b">
        <v>1</v>
      </c>
      <c r="BK152" t="str">
        <f>IF(BJ152&gt;0,"&lt;img src=@img/kidicon.png@&gt;","")</f>
        <v>&lt;img src=@img/kidicon.png@&gt;</v>
      </c>
      <c r="BL152" t="s">
        <v>442</v>
      </c>
    </row>
    <row r="153" spans="2:64" ht="21" customHeight="1" x14ac:dyDescent="0.25">
      <c r="B153" t="s">
        <v>118</v>
      </c>
      <c r="C153" t="s">
        <v>429</v>
      </c>
      <c r="D153" t="s">
        <v>119</v>
      </c>
      <c r="E153" t="s">
        <v>54</v>
      </c>
      <c r="G153" s="1" t="s">
        <v>120</v>
      </c>
      <c r="W153" t="str">
        <f t="shared" si="198"/>
        <v/>
      </c>
      <c r="X153" t="str">
        <f t="shared" si="199"/>
        <v/>
      </c>
      <c r="Y153" t="str">
        <f t="shared" si="200"/>
        <v/>
      </c>
      <c r="Z153" t="str">
        <f t="shared" si="201"/>
        <v/>
      </c>
      <c r="AA153" t="str">
        <f t="shared" si="202"/>
        <v/>
      </c>
      <c r="AB153" t="str">
        <f t="shared" si="203"/>
        <v/>
      </c>
      <c r="AC153" t="str">
        <f t="shared" si="204"/>
        <v/>
      </c>
      <c r="AD153" t="str">
        <f t="shared" si="205"/>
        <v/>
      </c>
      <c r="AE153" t="str">
        <f t="shared" si="230"/>
        <v/>
      </c>
      <c r="AF153" t="str">
        <f t="shared" si="231"/>
        <v/>
      </c>
      <c r="AG153" t="str">
        <f t="shared" si="206"/>
        <v/>
      </c>
      <c r="AH153" t="str">
        <f t="shared" si="207"/>
        <v/>
      </c>
      <c r="AI153" t="str">
        <f t="shared" si="208"/>
        <v/>
      </c>
      <c r="AJ153" t="str">
        <f t="shared" si="209"/>
        <v/>
      </c>
      <c r="AK153" t="str">
        <f t="shared" si="222"/>
        <v/>
      </c>
      <c r="AL153" t="str">
        <f t="shared" si="223"/>
        <v/>
      </c>
      <c r="AM153" t="str">
        <f t="shared" si="224"/>
        <v/>
      </c>
      <c r="AN153" t="str">
        <f t="shared" si="225"/>
        <v/>
      </c>
      <c r="AO153" t="str">
        <f t="shared" si="226"/>
        <v/>
      </c>
      <c r="AP153" t="str">
        <f t="shared" si="227"/>
        <v/>
      </c>
      <c r="AQ153" t="str">
        <f t="shared" si="228"/>
        <v/>
      </c>
      <c r="AR153" s="2" t="s">
        <v>327</v>
      </c>
      <c r="AU153" t="s">
        <v>299</v>
      </c>
      <c r="AV153" s="3" t="s">
        <v>307</v>
      </c>
      <c r="AW153" s="3" t="s">
        <v>307</v>
      </c>
      <c r="AX153" s="4" t="str">
        <f t="shared" si="212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3" t="str">
        <f t="shared" si="213"/>
        <v/>
      </c>
      <c r="AZ153" t="str">
        <f t="shared" si="214"/>
        <v/>
      </c>
      <c r="BA153" t="str">
        <f t="shared" si="215"/>
        <v>&lt;img src=@img/easy.png@&gt;</v>
      </c>
      <c r="BB153" t="str">
        <f t="shared" si="216"/>
        <v/>
      </c>
      <c r="BC153" t="str">
        <f t="shared" si="217"/>
        <v/>
      </c>
      <c r="BD153" t="str">
        <f t="shared" si="218"/>
        <v>&lt;img src=@img/easy.png@&gt;</v>
      </c>
      <c r="BE153" t="str">
        <f t="shared" si="219"/>
        <v>easy low cwest</v>
      </c>
      <c r="BF153" t="str">
        <f t="shared" si="220"/>
        <v>Campus West</v>
      </c>
      <c r="BG153">
        <v>40.574905999999999</v>
      </c>
      <c r="BH153">
        <v>-105.114704</v>
      </c>
      <c r="BI153" t="str">
        <f t="shared" si="221"/>
        <v>[40.574906,-105.114704],</v>
      </c>
      <c r="BK153" t="str">
        <f>IF(BJ153&gt;0,"&lt;img src=@img/kidicon.png@&gt;","")</f>
        <v/>
      </c>
    </row>
    <row r="154" spans="2:64" ht="21" customHeight="1" x14ac:dyDescent="0.25">
      <c r="B154" t="s">
        <v>623</v>
      </c>
      <c r="C154" t="s">
        <v>426</v>
      </c>
      <c r="G154" s="7" t="s">
        <v>624</v>
      </c>
      <c r="W154" t="str">
        <f t="shared" ref="W154:W185" si="232">IF(H154&gt;0,H154/100,"")</f>
        <v/>
      </c>
      <c r="X154" t="str">
        <f t="shared" ref="X154:X185" si="233">IF(I154&gt;0,I154/100,"")</f>
        <v/>
      </c>
      <c r="Y154" t="str">
        <f t="shared" ref="Y154:Y185" si="234">IF(J154&gt;0,J154/100,"")</f>
        <v/>
      </c>
      <c r="Z154" t="str">
        <f t="shared" ref="Z154:Z185" si="235">IF(K154&gt;0,K154/100,"")</f>
        <v/>
      </c>
      <c r="AA154" t="str">
        <f t="shared" ref="AA154:AA185" si="236">IF(L154&gt;0,L154/100,"")</f>
        <v/>
      </c>
      <c r="AB154" t="str">
        <f t="shared" ref="AB154:AB185" si="237">IF(M154&gt;0,M154/100,"")</f>
        <v/>
      </c>
      <c r="AC154" t="str">
        <f t="shared" ref="AC154:AC185" si="238">IF(N154&gt;0,N154/100,"")</f>
        <v/>
      </c>
      <c r="AD154" t="str">
        <f t="shared" ref="AD154:AD185" si="239">IF(O154&gt;0,O154/100,"")</f>
        <v/>
      </c>
      <c r="AE154" t="str">
        <f t="shared" si="230"/>
        <v/>
      </c>
      <c r="AF154" t="str">
        <f t="shared" si="231"/>
        <v/>
      </c>
      <c r="AG154" t="str">
        <f t="shared" ref="AG154:AG185" si="240">IF(R154&gt;0,R154/100,"")</f>
        <v/>
      </c>
      <c r="AH154" t="str">
        <f t="shared" ref="AH154:AH185" si="241">IF(S154&gt;0,S154/100,"")</f>
        <v/>
      </c>
      <c r="AI154" t="str">
        <f t="shared" ref="AI154:AI185" si="242">IF(T154&gt;0,T154/100,"")</f>
        <v/>
      </c>
      <c r="AJ154" t="str">
        <f t="shared" ref="AJ154:AJ185" si="243">IF(U154&gt;0,U154/100,"")</f>
        <v/>
      </c>
      <c r="AK154" t="str">
        <f t="shared" si="222"/>
        <v/>
      </c>
      <c r="AL154" t="str">
        <f t="shared" si="223"/>
        <v/>
      </c>
      <c r="AM154" t="str">
        <f t="shared" si="224"/>
        <v/>
      </c>
      <c r="AN154" t="str">
        <f t="shared" si="225"/>
        <v/>
      </c>
      <c r="AO154" t="str">
        <f t="shared" si="226"/>
        <v/>
      </c>
      <c r="AP154" t="str">
        <f t="shared" si="227"/>
        <v/>
      </c>
      <c r="AQ154" t="str">
        <f t="shared" si="228"/>
        <v/>
      </c>
      <c r="AR154" s="12" t="s">
        <v>625</v>
      </c>
      <c r="AU154" t="s">
        <v>298</v>
      </c>
      <c r="AV154" t="b">
        <v>0</v>
      </c>
      <c r="AW154" t="b">
        <v>0</v>
      </c>
      <c r="AX154" s="4" t="str">
        <f t="shared" si="212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4" t="str">
        <f t="shared" si="213"/>
        <v/>
      </c>
      <c r="AZ154" t="str">
        <f t="shared" si="214"/>
        <v/>
      </c>
      <c r="BA154" t="str">
        <f t="shared" si="215"/>
        <v>&lt;img src=@img/hard.png@&gt;</v>
      </c>
      <c r="BB154" t="str">
        <f t="shared" si="216"/>
        <v/>
      </c>
      <c r="BC154" t="str">
        <f t="shared" si="217"/>
        <v/>
      </c>
      <c r="BD154" t="str">
        <f t="shared" si="218"/>
        <v>&lt;img src=@img/hard.png@&gt;</v>
      </c>
      <c r="BE154" t="str">
        <f t="shared" si="219"/>
        <v>hard  old</v>
      </c>
      <c r="BF154" t="str">
        <f t="shared" si="220"/>
        <v>Old Town</v>
      </c>
      <c r="BG154">
        <v>40.587420000000002</v>
      </c>
      <c r="BH154">
        <v>-105.0784</v>
      </c>
      <c r="BI154" t="str">
        <f t="shared" si="221"/>
        <v>[40.58742,-105.0784],</v>
      </c>
    </row>
    <row r="155" spans="2:64" ht="21" customHeight="1" x14ac:dyDescent="0.25">
      <c r="B155" t="s">
        <v>40</v>
      </c>
      <c r="C155" t="s">
        <v>426</v>
      </c>
      <c r="D155" t="s">
        <v>41</v>
      </c>
      <c r="E155" t="s">
        <v>431</v>
      </c>
      <c r="G155" s="1" t="s">
        <v>42</v>
      </c>
      <c r="W155" t="str">
        <f t="shared" si="232"/>
        <v/>
      </c>
      <c r="X155" t="str">
        <f t="shared" si="233"/>
        <v/>
      </c>
      <c r="Y155" t="str">
        <f t="shared" si="234"/>
        <v/>
      </c>
      <c r="Z155" t="str">
        <f t="shared" si="235"/>
        <v/>
      </c>
      <c r="AA155" t="str">
        <f t="shared" si="236"/>
        <v/>
      </c>
      <c r="AB155" t="str">
        <f t="shared" si="237"/>
        <v/>
      </c>
      <c r="AC155" t="str">
        <f t="shared" si="238"/>
        <v/>
      </c>
      <c r="AD155" t="str">
        <f t="shared" si="239"/>
        <v/>
      </c>
      <c r="AE155" t="str">
        <f t="shared" si="230"/>
        <v/>
      </c>
      <c r="AF155" t="str">
        <f t="shared" si="231"/>
        <v/>
      </c>
      <c r="AG155" t="str">
        <f t="shared" si="240"/>
        <v/>
      </c>
      <c r="AH155" t="str">
        <f t="shared" si="241"/>
        <v/>
      </c>
      <c r="AI155" t="str">
        <f t="shared" si="242"/>
        <v/>
      </c>
      <c r="AJ155" t="str">
        <f t="shared" si="243"/>
        <v/>
      </c>
      <c r="AK155" t="str">
        <f t="shared" si="222"/>
        <v/>
      </c>
      <c r="AL155" t="str">
        <f t="shared" si="223"/>
        <v/>
      </c>
      <c r="AM155" t="str">
        <f t="shared" si="224"/>
        <v/>
      </c>
      <c r="AN155" t="str">
        <f t="shared" si="225"/>
        <v/>
      </c>
      <c r="AO155" t="str">
        <f t="shared" si="226"/>
        <v/>
      </c>
      <c r="AP155" t="str">
        <f t="shared" si="227"/>
        <v/>
      </c>
      <c r="AQ155" t="str">
        <f t="shared" si="228"/>
        <v/>
      </c>
      <c r="AR155" t="s">
        <v>235</v>
      </c>
      <c r="AS155" t="s">
        <v>295</v>
      </c>
      <c r="AU155" t="s">
        <v>28</v>
      </c>
      <c r="AV155" s="3" t="s">
        <v>307</v>
      </c>
      <c r="AW155" s="3" t="s">
        <v>307</v>
      </c>
      <c r="AX155" s="4" t="str">
        <f t="shared" si="212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5" t="str">
        <f t="shared" si="213"/>
        <v>&lt;img src=@img/outdoor.png@&gt;</v>
      </c>
      <c r="AZ155" t="str">
        <f t="shared" si="214"/>
        <v/>
      </c>
      <c r="BA155" t="str">
        <f t="shared" si="215"/>
        <v>&lt;img src=@img/medium.png@&gt;</v>
      </c>
      <c r="BB155" t="str">
        <f t="shared" si="216"/>
        <v/>
      </c>
      <c r="BC155" t="str">
        <f t="shared" si="217"/>
        <v/>
      </c>
      <c r="BD155" t="str">
        <f t="shared" si="218"/>
        <v>&lt;img src=@img/outdoor.png@&gt;&lt;img src=@img/medium.png@&gt;&lt;img src=@img/kidicon.png@&gt;</v>
      </c>
      <c r="BE155" t="str">
        <f t="shared" si="219"/>
        <v>outdoor medium med old kid</v>
      </c>
      <c r="BF155" t="str">
        <f t="shared" si="220"/>
        <v>Old Town</v>
      </c>
      <c r="BG155">
        <v>40.585056999999999</v>
      </c>
      <c r="BH155">
        <v>-105.076543</v>
      </c>
      <c r="BI155" t="str">
        <f t="shared" si="221"/>
        <v>[40.585057,-105.076543],</v>
      </c>
      <c r="BJ155" t="b">
        <v>1</v>
      </c>
      <c r="BK155" t="str">
        <f>IF(BJ155&gt;0,"&lt;img src=@img/kidicon.png@&gt;","")</f>
        <v>&lt;img src=@img/kidicon.png@&gt;</v>
      </c>
      <c r="BL155" t="s">
        <v>443</v>
      </c>
    </row>
    <row r="156" spans="2:64" ht="21" customHeight="1" x14ac:dyDescent="0.25">
      <c r="B156" t="s">
        <v>37</v>
      </c>
      <c r="C156" t="s">
        <v>308</v>
      </c>
      <c r="D156" t="s">
        <v>38</v>
      </c>
      <c r="E156" t="s">
        <v>431</v>
      </c>
      <c r="G156" s="1" t="s">
        <v>39</v>
      </c>
      <c r="H156">
        <v>1130</v>
      </c>
      <c r="I156">
        <v>1400</v>
      </c>
      <c r="J156">
        <v>1100</v>
      </c>
      <c r="K156">
        <v>1400</v>
      </c>
      <c r="L156">
        <v>1100</v>
      </c>
      <c r="M156">
        <v>1400</v>
      </c>
      <c r="N156">
        <v>1100</v>
      </c>
      <c r="O156">
        <v>1400</v>
      </c>
      <c r="P156">
        <v>1100</v>
      </c>
      <c r="Q156">
        <v>1400</v>
      </c>
      <c r="R156">
        <v>1100</v>
      </c>
      <c r="S156">
        <v>1400</v>
      </c>
      <c r="T156">
        <v>1130</v>
      </c>
      <c r="U156">
        <v>1400</v>
      </c>
      <c r="V156" t="s">
        <v>234</v>
      </c>
      <c r="W156">
        <f t="shared" si="232"/>
        <v>11.3</v>
      </c>
      <c r="X156">
        <f t="shared" si="233"/>
        <v>14</v>
      </c>
      <c r="Y156">
        <f t="shared" si="234"/>
        <v>11</v>
      </c>
      <c r="Z156">
        <f t="shared" si="235"/>
        <v>14</v>
      </c>
      <c r="AA156">
        <f t="shared" si="236"/>
        <v>11</v>
      </c>
      <c r="AB156">
        <f t="shared" si="237"/>
        <v>14</v>
      </c>
      <c r="AC156">
        <f t="shared" si="238"/>
        <v>11</v>
      </c>
      <c r="AD156">
        <f t="shared" si="239"/>
        <v>14</v>
      </c>
      <c r="AE156">
        <f t="shared" si="230"/>
        <v>11</v>
      </c>
      <c r="AF156">
        <f t="shared" si="231"/>
        <v>14</v>
      </c>
      <c r="AG156">
        <f t="shared" si="240"/>
        <v>11</v>
      </c>
      <c r="AH156">
        <f t="shared" si="241"/>
        <v>14</v>
      </c>
      <c r="AI156">
        <f t="shared" si="242"/>
        <v>11.3</v>
      </c>
      <c r="AJ156">
        <f t="shared" si="243"/>
        <v>14</v>
      </c>
      <c r="AK156" t="str">
        <f t="shared" si="222"/>
        <v>11.3am-2pm</v>
      </c>
      <c r="AL156" t="str">
        <f t="shared" si="223"/>
        <v>11am-2pm</v>
      </c>
      <c r="AM156" t="str">
        <f t="shared" si="224"/>
        <v>11am-2pm</v>
      </c>
      <c r="AN156" t="str">
        <f t="shared" si="225"/>
        <v>11am-2pm</v>
      </c>
      <c r="AO156" t="str">
        <f t="shared" si="226"/>
        <v>11am-2pm</v>
      </c>
      <c r="AP156" t="str">
        <f t="shared" si="227"/>
        <v>11am-2pm</v>
      </c>
      <c r="AQ156" t="str">
        <f t="shared" si="228"/>
        <v>11.3am-2pm</v>
      </c>
      <c r="AR156" t="s">
        <v>233</v>
      </c>
      <c r="AU156" t="s">
        <v>28</v>
      </c>
      <c r="AV156" s="3" t="s">
        <v>306</v>
      </c>
      <c r="AW156" s="3" t="s">
        <v>306</v>
      </c>
      <c r="AX156" s="4" t="str">
        <f t="shared" si="212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6" t="str">
        <f t="shared" si="213"/>
        <v/>
      </c>
      <c r="AZ156" t="str">
        <f t="shared" si="214"/>
        <v/>
      </c>
      <c r="BA156" t="str">
        <f t="shared" si="215"/>
        <v>&lt;img src=@img/medium.png@&gt;</v>
      </c>
      <c r="BB156" t="str">
        <f t="shared" si="216"/>
        <v>&lt;img src=@img/drinkicon.png@&gt;</v>
      </c>
      <c r="BC156" t="str">
        <f t="shared" si="217"/>
        <v>&lt;img src=@img/foodicon.png@&gt;</v>
      </c>
      <c r="BD156" t="str">
        <f t="shared" si="218"/>
        <v>&lt;img src=@img/medium.png@&gt;&lt;img src=@img/drinkicon.png@&gt;&lt;img src=@img/foodicon.png@&gt;</v>
      </c>
      <c r="BE156" t="str">
        <f t="shared" si="219"/>
        <v>drink food medium med campus</v>
      </c>
      <c r="BF156" t="str">
        <f t="shared" si="220"/>
        <v>Near Campus</v>
      </c>
      <c r="BG156">
        <v>40.567421000000003</v>
      </c>
      <c r="BH156">
        <v>-105.079369</v>
      </c>
      <c r="BI156" t="str">
        <f t="shared" si="221"/>
        <v>[40.567421,-105.079369],</v>
      </c>
      <c r="BK156" t="str">
        <f>IF(BJ156&gt;0,"&lt;img src=@img/kidicon.png@&gt;","")</f>
        <v/>
      </c>
    </row>
    <row r="157" spans="2:64" ht="21" customHeight="1" x14ac:dyDescent="0.25">
      <c r="B157" t="s">
        <v>664</v>
      </c>
      <c r="E157" t="s">
        <v>431</v>
      </c>
      <c r="G157" t="s">
        <v>687</v>
      </c>
      <c r="W157" t="str">
        <f t="shared" si="232"/>
        <v/>
      </c>
      <c r="X157" t="str">
        <f t="shared" si="233"/>
        <v/>
      </c>
      <c r="Y157" t="str">
        <f t="shared" si="234"/>
        <v/>
      </c>
      <c r="Z157" t="str">
        <f t="shared" si="235"/>
        <v/>
      </c>
      <c r="AA157" t="str">
        <f t="shared" si="236"/>
        <v/>
      </c>
      <c r="AB157" t="str">
        <f t="shared" si="237"/>
        <v/>
      </c>
      <c r="AC157" t="str">
        <f t="shared" si="238"/>
        <v/>
      </c>
      <c r="AD157" t="str">
        <f t="shared" si="239"/>
        <v/>
      </c>
      <c r="AE157" t="str">
        <f t="shared" si="230"/>
        <v/>
      </c>
      <c r="AF157" t="str">
        <f t="shared" si="231"/>
        <v/>
      </c>
      <c r="AG157" t="str">
        <f t="shared" si="240"/>
        <v/>
      </c>
      <c r="AH157" t="str">
        <f t="shared" si="241"/>
        <v/>
      </c>
      <c r="AI157" t="str">
        <f t="shared" si="242"/>
        <v/>
      </c>
      <c r="AJ157" t="str">
        <f t="shared" si="243"/>
        <v/>
      </c>
      <c r="AK157" t="str">
        <f t="shared" si="222"/>
        <v/>
      </c>
      <c r="AL157" t="str">
        <f t="shared" si="223"/>
        <v/>
      </c>
      <c r="AM157" t="str">
        <f t="shared" si="224"/>
        <v/>
      </c>
      <c r="AN157" t="str">
        <f t="shared" si="225"/>
        <v/>
      </c>
      <c r="AO157" t="str">
        <f t="shared" si="226"/>
        <v/>
      </c>
      <c r="AP157" t="str">
        <f t="shared" si="227"/>
        <v/>
      </c>
      <c r="AQ157" t="str">
        <f t="shared" si="228"/>
        <v/>
      </c>
      <c r="AU157" t="s">
        <v>299</v>
      </c>
      <c r="AV157" s="3" t="s">
        <v>307</v>
      </c>
      <c r="AW157" s="3" t="s">
        <v>307</v>
      </c>
      <c r="AX157" s="4" t="str">
        <f t="shared" si="212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7" t="str">
        <f t="shared" si="213"/>
        <v/>
      </c>
      <c r="AZ157" t="str">
        <f t="shared" si="214"/>
        <v/>
      </c>
      <c r="BA157" t="str">
        <f t="shared" si="215"/>
        <v>&lt;img src=@img/easy.png@&gt;</v>
      </c>
      <c r="BB157" t="str">
        <f t="shared" si="216"/>
        <v/>
      </c>
      <c r="BC157" t="str">
        <f t="shared" si="217"/>
        <v/>
      </c>
      <c r="BD157" t="str">
        <f t="shared" si="218"/>
        <v>&lt;img src=@img/easy.png@&gt;</v>
      </c>
      <c r="BE157" t="str">
        <f t="shared" si="219"/>
        <v xml:space="preserve">easy med </v>
      </c>
      <c r="BF157" t="str">
        <f t="shared" si="220"/>
        <v/>
      </c>
      <c r="BG157">
        <v>40.582129999999999</v>
      </c>
      <c r="BH157">
        <v>-105.02703</v>
      </c>
      <c r="BI157" t="str">
        <f t="shared" si="221"/>
        <v>[40.58213,-105.02703],</v>
      </c>
    </row>
    <row r="158" spans="2:64" ht="21" customHeight="1" x14ac:dyDescent="0.25">
      <c r="B158" t="s">
        <v>375</v>
      </c>
      <c r="C158" t="s">
        <v>426</v>
      </c>
      <c r="D158" t="s">
        <v>372</v>
      </c>
      <c r="E158" t="s">
        <v>431</v>
      </c>
      <c r="G158" s="7" t="s">
        <v>368</v>
      </c>
      <c r="W158" t="str">
        <f t="shared" si="232"/>
        <v/>
      </c>
      <c r="X158" t="str">
        <f t="shared" si="233"/>
        <v/>
      </c>
      <c r="Y158" t="str">
        <f t="shared" si="234"/>
        <v/>
      </c>
      <c r="Z158" t="str">
        <f t="shared" si="235"/>
        <v/>
      </c>
      <c r="AA158" t="str">
        <f t="shared" si="236"/>
        <v/>
      </c>
      <c r="AB158" t="str">
        <f t="shared" si="237"/>
        <v/>
      </c>
      <c r="AC158" t="str">
        <f t="shared" si="238"/>
        <v/>
      </c>
      <c r="AD158" t="str">
        <f t="shared" si="239"/>
        <v/>
      </c>
      <c r="AE158" t="str">
        <f t="shared" si="230"/>
        <v/>
      </c>
      <c r="AF158" t="str">
        <f t="shared" si="231"/>
        <v/>
      </c>
      <c r="AG158" t="str">
        <f t="shared" si="240"/>
        <v/>
      </c>
      <c r="AH158" t="str">
        <f t="shared" si="241"/>
        <v/>
      </c>
      <c r="AI158" t="str">
        <f t="shared" si="242"/>
        <v/>
      </c>
      <c r="AJ158" t="str">
        <f t="shared" si="243"/>
        <v/>
      </c>
      <c r="AK158" t="str">
        <f t="shared" si="222"/>
        <v/>
      </c>
      <c r="AL158" t="str">
        <f t="shared" si="223"/>
        <v/>
      </c>
      <c r="AM158" t="str">
        <f t="shared" si="224"/>
        <v/>
      </c>
      <c r="AN158" t="str">
        <f t="shared" si="225"/>
        <v/>
      </c>
      <c r="AO158" t="str">
        <f t="shared" si="226"/>
        <v/>
      </c>
      <c r="AP158" t="str">
        <f t="shared" si="227"/>
        <v/>
      </c>
      <c r="AQ158" t="str">
        <f t="shared" si="228"/>
        <v/>
      </c>
      <c r="AR158" t="s">
        <v>374</v>
      </c>
      <c r="AU158" t="s">
        <v>298</v>
      </c>
      <c r="AV158" s="3" t="s">
        <v>307</v>
      </c>
      <c r="AW158" s="3" t="s">
        <v>307</v>
      </c>
      <c r="AX158" s="4" t="str">
        <f t="shared" si="212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8" t="str">
        <f t="shared" si="213"/>
        <v/>
      </c>
      <c r="AZ158" t="str">
        <f t="shared" si="214"/>
        <v/>
      </c>
      <c r="BA158" t="str">
        <f t="shared" si="215"/>
        <v>&lt;img src=@img/hard.png@&gt;</v>
      </c>
      <c r="BB158" t="str">
        <f t="shared" si="216"/>
        <v/>
      </c>
      <c r="BC158" t="str">
        <f t="shared" si="217"/>
        <v/>
      </c>
      <c r="BD158" t="str">
        <f t="shared" si="218"/>
        <v>&lt;img src=@img/hard.png@&gt;</v>
      </c>
      <c r="BE158" t="str">
        <f t="shared" si="219"/>
        <v>hard med old</v>
      </c>
      <c r="BF158" t="str">
        <f t="shared" si="220"/>
        <v>Old Town</v>
      </c>
      <c r="BG158">
        <v>40.587229000000001</v>
      </c>
      <c r="BH158">
        <v>-105.07409699999999</v>
      </c>
      <c r="BI158" t="str">
        <f t="shared" si="221"/>
        <v>[40.587229,-105.074097],</v>
      </c>
      <c r="BK158" t="str">
        <f>IF(BJ158&gt;0,"&lt;img src=@img/kidicon.png@&gt;","")</f>
        <v/>
      </c>
    </row>
    <row r="159" spans="2:64" ht="21" customHeight="1" x14ac:dyDescent="0.25">
      <c r="B159" t="s">
        <v>536</v>
      </c>
      <c r="C159" t="s">
        <v>426</v>
      </c>
      <c r="E159" t="s">
        <v>431</v>
      </c>
      <c r="G159" s="1" t="s">
        <v>538</v>
      </c>
      <c r="H159">
        <v>1500</v>
      </c>
      <c r="I159">
        <v>2400</v>
      </c>
      <c r="J159">
        <v>1500</v>
      </c>
      <c r="K159">
        <v>2400</v>
      </c>
      <c r="L159">
        <v>1500</v>
      </c>
      <c r="M159">
        <v>2400</v>
      </c>
      <c r="N159">
        <v>1500</v>
      </c>
      <c r="O159">
        <v>2400</v>
      </c>
      <c r="P159">
        <v>1500</v>
      </c>
      <c r="Q159">
        <v>2400</v>
      </c>
      <c r="R159">
        <v>1500</v>
      </c>
      <c r="S159">
        <v>2400</v>
      </c>
      <c r="T159">
        <v>1500</v>
      </c>
      <c r="U159">
        <v>2400</v>
      </c>
      <c r="V159" t="s">
        <v>537</v>
      </c>
      <c r="W159">
        <f t="shared" si="232"/>
        <v>15</v>
      </c>
      <c r="X159">
        <f t="shared" si="233"/>
        <v>24</v>
      </c>
      <c r="Y159">
        <f t="shared" si="234"/>
        <v>15</v>
      </c>
      <c r="Z159">
        <f t="shared" si="235"/>
        <v>24</v>
      </c>
      <c r="AA159">
        <f t="shared" si="236"/>
        <v>15</v>
      </c>
      <c r="AB159">
        <f t="shared" si="237"/>
        <v>24</v>
      </c>
      <c r="AC159">
        <f t="shared" si="238"/>
        <v>15</v>
      </c>
      <c r="AD159">
        <f t="shared" si="239"/>
        <v>24</v>
      </c>
      <c r="AE159">
        <f t="shared" si="230"/>
        <v>15</v>
      </c>
      <c r="AF159">
        <f t="shared" si="231"/>
        <v>24</v>
      </c>
      <c r="AG159">
        <f t="shared" si="240"/>
        <v>15</v>
      </c>
      <c r="AH159">
        <f t="shared" si="241"/>
        <v>24</v>
      </c>
      <c r="AI159">
        <f t="shared" si="242"/>
        <v>15</v>
      </c>
      <c r="AJ159">
        <f t="shared" si="243"/>
        <v>24</v>
      </c>
      <c r="AK159" t="str">
        <f t="shared" si="222"/>
        <v>3pm-12am</v>
      </c>
      <c r="AL159" t="str">
        <f t="shared" si="223"/>
        <v>3pm-12am</v>
      </c>
      <c r="AM159" t="str">
        <f t="shared" si="224"/>
        <v>3pm-12am</v>
      </c>
      <c r="AN159" t="str">
        <f t="shared" si="225"/>
        <v>3pm-12am</v>
      </c>
      <c r="AO159" t="str">
        <f t="shared" si="226"/>
        <v>3pm-12am</v>
      </c>
      <c r="AP159" t="str">
        <f t="shared" si="227"/>
        <v>3pm-12am</v>
      </c>
      <c r="AQ159" t="str">
        <f t="shared" si="228"/>
        <v>3pm-12am</v>
      </c>
      <c r="AU159" t="s">
        <v>298</v>
      </c>
      <c r="AV159" s="3" t="s">
        <v>306</v>
      </c>
      <c r="AW159" s="3" t="s">
        <v>306</v>
      </c>
      <c r="AX159" s="4" t="str">
        <f t="shared" si="212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9" t="str">
        <f t="shared" si="213"/>
        <v/>
      </c>
      <c r="AZ159" t="str">
        <f t="shared" si="214"/>
        <v/>
      </c>
      <c r="BA159" t="str">
        <f t="shared" si="215"/>
        <v>&lt;img src=@img/hard.png@&gt;</v>
      </c>
      <c r="BB159" t="str">
        <f t="shared" si="216"/>
        <v>&lt;img src=@img/drinkicon.png@&gt;</v>
      </c>
      <c r="BC159" t="str">
        <f t="shared" si="217"/>
        <v>&lt;img src=@img/foodicon.png@&gt;</v>
      </c>
      <c r="BD159" t="str">
        <f t="shared" si="218"/>
        <v>&lt;img src=@img/hard.png@&gt;&lt;img src=@img/drinkicon.png@&gt;&lt;img src=@img/foodicon.png@&gt;</v>
      </c>
      <c r="BE159" t="str">
        <f t="shared" si="219"/>
        <v>drink food hard med old</v>
      </c>
      <c r="BF159" t="str">
        <f t="shared" si="220"/>
        <v>Old Town</v>
      </c>
      <c r="BG159">
        <v>40.588557999999999</v>
      </c>
      <c r="BH159" s="1">
        <v>-105.07453700000001</v>
      </c>
      <c r="BI159" t="str">
        <f t="shared" si="221"/>
        <v>[40.588558,-105.074537],</v>
      </c>
      <c r="BK159" t="str">
        <f>IF(BJ159&gt;0,"&lt;img src=@img/kidicon.png@&gt;","")</f>
        <v/>
      </c>
    </row>
    <row r="160" spans="2:64" ht="21" customHeight="1" x14ac:dyDescent="0.25">
      <c r="B160" t="s">
        <v>666</v>
      </c>
      <c r="C160" t="s">
        <v>427</v>
      </c>
      <c r="E160" t="s">
        <v>54</v>
      </c>
      <c r="G160" t="s">
        <v>694</v>
      </c>
      <c r="W160" t="str">
        <f t="shared" si="232"/>
        <v/>
      </c>
      <c r="X160" t="str">
        <f t="shared" si="233"/>
        <v/>
      </c>
      <c r="Y160" t="str">
        <f t="shared" si="234"/>
        <v/>
      </c>
      <c r="Z160" t="str">
        <f t="shared" si="235"/>
        <v/>
      </c>
      <c r="AA160" t="str">
        <f t="shared" si="236"/>
        <v/>
      </c>
      <c r="AB160" t="str">
        <f t="shared" si="237"/>
        <v/>
      </c>
      <c r="AC160" t="str">
        <f t="shared" si="238"/>
        <v/>
      </c>
      <c r="AD160" t="str">
        <f t="shared" si="239"/>
        <v/>
      </c>
      <c r="AE160" t="str">
        <f t="shared" si="230"/>
        <v/>
      </c>
      <c r="AF160" t="str">
        <f t="shared" si="231"/>
        <v/>
      </c>
      <c r="AG160" t="str">
        <f t="shared" si="240"/>
        <v/>
      </c>
      <c r="AH160" t="str">
        <f t="shared" si="241"/>
        <v/>
      </c>
      <c r="AI160" t="str">
        <f t="shared" si="242"/>
        <v/>
      </c>
      <c r="AJ160" t="str">
        <f t="shared" si="243"/>
        <v/>
      </c>
      <c r="AK160" t="str">
        <f t="shared" si="222"/>
        <v/>
      </c>
      <c r="AL160" t="str">
        <f t="shared" si="223"/>
        <v/>
      </c>
      <c r="AM160" t="str">
        <f t="shared" si="224"/>
        <v/>
      </c>
      <c r="AN160" t="str">
        <f t="shared" si="225"/>
        <v/>
      </c>
      <c r="AO160" t="str">
        <f t="shared" si="226"/>
        <v/>
      </c>
      <c r="AP160" t="str">
        <f t="shared" si="227"/>
        <v/>
      </c>
      <c r="AQ160" t="str">
        <f t="shared" si="228"/>
        <v/>
      </c>
      <c r="AS160" t="s">
        <v>295</v>
      </c>
      <c r="AU160" t="s">
        <v>28</v>
      </c>
      <c r="AV160" s="3" t="s">
        <v>307</v>
      </c>
      <c r="AW160" s="3" t="s">
        <v>307</v>
      </c>
      <c r="AX160" s="4" t="str">
        <f t="shared" si="212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60" t="str">
        <f t="shared" si="213"/>
        <v>&lt;img src=@img/outdoor.png@&gt;</v>
      </c>
      <c r="AZ160" t="str">
        <f t="shared" si="214"/>
        <v/>
      </c>
      <c r="BA160" t="str">
        <f t="shared" si="215"/>
        <v>&lt;img src=@img/medium.png@&gt;</v>
      </c>
      <c r="BB160" t="str">
        <f t="shared" si="216"/>
        <v/>
      </c>
      <c r="BC160" t="str">
        <f t="shared" si="217"/>
        <v/>
      </c>
      <c r="BD160" t="str">
        <f t="shared" si="218"/>
        <v>&lt;img src=@img/outdoor.png@&gt;&lt;img src=@img/medium.png@&gt;</v>
      </c>
      <c r="BE160" t="str">
        <f t="shared" si="219"/>
        <v>outdoor medium low nfoco</v>
      </c>
      <c r="BF160" t="str">
        <f t="shared" si="220"/>
        <v>North Foco</v>
      </c>
      <c r="BG160">
        <v>40.627009999999999</v>
      </c>
      <c r="BH160">
        <v>-105.13785</v>
      </c>
      <c r="BI160" t="str">
        <f t="shared" si="221"/>
        <v>[40.62701,-105.13785],</v>
      </c>
    </row>
    <row r="161" spans="2:64" ht="21" customHeight="1" x14ac:dyDescent="0.25">
      <c r="B161" t="s">
        <v>112</v>
      </c>
      <c r="C161" t="s">
        <v>426</v>
      </c>
      <c r="D161" t="s">
        <v>113</v>
      </c>
      <c r="E161" t="s">
        <v>431</v>
      </c>
      <c r="G161" s="1" t="s">
        <v>114</v>
      </c>
      <c r="J161">
        <v>1700</v>
      </c>
      <c r="K161">
        <v>1800</v>
      </c>
      <c r="L161">
        <v>1700</v>
      </c>
      <c r="M161">
        <v>1800</v>
      </c>
      <c r="N161">
        <v>1700</v>
      </c>
      <c r="O161">
        <v>1800</v>
      </c>
      <c r="P161">
        <v>1700</v>
      </c>
      <c r="Q161">
        <v>1800</v>
      </c>
      <c r="R161">
        <v>1700</v>
      </c>
      <c r="S161">
        <v>1800</v>
      </c>
      <c r="W161" t="str">
        <f t="shared" si="232"/>
        <v/>
      </c>
      <c r="X161" t="str">
        <f t="shared" si="233"/>
        <v/>
      </c>
      <c r="Y161">
        <f t="shared" si="234"/>
        <v>17</v>
      </c>
      <c r="Z161">
        <f t="shared" si="235"/>
        <v>18</v>
      </c>
      <c r="AA161">
        <f t="shared" si="236"/>
        <v>17</v>
      </c>
      <c r="AB161">
        <f t="shared" si="237"/>
        <v>18</v>
      </c>
      <c r="AC161">
        <f t="shared" si="238"/>
        <v>17</v>
      </c>
      <c r="AD161">
        <f t="shared" si="239"/>
        <v>18</v>
      </c>
      <c r="AE161">
        <f t="shared" si="230"/>
        <v>17</v>
      </c>
      <c r="AF161">
        <f t="shared" si="231"/>
        <v>18</v>
      </c>
      <c r="AG161">
        <f t="shared" si="240"/>
        <v>17</v>
      </c>
      <c r="AH161">
        <f t="shared" si="241"/>
        <v>18</v>
      </c>
      <c r="AI161" t="str">
        <f t="shared" si="242"/>
        <v/>
      </c>
      <c r="AJ161" t="str">
        <f t="shared" si="243"/>
        <v/>
      </c>
      <c r="AK161" t="str">
        <f t="shared" si="222"/>
        <v/>
      </c>
      <c r="AL161" t="str">
        <f t="shared" si="223"/>
        <v>5pm-6pm</v>
      </c>
      <c r="AM161" t="str">
        <f t="shared" si="224"/>
        <v>5pm-6pm</v>
      </c>
      <c r="AN161" t="str">
        <f t="shared" si="225"/>
        <v>5pm-6pm</v>
      </c>
      <c r="AO161" t="str">
        <f t="shared" si="226"/>
        <v>5pm-6pm</v>
      </c>
      <c r="AP161" t="str">
        <f t="shared" si="227"/>
        <v>5pm-6pm</v>
      </c>
      <c r="AQ161" t="str">
        <f t="shared" si="228"/>
        <v/>
      </c>
      <c r="AR161" s="2" t="s">
        <v>325</v>
      </c>
      <c r="AU161" t="s">
        <v>28</v>
      </c>
      <c r="AV161" s="3" t="s">
        <v>307</v>
      </c>
      <c r="AW161" s="3" t="s">
        <v>307</v>
      </c>
      <c r="AX161" s="4" t="str">
        <f t="shared" si="212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1" t="str">
        <f t="shared" si="213"/>
        <v/>
      </c>
      <c r="AZ161" t="str">
        <f t="shared" si="214"/>
        <v/>
      </c>
      <c r="BA161" t="str">
        <f t="shared" si="215"/>
        <v>&lt;img src=@img/medium.png@&gt;</v>
      </c>
      <c r="BB161" t="str">
        <f t="shared" si="216"/>
        <v/>
      </c>
      <c r="BC161" t="str">
        <f t="shared" si="217"/>
        <v/>
      </c>
      <c r="BD161" t="str">
        <f t="shared" si="218"/>
        <v>&lt;img src=@img/medium.png@&gt;</v>
      </c>
      <c r="BE161" t="str">
        <f t="shared" si="219"/>
        <v>medium med old</v>
      </c>
      <c r="BF161" t="str">
        <f t="shared" si="220"/>
        <v>Old Town</v>
      </c>
      <c r="BG161">
        <v>40.585957000000001</v>
      </c>
      <c r="BH161">
        <v>-105.07832999999999</v>
      </c>
      <c r="BI161" t="str">
        <f t="shared" si="221"/>
        <v>[40.585957,-105.07833],</v>
      </c>
      <c r="BK161" t="str">
        <f>IF(BJ161&gt;0,"&lt;img src=@img/kidicon.png@&gt;","")</f>
        <v/>
      </c>
    </row>
    <row r="162" spans="2:64" ht="21" customHeight="1" x14ac:dyDescent="0.25">
      <c r="B162" t="s">
        <v>542</v>
      </c>
      <c r="C162" t="s">
        <v>426</v>
      </c>
      <c r="D162" t="s">
        <v>381</v>
      </c>
      <c r="E162" t="s">
        <v>431</v>
      </c>
      <c r="G162" s="1" t="s">
        <v>543</v>
      </c>
      <c r="H162">
        <v>1130</v>
      </c>
      <c r="I162">
        <v>1800</v>
      </c>
      <c r="J162">
        <v>1130</v>
      </c>
      <c r="K162">
        <v>1800</v>
      </c>
      <c r="L162">
        <v>1130</v>
      </c>
      <c r="M162">
        <v>1800</v>
      </c>
      <c r="N162">
        <v>1130</v>
      </c>
      <c r="O162">
        <v>1800</v>
      </c>
      <c r="P162">
        <v>1130</v>
      </c>
      <c r="Q162">
        <v>1800</v>
      </c>
      <c r="V162" t="s">
        <v>545</v>
      </c>
      <c r="W162">
        <f t="shared" si="232"/>
        <v>11.3</v>
      </c>
      <c r="X162">
        <f t="shared" si="233"/>
        <v>18</v>
      </c>
      <c r="Y162">
        <f t="shared" si="234"/>
        <v>11.3</v>
      </c>
      <c r="Z162">
        <f t="shared" si="235"/>
        <v>18</v>
      </c>
      <c r="AA162">
        <f t="shared" si="236"/>
        <v>11.3</v>
      </c>
      <c r="AB162">
        <f t="shared" si="237"/>
        <v>18</v>
      </c>
      <c r="AC162">
        <f t="shared" si="238"/>
        <v>11.3</v>
      </c>
      <c r="AD162">
        <f t="shared" si="239"/>
        <v>18</v>
      </c>
      <c r="AE162">
        <f t="shared" si="230"/>
        <v>11.3</v>
      </c>
      <c r="AF162">
        <f t="shared" si="231"/>
        <v>18</v>
      </c>
      <c r="AG162" t="str">
        <f t="shared" si="240"/>
        <v/>
      </c>
      <c r="AH162" t="str">
        <f t="shared" si="241"/>
        <v/>
      </c>
      <c r="AI162" t="str">
        <f t="shared" si="242"/>
        <v/>
      </c>
      <c r="AJ162" t="str">
        <f t="shared" si="243"/>
        <v/>
      </c>
      <c r="AK162" t="str">
        <f t="shared" si="222"/>
        <v>11.3am-6pm</v>
      </c>
      <c r="AL162" t="str">
        <f t="shared" si="223"/>
        <v>11.3am-6pm</v>
      </c>
      <c r="AM162" t="str">
        <f t="shared" si="224"/>
        <v>11.3am-6pm</v>
      </c>
      <c r="AN162" t="str">
        <f t="shared" si="225"/>
        <v>11.3am-6pm</v>
      </c>
      <c r="AO162" t="str">
        <f t="shared" si="226"/>
        <v>11.3am-6pm</v>
      </c>
      <c r="AP162" t="str">
        <f t="shared" si="227"/>
        <v/>
      </c>
      <c r="AQ162" t="str">
        <f t="shared" si="228"/>
        <v/>
      </c>
      <c r="AR162" s="2" t="s">
        <v>544</v>
      </c>
      <c r="AS162" t="s">
        <v>295</v>
      </c>
      <c r="AU162" t="s">
        <v>28</v>
      </c>
      <c r="AV162" s="3" t="s">
        <v>306</v>
      </c>
      <c r="AW162" s="3" t="s">
        <v>306</v>
      </c>
      <c r="AX162" s="4" t="str">
        <f t="shared" si="212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2" t="str">
        <f t="shared" si="213"/>
        <v>&lt;img src=@img/outdoor.png@&gt;</v>
      </c>
      <c r="AZ162" t="str">
        <f t="shared" si="214"/>
        <v/>
      </c>
      <c r="BA162" t="str">
        <f t="shared" si="215"/>
        <v>&lt;img src=@img/medium.png@&gt;</v>
      </c>
      <c r="BB162" t="str">
        <f t="shared" si="216"/>
        <v>&lt;img src=@img/drinkicon.png@&gt;</v>
      </c>
      <c r="BC162" t="str">
        <f t="shared" si="217"/>
        <v>&lt;img src=@img/foodicon.png@&gt;</v>
      </c>
      <c r="BD162" t="str">
        <f t="shared" si="218"/>
        <v>&lt;img src=@img/outdoor.png@&gt;&lt;img src=@img/medium.png@&gt;&lt;img src=@img/drinkicon.png@&gt;&lt;img src=@img/foodicon.png@&gt;</v>
      </c>
      <c r="BE162" t="str">
        <f t="shared" si="219"/>
        <v>outdoor drink food medium med old</v>
      </c>
      <c r="BF162" t="str">
        <f t="shared" si="220"/>
        <v>Old Town</v>
      </c>
      <c r="BG162">
        <v>40.583799999999997</v>
      </c>
      <c r="BH162">
        <v>-105.07763</v>
      </c>
      <c r="BI162" t="str">
        <f t="shared" si="221"/>
        <v>[40.5838,-105.07763],</v>
      </c>
      <c r="BK162" t="str">
        <f>IF(BJ162&gt;0,"&lt;img src=@img/kidicon.png@&gt;","")</f>
        <v/>
      </c>
    </row>
    <row r="163" spans="2:64" ht="21" customHeight="1" x14ac:dyDescent="0.25">
      <c r="B163" t="s">
        <v>80</v>
      </c>
      <c r="C163" t="s">
        <v>426</v>
      </c>
      <c r="D163" t="s">
        <v>81</v>
      </c>
      <c r="E163" t="s">
        <v>431</v>
      </c>
      <c r="G163" s="1" t="s">
        <v>82</v>
      </c>
      <c r="W163" t="str">
        <f t="shared" si="232"/>
        <v/>
      </c>
      <c r="X163" t="str">
        <f t="shared" si="233"/>
        <v/>
      </c>
      <c r="Y163" t="str">
        <f t="shared" si="234"/>
        <v/>
      </c>
      <c r="Z163" t="str">
        <f t="shared" si="235"/>
        <v/>
      </c>
      <c r="AA163" t="str">
        <f t="shared" si="236"/>
        <v/>
      </c>
      <c r="AB163" t="str">
        <f t="shared" si="237"/>
        <v/>
      </c>
      <c r="AC163" t="str">
        <f t="shared" si="238"/>
        <v/>
      </c>
      <c r="AD163" t="str">
        <f t="shared" si="239"/>
        <v/>
      </c>
      <c r="AE163" t="str">
        <f t="shared" si="230"/>
        <v/>
      </c>
      <c r="AF163" t="str">
        <f t="shared" si="231"/>
        <v/>
      </c>
      <c r="AG163" t="str">
        <f t="shared" si="240"/>
        <v/>
      </c>
      <c r="AH163" t="str">
        <f t="shared" si="241"/>
        <v/>
      </c>
      <c r="AI163" t="str">
        <f t="shared" si="242"/>
        <v/>
      </c>
      <c r="AJ163" t="str">
        <f t="shared" si="243"/>
        <v/>
      </c>
      <c r="AK163" t="str">
        <f t="shared" si="222"/>
        <v/>
      </c>
      <c r="AL163" t="str">
        <f t="shared" si="223"/>
        <v/>
      </c>
      <c r="AM163" t="str">
        <f t="shared" si="224"/>
        <v/>
      </c>
      <c r="AN163" t="str">
        <f t="shared" si="225"/>
        <v/>
      </c>
      <c r="AO163" t="str">
        <f t="shared" si="226"/>
        <v/>
      </c>
      <c r="AP163" t="str">
        <f t="shared" si="227"/>
        <v/>
      </c>
      <c r="AQ163" t="str">
        <f t="shared" si="228"/>
        <v/>
      </c>
      <c r="AR163" s="2" t="s">
        <v>316</v>
      </c>
      <c r="AS163" t="s">
        <v>295</v>
      </c>
      <c r="AU163" t="s">
        <v>298</v>
      </c>
      <c r="AV163" s="3" t="s">
        <v>307</v>
      </c>
      <c r="AW163" s="3" t="s">
        <v>307</v>
      </c>
      <c r="AX163" s="4" t="str">
        <f t="shared" ref="AX163:AX194" si="244"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3" t="str">
        <f t="shared" ref="AY163:AY196" si="245">IF(AS163&gt;0,"&lt;img src=@img/outdoor.png@&gt;","")</f>
        <v>&lt;img src=@img/outdoor.png@&gt;</v>
      </c>
      <c r="AZ163" t="str">
        <f t="shared" ref="AZ163:AZ196" si="246">IF(AT163&gt;0,"&lt;img src=@img/pets.png@&gt;","")</f>
        <v/>
      </c>
      <c r="BA163" t="str">
        <f t="shared" ref="BA163:BA196" si="247">IF(AU163="hard","&lt;img src=@img/hard.png@&gt;",IF(AU163="medium","&lt;img src=@img/medium.png@&gt;",IF(AU163="easy","&lt;img src=@img/easy.png@&gt;","")))</f>
        <v>&lt;img src=@img/hard.png@&gt;</v>
      </c>
      <c r="BB163" t="str">
        <f t="shared" ref="BB163:BB196" si="248">IF(AV163="true","&lt;img src=@img/drinkicon.png@&gt;","")</f>
        <v/>
      </c>
      <c r="BC163" t="str">
        <f t="shared" ref="BC163:BC196" si="249">IF(AW163="true","&lt;img src=@img/foodicon.png@&gt;","")</f>
        <v/>
      </c>
      <c r="BD163" t="str">
        <f t="shared" ref="BD163:BD194" si="250">CONCATENATE(AY163,AZ163,BA163,BB163,BC163,BK163)</f>
        <v>&lt;img src=@img/outdoor.png@&gt;&lt;img src=@img/hard.png@&gt;</v>
      </c>
      <c r="BE163" t="str">
        <f t="shared" ref="BE163:BE196" si="251">CONCATENATE(IF(AS163&gt;0,"outdoor ",""),IF(AT163&gt;0,"pet ",""),IF(AV163="true","drink ",""),IF(AW163="true","food ",""),AU163," ",E163," ",C163,IF(BJ163=TRUE," kid",""))</f>
        <v>outdoor hard med old</v>
      </c>
      <c r="BF163" t="str">
        <f t="shared" ref="BF163:BF196" si="252">IF(C163="old","Old Town",IF(C163="campus","Near Campus",IF(C163="sfoco","South Foco",IF(C163="nfoco","North Foco",IF(C163="midtown","Midtown",IF(C163="cwest","Campus West",IF(C163="efoco","East FoCo",IF(C163="windsor","Windsor",""))))))))</f>
        <v>Old Town</v>
      </c>
      <c r="BG163">
        <v>40.586450999999997</v>
      </c>
      <c r="BH163">
        <v>-105.078568</v>
      </c>
      <c r="BI163" t="str">
        <f t="shared" ref="BI163:BI194" si="253">CONCATENATE("[",BG163,",",BH163,"],")</f>
        <v>[40.586451,-105.078568],</v>
      </c>
      <c r="BK163" t="str">
        <f>IF(BJ163&gt;0,"&lt;img src=@img/kidicon.png@&gt;","")</f>
        <v/>
      </c>
    </row>
    <row r="164" spans="2:64" ht="21" customHeight="1" x14ac:dyDescent="0.25">
      <c r="B164" t="s">
        <v>667</v>
      </c>
      <c r="C164" t="s">
        <v>427</v>
      </c>
      <c r="E164" t="s">
        <v>431</v>
      </c>
      <c r="G164" t="s">
        <v>693</v>
      </c>
      <c r="N164">
        <v>1200</v>
      </c>
      <c r="O164">
        <v>1700</v>
      </c>
      <c r="V164" t="s">
        <v>789</v>
      </c>
      <c r="W164" t="str">
        <f t="shared" si="232"/>
        <v/>
      </c>
      <c r="X164" t="str">
        <f t="shared" si="233"/>
        <v/>
      </c>
      <c r="Y164" t="str">
        <f t="shared" si="234"/>
        <v/>
      </c>
      <c r="Z164" t="str">
        <f t="shared" si="235"/>
        <v/>
      </c>
      <c r="AA164" t="str">
        <f t="shared" si="236"/>
        <v/>
      </c>
      <c r="AB164" t="str">
        <f t="shared" si="237"/>
        <v/>
      </c>
      <c r="AC164">
        <f t="shared" si="238"/>
        <v>12</v>
      </c>
      <c r="AD164">
        <f t="shared" si="239"/>
        <v>17</v>
      </c>
      <c r="AE164" t="str">
        <f t="shared" si="230"/>
        <v/>
      </c>
      <c r="AF164" t="str">
        <f t="shared" si="231"/>
        <v/>
      </c>
      <c r="AG164" t="str">
        <f t="shared" si="240"/>
        <v/>
      </c>
      <c r="AH164" t="str">
        <f t="shared" si="241"/>
        <v/>
      </c>
      <c r="AI164" t="str">
        <f t="shared" si="242"/>
        <v/>
      </c>
      <c r="AJ164" t="str">
        <f t="shared" si="243"/>
        <v/>
      </c>
      <c r="AK164" t="str">
        <f t="shared" si="222"/>
        <v/>
      </c>
      <c r="AL164" t="str">
        <f t="shared" si="223"/>
        <v/>
      </c>
      <c r="AM164" t="str">
        <f t="shared" si="224"/>
        <v/>
      </c>
      <c r="AN164" t="str">
        <f t="shared" si="225"/>
        <v>12pm-5pm</v>
      </c>
      <c r="AO164" t="str">
        <f t="shared" si="226"/>
        <v/>
      </c>
      <c r="AP164" t="str">
        <f t="shared" si="227"/>
        <v/>
      </c>
      <c r="AQ164" t="str">
        <f t="shared" si="228"/>
        <v/>
      </c>
      <c r="AS164" t="s">
        <v>790</v>
      </c>
      <c r="AU164" t="s">
        <v>299</v>
      </c>
      <c r="AV164" s="3" t="b">
        <v>1</v>
      </c>
      <c r="AW164" s="3" t="s">
        <v>307</v>
      </c>
      <c r="AX164" s="4" t="str">
        <f t="shared" si="244"/>
        <v>{
    'name': "Ten Bears Winery",
    'area': "nfoco",'hours': {
      'sunday-start':"", 'sunday-end':"", 'monday-start':"", 'monday-end':"", 'tuesday-start':"", 'tuesday-end':"", 'wednesday-start':"1200", 'wednesday-end':"1700", 'thursday-start':"", 'thursday-end':"", 'friday-start':"", 'friday-end':"", 'saturday-start':"", 'saturday-end':""},  'description': "Wine Wednesdays - 10 percent off all purchases on Hump Day!", 'link':"", 'pricing':"med",   'phone-number': "", 'address': "5114 County Rd 23E Laporte CO", 'other-amenities': ['out','','easy'], 'has-drink':TRUE, 'has-food':false},</v>
      </c>
      <c r="AY164" t="str">
        <f t="shared" si="245"/>
        <v>&lt;img src=@img/outdoor.png@&gt;</v>
      </c>
      <c r="AZ164" t="str">
        <f t="shared" si="246"/>
        <v/>
      </c>
      <c r="BA164" t="str">
        <f t="shared" si="247"/>
        <v>&lt;img src=@img/easy.png@&gt;</v>
      </c>
      <c r="BB164" t="str">
        <f t="shared" si="248"/>
        <v/>
      </c>
      <c r="BC164" t="str">
        <f t="shared" si="249"/>
        <v/>
      </c>
      <c r="BD164" t="str">
        <f t="shared" si="250"/>
        <v>&lt;img src=@img/outdoor.png@&gt;&lt;img src=@img/easy.png@&gt;</v>
      </c>
      <c r="BE164" t="str">
        <f t="shared" si="251"/>
        <v>outdoor easy med nfoco</v>
      </c>
      <c r="BF164" t="str">
        <f t="shared" si="252"/>
        <v>North Foco</v>
      </c>
      <c r="BG164">
        <v>40.660179999999997</v>
      </c>
      <c r="BH164">
        <v>-105.16171900000001</v>
      </c>
      <c r="BI164" t="str">
        <f t="shared" si="253"/>
        <v>[40.66018,-105.161719],</v>
      </c>
    </row>
    <row r="165" spans="2:64" ht="21" customHeight="1" x14ac:dyDescent="0.25">
      <c r="B165" t="s">
        <v>452</v>
      </c>
      <c r="C165" t="s">
        <v>428</v>
      </c>
      <c r="E165" t="s">
        <v>431</v>
      </c>
      <c r="G165" s="9" t="s">
        <v>474</v>
      </c>
      <c r="W165" t="str">
        <f t="shared" si="232"/>
        <v/>
      </c>
      <c r="X165" t="str">
        <f t="shared" si="233"/>
        <v/>
      </c>
      <c r="Y165" t="str">
        <f t="shared" si="234"/>
        <v/>
      </c>
      <c r="Z165" t="str">
        <f t="shared" si="235"/>
        <v/>
      </c>
      <c r="AA165" t="str">
        <f t="shared" si="236"/>
        <v/>
      </c>
      <c r="AB165" t="str">
        <f t="shared" si="237"/>
        <v/>
      </c>
      <c r="AC165" t="str">
        <f t="shared" si="238"/>
        <v/>
      </c>
      <c r="AD165" t="str">
        <f t="shared" si="239"/>
        <v/>
      </c>
      <c r="AE165" t="str">
        <f t="shared" si="230"/>
        <v/>
      </c>
      <c r="AF165" t="str">
        <f t="shared" si="231"/>
        <v/>
      </c>
      <c r="AG165" t="str">
        <f t="shared" si="240"/>
        <v/>
      </c>
      <c r="AH165" t="str">
        <f t="shared" si="241"/>
        <v/>
      </c>
      <c r="AI165" t="str">
        <f t="shared" si="242"/>
        <v/>
      </c>
      <c r="AJ165" t="str">
        <f t="shared" si="243"/>
        <v/>
      </c>
      <c r="AK165" t="str">
        <f t="shared" si="222"/>
        <v/>
      </c>
      <c r="AL165" t="str">
        <f t="shared" si="223"/>
        <v/>
      </c>
      <c r="AM165" t="str">
        <f t="shared" si="224"/>
        <v/>
      </c>
      <c r="AN165" t="str">
        <f t="shared" si="225"/>
        <v/>
      </c>
      <c r="AO165" t="str">
        <f t="shared" si="226"/>
        <v/>
      </c>
      <c r="AP165" t="str">
        <f t="shared" si="227"/>
        <v/>
      </c>
      <c r="AQ165" t="str">
        <f t="shared" si="228"/>
        <v/>
      </c>
      <c r="AU165" t="s">
        <v>299</v>
      </c>
      <c r="AV165" t="b">
        <v>0</v>
      </c>
      <c r="AW165" t="b">
        <v>0</v>
      </c>
      <c r="AX165" s="4" t="str">
        <f t="shared" si="244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5" t="str">
        <f t="shared" si="245"/>
        <v/>
      </c>
      <c r="AZ165" t="str">
        <f t="shared" si="246"/>
        <v/>
      </c>
      <c r="BA165" t="str">
        <f t="shared" si="247"/>
        <v>&lt;img src=@img/easy.png@&gt;</v>
      </c>
      <c r="BB165" t="str">
        <f t="shared" si="248"/>
        <v/>
      </c>
      <c r="BC165" t="str">
        <f t="shared" si="249"/>
        <v/>
      </c>
      <c r="BD165" t="str">
        <f t="shared" si="250"/>
        <v>&lt;img src=@img/easy.png@&gt;&lt;img src=@img/kidicon.png@&gt;</v>
      </c>
      <c r="BE165" t="str">
        <f t="shared" si="251"/>
        <v>easy med sfoco kid</v>
      </c>
      <c r="BF165" t="str">
        <f t="shared" si="252"/>
        <v>South Foco</v>
      </c>
      <c r="BG165">
        <v>40.521909999999998</v>
      </c>
      <c r="BH165">
        <v>-105.042134</v>
      </c>
      <c r="BI165" t="str">
        <f t="shared" si="253"/>
        <v>[40.52191,-105.042134],</v>
      </c>
      <c r="BJ165" t="b">
        <v>1</v>
      </c>
      <c r="BK165" t="str">
        <f>IF(BJ165&gt;0,"&lt;img src=@img/kidicon.png@&gt;","")</f>
        <v>&lt;img src=@img/kidicon.png@&gt;</v>
      </c>
      <c r="BL165" t="s">
        <v>475</v>
      </c>
    </row>
    <row r="166" spans="2:64" ht="21" customHeight="1" x14ac:dyDescent="0.25">
      <c r="B166" t="s">
        <v>100</v>
      </c>
      <c r="C166" t="s">
        <v>308</v>
      </c>
      <c r="D166" t="s">
        <v>101</v>
      </c>
      <c r="E166" t="s">
        <v>54</v>
      </c>
      <c r="G166" s="1" t="s">
        <v>102</v>
      </c>
      <c r="W166" t="str">
        <f t="shared" si="232"/>
        <v/>
      </c>
      <c r="X166" t="str">
        <f t="shared" si="233"/>
        <v/>
      </c>
      <c r="Y166" t="str">
        <f t="shared" si="234"/>
        <v/>
      </c>
      <c r="Z166" t="str">
        <f t="shared" si="235"/>
        <v/>
      </c>
      <c r="AA166" t="str">
        <f t="shared" si="236"/>
        <v/>
      </c>
      <c r="AB166" t="str">
        <f t="shared" si="237"/>
        <v/>
      </c>
      <c r="AC166" t="str">
        <f t="shared" si="238"/>
        <v/>
      </c>
      <c r="AD166" t="str">
        <f t="shared" si="239"/>
        <v/>
      </c>
      <c r="AE166" t="str">
        <f t="shared" si="230"/>
        <v/>
      </c>
      <c r="AF166" t="str">
        <f t="shared" si="231"/>
        <v/>
      </c>
      <c r="AG166" t="str">
        <f t="shared" si="240"/>
        <v/>
      </c>
      <c r="AH166" t="str">
        <f t="shared" si="241"/>
        <v/>
      </c>
      <c r="AI166" t="str">
        <f t="shared" si="242"/>
        <v/>
      </c>
      <c r="AJ166" t="str">
        <f t="shared" si="243"/>
        <v/>
      </c>
      <c r="AK166" t="str">
        <f t="shared" si="222"/>
        <v/>
      </c>
      <c r="AL166" t="str">
        <f t="shared" si="223"/>
        <v/>
      </c>
      <c r="AM166" t="str">
        <f t="shared" si="224"/>
        <v/>
      </c>
      <c r="AN166" t="str">
        <f t="shared" si="225"/>
        <v/>
      </c>
      <c r="AO166" t="str">
        <f t="shared" si="226"/>
        <v/>
      </c>
      <c r="AP166" t="str">
        <f t="shared" si="227"/>
        <v/>
      </c>
      <c r="AQ166" t="str">
        <f t="shared" si="228"/>
        <v/>
      </c>
      <c r="AR166" s="2" t="s">
        <v>320</v>
      </c>
      <c r="AU166" t="s">
        <v>299</v>
      </c>
      <c r="AV166" s="3" t="s">
        <v>307</v>
      </c>
      <c r="AW166" s="3" t="s">
        <v>307</v>
      </c>
      <c r="AX166" s="4" t="str">
        <f t="shared" si="244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6" t="str">
        <f t="shared" si="245"/>
        <v/>
      </c>
      <c r="AZ166" t="str">
        <f t="shared" si="246"/>
        <v/>
      </c>
      <c r="BA166" t="str">
        <f t="shared" si="247"/>
        <v>&lt;img src=@img/easy.png@&gt;</v>
      </c>
      <c r="BB166" t="str">
        <f t="shared" si="248"/>
        <v/>
      </c>
      <c r="BC166" t="str">
        <f t="shared" si="249"/>
        <v/>
      </c>
      <c r="BD166" t="str">
        <f t="shared" si="250"/>
        <v>&lt;img src=@img/easy.png@&gt;</v>
      </c>
      <c r="BE166" t="str">
        <f t="shared" si="251"/>
        <v>easy low campus</v>
      </c>
      <c r="BF166" t="str">
        <f t="shared" si="252"/>
        <v>Near Campus</v>
      </c>
      <c r="BG166">
        <v>40.577893000000003</v>
      </c>
      <c r="BH166">
        <v>-105.07640600000001</v>
      </c>
      <c r="BI166" t="str">
        <f t="shared" si="253"/>
        <v>[40.577893,-105.076406],</v>
      </c>
      <c r="BK166" t="str">
        <f>IF(BJ166&gt;0,"&lt;img src=@img/kidicon.png@&gt;","")</f>
        <v/>
      </c>
    </row>
    <row r="167" spans="2:64" ht="21" customHeight="1" x14ac:dyDescent="0.25">
      <c r="B167" t="s">
        <v>626</v>
      </c>
      <c r="C167" t="s">
        <v>429</v>
      </c>
      <c r="G167" s="7" t="s">
        <v>627</v>
      </c>
      <c r="W167" t="str">
        <f t="shared" si="232"/>
        <v/>
      </c>
      <c r="X167" t="str">
        <f t="shared" si="233"/>
        <v/>
      </c>
      <c r="Y167" t="str">
        <f t="shared" si="234"/>
        <v/>
      </c>
      <c r="Z167" t="str">
        <f t="shared" si="235"/>
        <v/>
      </c>
      <c r="AA167" t="str">
        <f t="shared" si="236"/>
        <v/>
      </c>
      <c r="AB167" t="str">
        <f t="shared" si="237"/>
        <v/>
      </c>
      <c r="AC167" t="str">
        <f t="shared" si="238"/>
        <v/>
      </c>
      <c r="AD167" t="str">
        <f t="shared" si="239"/>
        <v/>
      </c>
      <c r="AE167" t="str">
        <f t="shared" si="230"/>
        <v/>
      </c>
      <c r="AF167" t="str">
        <f t="shared" si="231"/>
        <v/>
      </c>
      <c r="AG167" t="str">
        <f t="shared" si="240"/>
        <v/>
      </c>
      <c r="AH167" t="str">
        <f t="shared" si="241"/>
        <v/>
      </c>
      <c r="AI167" t="str">
        <f t="shared" si="242"/>
        <v/>
      </c>
      <c r="AJ167" t="str">
        <f t="shared" si="243"/>
        <v/>
      </c>
      <c r="AK167" t="str">
        <f t="shared" si="222"/>
        <v/>
      </c>
      <c r="AL167" t="str">
        <f t="shared" si="223"/>
        <v/>
      </c>
      <c r="AM167" t="str">
        <f t="shared" si="224"/>
        <v/>
      </c>
      <c r="AN167" t="str">
        <f t="shared" si="225"/>
        <v/>
      </c>
      <c r="AO167" t="str">
        <f t="shared" si="226"/>
        <v/>
      </c>
      <c r="AP167" t="str">
        <f t="shared" si="227"/>
        <v/>
      </c>
      <c r="AQ167" t="str">
        <f t="shared" si="228"/>
        <v/>
      </c>
      <c r="AU167" t="s">
        <v>299</v>
      </c>
      <c r="AV167" t="b">
        <v>0</v>
      </c>
      <c r="AW167" t="b">
        <v>0</v>
      </c>
      <c r="AX167" s="4" t="str">
        <f t="shared" si="244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7" t="str">
        <f t="shared" si="245"/>
        <v/>
      </c>
      <c r="AZ167" t="str">
        <f t="shared" si="246"/>
        <v/>
      </c>
      <c r="BA167" t="str">
        <f t="shared" si="247"/>
        <v>&lt;img src=@img/easy.png@&gt;</v>
      </c>
      <c r="BB167" t="str">
        <f t="shared" si="248"/>
        <v/>
      </c>
      <c r="BC167" t="str">
        <f t="shared" si="249"/>
        <v/>
      </c>
      <c r="BD167" t="str">
        <f t="shared" si="250"/>
        <v>&lt;img src=@img/easy.png@&gt;</v>
      </c>
      <c r="BE167" t="str">
        <f t="shared" si="251"/>
        <v>easy  cwest</v>
      </c>
      <c r="BF167" t="str">
        <f t="shared" si="252"/>
        <v>Campus West</v>
      </c>
      <c r="BG167">
        <v>40.579059999999998</v>
      </c>
      <c r="BH167">
        <v>-105.07656</v>
      </c>
      <c r="BI167" t="str">
        <f t="shared" si="253"/>
        <v>[40.57906,-105.07656],</v>
      </c>
    </row>
    <row r="168" spans="2:64" ht="21" customHeight="1" x14ac:dyDescent="0.25">
      <c r="B168" t="s">
        <v>83</v>
      </c>
      <c r="C168" t="s">
        <v>426</v>
      </c>
      <c r="D168" t="s">
        <v>84</v>
      </c>
      <c r="E168" t="s">
        <v>35</v>
      </c>
      <c r="G168" s="1" t="s">
        <v>85</v>
      </c>
      <c r="W168" t="str">
        <f t="shared" si="232"/>
        <v/>
      </c>
      <c r="X168" t="str">
        <f t="shared" si="233"/>
        <v/>
      </c>
      <c r="Y168" t="str">
        <f t="shared" si="234"/>
        <v/>
      </c>
      <c r="Z168" t="str">
        <f t="shared" si="235"/>
        <v/>
      </c>
      <c r="AA168" t="str">
        <f t="shared" si="236"/>
        <v/>
      </c>
      <c r="AB168" t="str">
        <f t="shared" si="237"/>
        <v/>
      </c>
      <c r="AC168" t="str">
        <f t="shared" si="238"/>
        <v/>
      </c>
      <c r="AD168" t="str">
        <f t="shared" si="239"/>
        <v/>
      </c>
      <c r="AE168" t="str">
        <f t="shared" si="230"/>
        <v/>
      </c>
      <c r="AF168" t="str">
        <f t="shared" si="231"/>
        <v/>
      </c>
      <c r="AG168" t="str">
        <f t="shared" si="240"/>
        <v/>
      </c>
      <c r="AH168" t="str">
        <f t="shared" si="241"/>
        <v/>
      </c>
      <c r="AI168" t="str">
        <f t="shared" si="242"/>
        <v/>
      </c>
      <c r="AJ168" t="str">
        <f t="shared" si="243"/>
        <v/>
      </c>
      <c r="AK168" t="str">
        <f t="shared" si="222"/>
        <v/>
      </c>
      <c r="AL168" t="str">
        <f t="shared" si="223"/>
        <v/>
      </c>
      <c r="AM168" t="str">
        <f t="shared" si="224"/>
        <v/>
      </c>
      <c r="AN168" t="str">
        <f t="shared" si="225"/>
        <v/>
      </c>
      <c r="AO168" t="str">
        <f t="shared" si="226"/>
        <v/>
      </c>
      <c r="AP168" t="str">
        <f t="shared" si="227"/>
        <v/>
      </c>
      <c r="AQ168" t="str">
        <f t="shared" si="228"/>
        <v/>
      </c>
      <c r="AR168" s="6" t="s">
        <v>242</v>
      </c>
      <c r="AS168" t="s">
        <v>295</v>
      </c>
      <c r="AU168" t="s">
        <v>28</v>
      </c>
      <c r="AV168" s="3" t="s">
        <v>307</v>
      </c>
      <c r="AW168" s="3" t="s">
        <v>307</v>
      </c>
      <c r="AX168" s="4" t="str">
        <f t="shared" si="244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8" t="str">
        <f t="shared" si="245"/>
        <v>&lt;img src=@img/outdoor.png@&gt;</v>
      </c>
      <c r="AZ168" t="str">
        <f t="shared" si="246"/>
        <v/>
      </c>
      <c r="BA168" t="str">
        <f t="shared" si="247"/>
        <v>&lt;img src=@img/medium.png@&gt;</v>
      </c>
      <c r="BB168" t="str">
        <f t="shared" si="248"/>
        <v/>
      </c>
      <c r="BC168" t="str">
        <f t="shared" si="249"/>
        <v/>
      </c>
      <c r="BD168" t="str">
        <f t="shared" si="250"/>
        <v>&lt;img src=@img/outdoor.png@&gt;&lt;img src=@img/medium.png@&gt;</v>
      </c>
      <c r="BE168" t="str">
        <f t="shared" si="251"/>
        <v>outdoor medium high old</v>
      </c>
      <c r="BF168" t="str">
        <f t="shared" si="252"/>
        <v>Old Town</v>
      </c>
      <c r="BG168">
        <v>40.582315000000001</v>
      </c>
      <c r="BH168">
        <v>-105.079252</v>
      </c>
      <c r="BI168" t="str">
        <f t="shared" si="253"/>
        <v>[40.582315,-105.079252],</v>
      </c>
      <c r="BK168" t="str">
        <f>IF(BJ168&gt;0,"&lt;img src=@img/kidicon.png@&gt;","")</f>
        <v/>
      </c>
    </row>
    <row r="169" spans="2:64" ht="21" customHeight="1" x14ac:dyDescent="0.25">
      <c r="B169" t="s">
        <v>218</v>
      </c>
      <c r="C169" t="s">
        <v>308</v>
      </c>
      <c r="D169" t="s">
        <v>90</v>
      </c>
      <c r="E169" t="s">
        <v>431</v>
      </c>
      <c r="G169" t="s">
        <v>219</v>
      </c>
      <c r="J169">
        <v>1500</v>
      </c>
      <c r="K169">
        <v>1800</v>
      </c>
      <c r="L169">
        <v>1500</v>
      </c>
      <c r="M169">
        <v>1800</v>
      </c>
      <c r="N169">
        <v>1500</v>
      </c>
      <c r="O169">
        <v>1800</v>
      </c>
      <c r="P169">
        <v>1500</v>
      </c>
      <c r="Q169">
        <v>1800</v>
      </c>
      <c r="R169">
        <v>1500</v>
      </c>
      <c r="S169">
        <v>1800</v>
      </c>
      <c r="V169" t="s">
        <v>503</v>
      </c>
      <c r="W169" t="str">
        <f t="shared" si="232"/>
        <v/>
      </c>
      <c r="X169" t="str">
        <f t="shared" si="233"/>
        <v/>
      </c>
      <c r="Y169">
        <f t="shared" si="234"/>
        <v>15</v>
      </c>
      <c r="Z169">
        <f t="shared" si="235"/>
        <v>18</v>
      </c>
      <c r="AA169">
        <f t="shared" si="236"/>
        <v>15</v>
      </c>
      <c r="AB169">
        <f t="shared" si="237"/>
        <v>18</v>
      </c>
      <c r="AC169">
        <f t="shared" si="238"/>
        <v>15</v>
      </c>
      <c r="AD169">
        <f t="shared" si="239"/>
        <v>18</v>
      </c>
      <c r="AE169">
        <f t="shared" si="230"/>
        <v>15</v>
      </c>
      <c r="AF169">
        <f t="shared" si="231"/>
        <v>18</v>
      </c>
      <c r="AG169">
        <f t="shared" si="240"/>
        <v>15</v>
      </c>
      <c r="AH169">
        <f t="shared" si="241"/>
        <v>18</v>
      </c>
      <c r="AI169" t="str">
        <f t="shared" si="242"/>
        <v/>
      </c>
      <c r="AJ169" t="str">
        <f t="shared" si="243"/>
        <v/>
      </c>
      <c r="AK169" t="str">
        <f t="shared" si="222"/>
        <v/>
      </c>
      <c r="AL169" t="str">
        <f t="shared" si="223"/>
        <v>3pm-6pm</v>
      </c>
      <c r="AM169" t="str">
        <f t="shared" si="224"/>
        <v>3pm-6pm</v>
      </c>
      <c r="AN169" t="str">
        <f t="shared" si="225"/>
        <v>3pm-6pm</v>
      </c>
      <c r="AO169" t="str">
        <f t="shared" si="226"/>
        <v>3pm-6pm</v>
      </c>
      <c r="AP169" t="str">
        <f t="shared" si="227"/>
        <v>3pm-6pm</v>
      </c>
      <c r="AQ169" t="str">
        <f t="shared" si="228"/>
        <v/>
      </c>
      <c r="AR169" s="2" t="s">
        <v>355</v>
      </c>
      <c r="AU169" t="s">
        <v>28</v>
      </c>
      <c r="AV169" s="3" t="s">
        <v>306</v>
      </c>
      <c r="AW169" s="3" t="s">
        <v>306</v>
      </c>
      <c r="AX169" s="4" t="str">
        <f t="shared" si="244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9" t="str">
        <f t="shared" si="245"/>
        <v/>
      </c>
      <c r="AZ169" t="str">
        <f t="shared" si="246"/>
        <v/>
      </c>
      <c r="BA169" t="str">
        <f t="shared" si="247"/>
        <v>&lt;img src=@img/medium.png@&gt;</v>
      </c>
      <c r="BB169" t="str">
        <f t="shared" si="248"/>
        <v>&lt;img src=@img/drinkicon.png@&gt;</v>
      </c>
      <c r="BC169" t="str">
        <f t="shared" si="249"/>
        <v>&lt;img src=@img/foodicon.png@&gt;</v>
      </c>
      <c r="BD169" t="str">
        <f t="shared" si="250"/>
        <v>&lt;img src=@img/medium.png@&gt;&lt;img src=@img/drinkicon.png@&gt;&lt;img src=@img/foodicon.png@&gt;</v>
      </c>
      <c r="BE169" t="str">
        <f t="shared" si="251"/>
        <v>drink food medium med campus</v>
      </c>
      <c r="BF169" t="str">
        <f t="shared" si="252"/>
        <v>Near Campus</v>
      </c>
      <c r="BG169">
        <v>40.578552000000002</v>
      </c>
      <c r="BH169">
        <v>-105.076792</v>
      </c>
      <c r="BI169" t="str">
        <f t="shared" si="253"/>
        <v>[40.578552,-105.076792],</v>
      </c>
      <c r="BK169" t="str">
        <f>IF(BJ169&gt;0,"&lt;img src=@img/kidicon.png@&gt;","")</f>
        <v/>
      </c>
    </row>
    <row r="170" spans="2:64" ht="21" customHeight="1" x14ac:dyDescent="0.25">
      <c r="B170" t="s">
        <v>628</v>
      </c>
      <c r="C170" t="s">
        <v>309</v>
      </c>
      <c r="G170" s="7" t="s">
        <v>629</v>
      </c>
      <c r="L170">
        <v>1600</v>
      </c>
      <c r="M170">
        <v>1800</v>
      </c>
      <c r="N170">
        <v>1600</v>
      </c>
      <c r="O170">
        <v>1800</v>
      </c>
      <c r="P170">
        <v>1600</v>
      </c>
      <c r="Q170">
        <v>1800</v>
      </c>
      <c r="R170">
        <v>1600</v>
      </c>
      <c r="S170">
        <v>1800</v>
      </c>
      <c r="W170" t="str">
        <f t="shared" si="232"/>
        <v/>
      </c>
      <c r="X170" t="str">
        <f t="shared" si="233"/>
        <v/>
      </c>
      <c r="Y170" t="str">
        <f t="shared" si="234"/>
        <v/>
      </c>
      <c r="Z170" t="str">
        <f t="shared" si="235"/>
        <v/>
      </c>
      <c r="AA170">
        <f t="shared" si="236"/>
        <v>16</v>
      </c>
      <c r="AB170">
        <f t="shared" si="237"/>
        <v>18</v>
      </c>
      <c r="AC170">
        <f t="shared" si="238"/>
        <v>16</v>
      </c>
      <c r="AD170">
        <f t="shared" si="239"/>
        <v>18</v>
      </c>
      <c r="AE170">
        <f t="shared" si="230"/>
        <v>16</v>
      </c>
      <c r="AF170">
        <f t="shared" si="231"/>
        <v>18</v>
      </c>
      <c r="AG170">
        <f t="shared" si="240"/>
        <v>16</v>
      </c>
      <c r="AH170">
        <f t="shared" si="241"/>
        <v>18</v>
      </c>
      <c r="AI170" t="str">
        <f t="shared" si="242"/>
        <v/>
      </c>
      <c r="AJ170" t="str">
        <f t="shared" si="243"/>
        <v/>
      </c>
      <c r="AK170" t="str">
        <f t="shared" si="222"/>
        <v/>
      </c>
      <c r="AL170" t="str">
        <f t="shared" si="223"/>
        <v/>
      </c>
      <c r="AM170" t="str">
        <f t="shared" si="224"/>
        <v>4pm-6pm</v>
      </c>
      <c r="AN170" t="str">
        <f t="shared" si="225"/>
        <v>4pm-6pm</v>
      </c>
      <c r="AO170" t="str">
        <f t="shared" si="226"/>
        <v>4pm-6pm</v>
      </c>
      <c r="AP170" t="str">
        <f t="shared" si="227"/>
        <v>4pm-6pm</v>
      </c>
      <c r="AQ170" t="str">
        <f t="shared" si="228"/>
        <v/>
      </c>
      <c r="AR170" s="12" t="s">
        <v>630</v>
      </c>
      <c r="AU170" t="s">
        <v>299</v>
      </c>
      <c r="AV170" t="b">
        <v>0</v>
      </c>
      <c r="AW170" t="b">
        <v>0</v>
      </c>
      <c r="AX170" s="4" t="str">
        <f t="shared" si="244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70" t="str">
        <f t="shared" si="245"/>
        <v/>
      </c>
      <c r="AZ170" t="str">
        <f t="shared" si="246"/>
        <v/>
      </c>
      <c r="BA170" t="str">
        <f t="shared" si="247"/>
        <v>&lt;img src=@img/easy.png@&gt;</v>
      </c>
      <c r="BB170" t="str">
        <f t="shared" si="248"/>
        <v/>
      </c>
      <c r="BC170" t="str">
        <f t="shared" si="249"/>
        <v/>
      </c>
      <c r="BD170" t="str">
        <f t="shared" si="250"/>
        <v>&lt;img src=@img/easy.png@&gt;</v>
      </c>
      <c r="BE170" t="str">
        <f t="shared" si="251"/>
        <v>easy  midtown</v>
      </c>
      <c r="BF170" t="str">
        <f t="shared" si="252"/>
        <v>Midtown</v>
      </c>
      <c r="BG170">
        <v>40.562080000000002</v>
      </c>
      <c r="BH170">
        <v>-105.03864</v>
      </c>
      <c r="BI170" t="str">
        <f t="shared" si="253"/>
        <v>[40.56208,-105.03864],</v>
      </c>
    </row>
    <row r="171" spans="2:64" ht="21" customHeight="1" x14ac:dyDescent="0.25">
      <c r="B171" t="s">
        <v>173</v>
      </c>
      <c r="C171" t="s">
        <v>426</v>
      </c>
      <c r="D171" t="s">
        <v>174</v>
      </c>
      <c r="E171" t="s">
        <v>35</v>
      </c>
      <c r="G171" t="s">
        <v>175</v>
      </c>
      <c r="J171">
        <v>1500</v>
      </c>
      <c r="K171">
        <v>1800</v>
      </c>
      <c r="L171">
        <v>1500</v>
      </c>
      <c r="M171">
        <v>1800</v>
      </c>
      <c r="N171">
        <v>1500</v>
      </c>
      <c r="O171">
        <v>1800</v>
      </c>
      <c r="P171">
        <v>1500</v>
      </c>
      <c r="Q171">
        <v>1800</v>
      </c>
      <c r="R171">
        <v>1500</v>
      </c>
      <c r="S171">
        <v>1800</v>
      </c>
      <c r="V171" t="s">
        <v>504</v>
      </c>
      <c r="W171" t="str">
        <f t="shared" si="232"/>
        <v/>
      </c>
      <c r="X171" t="str">
        <f t="shared" si="233"/>
        <v/>
      </c>
      <c r="Y171">
        <f t="shared" si="234"/>
        <v>15</v>
      </c>
      <c r="Z171">
        <f t="shared" si="235"/>
        <v>18</v>
      </c>
      <c r="AA171">
        <f t="shared" si="236"/>
        <v>15</v>
      </c>
      <c r="AB171">
        <f t="shared" si="237"/>
        <v>18</v>
      </c>
      <c r="AC171">
        <f t="shared" si="238"/>
        <v>15</v>
      </c>
      <c r="AD171">
        <f t="shared" si="239"/>
        <v>18</v>
      </c>
      <c r="AE171">
        <f t="shared" si="230"/>
        <v>15</v>
      </c>
      <c r="AF171">
        <f t="shared" si="231"/>
        <v>18</v>
      </c>
      <c r="AG171">
        <f t="shared" si="240"/>
        <v>15</v>
      </c>
      <c r="AH171">
        <f t="shared" si="241"/>
        <v>18</v>
      </c>
      <c r="AI171" t="str">
        <f t="shared" si="242"/>
        <v/>
      </c>
      <c r="AJ171" t="str">
        <f t="shared" si="243"/>
        <v/>
      </c>
      <c r="AK171" t="str">
        <f t="shared" si="222"/>
        <v/>
      </c>
      <c r="AL171" t="str">
        <f t="shared" si="223"/>
        <v>3pm-6pm</v>
      </c>
      <c r="AM171" t="str">
        <f t="shared" si="224"/>
        <v>3pm-6pm</v>
      </c>
      <c r="AN171" t="str">
        <f t="shared" si="225"/>
        <v>3pm-6pm</v>
      </c>
      <c r="AO171" t="str">
        <f t="shared" si="226"/>
        <v>3pm-6pm</v>
      </c>
      <c r="AP171" t="str">
        <f t="shared" si="227"/>
        <v>3pm-6pm</v>
      </c>
      <c r="AQ171" t="str">
        <f t="shared" si="228"/>
        <v/>
      </c>
      <c r="AR171" s="6" t="s">
        <v>254</v>
      </c>
      <c r="AU171" t="s">
        <v>298</v>
      </c>
      <c r="AV171" s="3" t="s">
        <v>306</v>
      </c>
      <c r="AW171" s="3" t="s">
        <v>306</v>
      </c>
      <c r="AX171" s="4" t="str">
        <f t="shared" si="244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1" t="str">
        <f t="shared" si="245"/>
        <v/>
      </c>
      <c r="AZ171" t="str">
        <f t="shared" si="246"/>
        <v/>
      </c>
      <c r="BA171" t="str">
        <f t="shared" si="247"/>
        <v>&lt;img src=@img/hard.png@&gt;</v>
      </c>
      <c r="BB171" t="str">
        <f t="shared" si="248"/>
        <v>&lt;img src=@img/drinkicon.png@&gt;</v>
      </c>
      <c r="BC171" t="str">
        <f t="shared" si="249"/>
        <v>&lt;img src=@img/foodicon.png@&gt;</v>
      </c>
      <c r="BD171" t="str">
        <f t="shared" si="250"/>
        <v>&lt;img src=@img/hard.png@&gt;&lt;img src=@img/drinkicon.png@&gt;&lt;img src=@img/foodicon.png@&gt;</v>
      </c>
      <c r="BE171" t="str">
        <f t="shared" si="251"/>
        <v>drink food hard high old</v>
      </c>
      <c r="BF171" t="str">
        <f t="shared" si="252"/>
        <v>Old Town</v>
      </c>
      <c r="BG171">
        <v>40.587240999999999</v>
      </c>
      <c r="BH171">
        <v>-105.076707</v>
      </c>
      <c r="BI171" t="str">
        <f t="shared" si="253"/>
        <v>[40.587241,-105.076707],</v>
      </c>
      <c r="BK171" t="str">
        <f>IF(BJ171&gt;0,"&lt;img src=@img/kidicon.png@&gt;","")</f>
        <v/>
      </c>
    </row>
    <row r="172" spans="2:64" ht="21" customHeight="1" x14ac:dyDescent="0.25">
      <c r="B172" t="s">
        <v>571</v>
      </c>
      <c r="C172" t="s">
        <v>426</v>
      </c>
      <c r="D172" t="s">
        <v>560</v>
      </c>
      <c r="E172" t="s">
        <v>431</v>
      </c>
      <c r="G172" t="s">
        <v>572</v>
      </c>
      <c r="W172" t="str">
        <f t="shared" si="232"/>
        <v/>
      </c>
      <c r="X172" t="str">
        <f t="shared" si="233"/>
        <v/>
      </c>
      <c r="Y172" t="str">
        <f t="shared" si="234"/>
        <v/>
      </c>
      <c r="Z172" t="str">
        <f t="shared" si="235"/>
        <v/>
      </c>
      <c r="AA172" t="str">
        <f t="shared" si="236"/>
        <v/>
      </c>
      <c r="AB172" t="str">
        <f t="shared" si="237"/>
        <v/>
      </c>
      <c r="AC172" t="str">
        <f t="shared" si="238"/>
        <v/>
      </c>
      <c r="AD172" t="str">
        <f t="shared" si="239"/>
        <v/>
      </c>
      <c r="AE172" t="str">
        <f t="shared" si="230"/>
        <v/>
      </c>
      <c r="AF172" t="str">
        <f t="shared" si="231"/>
        <v/>
      </c>
      <c r="AG172" t="str">
        <f t="shared" si="240"/>
        <v/>
      </c>
      <c r="AH172" t="str">
        <f t="shared" si="241"/>
        <v/>
      </c>
      <c r="AI172" t="str">
        <f t="shared" si="242"/>
        <v/>
      </c>
      <c r="AJ172" t="str">
        <f t="shared" si="243"/>
        <v/>
      </c>
      <c r="AK172" t="str">
        <f t="shared" si="222"/>
        <v/>
      </c>
      <c r="AL172" t="str">
        <f t="shared" si="223"/>
        <v/>
      </c>
      <c r="AM172" t="str">
        <f t="shared" si="224"/>
        <v/>
      </c>
      <c r="AN172" t="str">
        <f t="shared" si="225"/>
        <v/>
      </c>
      <c r="AO172" t="str">
        <f t="shared" si="226"/>
        <v/>
      </c>
      <c r="AP172" t="str">
        <f t="shared" si="227"/>
        <v/>
      </c>
      <c r="AQ172" t="str">
        <f t="shared" si="228"/>
        <v/>
      </c>
      <c r="AR172" s="2" t="s">
        <v>573</v>
      </c>
      <c r="AS172" t="s">
        <v>295</v>
      </c>
      <c r="AU172" s="3" t="s">
        <v>28</v>
      </c>
      <c r="AV172" s="3" t="s">
        <v>307</v>
      </c>
      <c r="AW172" s="3" t="s">
        <v>307</v>
      </c>
      <c r="AX172" s="4" t="str">
        <f t="shared" si="244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2" t="str">
        <f t="shared" si="245"/>
        <v>&lt;img src=@img/outdoor.png@&gt;</v>
      </c>
      <c r="AZ172" t="str">
        <f t="shared" si="246"/>
        <v/>
      </c>
      <c r="BA172" t="str">
        <f t="shared" si="247"/>
        <v>&lt;img src=@img/medium.png@&gt;</v>
      </c>
      <c r="BB172" t="str">
        <f t="shared" si="248"/>
        <v/>
      </c>
      <c r="BC172" t="str">
        <f t="shared" si="249"/>
        <v/>
      </c>
      <c r="BD172" t="str">
        <f t="shared" si="250"/>
        <v>&lt;img src=@img/outdoor.png@&gt;&lt;img src=@img/medium.png@&gt;</v>
      </c>
      <c r="BE172" t="str">
        <f t="shared" si="251"/>
        <v>outdoor medium med old</v>
      </c>
      <c r="BF172" t="str">
        <f t="shared" si="252"/>
        <v>Old Town</v>
      </c>
      <c r="BG172">
        <v>40.57891</v>
      </c>
      <c r="BH172">
        <v>-105.07843</v>
      </c>
      <c r="BI172" t="str">
        <f t="shared" si="253"/>
        <v>[40.57891,-105.07843],</v>
      </c>
    </row>
    <row r="173" spans="2:64" ht="21" customHeight="1" x14ac:dyDescent="0.25">
      <c r="B173" t="s">
        <v>754</v>
      </c>
      <c r="C173" t="s">
        <v>426</v>
      </c>
      <c r="E173" t="s">
        <v>431</v>
      </c>
      <c r="G173" s="7" t="s">
        <v>767</v>
      </c>
      <c r="W173" t="str">
        <f t="shared" si="232"/>
        <v/>
      </c>
      <c r="X173" t="str">
        <f t="shared" si="233"/>
        <v/>
      </c>
      <c r="Y173" t="str">
        <f t="shared" si="234"/>
        <v/>
      </c>
      <c r="Z173" t="str">
        <f t="shared" si="235"/>
        <v/>
      </c>
      <c r="AA173" t="str">
        <f t="shared" si="236"/>
        <v/>
      </c>
      <c r="AB173" t="str">
        <f t="shared" si="237"/>
        <v/>
      </c>
      <c r="AC173" t="str">
        <f t="shared" si="238"/>
        <v/>
      </c>
      <c r="AD173" t="str">
        <f t="shared" si="239"/>
        <v/>
      </c>
      <c r="AG173" t="str">
        <f t="shared" si="240"/>
        <v/>
      </c>
      <c r="AH173" t="str">
        <f t="shared" si="241"/>
        <v/>
      </c>
      <c r="AI173" t="str">
        <f t="shared" si="242"/>
        <v/>
      </c>
      <c r="AJ173" t="str">
        <f t="shared" si="243"/>
        <v/>
      </c>
      <c r="AK173" t="str">
        <f t="shared" si="222"/>
        <v/>
      </c>
      <c r="AL173" t="str">
        <f t="shared" si="223"/>
        <v/>
      </c>
      <c r="AM173" t="str">
        <f t="shared" si="224"/>
        <v/>
      </c>
      <c r="AN173" t="str">
        <f t="shared" si="225"/>
        <v/>
      </c>
      <c r="AO173" t="str">
        <f t="shared" si="226"/>
        <v/>
      </c>
      <c r="AP173" t="str">
        <f t="shared" si="227"/>
        <v/>
      </c>
      <c r="AQ173" t="str">
        <f t="shared" si="228"/>
        <v/>
      </c>
      <c r="AR173" t="s">
        <v>768</v>
      </c>
      <c r="AU173" t="s">
        <v>298</v>
      </c>
      <c r="AV173" t="b">
        <v>0</v>
      </c>
      <c r="AW173" t="b">
        <v>0</v>
      </c>
      <c r="AX173" s="4" t="str">
        <f t="shared" si="244"/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3" t="str">
        <f t="shared" si="245"/>
        <v/>
      </c>
      <c r="AZ173" t="str">
        <f t="shared" si="246"/>
        <v/>
      </c>
      <c r="BA173" t="str">
        <f t="shared" si="247"/>
        <v>&lt;img src=@img/hard.png@&gt;</v>
      </c>
      <c r="BB173" t="str">
        <f t="shared" si="248"/>
        <v/>
      </c>
      <c r="BC173" t="str">
        <f t="shared" si="249"/>
        <v/>
      </c>
      <c r="BD173" t="str">
        <f t="shared" si="250"/>
        <v>&lt;img src=@img/hard.png@&gt;</v>
      </c>
      <c r="BE173" t="str">
        <f t="shared" si="251"/>
        <v>hard med old</v>
      </c>
      <c r="BF173" t="str">
        <f t="shared" si="252"/>
        <v>Old Town</v>
      </c>
      <c r="BG173">
        <v>40.586450999999997</v>
      </c>
      <c r="BH173">
        <v>-105.078568</v>
      </c>
      <c r="BI173" t="str">
        <f t="shared" si="253"/>
        <v>[40.586451,-105.078568],</v>
      </c>
    </row>
    <row r="174" spans="2:64" ht="21" customHeight="1" x14ac:dyDescent="0.25">
      <c r="B174" t="s">
        <v>699</v>
      </c>
      <c r="C174" t="s">
        <v>426</v>
      </c>
      <c r="D174" t="s">
        <v>555</v>
      </c>
      <c r="E174" t="s">
        <v>35</v>
      </c>
      <c r="G174" s="7" t="s">
        <v>556</v>
      </c>
      <c r="J174">
        <v>1100</v>
      </c>
      <c r="K174">
        <v>1700</v>
      </c>
      <c r="L174">
        <v>1600</v>
      </c>
      <c r="M174">
        <v>1800</v>
      </c>
      <c r="N174">
        <v>1600</v>
      </c>
      <c r="O174">
        <v>1800</v>
      </c>
      <c r="P174">
        <v>1600</v>
      </c>
      <c r="Q174">
        <v>1800</v>
      </c>
      <c r="R174">
        <v>1600</v>
      </c>
      <c r="S174">
        <v>1800</v>
      </c>
      <c r="T174">
        <v>1100</v>
      </c>
      <c r="U174">
        <v>1700</v>
      </c>
      <c r="V174" t="s">
        <v>557</v>
      </c>
      <c r="W174" t="str">
        <f t="shared" si="232"/>
        <v/>
      </c>
      <c r="X174" t="str">
        <f t="shared" si="233"/>
        <v/>
      </c>
      <c r="Y174">
        <f t="shared" si="234"/>
        <v>11</v>
      </c>
      <c r="Z174">
        <f t="shared" si="235"/>
        <v>17</v>
      </c>
      <c r="AA174">
        <f t="shared" si="236"/>
        <v>16</v>
      </c>
      <c r="AB174">
        <f t="shared" si="237"/>
        <v>18</v>
      </c>
      <c r="AC174">
        <f t="shared" si="238"/>
        <v>16</v>
      </c>
      <c r="AD174">
        <f t="shared" si="239"/>
        <v>18</v>
      </c>
      <c r="AE174">
        <f t="shared" ref="AE174:AE185" si="254">IF(P174&gt;0,P174/100,"")</f>
        <v>16</v>
      </c>
      <c r="AF174">
        <f t="shared" ref="AF174:AF185" si="255">IF(Q174&gt;0,Q174/100,"")</f>
        <v>18</v>
      </c>
      <c r="AG174">
        <f t="shared" si="240"/>
        <v>16</v>
      </c>
      <c r="AH174">
        <f t="shared" si="241"/>
        <v>18</v>
      </c>
      <c r="AI174">
        <f t="shared" si="242"/>
        <v>11</v>
      </c>
      <c r="AJ174">
        <f t="shared" si="243"/>
        <v>17</v>
      </c>
      <c r="AK174" t="str">
        <f t="shared" si="222"/>
        <v/>
      </c>
      <c r="AL174" t="str">
        <f t="shared" si="223"/>
        <v>11am-5pm</v>
      </c>
      <c r="AM174" t="str">
        <f t="shared" si="224"/>
        <v>4pm-6pm</v>
      </c>
      <c r="AN174" t="str">
        <f t="shared" si="225"/>
        <v>4pm-6pm</v>
      </c>
      <c r="AO174" t="str">
        <f t="shared" si="226"/>
        <v>4pm-6pm</v>
      </c>
      <c r="AP174" t="str">
        <f t="shared" si="227"/>
        <v>4pm-6pm</v>
      </c>
      <c r="AQ174" t="str">
        <f t="shared" si="228"/>
        <v>11am-5pm</v>
      </c>
      <c r="AR174" s="2" t="s">
        <v>558</v>
      </c>
      <c r="AU174" t="s">
        <v>298</v>
      </c>
      <c r="AV174" s="3" t="s">
        <v>306</v>
      </c>
      <c r="AW174" s="3" t="s">
        <v>306</v>
      </c>
      <c r="AX174" s="4" t="str">
        <f t="shared" si="244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4" t="str">
        <f t="shared" si="245"/>
        <v/>
      </c>
      <c r="AZ174" t="str">
        <f t="shared" si="246"/>
        <v/>
      </c>
      <c r="BA174" t="str">
        <f t="shared" si="247"/>
        <v>&lt;img src=@img/hard.png@&gt;</v>
      </c>
      <c r="BB174" t="str">
        <f t="shared" si="248"/>
        <v>&lt;img src=@img/drinkicon.png@&gt;</v>
      </c>
      <c r="BC174" t="str">
        <f t="shared" si="249"/>
        <v>&lt;img src=@img/foodicon.png@&gt;</v>
      </c>
      <c r="BD174" t="str">
        <f t="shared" si="250"/>
        <v>&lt;img src=@img/hard.png@&gt;&lt;img src=@img/drinkicon.png@&gt;&lt;img src=@img/foodicon.png@&gt;</v>
      </c>
      <c r="BE174" t="str">
        <f t="shared" si="251"/>
        <v>drink food hard high old</v>
      </c>
      <c r="BF174" t="str">
        <f t="shared" si="252"/>
        <v>Old Town</v>
      </c>
      <c r="BG174">
        <v>40.588149999999999</v>
      </c>
      <c r="BH174">
        <v>-105.07761000000001</v>
      </c>
      <c r="BI174" t="str">
        <f t="shared" si="253"/>
        <v>[40.58815,-105.07761],</v>
      </c>
    </row>
    <row r="175" spans="2:64" ht="21" customHeight="1" x14ac:dyDescent="0.25">
      <c r="B175" t="s">
        <v>631</v>
      </c>
      <c r="C175" t="s">
        <v>426</v>
      </c>
      <c r="G175" s="7" t="s">
        <v>632</v>
      </c>
      <c r="W175" t="str">
        <f t="shared" si="232"/>
        <v/>
      </c>
      <c r="X175" t="str">
        <f t="shared" si="233"/>
        <v/>
      </c>
      <c r="Y175" t="str">
        <f t="shared" si="234"/>
        <v/>
      </c>
      <c r="Z175" t="str">
        <f t="shared" si="235"/>
        <v/>
      </c>
      <c r="AA175" t="str">
        <f t="shared" si="236"/>
        <v/>
      </c>
      <c r="AB175" t="str">
        <f t="shared" si="237"/>
        <v/>
      </c>
      <c r="AC175" t="str">
        <f t="shared" si="238"/>
        <v/>
      </c>
      <c r="AD175" t="str">
        <f t="shared" si="239"/>
        <v/>
      </c>
      <c r="AE175" t="str">
        <f t="shared" si="254"/>
        <v/>
      </c>
      <c r="AF175" t="str">
        <f t="shared" si="255"/>
        <v/>
      </c>
      <c r="AG175" t="str">
        <f t="shared" si="240"/>
        <v/>
      </c>
      <c r="AH175" t="str">
        <f t="shared" si="241"/>
        <v/>
      </c>
      <c r="AI175" t="str">
        <f t="shared" si="242"/>
        <v/>
      </c>
      <c r="AJ175" t="str">
        <f t="shared" si="243"/>
        <v/>
      </c>
      <c r="AK175" t="str">
        <f t="shared" si="222"/>
        <v/>
      </c>
      <c r="AL175" t="str">
        <f t="shared" si="223"/>
        <v/>
      </c>
      <c r="AM175" t="str">
        <f t="shared" si="224"/>
        <v/>
      </c>
      <c r="AN175" t="str">
        <f t="shared" si="225"/>
        <v/>
      </c>
      <c r="AO175" t="str">
        <f t="shared" si="226"/>
        <v/>
      </c>
      <c r="AP175" t="str">
        <f t="shared" si="227"/>
        <v/>
      </c>
      <c r="AQ175" t="str">
        <f t="shared" si="228"/>
        <v/>
      </c>
      <c r="AR175" s="12" t="s">
        <v>633</v>
      </c>
      <c r="AU175" t="s">
        <v>298</v>
      </c>
      <c r="AV175" t="b">
        <v>0</v>
      </c>
      <c r="AW175" t="b">
        <v>0</v>
      </c>
      <c r="AX175" s="4" t="str">
        <f t="shared" si="244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5" t="str">
        <f t="shared" si="245"/>
        <v/>
      </c>
      <c r="AZ175" t="str">
        <f t="shared" si="246"/>
        <v/>
      </c>
      <c r="BA175" t="str">
        <f t="shared" si="247"/>
        <v>&lt;img src=@img/hard.png@&gt;</v>
      </c>
      <c r="BB175" t="str">
        <f t="shared" si="248"/>
        <v/>
      </c>
      <c r="BC175" t="str">
        <f t="shared" si="249"/>
        <v/>
      </c>
      <c r="BD175" t="str">
        <f t="shared" si="250"/>
        <v>&lt;img src=@img/hard.png@&gt;</v>
      </c>
      <c r="BE175" t="str">
        <f t="shared" si="251"/>
        <v>hard  old</v>
      </c>
      <c r="BF175" t="str">
        <f t="shared" si="252"/>
        <v>Old Town</v>
      </c>
      <c r="BG175">
        <v>40.588990000000003</v>
      </c>
      <c r="BH175">
        <v>-105.07637</v>
      </c>
      <c r="BI175" t="str">
        <f t="shared" si="253"/>
        <v>[40.58899,-105.07637],</v>
      </c>
    </row>
    <row r="176" spans="2:64" ht="21" customHeight="1" x14ac:dyDescent="0.25">
      <c r="B176" t="s">
        <v>564</v>
      </c>
      <c r="C176" t="s">
        <v>426</v>
      </c>
      <c r="D176" t="s">
        <v>565</v>
      </c>
      <c r="E176" t="s">
        <v>35</v>
      </c>
      <c r="G176" s="7" t="s">
        <v>566</v>
      </c>
      <c r="W176" t="str">
        <f t="shared" si="232"/>
        <v/>
      </c>
      <c r="X176" t="str">
        <f t="shared" si="233"/>
        <v/>
      </c>
      <c r="Y176" t="str">
        <f t="shared" si="234"/>
        <v/>
      </c>
      <c r="Z176" t="str">
        <f t="shared" si="235"/>
        <v/>
      </c>
      <c r="AA176" t="str">
        <f t="shared" si="236"/>
        <v/>
      </c>
      <c r="AB176" t="str">
        <f t="shared" si="237"/>
        <v/>
      </c>
      <c r="AC176" t="str">
        <f t="shared" si="238"/>
        <v/>
      </c>
      <c r="AD176" t="str">
        <f t="shared" si="239"/>
        <v/>
      </c>
      <c r="AE176" t="str">
        <f t="shared" si="254"/>
        <v/>
      </c>
      <c r="AF176" t="str">
        <f t="shared" si="255"/>
        <v/>
      </c>
      <c r="AG176" t="str">
        <f t="shared" si="240"/>
        <v/>
      </c>
      <c r="AH176" t="str">
        <f t="shared" si="241"/>
        <v/>
      </c>
      <c r="AI176" t="str">
        <f t="shared" si="242"/>
        <v/>
      </c>
      <c r="AJ176" t="str">
        <f t="shared" si="243"/>
        <v/>
      </c>
      <c r="AK176" t="str">
        <f t="shared" si="222"/>
        <v/>
      </c>
      <c r="AL176" t="str">
        <f t="shared" si="223"/>
        <v/>
      </c>
      <c r="AM176" t="str">
        <f t="shared" si="224"/>
        <v/>
      </c>
      <c r="AN176" t="str">
        <f t="shared" si="225"/>
        <v/>
      </c>
      <c r="AO176" t="str">
        <f t="shared" si="226"/>
        <v/>
      </c>
      <c r="AP176" t="str">
        <f t="shared" si="227"/>
        <v/>
      </c>
      <c r="AQ176" t="str">
        <f t="shared" si="228"/>
        <v/>
      </c>
      <c r="AR176" s="12" t="s">
        <v>567</v>
      </c>
      <c r="AU176" t="s">
        <v>298</v>
      </c>
      <c r="AV176" s="3" t="s">
        <v>307</v>
      </c>
      <c r="AW176" s="3" t="s">
        <v>307</v>
      </c>
      <c r="AX176" s="4" t="str">
        <f t="shared" si="244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6" t="str">
        <f t="shared" si="245"/>
        <v/>
      </c>
      <c r="AZ176" t="str">
        <f t="shared" si="246"/>
        <v/>
      </c>
      <c r="BA176" t="str">
        <f t="shared" si="247"/>
        <v>&lt;img src=@img/hard.png@&gt;</v>
      </c>
      <c r="BB176" t="str">
        <f t="shared" si="248"/>
        <v/>
      </c>
      <c r="BC176" t="str">
        <f t="shared" si="249"/>
        <v/>
      </c>
      <c r="BD176" t="str">
        <f t="shared" si="250"/>
        <v>&lt;img src=@img/hard.png@&gt;</v>
      </c>
      <c r="BE176" t="str">
        <f t="shared" si="251"/>
        <v>hard high old</v>
      </c>
      <c r="BF176" t="str">
        <f t="shared" si="252"/>
        <v>Old Town</v>
      </c>
      <c r="BG176">
        <v>40.584870000000002</v>
      </c>
      <c r="BH176">
        <v>-105.0765</v>
      </c>
      <c r="BI176" t="str">
        <f t="shared" si="253"/>
        <v>[40.58487,-105.0765],</v>
      </c>
    </row>
    <row r="177" spans="2:64" ht="21" customHeight="1" x14ac:dyDescent="0.25">
      <c r="B177" t="s">
        <v>634</v>
      </c>
      <c r="C177" t="s">
        <v>426</v>
      </c>
      <c r="G177" s="7" t="s">
        <v>635</v>
      </c>
      <c r="W177" t="str">
        <f t="shared" si="232"/>
        <v/>
      </c>
      <c r="X177" t="str">
        <f t="shared" si="233"/>
        <v/>
      </c>
      <c r="Y177" t="str">
        <f t="shared" si="234"/>
        <v/>
      </c>
      <c r="Z177" t="str">
        <f t="shared" si="235"/>
        <v/>
      </c>
      <c r="AA177" t="str">
        <f t="shared" si="236"/>
        <v/>
      </c>
      <c r="AB177" t="str">
        <f t="shared" si="237"/>
        <v/>
      </c>
      <c r="AC177" t="str">
        <f t="shared" si="238"/>
        <v/>
      </c>
      <c r="AD177" t="str">
        <f t="shared" si="239"/>
        <v/>
      </c>
      <c r="AE177" t="str">
        <f t="shared" si="254"/>
        <v/>
      </c>
      <c r="AF177" t="str">
        <f t="shared" si="255"/>
        <v/>
      </c>
      <c r="AG177" t="str">
        <f t="shared" si="240"/>
        <v/>
      </c>
      <c r="AH177" t="str">
        <f t="shared" si="241"/>
        <v/>
      </c>
      <c r="AI177" t="str">
        <f t="shared" si="242"/>
        <v/>
      </c>
      <c r="AJ177" t="str">
        <f t="shared" si="243"/>
        <v/>
      </c>
      <c r="AK177" t="str">
        <f t="shared" si="222"/>
        <v/>
      </c>
      <c r="AL177" t="str">
        <f t="shared" si="223"/>
        <v/>
      </c>
      <c r="AM177" t="str">
        <f t="shared" si="224"/>
        <v/>
      </c>
      <c r="AN177" t="str">
        <f t="shared" si="225"/>
        <v/>
      </c>
      <c r="AO177" t="str">
        <f t="shared" si="226"/>
        <v/>
      </c>
      <c r="AP177" t="str">
        <f t="shared" si="227"/>
        <v/>
      </c>
      <c r="AQ177" t="str">
        <f t="shared" si="228"/>
        <v/>
      </c>
      <c r="AR177" t="s">
        <v>634</v>
      </c>
      <c r="AS177" t="s">
        <v>295</v>
      </c>
      <c r="AU177" t="s">
        <v>298</v>
      </c>
      <c r="AV177" t="b">
        <v>0</v>
      </c>
      <c r="AW177" t="b">
        <v>0</v>
      </c>
      <c r="AX177" s="4" t="str">
        <f t="shared" si="244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7" t="str">
        <f t="shared" si="245"/>
        <v>&lt;img src=@img/outdoor.png@&gt;</v>
      </c>
      <c r="AZ177" t="str">
        <f t="shared" si="246"/>
        <v/>
      </c>
      <c r="BA177" t="str">
        <f t="shared" si="247"/>
        <v>&lt;img src=@img/hard.png@&gt;</v>
      </c>
      <c r="BB177" t="str">
        <f t="shared" si="248"/>
        <v/>
      </c>
      <c r="BC177" t="str">
        <f t="shared" si="249"/>
        <v/>
      </c>
      <c r="BD177" t="str">
        <f t="shared" si="250"/>
        <v>&lt;img src=@img/outdoor.png@&gt;&lt;img src=@img/hard.png@&gt;</v>
      </c>
      <c r="BE177" t="str">
        <f t="shared" si="251"/>
        <v>outdoor hard  old</v>
      </c>
      <c r="BF177" t="str">
        <f t="shared" si="252"/>
        <v>Old Town</v>
      </c>
      <c r="BG177">
        <v>40.587580000000003</v>
      </c>
      <c r="BH177">
        <v>-105.07635999999999</v>
      </c>
      <c r="BI177" t="str">
        <f t="shared" si="253"/>
        <v>[40.58758,-105.07636],</v>
      </c>
    </row>
    <row r="178" spans="2:64" ht="21" customHeight="1" x14ac:dyDescent="0.25">
      <c r="B178" t="s">
        <v>453</v>
      </c>
      <c r="C178" t="s">
        <v>428</v>
      </c>
      <c r="E178" t="s">
        <v>54</v>
      </c>
      <c r="G178" t="s">
        <v>476</v>
      </c>
      <c r="W178" t="str">
        <f t="shared" si="232"/>
        <v/>
      </c>
      <c r="X178" t="str">
        <f t="shared" si="233"/>
        <v/>
      </c>
      <c r="Y178" t="str">
        <f t="shared" si="234"/>
        <v/>
      </c>
      <c r="Z178" t="str">
        <f t="shared" si="235"/>
        <v/>
      </c>
      <c r="AA178" t="str">
        <f t="shared" si="236"/>
        <v/>
      </c>
      <c r="AB178" t="str">
        <f t="shared" si="237"/>
        <v/>
      </c>
      <c r="AC178" t="str">
        <f t="shared" si="238"/>
        <v/>
      </c>
      <c r="AD178" t="str">
        <f t="shared" si="239"/>
        <v/>
      </c>
      <c r="AE178" t="str">
        <f t="shared" si="254"/>
        <v/>
      </c>
      <c r="AF178" t="str">
        <f t="shared" si="255"/>
        <v/>
      </c>
      <c r="AG178" t="str">
        <f t="shared" si="240"/>
        <v/>
      </c>
      <c r="AH178" t="str">
        <f t="shared" si="241"/>
        <v/>
      </c>
      <c r="AI178" t="str">
        <f t="shared" si="242"/>
        <v/>
      </c>
      <c r="AJ178" t="str">
        <f t="shared" si="243"/>
        <v/>
      </c>
      <c r="AK178" t="str">
        <f t="shared" si="222"/>
        <v/>
      </c>
      <c r="AL178" t="str">
        <f t="shared" si="223"/>
        <v/>
      </c>
      <c r="AM178" t="str">
        <f t="shared" si="224"/>
        <v/>
      </c>
      <c r="AN178" t="str">
        <f t="shared" si="225"/>
        <v/>
      </c>
      <c r="AO178" t="str">
        <f t="shared" si="226"/>
        <v/>
      </c>
      <c r="AP178" t="str">
        <f t="shared" si="227"/>
        <v/>
      </c>
      <c r="AQ178" t="str">
        <f t="shared" si="228"/>
        <v/>
      </c>
      <c r="AU178" t="s">
        <v>299</v>
      </c>
      <c r="AV178" t="b">
        <v>0</v>
      </c>
      <c r="AW178" t="b">
        <v>0</v>
      </c>
      <c r="AX178" s="4" t="str">
        <f t="shared" si="244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8" t="str">
        <f t="shared" si="245"/>
        <v/>
      </c>
      <c r="AZ178" t="str">
        <f t="shared" si="246"/>
        <v/>
      </c>
      <c r="BA178" t="str">
        <f t="shared" si="247"/>
        <v>&lt;img src=@img/easy.png@&gt;</v>
      </c>
      <c r="BB178" t="str">
        <f t="shared" si="248"/>
        <v/>
      </c>
      <c r="BC178" t="str">
        <f t="shared" si="249"/>
        <v/>
      </c>
      <c r="BD178" t="str">
        <f t="shared" si="250"/>
        <v>&lt;img src=@img/easy.png@&gt;&lt;img src=@img/kidicon.png@&gt;</v>
      </c>
      <c r="BE178" t="str">
        <f t="shared" si="251"/>
        <v>easy low sfoco kid</v>
      </c>
      <c r="BF178" t="str">
        <f t="shared" si="252"/>
        <v>South Foco</v>
      </c>
      <c r="BG178">
        <v>40.522661999999997</v>
      </c>
      <c r="BH178">
        <v>-105.023278</v>
      </c>
      <c r="BI178" t="str">
        <f t="shared" si="253"/>
        <v>[40.522662,-105.023278],</v>
      </c>
      <c r="BJ178" t="b">
        <v>1</v>
      </c>
      <c r="BK178" t="str">
        <f>IF(BJ178&gt;0,"&lt;img src=@img/kidicon.png@&gt;","")</f>
        <v>&lt;img src=@img/kidicon.png@&gt;</v>
      </c>
      <c r="BL178" t="s">
        <v>477</v>
      </c>
    </row>
    <row r="179" spans="2:64" ht="21" customHeight="1" x14ac:dyDescent="0.25">
      <c r="B179" t="s">
        <v>220</v>
      </c>
      <c r="C179" t="s">
        <v>426</v>
      </c>
      <c r="D179" t="s">
        <v>221</v>
      </c>
      <c r="E179" t="s">
        <v>431</v>
      </c>
      <c r="G179" t="s">
        <v>222</v>
      </c>
      <c r="H179">
        <v>930</v>
      </c>
      <c r="I179">
        <v>2400</v>
      </c>
      <c r="J179">
        <v>1030</v>
      </c>
      <c r="K179">
        <v>1900</v>
      </c>
      <c r="L179">
        <v>1030</v>
      </c>
      <c r="M179">
        <v>1900</v>
      </c>
      <c r="N179">
        <v>1030</v>
      </c>
      <c r="O179">
        <v>1900</v>
      </c>
      <c r="P179">
        <v>1030</v>
      </c>
      <c r="Q179">
        <v>1900</v>
      </c>
      <c r="R179">
        <v>1030</v>
      </c>
      <c r="S179">
        <v>1900</v>
      </c>
      <c r="T179">
        <v>930</v>
      </c>
      <c r="U179">
        <v>1900</v>
      </c>
      <c r="V179" t="s">
        <v>505</v>
      </c>
      <c r="W179">
        <f t="shared" si="232"/>
        <v>9.3000000000000007</v>
      </c>
      <c r="X179">
        <f t="shared" si="233"/>
        <v>24</v>
      </c>
      <c r="Y179">
        <f t="shared" si="234"/>
        <v>10.3</v>
      </c>
      <c r="Z179">
        <f t="shared" si="235"/>
        <v>19</v>
      </c>
      <c r="AA179">
        <f t="shared" si="236"/>
        <v>10.3</v>
      </c>
      <c r="AB179">
        <f t="shared" si="237"/>
        <v>19</v>
      </c>
      <c r="AC179">
        <f t="shared" si="238"/>
        <v>10.3</v>
      </c>
      <c r="AD179">
        <f t="shared" si="239"/>
        <v>19</v>
      </c>
      <c r="AE179">
        <f t="shared" si="254"/>
        <v>10.3</v>
      </c>
      <c r="AF179">
        <f t="shared" si="255"/>
        <v>19</v>
      </c>
      <c r="AG179">
        <f t="shared" si="240"/>
        <v>10.3</v>
      </c>
      <c r="AH179">
        <f t="shared" si="241"/>
        <v>19</v>
      </c>
      <c r="AI179">
        <f t="shared" si="242"/>
        <v>9.3000000000000007</v>
      </c>
      <c r="AJ179">
        <f t="shared" si="243"/>
        <v>19</v>
      </c>
      <c r="AK179" t="str">
        <f t="shared" si="222"/>
        <v>9.3am-12am</v>
      </c>
      <c r="AL179" t="str">
        <f t="shared" si="223"/>
        <v>10.3am-7pm</v>
      </c>
      <c r="AM179" t="str">
        <f t="shared" si="224"/>
        <v>10.3am-7pm</v>
      </c>
      <c r="AN179" t="str">
        <f t="shared" si="225"/>
        <v>10.3am-7pm</v>
      </c>
      <c r="AO179" t="str">
        <f t="shared" si="226"/>
        <v>10.3am-7pm</v>
      </c>
      <c r="AP179" t="str">
        <f t="shared" si="227"/>
        <v>10.3am-7pm</v>
      </c>
      <c r="AQ179" t="str">
        <f t="shared" si="228"/>
        <v>9.3am-7pm</v>
      </c>
      <c r="AR179" s="8" t="s">
        <v>264</v>
      </c>
      <c r="AS179" t="s">
        <v>295</v>
      </c>
      <c r="AU179" t="s">
        <v>298</v>
      </c>
      <c r="AV179" s="3" t="s">
        <v>306</v>
      </c>
      <c r="AW179" s="3" t="s">
        <v>306</v>
      </c>
      <c r="AX179" s="4" t="str">
        <f t="shared" si="244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9" t="str">
        <f t="shared" si="245"/>
        <v>&lt;img src=@img/outdoor.png@&gt;</v>
      </c>
      <c r="AZ179" t="str">
        <f t="shared" si="246"/>
        <v/>
      </c>
      <c r="BA179" t="str">
        <f t="shared" si="247"/>
        <v>&lt;img src=@img/hard.png@&gt;</v>
      </c>
      <c r="BB179" t="str">
        <f t="shared" si="248"/>
        <v>&lt;img src=@img/drinkicon.png@&gt;</v>
      </c>
      <c r="BC179" t="str">
        <f t="shared" si="249"/>
        <v>&lt;img src=@img/foodicon.png@&gt;</v>
      </c>
      <c r="BD179" t="str">
        <f t="shared" si="250"/>
        <v>&lt;img src=@img/outdoor.png@&gt;&lt;img src=@img/hard.png@&gt;&lt;img src=@img/drinkicon.png@&gt;&lt;img src=@img/foodicon.png@&gt;</v>
      </c>
      <c r="BE179" t="str">
        <f t="shared" si="251"/>
        <v>outdoor drink food hard med old</v>
      </c>
      <c r="BF179" t="str">
        <f t="shared" si="252"/>
        <v>Old Town</v>
      </c>
      <c r="BG179">
        <v>40.584795999999997</v>
      </c>
      <c r="BH179">
        <v>-105.076611</v>
      </c>
      <c r="BI179" t="str">
        <f t="shared" si="253"/>
        <v>[40.584796,-105.076611],</v>
      </c>
      <c r="BK179" t="str">
        <f>IF(BJ179&gt;0,"&lt;img src=@img/kidicon.png@&gt;","")</f>
        <v/>
      </c>
    </row>
    <row r="180" spans="2:64" ht="21" customHeight="1" x14ac:dyDescent="0.25">
      <c r="B180" t="s">
        <v>380</v>
      </c>
      <c r="C180" t="s">
        <v>309</v>
      </c>
      <c r="D180" t="s">
        <v>382</v>
      </c>
      <c r="E180" t="s">
        <v>431</v>
      </c>
      <c r="G180" t="s">
        <v>391</v>
      </c>
      <c r="J180">
        <v>1500</v>
      </c>
      <c r="K180">
        <v>1900</v>
      </c>
      <c r="L180">
        <v>1500</v>
      </c>
      <c r="M180">
        <v>1900</v>
      </c>
      <c r="N180">
        <v>1500</v>
      </c>
      <c r="O180">
        <v>1900</v>
      </c>
      <c r="P180">
        <v>1500</v>
      </c>
      <c r="Q180">
        <v>1900</v>
      </c>
      <c r="R180">
        <v>1500</v>
      </c>
      <c r="S180">
        <v>1900</v>
      </c>
      <c r="V180" t="s">
        <v>506</v>
      </c>
      <c r="W180" t="str">
        <f t="shared" si="232"/>
        <v/>
      </c>
      <c r="X180" t="str">
        <f t="shared" si="233"/>
        <v/>
      </c>
      <c r="Y180">
        <f t="shared" si="234"/>
        <v>15</v>
      </c>
      <c r="Z180">
        <f t="shared" si="235"/>
        <v>19</v>
      </c>
      <c r="AA180">
        <f t="shared" si="236"/>
        <v>15</v>
      </c>
      <c r="AB180">
        <f t="shared" si="237"/>
        <v>19</v>
      </c>
      <c r="AC180">
        <f t="shared" si="238"/>
        <v>15</v>
      </c>
      <c r="AD180">
        <f t="shared" si="239"/>
        <v>19</v>
      </c>
      <c r="AE180">
        <f t="shared" si="254"/>
        <v>15</v>
      </c>
      <c r="AF180">
        <f t="shared" si="255"/>
        <v>19</v>
      </c>
      <c r="AG180">
        <f t="shared" si="240"/>
        <v>15</v>
      </c>
      <c r="AH180">
        <f t="shared" si="241"/>
        <v>19</v>
      </c>
      <c r="AI180" t="str">
        <f t="shared" si="242"/>
        <v/>
      </c>
      <c r="AJ180" t="str">
        <f t="shared" si="243"/>
        <v/>
      </c>
      <c r="AK180" t="str">
        <f t="shared" si="222"/>
        <v/>
      </c>
      <c r="AL180" t="str">
        <f t="shared" si="223"/>
        <v>3pm-7pm</v>
      </c>
      <c r="AM180" t="str">
        <f t="shared" si="224"/>
        <v>3pm-7pm</v>
      </c>
      <c r="AN180" t="str">
        <f t="shared" si="225"/>
        <v>3pm-7pm</v>
      </c>
      <c r="AO180" t="str">
        <f t="shared" si="226"/>
        <v>3pm-7pm</v>
      </c>
      <c r="AP180" t="str">
        <f t="shared" si="227"/>
        <v>3pm-7pm</v>
      </c>
      <c r="AQ180" t="str">
        <f t="shared" si="228"/>
        <v/>
      </c>
      <c r="AR180" t="s">
        <v>390</v>
      </c>
      <c r="AS180" t="s">
        <v>295</v>
      </c>
      <c r="AU180" t="s">
        <v>299</v>
      </c>
      <c r="AV180" s="3" t="s">
        <v>306</v>
      </c>
      <c r="AW180" s="3" t="s">
        <v>306</v>
      </c>
      <c r="AX180" s="4" t="str">
        <f t="shared" si="244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80" t="str">
        <f t="shared" si="245"/>
        <v>&lt;img src=@img/outdoor.png@&gt;</v>
      </c>
      <c r="AZ180" t="str">
        <f t="shared" si="246"/>
        <v/>
      </c>
      <c r="BA180" t="str">
        <f t="shared" si="247"/>
        <v>&lt;img src=@img/easy.png@&gt;</v>
      </c>
      <c r="BB180" t="str">
        <f t="shared" si="248"/>
        <v>&lt;img src=@img/drinkicon.png@&gt;</v>
      </c>
      <c r="BC180" t="str">
        <f t="shared" si="249"/>
        <v>&lt;img src=@img/foodicon.png@&gt;</v>
      </c>
      <c r="BD180" t="str">
        <f t="shared" si="250"/>
        <v>&lt;img src=@img/outdoor.png@&gt;&lt;img src=@img/easy.png@&gt;&lt;img src=@img/drinkicon.png@&gt;&lt;img src=@img/foodicon.png@&gt;</v>
      </c>
      <c r="BE180" t="str">
        <f t="shared" si="251"/>
        <v>outdoor drink food easy med midtown</v>
      </c>
      <c r="BF180" t="str">
        <f t="shared" si="252"/>
        <v>Midtown</v>
      </c>
      <c r="BG180">
        <v>40.542402000000003</v>
      </c>
      <c r="BH180">
        <v>-105.07652</v>
      </c>
      <c r="BI180" t="str">
        <f t="shared" si="253"/>
        <v>[40.542402,-105.07652],</v>
      </c>
      <c r="BK180" t="str">
        <f>IF(BJ180&gt;0,"&lt;img src=@img/kidicon.png@&gt;","")</f>
        <v/>
      </c>
    </row>
    <row r="181" spans="2:64" ht="21" customHeight="1" x14ac:dyDescent="0.25">
      <c r="B181" t="s">
        <v>223</v>
      </c>
      <c r="C181" t="s">
        <v>309</v>
      </c>
      <c r="D181" t="s">
        <v>53</v>
      </c>
      <c r="E181" t="s">
        <v>431</v>
      </c>
      <c r="G181" t="s">
        <v>224</v>
      </c>
      <c r="W181" t="str">
        <f t="shared" si="232"/>
        <v/>
      </c>
      <c r="X181" t="str">
        <f t="shared" si="233"/>
        <v/>
      </c>
      <c r="Y181" t="str">
        <f t="shared" si="234"/>
        <v/>
      </c>
      <c r="Z181" t="str">
        <f t="shared" si="235"/>
        <v/>
      </c>
      <c r="AA181" t="str">
        <f t="shared" si="236"/>
        <v/>
      </c>
      <c r="AB181" t="str">
        <f t="shared" si="237"/>
        <v/>
      </c>
      <c r="AC181" t="str">
        <f t="shared" si="238"/>
        <v/>
      </c>
      <c r="AD181" t="str">
        <f t="shared" si="239"/>
        <v/>
      </c>
      <c r="AE181" t="str">
        <f t="shared" si="254"/>
        <v/>
      </c>
      <c r="AF181" t="str">
        <f t="shared" si="255"/>
        <v/>
      </c>
      <c r="AG181" t="str">
        <f t="shared" si="240"/>
        <v/>
      </c>
      <c r="AH181" t="str">
        <f t="shared" si="241"/>
        <v/>
      </c>
      <c r="AI181" t="str">
        <f t="shared" si="242"/>
        <v/>
      </c>
      <c r="AJ181" t="str">
        <f t="shared" si="243"/>
        <v/>
      </c>
      <c r="AK181" t="str">
        <f t="shared" si="222"/>
        <v/>
      </c>
      <c r="AL181" t="str">
        <f t="shared" si="223"/>
        <v/>
      </c>
      <c r="AM181" t="str">
        <f t="shared" si="224"/>
        <v/>
      </c>
      <c r="AN181" t="str">
        <f t="shared" si="225"/>
        <v/>
      </c>
      <c r="AO181" t="str">
        <f t="shared" si="226"/>
        <v/>
      </c>
      <c r="AP181" t="str">
        <f t="shared" si="227"/>
        <v/>
      </c>
      <c r="AQ181" t="str">
        <f t="shared" si="228"/>
        <v/>
      </c>
      <c r="AR181" s="2" t="s">
        <v>356</v>
      </c>
      <c r="AU181" t="s">
        <v>299</v>
      </c>
      <c r="AV181" s="3" t="s">
        <v>307</v>
      </c>
      <c r="AW181" s="3" t="s">
        <v>307</v>
      </c>
      <c r="AX181" s="4" t="str">
        <f t="shared" si="244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1" t="str">
        <f t="shared" si="245"/>
        <v/>
      </c>
      <c r="AZ181" t="str">
        <f t="shared" si="246"/>
        <v/>
      </c>
      <c r="BA181" t="str">
        <f t="shared" si="247"/>
        <v>&lt;img src=@img/easy.png@&gt;</v>
      </c>
      <c r="BB181" t="str">
        <f t="shared" si="248"/>
        <v/>
      </c>
      <c r="BC181" t="str">
        <f t="shared" si="249"/>
        <v/>
      </c>
      <c r="BD181" t="str">
        <f t="shared" si="250"/>
        <v>&lt;img src=@img/easy.png@&gt;</v>
      </c>
      <c r="BE181" t="str">
        <f t="shared" si="251"/>
        <v>easy med midtown</v>
      </c>
      <c r="BF181" t="str">
        <f t="shared" si="252"/>
        <v>Midtown</v>
      </c>
      <c r="BG181">
        <v>40.551113000000001</v>
      </c>
      <c r="BH181">
        <v>-105.07761600000001</v>
      </c>
      <c r="BI181" t="str">
        <f t="shared" si="253"/>
        <v>[40.551113,-105.077616],</v>
      </c>
      <c r="BK181" t="str">
        <f>IF(BJ181&gt;0,"&lt;img src=@img/kidicon.png@&gt;","")</f>
        <v/>
      </c>
    </row>
    <row r="182" spans="2:64" ht="21" customHeight="1" x14ac:dyDescent="0.25">
      <c r="B182" t="s">
        <v>553</v>
      </c>
      <c r="C182" t="s">
        <v>426</v>
      </c>
      <c r="D182" t="s">
        <v>381</v>
      </c>
      <c r="E182" t="s">
        <v>54</v>
      </c>
      <c r="G182" t="s">
        <v>554</v>
      </c>
      <c r="J182">
        <v>1500</v>
      </c>
      <c r="K182">
        <v>2000</v>
      </c>
      <c r="L182">
        <v>1500</v>
      </c>
      <c r="M182">
        <v>2000</v>
      </c>
      <c r="N182">
        <v>1500</v>
      </c>
      <c r="O182">
        <v>2000</v>
      </c>
      <c r="P182">
        <v>1500</v>
      </c>
      <c r="Q182">
        <v>2000</v>
      </c>
      <c r="R182">
        <v>1500</v>
      </c>
      <c r="S182">
        <v>2000</v>
      </c>
      <c r="T182">
        <v>1500</v>
      </c>
      <c r="U182">
        <v>2000</v>
      </c>
      <c r="W182" t="str">
        <f t="shared" si="232"/>
        <v/>
      </c>
      <c r="X182" t="str">
        <f t="shared" si="233"/>
        <v/>
      </c>
      <c r="Y182">
        <f t="shared" si="234"/>
        <v>15</v>
      </c>
      <c r="Z182">
        <f t="shared" si="235"/>
        <v>20</v>
      </c>
      <c r="AA182">
        <f t="shared" si="236"/>
        <v>15</v>
      </c>
      <c r="AB182">
        <f t="shared" si="237"/>
        <v>20</v>
      </c>
      <c r="AC182">
        <f t="shared" si="238"/>
        <v>15</v>
      </c>
      <c r="AD182">
        <f t="shared" si="239"/>
        <v>20</v>
      </c>
      <c r="AE182">
        <f t="shared" si="254"/>
        <v>15</v>
      </c>
      <c r="AF182">
        <f t="shared" si="255"/>
        <v>20</v>
      </c>
      <c r="AG182">
        <f t="shared" si="240"/>
        <v>15</v>
      </c>
      <c r="AH182">
        <f t="shared" si="241"/>
        <v>20</v>
      </c>
      <c r="AI182">
        <f t="shared" si="242"/>
        <v>15</v>
      </c>
      <c r="AJ182">
        <f t="shared" si="243"/>
        <v>20</v>
      </c>
      <c r="AK182" t="str">
        <f t="shared" si="222"/>
        <v/>
      </c>
      <c r="AL182" t="str">
        <f t="shared" si="223"/>
        <v>3pm-8pm</v>
      </c>
      <c r="AM182" t="str">
        <f t="shared" si="224"/>
        <v>3pm-8pm</v>
      </c>
      <c r="AN182" t="str">
        <f t="shared" si="225"/>
        <v>3pm-8pm</v>
      </c>
      <c r="AO182" t="str">
        <f t="shared" si="226"/>
        <v>3pm-8pm</v>
      </c>
      <c r="AP182" t="str">
        <f t="shared" si="227"/>
        <v>3pm-8pm</v>
      </c>
      <c r="AQ182" t="str">
        <f t="shared" si="228"/>
        <v>3pm-8pm</v>
      </c>
      <c r="AR182" s="2"/>
      <c r="AU182" t="s">
        <v>298</v>
      </c>
      <c r="AV182" s="3" t="s">
        <v>306</v>
      </c>
      <c r="AW182" s="3" t="s">
        <v>307</v>
      </c>
      <c r="AX182" s="4" t="str">
        <f t="shared" si="244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2" t="str">
        <f t="shared" si="245"/>
        <v/>
      </c>
      <c r="AZ182" t="str">
        <f t="shared" si="246"/>
        <v/>
      </c>
      <c r="BA182" t="str">
        <f t="shared" si="247"/>
        <v>&lt;img src=@img/hard.png@&gt;</v>
      </c>
      <c r="BB182" t="str">
        <f t="shared" si="248"/>
        <v>&lt;img src=@img/drinkicon.png@&gt;</v>
      </c>
      <c r="BC182" t="str">
        <f t="shared" si="249"/>
        <v/>
      </c>
      <c r="BD182" t="str">
        <f t="shared" si="250"/>
        <v>&lt;img src=@img/hard.png@&gt;&lt;img src=@img/drinkicon.png@&gt;</v>
      </c>
      <c r="BE182" t="str">
        <f t="shared" si="251"/>
        <v>drink hard low old</v>
      </c>
      <c r="BF182" t="str">
        <f t="shared" si="252"/>
        <v>Old Town</v>
      </c>
      <c r="BG182">
        <v>40.587409999999998</v>
      </c>
      <c r="BH182">
        <v>-105.07661</v>
      </c>
      <c r="BI182" t="str">
        <f t="shared" si="253"/>
        <v>[40.58741,-105.07661],</v>
      </c>
    </row>
    <row r="183" spans="2:64" ht="21" customHeight="1" x14ac:dyDescent="0.25">
      <c r="B183" t="s">
        <v>636</v>
      </c>
      <c r="C183" t="s">
        <v>308</v>
      </c>
      <c r="G183" s="7" t="s">
        <v>637</v>
      </c>
      <c r="W183" t="str">
        <f t="shared" si="232"/>
        <v/>
      </c>
      <c r="X183" t="str">
        <f t="shared" si="233"/>
        <v/>
      </c>
      <c r="Y183" t="str">
        <f t="shared" si="234"/>
        <v/>
      </c>
      <c r="Z183" t="str">
        <f t="shared" si="235"/>
        <v/>
      </c>
      <c r="AA183" t="str">
        <f t="shared" si="236"/>
        <v/>
      </c>
      <c r="AB183" t="str">
        <f t="shared" si="237"/>
        <v/>
      </c>
      <c r="AC183" t="str">
        <f t="shared" si="238"/>
        <v/>
      </c>
      <c r="AD183" t="str">
        <f t="shared" si="239"/>
        <v/>
      </c>
      <c r="AE183" t="str">
        <f t="shared" si="254"/>
        <v/>
      </c>
      <c r="AF183" t="str">
        <f t="shared" si="255"/>
        <v/>
      </c>
      <c r="AG183" t="str">
        <f t="shared" si="240"/>
        <v/>
      </c>
      <c r="AH183" t="str">
        <f t="shared" si="241"/>
        <v/>
      </c>
      <c r="AI183" t="str">
        <f t="shared" si="242"/>
        <v/>
      </c>
      <c r="AJ183" t="str">
        <f t="shared" si="243"/>
        <v/>
      </c>
      <c r="AK183" t="str">
        <f t="shared" si="222"/>
        <v/>
      </c>
      <c r="AL183" t="str">
        <f t="shared" si="223"/>
        <v/>
      </c>
      <c r="AM183" t="str">
        <f t="shared" si="224"/>
        <v/>
      </c>
      <c r="AN183" t="str">
        <f t="shared" si="225"/>
        <v/>
      </c>
      <c r="AO183" t="str">
        <f t="shared" si="226"/>
        <v/>
      </c>
      <c r="AP183" t="str">
        <f t="shared" si="227"/>
        <v/>
      </c>
      <c r="AQ183" t="str">
        <f t="shared" si="228"/>
        <v/>
      </c>
      <c r="AU183" t="s">
        <v>28</v>
      </c>
      <c r="AV183" t="b">
        <v>0</v>
      </c>
      <c r="AW183" t="b">
        <v>0</v>
      </c>
      <c r="AX183" s="4" t="str">
        <f t="shared" si="244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3" t="str">
        <f t="shared" si="245"/>
        <v/>
      </c>
      <c r="AZ183" t="str">
        <f t="shared" si="246"/>
        <v/>
      </c>
      <c r="BA183" t="str">
        <f t="shared" si="247"/>
        <v>&lt;img src=@img/medium.png@&gt;</v>
      </c>
      <c r="BB183" t="str">
        <f t="shared" si="248"/>
        <v/>
      </c>
      <c r="BC183" t="str">
        <f t="shared" si="249"/>
        <v/>
      </c>
      <c r="BD183" t="str">
        <f t="shared" si="250"/>
        <v>&lt;img src=@img/medium.png@&gt;</v>
      </c>
      <c r="BE183" t="str">
        <f t="shared" si="251"/>
        <v>medium  campus</v>
      </c>
      <c r="BF183" t="str">
        <f t="shared" si="252"/>
        <v>Near Campus</v>
      </c>
      <c r="BG183">
        <v>40.578440000000001</v>
      </c>
      <c r="BH183">
        <v>-105.07856</v>
      </c>
      <c r="BI183" t="str">
        <f t="shared" si="253"/>
        <v>[40.57844,-105.07856],</v>
      </c>
    </row>
    <row r="184" spans="2:64" ht="21" customHeight="1" x14ac:dyDescent="0.25">
      <c r="B184" t="s">
        <v>287</v>
      </c>
      <c r="C184" t="s">
        <v>426</v>
      </c>
      <c r="D184" t="s">
        <v>288</v>
      </c>
      <c r="E184" t="s">
        <v>54</v>
      </c>
      <c r="G184" s="7" t="s">
        <v>294</v>
      </c>
      <c r="H184">
        <v>1100</v>
      </c>
      <c r="I184">
        <v>1900</v>
      </c>
      <c r="J184">
        <v>1100</v>
      </c>
      <c r="K184">
        <v>2400</v>
      </c>
      <c r="L184">
        <v>1100</v>
      </c>
      <c r="M184">
        <v>2300</v>
      </c>
      <c r="N184">
        <v>1100</v>
      </c>
      <c r="O184">
        <v>2400</v>
      </c>
      <c r="P184">
        <v>1100</v>
      </c>
      <c r="Q184">
        <v>2400</v>
      </c>
      <c r="R184">
        <v>1100</v>
      </c>
      <c r="S184">
        <v>1900</v>
      </c>
      <c r="T184">
        <v>1100</v>
      </c>
      <c r="U184">
        <v>1900</v>
      </c>
      <c r="V184" t="s">
        <v>507</v>
      </c>
      <c r="W184">
        <f t="shared" si="232"/>
        <v>11</v>
      </c>
      <c r="X184">
        <f t="shared" si="233"/>
        <v>19</v>
      </c>
      <c r="Y184">
        <f t="shared" si="234"/>
        <v>11</v>
      </c>
      <c r="Z184">
        <f t="shared" si="235"/>
        <v>24</v>
      </c>
      <c r="AA184">
        <f t="shared" si="236"/>
        <v>11</v>
      </c>
      <c r="AB184">
        <f t="shared" si="237"/>
        <v>23</v>
      </c>
      <c r="AC184">
        <f t="shared" si="238"/>
        <v>11</v>
      </c>
      <c r="AD184">
        <f t="shared" si="239"/>
        <v>24</v>
      </c>
      <c r="AE184">
        <f t="shared" si="254"/>
        <v>11</v>
      </c>
      <c r="AF184">
        <f t="shared" si="255"/>
        <v>24</v>
      </c>
      <c r="AG184">
        <f t="shared" si="240"/>
        <v>11</v>
      </c>
      <c r="AH184">
        <f t="shared" si="241"/>
        <v>19</v>
      </c>
      <c r="AI184">
        <f t="shared" si="242"/>
        <v>11</v>
      </c>
      <c r="AJ184">
        <f t="shared" si="243"/>
        <v>19</v>
      </c>
      <c r="AK184" t="str">
        <f t="shared" si="222"/>
        <v>11am-7pm</v>
      </c>
      <c r="AL184" t="str">
        <f t="shared" si="223"/>
        <v>11am-12am</v>
      </c>
      <c r="AM184" t="str">
        <f t="shared" si="224"/>
        <v>11am-11pm</v>
      </c>
      <c r="AN184" t="str">
        <f t="shared" si="225"/>
        <v>11am-12am</v>
      </c>
      <c r="AO184" t="str">
        <f t="shared" si="226"/>
        <v>11am-12am</v>
      </c>
      <c r="AP184" t="str">
        <f t="shared" si="227"/>
        <v>11am-7pm</v>
      </c>
      <c r="AQ184" t="str">
        <f t="shared" si="228"/>
        <v>11am-7pm</v>
      </c>
      <c r="AR184" s="11" t="s">
        <v>365</v>
      </c>
      <c r="AU184" t="s">
        <v>298</v>
      </c>
      <c r="AV184" s="3" t="s">
        <v>307</v>
      </c>
      <c r="AW184" s="3" t="s">
        <v>307</v>
      </c>
      <c r="AX184" s="4" t="str">
        <f t="shared" si="244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4" t="str">
        <f t="shared" si="245"/>
        <v/>
      </c>
      <c r="AZ184" t="str">
        <f t="shared" si="246"/>
        <v/>
      </c>
      <c r="BA184" t="str">
        <f t="shared" si="247"/>
        <v>&lt;img src=@img/hard.png@&gt;</v>
      </c>
      <c r="BB184" t="str">
        <f t="shared" si="248"/>
        <v/>
      </c>
      <c r="BC184" t="str">
        <f t="shared" si="249"/>
        <v/>
      </c>
      <c r="BD184" t="str">
        <f t="shared" si="250"/>
        <v>&lt;img src=@img/hard.png@&gt;</v>
      </c>
      <c r="BE184" t="str">
        <f t="shared" si="251"/>
        <v>hard low old</v>
      </c>
      <c r="BF184" t="str">
        <f t="shared" si="252"/>
        <v>Old Town</v>
      </c>
      <c r="BG184">
        <v>40.587395000000001</v>
      </c>
      <c r="BH184">
        <v>-105.078292</v>
      </c>
      <c r="BI184" t="str">
        <f t="shared" si="253"/>
        <v>[40.587395,-105.078292],</v>
      </c>
      <c r="BK184" t="str">
        <f>IF(BJ184&gt;0,"&lt;img src=@img/kidicon.png@&gt;","")</f>
        <v/>
      </c>
    </row>
    <row r="185" spans="2:64" ht="21" customHeight="1" x14ac:dyDescent="0.25">
      <c r="B185" t="s">
        <v>401</v>
      </c>
      <c r="C185" t="s">
        <v>426</v>
      </c>
      <c r="D185" t="s">
        <v>372</v>
      </c>
      <c r="E185" t="s">
        <v>431</v>
      </c>
      <c r="G185" s="7" t="s">
        <v>434</v>
      </c>
      <c r="W185" t="str">
        <f t="shared" si="232"/>
        <v/>
      </c>
      <c r="X185" t="str">
        <f t="shared" si="233"/>
        <v/>
      </c>
      <c r="Y185" t="str">
        <f t="shared" si="234"/>
        <v/>
      </c>
      <c r="Z185" t="str">
        <f t="shared" si="235"/>
        <v/>
      </c>
      <c r="AA185" t="str">
        <f t="shared" si="236"/>
        <v/>
      </c>
      <c r="AB185" t="str">
        <f t="shared" si="237"/>
        <v/>
      </c>
      <c r="AC185" t="str">
        <f t="shared" si="238"/>
        <v/>
      </c>
      <c r="AD185" t="str">
        <f t="shared" si="239"/>
        <v/>
      </c>
      <c r="AE185" t="str">
        <f t="shared" si="254"/>
        <v/>
      </c>
      <c r="AF185" t="str">
        <f t="shared" si="255"/>
        <v/>
      </c>
      <c r="AG185" t="str">
        <f t="shared" si="240"/>
        <v/>
      </c>
      <c r="AH185" t="str">
        <f t="shared" si="241"/>
        <v/>
      </c>
      <c r="AI185" t="str">
        <f t="shared" si="242"/>
        <v/>
      </c>
      <c r="AJ185" t="str">
        <f t="shared" si="243"/>
        <v/>
      </c>
      <c r="AK185" t="str">
        <f t="shared" si="222"/>
        <v/>
      </c>
      <c r="AL185" t="str">
        <f t="shared" si="223"/>
        <v/>
      </c>
      <c r="AM185" t="str">
        <f t="shared" si="224"/>
        <v/>
      </c>
      <c r="AN185" t="str">
        <f t="shared" si="225"/>
        <v/>
      </c>
      <c r="AO185" t="str">
        <f t="shared" si="226"/>
        <v/>
      </c>
      <c r="AP185" t="str">
        <f t="shared" si="227"/>
        <v/>
      </c>
      <c r="AQ185" t="str">
        <f t="shared" si="228"/>
        <v/>
      </c>
      <c r="AR185" t="s">
        <v>402</v>
      </c>
      <c r="AS185" t="s">
        <v>295</v>
      </c>
      <c r="AU185" t="s">
        <v>28</v>
      </c>
      <c r="AV185" s="3" t="s">
        <v>307</v>
      </c>
      <c r="AW185" s="3" t="s">
        <v>307</v>
      </c>
      <c r="AX185" s="4" t="str">
        <f t="shared" si="244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5" t="str">
        <f t="shared" si="245"/>
        <v>&lt;img src=@img/outdoor.png@&gt;</v>
      </c>
      <c r="AZ185" t="str">
        <f t="shared" si="246"/>
        <v/>
      </c>
      <c r="BA185" t="str">
        <f t="shared" si="247"/>
        <v>&lt;img src=@img/medium.png@&gt;</v>
      </c>
      <c r="BB185" t="str">
        <f t="shared" si="248"/>
        <v/>
      </c>
      <c r="BC185" t="str">
        <f t="shared" si="249"/>
        <v/>
      </c>
      <c r="BD185" t="str">
        <f t="shared" si="250"/>
        <v>&lt;img src=@img/outdoor.png@&gt;&lt;img src=@img/medium.png@&gt;</v>
      </c>
      <c r="BE185" t="str">
        <f t="shared" si="251"/>
        <v>outdoor medium med old</v>
      </c>
      <c r="BF185" t="str">
        <f t="shared" si="252"/>
        <v>Old Town</v>
      </c>
      <c r="BG185">
        <v>40.589368999999998</v>
      </c>
      <c r="BH185">
        <v>-105.07445800000001</v>
      </c>
      <c r="BI185" t="str">
        <f t="shared" si="253"/>
        <v>[40.589369,-105.074458],</v>
      </c>
      <c r="BK185" t="str">
        <f>IF(BJ185&gt;0,"&lt;img src=@img/kidicon.png@&gt;","")</f>
        <v/>
      </c>
    </row>
    <row r="186" spans="2:64" ht="21" customHeight="1" x14ac:dyDescent="0.25">
      <c r="B186" t="s">
        <v>750</v>
      </c>
      <c r="C186" t="s">
        <v>426</v>
      </c>
      <c r="E186" t="s">
        <v>431</v>
      </c>
      <c r="G186" s="7" t="s">
        <v>759</v>
      </c>
      <c r="W186" t="str">
        <f t="shared" ref="W186:W196" si="256">IF(H186&gt;0,H186/100,"")</f>
        <v/>
      </c>
      <c r="X186" t="str">
        <f t="shared" ref="X186:X196" si="257">IF(I186&gt;0,I186/100,"")</f>
        <v/>
      </c>
      <c r="Y186" t="str">
        <f t="shared" ref="Y186:Y196" si="258">IF(J186&gt;0,J186/100,"")</f>
        <v/>
      </c>
      <c r="Z186" t="str">
        <f t="shared" ref="Z186:Z196" si="259">IF(K186&gt;0,K186/100,"")</f>
        <v/>
      </c>
      <c r="AA186" t="str">
        <f t="shared" ref="AA186:AA196" si="260">IF(L186&gt;0,L186/100,"")</f>
        <v/>
      </c>
      <c r="AB186" t="str">
        <f t="shared" ref="AB186:AB196" si="261">IF(M186&gt;0,M186/100,"")</f>
        <v/>
      </c>
      <c r="AC186" t="str">
        <f t="shared" ref="AC186:AC196" si="262">IF(N186&gt;0,N186/100,"")</f>
        <v/>
      </c>
      <c r="AD186" t="str">
        <f t="shared" ref="AD186:AD196" si="263">IF(O186&gt;0,O186/100,"")</f>
        <v/>
      </c>
      <c r="AG186" t="str">
        <f t="shared" ref="AG186:AG196" si="264">IF(R186&gt;0,R186/100,"")</f>
        <v/>
      </c>
      <c r="AH186" t="str">
        <f t="shared" ref="AH186:AH196" si="265">IF(S186&gt;0,S186/100,"")</f>
        <v/>
      </c>
      <c r="AI186" t="str">
        <f t="shared" ref="AI186:AI196" si="266">IF(T186&gt;0,T186/100,"")</f>
        <v/>
      </c>
      <c r="AJ186" t="str">
        <f t="shared" ref="AJ186:AJ196" si="267">IF(U186&gt;0,U186/100,"")</f>
        <v/>
      </c>
      <c r="AK186" t="str">
        <f t="shared" si="222"/>
        <v/>
      </c>
      <c r="AL186" t="str">
        <f t="shared" si="223"/>
        <v/>
      </c>
      <c r="AM186" t="str">
        <f t="shared" si="224"/>
        <v/>
      </c>
      <c r="AN186" t="str">
        <f t="shared" si="225"/>
        <v/>
      </c>
      <c r="AO186" t="str">
        <f t="shared" si="226"/>
        <v/>
      </c>
      <c r="AP186" t="str">
        <f t="shared" si="227"/>
        <v/>
      </c>
      <c r="AQ186" t="str">
        <f t="shared" si="228"/>
        <v/>
      </c>
      <c r="AR186" t="s">
        <v>760</v>
      </c>
      <c r="AU186" t="s">
        <v>299</v>
      </c>
      <c r="AV186" s="3" t="b">
        <v>0</v>
      </c>
      <c r="AW186" t="b">
        <v>0</v>
      </c>
      <c r="AX186" s="4" t="str">
        <f t="shared" si="244"/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6" t="str">
        <f t="shared" si="245"/>
        <v/>
      </c>
      <c r="AZ186" t="str">
        <f t="shared" si="246"/>
        <v/>
      </c>
      <c r="BA186" t="str">
        <f t="shared" si="247"/>
        <v>&lt;img src=@img/easy.png@&gt;</v>
      </c>
      <c r="BB186" t="str">
        <f t="shared" si="248"/>
        <v/>
      </c>
      <c r="BC186" t="str">
        <f t="shared" si="249"/>
        <v/>
      </c>
      <c r="BD186" t="str">
        <f t="shared" si="250"/>
        <v>&lt;img src=@img/easy.png@&gt;</v>
      </c>
      <c r="BE186" t="str">
        <f t="shared" si="251"/>
        <v>easy med old</v>
      </c>
      <c r="BF186" t="str">
        <f t="shared" si="252"/>
        <v>Old Town</v>
      </c>
      <c r="BG186">
        <v>40.523972999999998</v>
      </c>
      <c r="BH186">
        <v>-105.025125</v>
      </c>
      <c r="BI186" t="str">
        <f t="shared" si="253"/>
        <v>[40.523973,-105.025125],</v>
      </c>
    </row>
    <row r="187" spans="2:64" ht="21" customHeight="1" x14ac:dyDescent="0.25">
      <c r="B187" t="s">
        <v>748</v>
      </c>
      <c r="C187" t="s">
        <v>426</v>
      </c>
      <c r="E187" t="s">
        <v>54</v>
      </c>
      <c r="G187" t="s">
        <v>755</v>
      </c>
      <c r="W187" t="str">
        <f t="shared" si="256"/>
        <v/>
      </c>
      <c r="X187" t="str">
        <f t="shared" si="257"/>
        <v/>
      </c>
      <c r="Y187" t="str">
        <f t="shared" si="258"/>
        <v/>
      </c>
      <c r="Z187" t="str">
        <f t="shared" si="259"/>
        <v/>
      </c>
      <c r="AA187" t="str">
        <f t="shared" si="260"/>
        <v/>
      </c>
      <c r="AB187" t="str">
        <f t="shared" si="261"/>
        <v/>
      </c>
      <c r="AC187" t="str">
        <f t="shared" si="262"/>
        <v/>
      </c>
      <c r="AD187" t="str">
        <f t="shared" si="263"/>
        <v/>
      </c>
      <c r="AG187" t="str">
        <f t="shared" si="264"/>
        <v/>
      </c>
      <c r="AH187" t="str">
        <f t="shared" si="265"/>
        <v/>
      </c>
      <c r="AI187" t="str">
        <f t="shared" si="266"/>
        <v/>
      </c>
      <c r="AJ187" t="str">
        <f t="shared" si="267"/>
        <v/>
      </c>
      <c r="AK187" t="str">
        <f t="shared" si="222"/>
        <v/>
      </c>
      <c r="AL187" t="str">
        <f t="shared" si="223"/>
        <v/>
      </c>
      <c r="AM187" t="str">
        <f t="shared" si="224"/>
        <v/>
      </c>
      <c r="AN187" t="str">
        <f t="shared" si="225"/>
        <v/>
      </c>
      <c r="AO187" t="str">
        <f t="shared" si="226"/>
        <v/>
      </c>
      <c r="AP187" t="str">
        <f t="shared" si="227"/>
        <v/>
      </c>
      <c r="AQ187" t="str">
        <f t="shared" si="228"/>
        <v/>
      </c>
      <c r="AR187" t="s">
        <v>756</v>
      </c>
      <c r="AS187" t="s">
        <v>295</v>
      </c>
      <c r="AU187" t="s">
        <v>28</v>
      </c>
      <c r="AV187" s="3" t="s">
        <v>307</v>
      </c>
      <c r="AW187" s="3" t="s">
        <v>307</v>
      </c>
      <c r="AX187" s="4" t="str">
        <f t="shared" si="244"/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7" t="str">
        <f t="shared" si="245"/>
        <v>&lt;img src=@img/outdoor.png@&gt;</v>
      </c>
      <c r="AZ187" t="str">
        <f t="shared" si="246"/>
        <v/>
      </c>
      <c r="BA187" t="str">
        <f t="shared" si="247"/>
        <v>&lt;img src=@img/medium.png@&gt;</v>
      </c>
      <c r="BB187" t="str">
        <f t="shared" si="248"/>
        <v/>
      </c>
      <c r="BC187" t="str">
        <f t="shared" si="249"/>
        <v/>
      </c>
      <c r="BD187" t="str">
        <f t="shared" si="250"/>
        <v>&lt;img src=@img/outdoor.png@&gt;&lt;img src=@img/medium.png@&gt;</v>
      </c>
      <c r="BE187" t="str">
        <f t="shared" si="251"/>
        <v>outdoor medium low old</v>
      </c>
      <c r="BF187" t="str">
        <f t="shared" si="252"/>
        <v>Old Town</v>
      </c>
      <c r="BG187">
        <v>40.589424999999999</v>
      </c>
      <c r="BH187">
        <v>-105.076553</v>
      </c>
      <c r="BI187" t="str">
        <f t="shared" si="253"/>
        <v>[40.589425,-105.076553],</v>
      </c>
    </row>
    <row r="188" spans="2:64" ht="21" customHeight="1" x14ac:dyDescent="0.25">
      <c r="B188" t="s">
        <v>638</v>
      </c>
      <c r="C188" t="s">
        <v>429</v>
      </c>
      <c r="G188" s="7" t="s">
        <v>639</v>
      </c>
      <c r="W188" t="str">
        <f t="shared" si="256"/>
        <v/>
      </c>
      <c r="X188" t="str">
        <f t="shared" si="257"/>
        <v/>
      </c>
      <c r="Y188" t="str">
        <f t="shared" si="258"/>
        <v/>
      </c>
      <c r="Z188" t="str">
        <f t="shared" si="259"/>
        <v/>
      </c>
      <c r="AA188" t="str">
        <f t="shared" si="260"/>
        <v/>
      </c>
      <c r="AB188" t="str">
        <f t="shared" si="261"/>
        <v/>
      </c>
      <c r="AC188" t="str">
        <f t="shared" si="262"/>
        <v/>
      </c>
      <c r="AD188" t="str">
        <f t="shared" si="263"/>
        <v/>
      </c>
      <c r="AE188" t="str">
        <f t="shared" ref="AE188:AF191" si="268">IF(P188&gt;0,P188/100,"")</f>
        <v/>
      </c>
      <c r="AF188" t="str">
        <f t="shared" si="268"/>
        <v/>
      </c>
      <c r="AG188" t="str">
        <f t="shared" si="264"/>
        <v/>
      </c>
      <c r="AH188" t="str">
        <f t="shared" si="265"/>
        <v/>
      </c>
      <c r="AI188" t="str">
        <f t="shared" si="266"/>
        <v/>
      </c>
      <c r="AJ188" t="str">
        <f t="shared" si="267"/>
        <v/>
      </c>
      <c r="AK188" t="str">
        <f t="shared" si="222"/>
        <v/>
      </c>
      <c r="AL188" t="str">
        <f t="shared" si="223"/>
        <v/>
      </c>
      <c r="AM188" t="str">
        <f t="shared" si="224"/>
        <v/>
      </c>
      <c r="AN188" t="str">
        <f t="shared" si="225"/>
        <v/>
      </c>
      <c r="AO188" t="str">
        <f t="shared" si="226"/>
        <v/>
      </c>
      <c r="AP188" t="str">
        <f t="shared" si="227"/>
        <v/>
      </c>
      <c r="AQ188" t="str">
        <f t="shared" si="228"/>
        <v/>
      </c>
      <c r="AR188" s="12" t="s">
        <v>640</v>
      </c>
      <c r="AU188" t="s">
        <v>28</v>
      </c>
      <c r="AV188" t="b">
        <v>0</v>
      </c>
      <c r="AW188" t="b">
        <v>0</v>
      </c>
      <c r="AX188" s="4" t="str">
        <f t="shared" si="244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8" t="str">
        <f t="shared" si="245"/>
        <v/>
      </c>
      <c r="AZ188" t="str">
        <f t="shared" si="246"/>
        <v/>
      </c>
      <c r="BA188" t="str">
        <f t="shared" si="247"/>
        <v>&lt;img src=@img/medium.png@&gt;</v>
      </c>
      <c r="BB188" t="str">
        <f t="shared" si="248"/>
        <v/>
      </c>
      <c r="BC188" t="str">
        <f t="shared" si="249"/>
        <v/>
      </c>
      <c r="BD188" t="str">
        <f t="shared" si="250"/>
        <v>&lt;img src=@img/medium.png@&gt;</v>
      </c>
      <c r="BE188" t="str">
        <f t="shared" si="251"/>
        <v>medium  cwest</v>
      </c>
      <c r="BF188" t="str">
        <f t="shared" si="252"/>
        <v>Campus West</v>
      </c>
      <c r="BG188">
        <v>40.574289999999998</v>
      </c>
      <c r="BH188">
        <v>-105.0971</v>
      </c>
      <c r="BI188" t="str">
        <f t="shared" si="253"/>
        <v>[40.57429,-105.0971],</v>
      </c>
    </row>
    <row r="189" spans="2:64" ht="21" customHeight="1" x14ac:dyDescent="0.25">
      <c r="B189" t="s">
        <v>660</v>
      </c>
      <c r="E189" t="s">
        <v>431</v>
      </c>
      <c r="G189" t="s">
        <v>684</v>
      </c>
      <c r="W189" t="str">
        <f t="shared" si="256"/>
        <v/>
      </c>
      <c r="X189" t="str">
        <f t="shared" si="257"/>
        <v/>
      </c>
      <c r="Y189" t="str">
        <f t="shared" si="258"/>
        <v/>
      </c>
      <c r="Z189" t="str">
        <f t="shared" si="259"/>
        <v/>
      </c>
      <c r="AA189" t="str">
        <f t="shared" si="260"/>
        <v/>
      </c>
      <c r="AB189" t="str">
        <f t="shared" si="261"/>
        <v/>
      </c>
      <c r="AC189" t="str">
        <f t="shared" si="262"/>
        <v/>
      </c>
      <c r="AD189" t="str">
        <f t="shared" si="263"/>
        <v/>
      </c>
      <c r="AE189" t="str">
        <f t="shared" si="268"/>
        <v/>
      </c>
      <c r="AF189" t="str">
        <f t="shared" si="268"/>
        <v/>
      </c>
      <c r="AG189" t="str">
        <f t="shared" si="264"/>
        <v/>
      </c>
      <c r="AH189" t="str">
        <f t="shared" si="265"/>
        <v/>
      </c>
      <c r="AI189" t="str">
        <f t="shared" si="266"/>
        <v/>
      </c>
      <c r="AJ189" t="str">
        <f t="shared" si="267"/>
        <v/>
      </c>
      <c r="AK189" t="str">
        <f t="shared" si="222"/>
        <v/>
      </c>
      <c r="AL189" t="str">
        <f t="shared" si="223"/>
        <v/>
      </c>
      <c r="AM189" t="str">
        <f t="shared" si="224"/>
        <v/>
      </c>
      <c r="AN189" t="str">
        <f t="shared" si="225"/>
        <v/>
      </c>
      <c r="AO189" t="str">
        <f t="shared" si="226"/>
        <v/>
      </c>
      <c r="AP189" t="str">
        <f t="shared" si="227"/>
        <v/>
      </c>
      <c r="AQ189" t="str">
        <f t="shared" si="228"/>
        <v/>
      </c>
      <c r="AU189" t="s">
        <v>299</v>
      </c>
      <c r="AV189" s="3" t="s">
        <v>307</v>
      </c>
      <c r="AW189" s="3" t="s">
        <v>307</v>
      </c>
      <c r="AX189" s="4" t="str">
        <f t="shared" si="244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9" t="str">
        <f t="shared" si="245"/>
        <v/>
      </c>
      <c r="AZ189" t="str">
        <f t="shared" si="246"/>
        <v/>
      </c>
      <c r="BA189" t="str">
        <f t="shared" si="247"/>
        <v>&lt;img src=@img/easy.png@&gt;</v>
      </c>
      <c r="BB189" t="str">
        <f t="shared" si="248"/>
        <v/>
      </c>
      <c r="BC189" t="str">
        <f t="shared" si="249"/>
        <v/>
      </c>
      <c r="BD189" t="str">
        <f t="shared" si="250"/>
        <v>&lt;img src=@img/easy.png@&gt;</v>
      </c>
      <c r="BE189" t="str">
        <f t="shared" si="251"/>
        <v xml:space="preserve">easy med </v>
      </c>
      <c r="BF189" t="str">
        <f t="shared" si="252"/>
        <v/>
      </c>
      <c r="BG189">
        <v>40.552579999999999</v>
      </c>
      <c r="BH189">
        <v>-105.09672999999999</v>
      </c>
      <c r="BI189" t="str">
        <f t="shared" si="253"/>
        <v>[40.55258,-105.09673],</v>
      </c>
    </row>
    <row r="190" spans="2:64" ht="21" customHeight="1" x14ac:dyDescent="0.25">
      <c r="B190" t="s">
        <v>128</v>
      </c>
      <c r="C190" t="s">
        <v>308</v>
      </c>
      <c r="D190" t="s">
        <v>129</v>
      </c>
      <c r="E190" t="s">
        <v>54</v>
      </c>
      <c r="G190" s="1" t="s">
        <v>130</v>
      </c>
      <c r="W190" t="str">
        <f t="shared" si="256"/>
        <v/>
      </c>
      <c r="X190" t="str">
        <f t="shared" si="257"/>
        <v/>
      </c>
      <c r="Y190" t="str">
        <f t="shared" si="258"/>
        <v/>
      </c>
      <c r="Z190" t="str">
        <f t="shared" si="259"/>
        <v/>
      </c>
      <c r="AA190" t="str">
        <f t="shared" si="260"/>
        <v/>
      </c>
      <c r="AB190" t="str">
        <f t="shared" si="261"/>
        <v/>
      </c>
      <c r="AC190" t="str">
        <f t="shared" si="262"/>
        <v/>
      </c>
      <c r="AD190" t="str">
        <f t="shared" si="263"/>
        <v/>
      </c>
      <c r="AE190" t="str">
        <f t="shared" si="268"/>
        <v/>
      </c>
      <c r="AF190" t="str">
        <f t="shared" si="268"/>
        <v/>
      </c>
      <c r="AG190" t="str">
        <f t="shared" si="264"/>
        <v/>
      </c>
      <c r="AH190" t="str">
        <f t="shared" si="265"/>
        <v/>
      </c>
      <c r="AI190" t="str">
        <f t="shared" si="266"/>
        <v/>
      </c>
      <c r="AJ190" t="str">
        <f t="shared" si="267"/>
        <v/>
      </c>
      <c r="AK190" t="str">
        <f t="shared" si="222"/>
        <v/>
      </c>
      <c r="AL190" t="str">
        <f t="shared" si="223"/>
        <v/>
      </c>
      <c r="AM190" t="str">
        <f t="shared" si="224"/>
        <v/>
      </c>
      <c r="AN190" t="str">
        <f t="shared" si="225"/>
        <v/>
      </c>
      <c r="AO190" t="str">
        <f t="shared" si="226"/>
        <v/>
      </c>
      <c r="AP190" t="str">
        <f t="shared" si="227"/>
        <v/>
      </c>
      <c r="AQ190" t="str">
        <f t="shared" si="228"/>
        <v/>
      </c>
      <c r="AR190" s="2" t="s">
        <v>329</v>
      </c>
      <c r="AS190" t="s">
        <v>295</v>
      </c>
      <c r="AT190" t="s">
        <v>305</v>
      </c>
      <c r="AU190" t="s">
        <v>28</v>
      </c>
      <c r="AV190" s="3" t="s">
        <v>307</v>
      </c>
      <c r="AW190" s="3" t="s">
        <v>307</v>
      </c>
      <c r="AX190" s="4" t="str">
        <f t="shared" si="244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90" t="str">
        <f t="shared" si="245"/>
        <v>&lt;img src=@img/outdoor.png@&gt;</v>
      </c>
      <c r="AZ190" t="str">
        <f t="shared" si="246"/>
        <v>&lt;img src=@img/pets.png@&gt;</v>
      </c>
      <c r="BA190" t="str">
        <f t="shared" si="247"/>
        <v>&lt;img src=@img/medium.png@&gt;</v>
      </c>
      <c r="BB190" t="str">
        <f t="shared" si="248"/>
        <v/>
      </c>
      <c r="BC190" t="str">
        <f t="shared" si="249"/>
        <v/>
      </c>
      <c r="BD190" t="str">
        <f t="shared" si="250"/>
        <v>&lt;img src=@img/outdoor.png@&gt;&lt;img src=@img/pets.png@&gt;&lt;img src=@img/medium.png@&gt;</v>
      </c>
      <c r="BE190" t="str">
        <f t="shared" si="251"/>
        <v>outdoor pet medium low campus</v>
      </c>
      <c r="BF190" t="str">
        <f t="shared" si="252"/>
        <v>Near Campus</v>
      </c>
      <c r="BG190">
        <v>40.568157999999997</v>
      </c>
      <c r="BH190">
        <v>-105.076488</v>
      </c>
      <c r="BI190" t="str">
        <f t="shared" si="253"/>
        <v>[40.568158,-105.076488],</v>
      </c>
      <c r="BK190" t="str">
        <f>IF(BJ190&gt;0,"&lt;img src=@img/kidicon.png@&gt;","")</f>
        <v/>
      </c>
    </row>
    <row r="191" spans="2:64" ht="21" customHeight="1" x14ac:dyDescent="0.25">
      <c r="B191" t="s">
        <v>550</v>
      </c>
      <c r="C191" t="s">
        <v>309</v>
      </c>
      <c r="D191" t="s">
        <v>372</v>
      </c>
      <c r="E191" t="s">
        <v>431</v>
      </c>
      <c r="G191" s="1" t="s">
        <v>551</v>
      </c>
      <c r="W191" t="str">
        <f t="shared" si="256"/>
        <v/>
      </c>
      <c r="X191" t="str">
        <f t="shared" si="257"/>
        <v/>
      </c>
      <c r="Y191" t="str">
        <f t="shared" si="258"/>
        <v/>
      </c>
      <c r="Z191" t="str">
        <f t="shared" si="259"/>
        <v/>
      </c>
      <c r="AA191" t="str">
        <f t="shared" si="260"/>
        <v/>
      </c>
      <c r="AB191" t="str">
        <f t="shared" si="261"/>
        <v/>
      </c>
      <c r="AC191" t="str">
        <f t="shared" si="262"/>
        <v/>
      </c>
      <c r="AD191" t="str">
        <f t="shared" si="263"/>
        <v/>
      </c>
      <c r="AE191" t="str">
        <f t="shared" si="268"/>
        <v/>
      </c>
      <c r="AF191" t="str">
        <f t="shared" si="268"/>
        <v/>
      </c>
      <c r="AG191" t="str">
        <f t="shared" si="264"/>
        <v/>
      </c>
      <c r="AH191" t="str">
        <f t="shared" si="265"/>
        <v/>
      </c>
      <c r="AI191" t="str">
        <f t="shared" si="266"/>
        <v/>
      </c>
      <c r="AJ191" t="str">
        <f t="shared" si="267"/>
        <v/>
      </c>
      <c r="AK191" t="str">
        <f t="shared" si="222"/>
        <v/>
      </c>
      <c r="AL191" t="str">
        <f t="shared" si="223"/>
        <v/>
      </c>
      <c r="AM191" t="str">
        <f t="shared" si="224"/>
        <v/>
      </c>
      <c r="AN191" t="str">
        <f t="shared" si="225"/>
        <v/>
      </c>
      <c r="AO191" t="str">
        <f t="shared" si="226"/>
        <v/>
      </c>
      <c r="AP191" t="str">
        <f t="shared" si="227"/>
        <v/>
      </c>
      <c r="AQ191" t="str">
        <f t="shared" si="228"/>
        <v/>
      </c>
      <c r="AR191" s="12" t="s">
        <v>552</v>
      </c>
      <c r="AS191" t="s">
        <v>295</v>
      </c>
      <c r="AU191" t="s">
        <v>299</v>
      </c>
      <c r="AV191" s="3" t="s">
        <v>307</v>
      </c>
      <c r="AW191" s="3" t="s">
        <v>307</v>
      </c>
      <c r="AX191" s="4" t="str">
        <f t="shared" si="244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1" t="str">
        <f t="shared" si="245"/>
        <v>&lt;img src=@img/outdoor.png@&gt;</v>
      </c>
      <c r="AZ191" t="str">
        <f t="shared" si="246"/>
        <v/>
      </c>
      <c r="BA191" t="str">
        <f t="shared" si="247"/>
        <v>&lt;img src=@img/easy.png@&gt;</v>
      </c>
      <c r="BB191" t="str">
        <f t="shared" si="248"/>
        <v/>
      </c>
      <c r="BC191" t="str">
        <f t="shared" si="249"/>
        <v/>
      </c>
      <c r="BD191" t="str">
        <f t="shared" si="250"/>
        <v>&lt;img src=@img/outdoor.png@&gt;&lt;img src=@img/easy.png@&gt;</v>
      </c>
      <c r="BE191" t="str">
        <f t="shared" si="251"/>
        <v>outdoor easy med midtown</v>
      </c>
      <c r="BF191" t="str">
        <f t="shared" si="252"/>
        <v>Midtown</v>
      </c>
      <c r="BG191">
        <v>40.551969999999997</v>
      </c>
      <c r="BH191">
        <v>-105.03718000000001</v>
      </c>
      <c r="BI191" t="str">
        <f t="shared" si="253"/>
        <v>[40.55197,-105.03718],</v>
      </c>
    </row>
    <row r="192" spans="2:64" ht="21" customHeight="1" x14ac:dyDescent="0.25">
      <c r="B192" t="s">
        <v>641</v>
      </c>
      <c r="C192" t="s">
        <v>309</v>
      </c>
      <c r="G192" s="7" t="s">
        <v>642</v>
      </c>
      <c r="J192">
        <v>1100</v>
      </c>
      <c r="K192">
        <v>2400</v>
      </c>
      <c r="L192">
        <v>1100</v>
      </c>
      <c r="M192">
        <v>2400</v>
      </c>
      <c r="N192">
        <v>1100</v>
      </c>
      <c r="O192">
        <v>2400</v>
      </c>
      <c r="V192" t="s">
        <v>643</v>
      </c>
      <c r="W192" t="str">
        <f t="shared" si="256"/>
        <v/>
      </c>
      <c r="X192" t="str">
        <f t="shared" si="257"/>
        <v/>
      </c>
      <c r="Y192">
        <f t="shared" si="258"/>
        <v>11</v>
      </c>
      <c r="Z192">
        <f t="shared" si="259"/>
        <v>24</v>
      </c>
      <c r="AA192">
        <f t="shared" si="260"/>
        <v>11</v>
      </c>
      <c r="AB192">
        <f t="shared" si="261"/>
        <v>24</v>
      </c>
      <c r="AC192">
        <f t="shared" si="262"/>
        <v>11</v>
      </c>
      <c r="AD192">
        <f t="shared" si="263"/>
        <v>24</v>
      </c>
      <c r="AG192" t="str">
        <f t="shared" si="264"/>
        <v/>
      </c>
      <c r="AH192" t="str">
        <f t="shared" si="265"/>
        <v/>
      </c>
      <c r="AI192" t="str">
        <f t="shared" si="266"/>
        <v/>
      </c>
      <c r="AJ192" t="str">
        <f t="shared" si="267"/>
        <v/>
      </c>
      <c r="AK192" t="str">
        <f t="shared" si="222"/>
        <v/>
      </c>
      <c r="AL192" t="str">
        <f t="shared" si="223"/>
        <v>11am-12am</v>
      </c>
      <c r="AM192" t="str">
        <f t="shared" si="224"/>
        <v>11am-12am</v>
      </c>
      <c r="AN192" t="str">
        <f t="shared" si="225"/>
        <v>11am-12am</v>
      </c>
      <c r="AO192" t="str">
        <f t="shared" si="226"/>
        <v/>
      </c>
      <c r="AP192" t="str">
        <f t="shared" si="227"/>
        <v/>
      </c>
      <c r="AQ192" t="str">
        <f t="shared" si="228"/>
        <v/>
      </c>
      <c r="AR192" s="12" t="s">
        <v>644</v>
      </c>
      <c r="AU192" t="s">
        <v>299</v>
      </c>
      <c r="AV192" t="b">
        <v>0</v>
      </c>
      <c r="AW192" t="b">
        <v>1</v>
      </c>
      <c r="AX192" s="4" t="str">
        <f t="shared" si="244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2" t="str">
        <f t="shared" si="245"/>
        <v/>
      </c>
      <c r="AZ192" t="str">
        <f t="shared" si="246"/>
        <v/>
      </c>
      <c r="BA192" t="str">
        <f t="shared" si="247"/>
        <v>&lt;img src=@img/easy.png@&gt;</v>
      </c>
      <c r="BB192" t="str">
        <f t="shared" si="248"/>
        <v/>
      </c>
      <c r="BC192" t="str">
        <f t="shared" si="249"/>
        <v/>
      </c>
      <c r="BD192" t="str">
        <f t="shared" si="250"/>
        <v>&lt;img src=@img/easy.png@&gt;</v>
      </c>
      <c r="BE192" t="str">
        <f t="shared" si="251"/>
        <v>easy  midtown</v>
      </c>
      <c r="BF192" t="str">
        <f t="shared" si="252"/>
        <v>Midtown</v>
      </c>
      <c r="BG192">
        <v>40.57358</v>
      </c>
      <c r="BH192">
        <v>-105.05826</v>
      </c>
      <c r="BI192" t="str">
        <f t="shared" si="253"/>
        <v>[40.57358,-105.05826],</v>
      </c>
    </row>
    <row r="193" spans="2:63" ht="21" customHeight="1" x14ac:dyDescent="0.25">
      <c r="B193" t="s">
        <v>225</v>
      </c>
      <c r="C193" t="s">
        <v>426</v>
      </c>
      <c r="D193" t="s">
        <v>147</v>
      </c>
      <c r="E193" t="s">
        <v>431</v>
      </c>
      <c r="G193" t="s">
        <v>226</v>
      </c>
      <c r="W193" t="str">
        <f t="shared" si="256"/>
        <v/>
      </c>
      <c r="X193" t="str">
        <f t="shared" si="257"/>
        <v/>
      </c>
      <c r="Y193" t="str">
        <f t="shared" si="258"/>
        <v/>
      </c>
      <c r="Z193" t="str">
        <f t="shared" si="259"/>
        <v/>
      </c>
      <c r="AA193" t="str">
        <f t="shared" si="260"/>
        <v/>
      </c>
      <c r="AB193" t="str">
        <f t="shared" si="261"/>
        <v/>
      </c>
      <c r="AC193" t="str">
        <f t="shared" si="262"/>
        <v/>
      </c>
      <c r="AD193" t="str">
        <f t="shared" si="263"/>
        <v/>
      </c>
      <c r="AG193" t="str">
        <f t="shared" si="264"/>
        <v/>
      </c>
      <c r="AH193" t="str">
        <f t="shared" si="265"/>
        <v/>
      </c>
      <c r="AI193" t="str">
        <f t="shared" si="266"/>
        <v/>
      </c>
      <c r="AJ193" t="str">
        <f t="shared" si="267"/>
        <v/>
      </c>
      <c r="AK193" t="str">
        <f t="shared" si="222"/>
        <v/>
      </c>
      <c r="AL193" t="str">
        <f t="shared" si="223"/>
        <v/>
      </c>
      <c r="AM193" t="str">
        <f t="shared" si="224"/>
        <v/>
      </c>
      <c r="AN193" t="str">
        <f t="shared" si="225"/>
        <v/>
      </c>
      <c r="AO193" t="str">
        <f t="shared" si="226"/>
        <v/>
      </c>
      <c r="AP193" t="str">
        <f t="shared" si="227"/>
        <v/>
      </c>
      <c r="AQ193" t="str">
        <f t="shared" si="228"/>
        <v/>
      </c>
      <c r="AR193" s="6" t="s">
        <v>265</v>
      </c>
      <c r="AU193" t="s">
        <v>28</v>
      </c>
      <c r="AV193" s="3" t="s">
        <v>307</v>
      </c>
      <c r="AW193" s="3" t="s">
        <v>307</v>
      </c>
      <c r="AX193" s="4" t="str">
        <f t="shared" si="244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3" t="str">
        <f t="shared" si="245"/>
        <v/>
      </c>
      <c r="AZ193" t="str">
        <f t="shared" si="246"/>
        <v/>
      </c>
      <c r="BA193" t="str">
        <f t="shared" si="247"/>
        <v>&lt;img src=@img/medium.png@&gt;</v>
      </c>
      <c r="BB193" t="str">
        <f t="shared" si="248"/>
        <v/>
      </c>
      <c r="BC193" t="str">
        <f t="shared" si="249"/>
        <v/>
      </c>
      <c r="BD193" t="str">
        <f t="shared" si="250"/>
        <v>&lt;img src=@img/medium.png@&gt;</v>
      </c>
      <c r="BE193" t="str">
        <f t="shared" si="251"/>
        <v>medium med old</v>
      </c>
      <c r="BF193" t="str">
        <f t="shared" si="252"/>
        <v>Old Town</v>
      </c>
      <c r="BG193">
        <v>40.590724000000002</v>
      </c>
      <c r="BH193">
        <v>-105.073266</v>
      </c>
      <c r="BI193" t="str">
        <f t="shared" si="253"/>
        <v>[40.590724,-105.073266],</v>
      </c>
      <c r="BK193" t="str">
        <f>IF(BJ193&gt;0,"&lt;img src=@img/kidicon.png@&gt;","")</f>
        <v/>
      </c>
    </row>
    <row r="194" spans="2:63" ht="21" customHeight="1" x14ac:dyDescent="0.25">
      <c r="B194" t="s">
        <v>49</v>
      </c>
      <c r="C194" t="s">
        <v>309</v>
      </c>
      <c r="D194" t="s">
        <v>50</v>
      </c>
      <c r="E194" t="s">
        <v>431</v>
      </c>
      <c r="G194" s="1" t="s">
        <v>51</v>
      </c>
      <c r="W194" t="str">
        <f t="shared" si="256"/>
        <v/>
      </c>
      <c r="X194" t="str">
        <f t="shared" si="257"/>
        <v/>
      </c>
      <c r="Y194" t="str">
        <f t="shared" si="258"/>
        <v/>
      </c>
      <c r="Z194" t="str">
        <f t="shared" si="259"/>
        <v/>
      </c>
      <c r="AA194" t="str">
        <f t="shared" si="260"/>
        <v/>
      </c>
      <c r="AB194" t="str">
        <f t="shared" si="261"/>
        <v/>
      </c>
      <c r="AC194" t="str">
        <f t="shared" si="262"/>
        <v/>
      </c>
      <c r="AD194" t="str">
        <f t="shared" si="263"/>
        <v/>
      </c>
      <c r="AG194" t="str">
        <f t="shared" si="264"/>
        <v/>
      </c>
      <c r="AH194" t="str">
        <f t="shared" si="265"/>
        <v/>
      </c>
      <c r="AI194" t="str">
        <f t="shared" si="266"/>
        <v/>
      </c>
      <c r="AJ194" t="str">
        <f t="shared" si="267"/>
        <v/>
      </c>
      <c r="AK194" t="str">
        <f t="shared" si="222"/>
        <v/>
      </c>
      <c r="AL194" t="str">
        <f t="shared" si="223"/>
        <v/>
      </c>
      <c r="AM194" t="str">
        <f t="shared" si="224"/>
        <v/>
      </c>
      <c r="AN194" t="str">
        <f t="shared" si="225"/>
        <v/>
      </c>
      <c r="AO194" t="str">
        <f t="shared" si="226"/>
        <v/>
      </c>
      <c r="AP194" t="str">
        <f t="shared" si="227"/>
        <v/>
      </c>
      <c r="AQ194" t="str">
        <f t="shared" si="228"/>
        <v/>
      </c>
      <c r="AR194" t="s">
        <v>238</v>
      </c>
      <c r="AU194" t="s">
        <v>299</v>
      </c>
      <c r="AV194" s="3" t="s">
        <v>307</v>
      </c>
      <c r="AW194" s="3" t="s">
        <v>307</v>
      </c>
      <c r="AX194" s="4" t="str">
        <f t="shared" si="244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4" t="str">
        <f t="shared" si="245"/>
        <v/>
      </c>
      <c r="AZ194" t="str">
        <f t="shared" si="246"/>
        <v/>
      </c>
      <c r="BA194" t="str">
        <f t="shared" si="247"/>
        <v>&lt;img src=@img/easy.png@&gt;</v>
      </c>
      <c r="BB194" t="str">
        <f t="shared" si="248"/>
        <v/>
      </c>
      <c r="BC194" t="str">
        <f t="shared" si="249"/>
        <v/>
      </c>
      <c r="BD194" t="str">
        <f t="shared" si="250"/>
        <v>&lt;img src=@img/easy.png@&gt;</v>
      </c>
      <c r="BE194" t="str">
        <f t="shared" si="251"/>
        <v>easy med midtown</v>
      </c>
      <c r="BF194" t="str">
        <f t="shared" si="252"/>
        <v>Midtown</v>
      </c>
      <c r="BG194">
        <v>40.541967999999997</v>
      </c>
      <c r="BH194">
        <v>-105.079037</v>
      </c>
      <c r="BI194" t="str">
        <f t="shared" si="253"/>
        <v>[40.541968,-105.079037],</v>
      </c>
      <c r="BK194" t="str">
        <f>IF(BJ194&gt;0,"&lt;img src=@img/kidicon.png@&gt;","")</f>
        <v/>
      </c>
    </row>
    <row r="195" spans="2:63" ht="21" customHeight="1" x14ac:dyDescent="0.25">
      <c r="B195" t="s">
        <v>645</v>
      </c>
      <c r="C195" t="s">
        <v>429</v>
      </c>
      <c r="G195" s="7" t="s">
        <v>646</v>
      </c>
      <c r="W195" t="str">
        <f t="shared" si="256"/>
        <v/>
      </c>
      <c r="X195" t="str">
        <f t="shared" si="257"/>
        <v/>
      </c>
      <c r="Y195" t="str">
        <f t="shared" si="258"/>
        <v/>
      </c>
      <c r="Z195" t="str">
        <f t="shared" si="259"/>
        <v/>
      </c>
      <c r="AA195" t="str">
        <f t="shared" si="260"/>
        <v/>
      </c>
      <c r="AB195" t="str">
        <f t="shared" si="261"/>
        <v/>
      </c>
      <c r="AC195" t="str">
        <f t="shared" si="262"/>
        <v/>
      </c>
      <c r="AD195" t="str">
        <f t="shared" si="263"/>
        <v/>
      </c>
      <c r="AG195" t="str">
        <f t="shared" si="264"/>
        <v/>
      </c>
      <c r="AH195" t="str">
        <f t="shared" si="265"/>
        <v/>
      </c>
      <c r="AI195" t="str">
        <f t="shared" si="266"/>
        <v/>
      </c>
      <c r="AJ195" t="str">
        <f t="shared" si="267"/>
        <v/>
      </c>
      <c r="AK195" t="str">
        <f t="shared" si="222"/>
        <v/>
      </c>
      <c r="AL195" t="str">
        <f t="shared" si="223"/>
        <v/>
      </c>
      <c r="AM195" t="str">
        <f t="shared" si="224"/>
        <v/>
      </c>
      <c r="AN195" t="str">
        <f t="shared" si="225"/>
        <v/>
      </c>
      <c r="AO195" t="str">
        <f t="shared" si="226"/>
        <v/>
      </c>
      <c r="AP195" t="str">
        <f t="shared" si="227"/>
        <v/>
      </c>
      <c r="AQ195" t="str">
        <f t="shared" si="228"/>
        <v/>
      </c>
      <c r="AR195" s="12" t="s">
        <v>647</v>
      </c>
      <c r="AS195" t="s">
        <v>295</v>
      </c>
      <c r="AU195" t="s">
        <v>28</v>
      </c>
      <c r="AV195" t="b">
        <v>0</v>
      </c>
      <c r="AW195" t="b">
        <v>0</v>
      </c>
      <c r="AX195" s="4" t="str">
        <f t="shared" ref="AX195:AX196" si="269"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5" t="str">
        <f t="shared" si="245"/>
        <v>&lt;img src=@img/outdoor.png@&gt;</v>
      </c>
      <c r="AZ195" t="str">
        <f t="shared" si="246"/>
        <v/>
      </c>
      <c r="BA195" t="str">
        <f t="shared" si="247"/>
        <v>&lt;img src=@img/medium.png@&gt;</v>
      </c>
      <c r="BB195" t="str">
        <f t="shared" si="248"/>
        <v/>
      </c>
      <c r="BC195" t="str">
        <f t="shared" si="249"/>
        <v/>
      </c>
      <c r="BD195" t="str">
        <f t="shared" ref="BD195:BD196" si="270">CONCATENATE(AY195,AZ195,BA195,BB195,BC195,BK195)</f>
        <v>&lt;img src=@img/outdoor.png@&gt;&lt;img src=@img/medium.png@&gt;</v>
      </c>
      <c r="BE195" t="str">
        <f t="shared" si="251"/>
        <v>outdoor medium  cwest</v>
      </c>
      <c r="BF195" t="str">
        <f t="shared" si="252"/>
        <v>Campus West</v>
      </c>
      <c r="BG195">
        <v>40.57488</v>
      </c>
      <c r="BH195">
        <v>-105.10039</v>
      </c>
      <c r="BI195" t="str">
        <f t="shared" ref="BI195:BI196" si="271">CONCATENATE("[",BG195,",",BH195,"],")</f>
        <v>[40.57488,-105.10039],</v>
      </c>
    </row>
    <row r="196" spans="2:63" ht="21" customHeight="1" x14ac:dyDescent="0.25">
      <c r="B196" t="s">
        <v>227</v>
      </c>
      <c r="C196" t="s">
        <v>428</v>
      </c>
      <c r="D196" t="s">
        <v>271</v>
      </c>
      <c r="E196" t="s">
        <v>431</v>
      </c>
      <c r="G196" t="s">
        <v>228</v>
      </c>
      <c r="J196">
        <v>1800</v>
      </c>
      <c r="K196">
        <v>2100</v>
      </c>
      <c r="L196">
        <v>1300</v>
      </c>
      <c r="M196">
        <v>1600</v>
      </c>
      <c r="V196" t="s">
        <v>784</v>
      </c>
      <c r="W196" t="str">
        <f t="shared" si="256"/>
        <v/>
      </c>
      <c r="X196" t="str">
        <f t="shared" si="257"/>
        <v/>
      </c>
      <c r="Y196">
        <f t="shared" si="258"/>
        <v>18</v>
      </c>
      <c r="Z196">
        <f t="shared" si="259"/>
        <v>21</v>
      </c>
      <c r="AA196">
        <f t="shared" si="260"/>
        <v>13</v>
      </c>
      <c r="AB196">
        <f t="shared" si="261"/>
        <v>16</v>
      </c>
      <c r="AC196" t="str">
        <f t="shared" si="262"/>
        <v/>
      </c>
      <c r="AD196" t="str">
        <f t="shared" si="263"/>
        <v/>
      </c>
      <c r="AG196" t="str">
        <f t="shared" si="264"/>
        <v/>
      </c>
      <c r="AH196" t="str">
        <f t="shared" si="265"/>
        <v/>
      </c>
      <c r="AI196" t="str">
        <f t="shared" si="266"/>
        <v/>
      </c>
      <c r="AJ196" t="str">
        <f t="shared" si="267"/>
        <v/>
      </c>
      <c r="AK196" t="str">
        <f t="shared" si="222"/>
        <v/>
      </c>
      <c r="AL196" t="str">
        <f t="shared" si="223"/>
        <v>6pm-9pm</v>
      </c>
      <c r="AM196" t="str">
        <f t="shared" si="224"/>
        <v>1pm-4pm</v>
      </c>
      <c r="AN196" t="str">
        <f t="shared" si="225"/>
        <v/>
      </c>
      <c r="AO196" t="str">
        <f t="shared" si="226"/>
        <v/>
      </c>
      <c r="AP196" t="str">
        <f t="shared" si="227"/>
        <v/>
      </c>
      <c r="AQ196" t="str">
        <f t="shared" si="228"/>
        <v/>
      </c>
      <c r="AR196" s="11" t="s">
        <v>357</v>
      </c>
      <c r="AS196" t="s">
        <v>295</v>
      </c>
      <c r="AT196" t="s">
        <v>305</v>
      </c>
      <c r="AU196" t="s">
        <v>28</v>
      </c>
      <c r="AV196" s="3" t="s">
        <v>306</v>
      </c>
      <c r="AW196" s="3" t="s">
        <v>307</v>
      </c>
      <c r="AX196" s="4" t="str">
        <f t="shared" si="269"/>
        <v>{
    'name': "Zwei Brewing",
    'area': "sfoco",'hours': {
      'sunday-start':"", 'sunday-end':"", 'monday-start':"1800", 'monday-end':"2100", 'tuesday-start':"1300", 'tuesday-end':"1600", 'wednesday-start':"", 'wednesday-end':"", 'thursday-start':"", 'thursday-end':"", 'friday-start':"", 'friday-end':"", 'saturday-start':"", 'saturday-end':""},  'description': "Every Monday from 6pm to 9pm, $3 off your bier if you buy it in a 1 liter MaB glass &lt;br&gt;Tuesday Countdown Special - From 1pm to 2pm you get $3 off growler fills, 2pm to 3pm you get $2 off growler fills, from 3pm to 4pm you get $1 off growler fills.", 'link':"http://www.zweibrewing.com/", 'pricing':"med",   'phone-number': "", 'address': "4612 S. Mason St., Suite 120, Fort Collins, CO 80525", 'other-amenities': ['outdoor','pets','medium'], 'has-drink':true, 'has-food':false},</v>
      </c>
      <c r="AY196" t="str">
        <f t="shared" si="245"/>
        <v>&lt;img src=@img/outdoor.png@&gt;</v>
      </c>
      <c r="AZ196" t="str">
        <f t="shared" si="246"/>
        <v>&lt;img src=@img/pets.png@&gt;</v>
      </c>
      <c r="BA196" t="str">
        <f t="shared" si="247"/>
        <v>&lt;img src=@img/medium.png@&gt;</v>
      </c>
      <c r="BB196" t="str">
        <f t="shared" si="248"/>
        <v>&lt;img src=@img/drinkicon.png@&gt;</v>
      </c>
      <c r="BC196" t="str">
        <f t="shared" si="249"/>
        <v/>
      </c>
      <c r="BD196" t="str">
        <f t="shared" si="270"/>
        <v>&lt;img src=@img/outdoor.png@&gt;&lt;img src=@img/pets.png@&gt;&lt;img src=@img/medium.png@&gt;&lt;img src=@img/drinkicon.png@&gt;</v>
      </c>
      <c r="BE196" t="str">
        <f t="shared" si="251"/>
        <v>outdoor pet drink medium med sfoco</v>
      </c>
      <c r="BF196" t="str">
        <f t="shared" si="252"/>
        <v>South Foco</v>
      </c>
      <c r="BG196">
        <v>40.522742000000001</v>
      </c>
      <c r="BH196">
        <v>-105.078374</v>
      </c>
      <c r="BI196" t="str">
        <f t="shared" si="271"/>
        <v>[40.522742,-105.078374],</v>
      </c>
      <c r="BK196" t="str">
        <f>IF(BJ196&gt;0,"&lt;img src=@img/kidicon.png@&gt;","")</f>
        <v/>
      </c>
    </row>
  </sheetData>
  <autoFilter ref="C2:C191"/>
  <sortState ref="B2:BL197">
    <sortCondition ref="B2:B197"/>
  </sortState>
  <hyperlinks>
    <hyperlink ref="G136" r:id="rId1" display="https://www.google.com/maps/dir/Current+Location/101 S. College Avenue, Fort Collins, CO 80524"/>
    <hyperlink ref="AR42" r:id="rId2"/>
    <hyperlink ref="AR99" r:id="rId3"/>
    <hyperlink ref="AR28" r:id="rId4"/>
    <hyperlink ref="AR115" r:id="rId5"/>
    <hyperlink ref="AR20" r:id="rId6"/>
    <hyperlink ref="AR8" r:id="rId7"/>
    <hyperlink ref="AR55" r:id="rId8"/>
    <hyperlink ref="AR34" r:id="rId9"/>
    <hyperlink ref="AR64" r:id="rId10"/>
    <hyperlink ref="AR46" r:id="rId11"/>
    <hyperlink ref="AR163" r:id="rId12"/>
    <hyperlink ref="AR54" r:id="rId13"/>
    <hyperlink ref="AR126" r:id="rId14"/>
    <hyperlink ref="AR95" r:id="rId15"/>
    <hyperlink ref="AR63" r:id="rId16"/>
    <hyperlink ref="AR166" r:id="rId17"/>
    <hyperlink ref="AR151" r:id="rId18"/>
    <hyperlink ref="AR19" r:id="rId19"/>
    <hyperlink ref="AR10" r:id="rId20"/>
    <hyperlink ref="AR161" r:id="rId21"/>
    <hyperlink ref="AR91" r:id="rId22"/>
    <hyperlink ref="AR153" r:id="rId23"/>
    <hyperlink ref="AR113" r:id="rId24"/>
    <hyperlink ref="AR190" r:id="rId25"/>
    <hyperlink ref="AR93" r:id="rId26"/>
    <hyperlink ref="AR15" r:id="rId27"/>
    <hyperlink ref="AR86" r:id="rId28"/>
    <hyperlink ref="AR5" r:id="rId29"/>
    <hyperlink ref="AR7" r:id="rId30"/>
    <hyperlink ref="AR43" r:id="rId31"/>
    <hyperlink ref="AR45" r:id="rId32"/>
    <hyperlink ref="AR57" r:id="rId33"/>
    <hyperlink ref="AR82" r:id="rId34"/>
    <hyperlink ref="AR106" r:id="rId35"/>
    <hyperlink ref="AR114" r:id="rId36"/>
    <hyperlink ref="AR116" r:id="rId37"/>
    <hyperlink ref="AR136" r:id="rId38"/>
    <hyperlink ref="AR16" r:id="rId39"/>
    <hyperlink ref="AR24" r:id="rId40"/>
    <hyperlink ref="AR62" r:id="rId41"/>
    <hyperlink ref="AR80" r:id="rId42"/>
    <hyperlink ref="AR85" r:id="rId43"/>
    <hyperlink ref="AR110" r:id="rId44"/>
    <hyperlink ref="AR128" r:id="rId45"/>
    <hyperlink ref="AR138" r:id="rId46"/>
    <hyperlink ref="AR142" r:id="rId47"/>
    <hyperlink ref="AR149" r:id="rId48"/>
    <hyperlink ref="AR169" r:id="rId49"/>
    <hyperlink ref="AR181" r:id="rId50"/>
    <hyperlink ref="AR196" r:id="rId51"/>
    <hyperlink ref="AR23" r:id="rId52"/>
    <hyperlink ref="AR58" r:id="rId53"/>
    <hyperlink ref="AR66" r:id="rId54"/>
    <hyperlink ref="AR67" r:id="rId55"/>
    <hyperlink ref="AR77" r:id="rId56"/>
    <hyperlink ref="AR101" r:id="rId57"/>
    <hyperlink ref="AR150" r:id="rId58"/>
    <hyperlink ref="AR184" r:id="rId59"/>
    <hyperlink ref="AR59" r:id="rId60"/>
    <hyperlink ref="AR79" r:id="rId61"/>
    <hyperlink ref="AR48" r:id="rId62"/>
    <hyperlink ref="AR9" r:id="rId63"/>
    <hyperlink ref="AR174" r:id="rId64"/>
    <hyperlink ref="B11" r:id="rId65" display="https://www.yelp.com/biz/avuncular-bobs-beerhouse-fort-collins"/>
    <hyperlink ref="AR172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t="s">
        <v>769</v>
      </c>
      <c r="C1" t="s">
        <v>770</v>
      </c>
      <c r="D1" t="s">
        <v>771</v>
      </c>
      <c r="E1">
        <v>40.589424999999999</v>
      </c>
      <c r="F1">
        <v>-105.076553</v>
      </c>
    </row>
    <row r="2" spans="2:6" x14ac:dyDescent="0.25">
      <c r="B2" t="s">
        <v>772</v>
      </c>
      <c r="C2" t="s">
        <v>770</v>
      </c>
      <c r="D2" t="s">
        <v>771</v>
      </c>
      <c r="E2">
        <v>40.589759999999998</v>
      </c>
      <c r="F2">
        <v>-105.076497</v>
      </c>
    </row>
    <row r="3" spans="2:6" x14ac:dyDescent="0.25">
      <c r="B3" t="s">
        <v>773</v>
      </c>
      <c r="C3" t="s">
        <v>770</v>
      </c>
      <c r="D3" t="s">
        <v>774</v>
      </c>
      <c r="E3">
        <v>40.523972999999998</v>
      </c>
      <c r="F3">
        <v>-105.025125</v>
      </c>
    </row>
    <row r="4" spans="2:6" x14ac:dyDescent="0.25">
      <c r="B4" t="s">
        <v>775</v>
      </c>
      <c r="C4" t="s">
        <v>770</v>
      </c>
      <c r="D4" t="s">
        <v>776</v>
      </c>
      <c r="E4">
        <v>40.551048999999999</v>
      </c>
      <c r="F4">
        <v>-105.05831000000001</v>
      </c>
    </row>
    <row r="5" spans="2:6" x14ac:dyDescent="0.25">
      <c r="B5" t="s">
        <v>777</v>
      </c>
      <c r="C5" t="s">
        <v>770</v>
      </c>
      <c r="D5" t="s">
        <v>776</v>
      </c>
      <c r="E5">
        <v>40.563256000000003</v>
      </c>
      <c r="F5">
        <v>-105.07746400000001</v>
      </c>
    </row>
    <row r="6" spans="2:6" x14ac:dyDescent="0.25">
      <c r="B6" t="s">
        <v>778</v>
      </c>
      <c r="C6" t="s">
        <v>770</v>
      </c>
      <c r="D6" t="s">
        <v>776</v>
      </c>
      <c r="E6">
        <v>40.527959000000003</v>
      </c>
      <c r="F6">
        <v>-105.07761600000001</v>
      </c>
    </row>
    <row r="7" spans="2:6" x14ac:dyDescent="0.25">
      <c r="B7" t="s">
        <v>779</v>
      </c>
      <c r="C7" t="s">
        <v>770</v>
      </c>
      <c r="D7" t="s">
        <v>771</v>
      </c>
      <c r="E7">
        <v>40.586450999999997</v>
      </c>
      <c r="F7">
        <v>-105.078568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2019-02-26T20:13:42Z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