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28" i="1" l="1"/>
  <c r="BB128" i="1"/>
  <c r="BC128" i="1"/>
  <c r="BE128" i="1"/>
  <c r="BF128" i="1"/>
  <c r="AX128" i="1"/>
  <c r="AY128" i="1"/>
  <c r="AZ128" i="1"/>
  <c r="BA128" i="1"/>
  <c r="W128" i="1"/>
  <c r="X128" i="1"/>
  <c r="Y128" i="1"/>
  <c r="Z128" i="1"/>
  <c r="AA128" i="1"/>
  <c r="AM128" i="1" s="1"/>
  <c r="AB128" i="1"/>
  <c r="AC128" i="1"/>
  <c r="AN128" i="1" s="1"/>
  <c r="AD128" i="1"/>
  <c r="AE128" i="1"/>
  <c r="AO128" i="1" s="1"/>
  <c r="AF128" i="1"/>
  <c r="AG128" i="1"/>
  <c r="AH128" i="1"/>
  <c r="AI128" i="1"/>
  <c r="AQ128" i="1" s="1"/>
  <c r="AJ128" i="1"/>
  <c r="AK128" i="1" l="1"/>
  <c r="BD128" i="1"/>
  <c r="AL128" i="1"/>
  <c r="AP128" i="1"/>
  <c r="AY73" i="1"/>
  <c r="AZ73" i="1"/>
  <c r="BA73" i="1"/>
  <c r="BB73" i="1"/>
  <c r="BC73" i="1"/>
  <c r="BE73" i="1"/>
  <c r="BD73" i="1" l="1"/>
  <c r="BI73" i="1"/>
  <c r="W73" i="1"/>
  <c r="AK73" i="1" s="1"/>
  <c r="X73" i="1"/>
  <c r="Y73" i="1"/>
  <c r="Z73" i="1"/>
  <c r="AA73" i="1"/>
  <c r="AM73" i="1" s="1"/>
  <c r="AB73" i="1"/>
  <c r="AC73" i="1"/>
  <c r="AD73" i="1"/>
  <c r="AE73" i="1"/>
  <c r="AF73" i="1"/>
  <c r="AG73" i="1"/>
  <c r="AH73" i="1"/>
  <c r="AI73" i="1"/>
  <c r="AQ73" i="1" s="1"/>
  <c r="AJ73" i="1"/>
  <c r="AL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O41" i="1" s="1"/>
  <c r="AF41" i="1"/>
  <c r="AG41" i="1"/>
  <c r="AH41" i="1"/>
  <c r="AI41" i="1"/>
  <c r="AJ41" i="1"/>
  <c r="AK41" i="1" l="1"/>
  <c r="AQ41" i="1"/>
  <c r="AO73" i="1"/>
  <c r="AP73" i="1"/>
  <c r="AN73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88" i="1"/>
  <c r="AX88" i="1"/>
  <c r="AY88" i="1"/>
  <c r="AZ88" i="1"/>
  <c r="BA88" i="1"/>
  <c r="BB88" i="1"/>
  <c r="BC88" i="1"/>
  <c r="BE88" i="1"/>
  <c r="AM14" i="1" l="1"/>
  <c r="AK14" i="1"/>
  <c r="AN14" i="1"/>
  <c r="BD88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N67" i="1" s="1"/>
  <c r="AE67" i="1"/>
  <c r="AF67" i="1"/>
  <c r="AG67" i="1"/>
  <c r="AH67" i="1"/>
  <c r="AI67" i="1"/>
  <c r="AJ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AK71" i="1" s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O99" i="1" s="1"/>
  <c r="AG99" i="1"/>
  <c r="AH99" i="1"/>
  <c r="AI99" i="1"/>
  <c r="AJ99" i="1"/>
  <c r="AK99" i="1"/>
  <c r="AL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L166" i="1" l="1"/>
  <c r="AL84" i="1"/>
  <c r="AQ133" i="1"/>
  <c r="AK133" i="1"/>
  <c r="AN84" i="1"/>
  <c r="AN47" i="1"/>
  <c r="AN92" i="1"/>
  <c r="AM49" i="1"/>
  <c r="AP146" i="1"/>
  <c r="AM99" i="1"/>
  <c r="AL3" i="1"/>
  <c r="AQ84" i="1"/>
  <c r="AN156" i="1"/>
  <c r="AM65" i="1"/>
  <c r="AP44" i="1"/>
  <c r="AL146" i="1"/>
  <c r="AQ140" i="1"/>
  <c r="AK140" i="1"/>
  <c r="AP99" i="1"/>
  <c r="AN62" i="1"/>
  <c r="AO142" i="1"/>
  <c r="AP123" i="1"/>
  <c r="AN123" i="1"/>
  <c r="AL122" i="1"/>
  <c r="AO121" i="1"/>
  <c r="AK119" i="1"/>
  <c r="AK82" i="1"/>
  <c r="AO79" i="1"/>
  <c r="AP74" i="1"/>
  <c r="AL74" i="1"/>
  <c r="AP71" i="1"/>
  <c r="AN71" i="1"/>
  <c r="AN99" i="1"/>
  <c r="AQ67" i="1"/>
  <c r="AL62" i="1"/>
  <c r="AN122" i="1"/>
  <c r="AQ121" i="1"/>
  <c r="AP120" i="1"/>
  <c r="AN120" i="1"/>
  <c r="AO119" i="1"/>
  <c r="AN74" i="1"/>
  <c r="AL71" i="1"/>
  <c r="AN178" i="1"/>
  <c r="AQ99" i="1"/>
  <c r="AL91" i="1"/>
  <c r="AM64" i="1"/>
  <c r="AM47" i="1"/>
  <c r="AM44" i="1"/>
  <c r="AN65" i="1"/>
  <c r="AM165" i="1"/>
  <c r="AN57" i="1"/>
  <c r="AN142" i="1"/>
  <c r="AK123" i="1"/>
  <c r="AO120" i="1"/>
  <c r="AP119" i="1"/>
  <c r="AN82" i="1"/>
  <c r="AL82" i="1"/>
  <c r="AP79" i="1"/>
  <c r="AL79" i="1"/>
  <c r="AO74" i="1"/>
  <c r="AQ71" i="1"/>
  <c r="AO71" i="1"/>
  <c r="AM71" i="1"/>
  <c r="AP21" i="1"/>
  <c r="AN21" i="1"/>
  <c r="AL21" i="1"/>
  <c r="AN157" i="1"/>
  <c r="AK86" i="1"/>
  <c r="AL57" i="1"/>
  <c r="AP3" i="1"/>
  <c r="AN3" i="1"/>
  <c r="BD159" i="1"/>
  <c r="AO123" i="1"/>
  <c r="AM122" i="1"/>
  <c r="AN121" i="1"/>
  <c r="AL119" i="1"/>
  <c r="AN91" i="1"/>
  <c r="AM166" i="1"/>
  <c r="AN165" i="1"/>
  <c r="AN164" i="1"/>
  <c r="AL164" i="1"/>
  <c r="AO157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3" i="1"/>
  <c r="AP154" i="1"/>
  <c r="AL144" i="1"/>
  <c r="AO103" i="1"/>
  <c r="AN94" i="1"/>
  <c r="AQ92" i="1"/>
  <c r="AK45" i="1"/>
  <c r="AN38" i="1"/>
  <c r="AO37" i="1"/>
  <c r="AP36" i="1"/>
  <c r="AQ23" i="1"/>
  <c r="AL22" i="1"/>
  <c r="AN19" i="1"/>
  <c r="AO18" i="1"/>
  <c r="AQ9" i="1"/>
  <c r="AK9" i="1"/>
  <c r="AO168" i="1"/>
  <c r="AP145" i="1"/>
  <c r="AK107" i="1"/>
  <c r="AN103" i="1"/>
  <c r="AN18" i="1"/>
  <c r="AK8" i="1"/>
  <c r="AK178" i="1"/>
  <c r="AN168" i="1"/>
  <c r="AO111" i="1"/>
  <c r="AP107" i="1"/>
  <c r="AL96" i="1"/>
  <c r="AL94" i="1"/>
  <c r="AM93" i="1"/>
  <c r="AO92" i="1"/>
  <c r="AP85" i="1"/>
  <c r="AP68" i="1"/>
  <c r="AL38" i="1"/>
  <c r="AO23" i="1"/>
  <c r="AP22" i="1"/>
  <c r="BD171" i="1"/>
  <c r="BD165" i="1"/>
  <c r="AP176" i="1"/>
  <c r="AP174" i="1"/>
  <c r="AN166" i="1"/>
  <c r="AK151" i="1"/>
  <c r="AN145" i="1"/>
  <c r="AM131" i="1"/>
  <c r="AN111" i="1"/>
  <c r="AN108" i="1"/>
  <c r="AQ96" i="1"/>
  <c r="AM76" i="1"/>
  <c r="AO68" i="1"/>
  <c r="AL37" i="1"/>
  <c r="AN23" i="1"/>
  <c r="AQ19" i="1"/>
  <c r="AK19" i="1"/>
  <c r="AM10" i="1"/>
  <c r="BD183" i="1"/>
  <c r="AO176" i="1"/>
  <c r="AL154" i="1"/>
  <c r="AP151" i="1"/>
  <c r="AN144" i="1"/>
  <c r="AP143" i="1"/>
  <c r="AM108" i="1"/>
  <c r="AQ103" i="1"/>
  <c r="AP96" i="1"/>
  <c r="AL76" i="1"/>
  <c r="AN68" i="1"/>
  <c r="AL36" i="1"/>
  <c r="AM23" i="1"/>
  <c r="AL10" i="1"/>
  <c r="BD169" i="1"/>
  <c r="BD184" i="1"/>
  <c r="AN176" i="1"/>
  <c r="AK154" i="1"/>
  <c r="AL145" i="1"/>
  <c r="AO143" i="1"/>
  <c r="AQ131" i="1"/>
  <c r="AQ109" i="1"/>
  <c r="AK109" i="1"/>
  <c r="AK76" i="1"/>
  <c r="AM68" i="1"/>
  <c r="AQ36" i="1"/>
  <c r="AK36" i="1"/>
  <c r="AL23" i="1"/>
  <c r="AP18" i="1"/>
  <c r="AP16" i="1"/>
  <c r="AM8" i="1"/>
  <c r="AN184" i="1"/>
  <c r="AO174" i="1"/>
  <c r="AQ168" i="1"/>
  <c r="AM154" i="1"/>
  <c r="AQ151" i="1"/>
  <c r="AM146" i="1"/>
  <c r="AM123" i="1"/>
  <c r="AQ120" i="1"/>
  <c r="AK120" i="1"/>
  <c r="AK108" i="1"/>
  <c r="AL107" i="1"/>
  <c r="AP93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7" i="1"/>
  <c r="BD181" i="1"/>
  <c r="BD97" i="1"/>
  <c r="BD126" i="1"/>
  <c r="BD120" i="1"/>
  <c r="AM178" i="1"/>
  <c r="AM176" i="1"/>
  <c r="AN174" i="1"/>
  <c r="AM145" i="1"/>
  <c r="AL142" i="1"/>
  <c r="AL140" i="1"/>
  <c r="AP133" i="1"/>
  <c r="AO109" i="1"/>
  <c r="AP108" i="1"/>
  <c r="AQ107" i="1"/>
  <c r="AM103" i="1"/>
  <c r="AN96" i="1"/>
  <c r="AO93" i="1"/>
  <c r="AO91" i="1"/>
  <c r="AM85" i="1"/>
  <c r="AL65" i="1"/>
  <c r="AP49" i="1"/>
  <c r="AL46" i="1"/>
  <c r="AL44" i="1"/>
  <c r="AN42" i="1"/>
  <c r="AL8" i="1"/>
  <c r="BD114" i="1"/>
  <c r="BD83" i="1"/>
  <c r="BD35" i="1"/>
  <c r="BD11" i="1"/>
  <c r="AL184" i="1"/>
  <c r="AL178" i="1"/>
  <c r="AM174" i="1"/>
  <c r="AQ154" i="1"/>
  <c r="AO133" i="1"/>
  <c r="AN109" i="1"/>
  <c r="AO108" i="1"/>
  <c r="AL103" i="1"/>
  <c r="AM96" i="1"/>
  <c r="AL85" i="1"/>
  <c r="AQ74" i="1"/>
  <c r="AQ55" i="1"/>
  <c r="AN45" i="1"/>
  <c r="AM37" i="1"/>
  <c r="AN36" i="1"/>
  <c r="AM24" i="1"/>
  <c r="AO22" i="1"/>
  <c r="AL19" i="1"/>
  <c r="AN16" i="1"/>
  <c r="AP9" i="1"/>
  <c r="BD92" i="1"/>
  <c r="BD167" i="1"/>
  <c r="BD25" i="1"/>
  <c r="AQ178" i="1"/>
  <c r="AQ176" i="1"/>
  <c r="AL174" i="1"/>
  <c r="AM157" i="1"/>
  <c r="AP156" i="1"/>
  <c r="AN151" i="1"/>
  <c r="AN133" i="1"/>
  <c r="AL131" i="1"/>
  <c r="AM121" i="1"/>
  <c r="AQ94" i="1"/>
  <c r="AK94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5" i="1"/>
  <c r="BD149" i="1"/>
  <c r="BD143" i="1"/>
  <c r="BD137" i="1"/>
  <c r="BD122" i="1"/>
  <c r="BD112" i="1"/>
  <c r="BD100" i="1"/>
  <c r="BD52" i="1"/>
  <c r="BD39" i="1"/>
  <c r="AL173" i="1"/>
  <c r="AO166" i="1"/>
  <c r="AO156" i="1"/>
  <c r="AM151" i="1"/>
  <c r="AQ144" i="1"/>
  <c r="AK144" i="1"/>
  <c r="AM143" i="1"/>
  <c r="AO132" i="1"/>
  <c r="AL121" i="1"/>
  <c r="AN119" i="1"/>
  <c r="AN107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7" i="1"/>
  <c r="BD59" i="1"/>
  <c r="BD32" i="1"/>
  <c r="AK157" i="1"/>
  <c r="AN154" i="1"/>
  <c r="AL151" i="1"/>
  <c r="AN146" i="1"/>
  <c r="AN140" i="1"/>
  <c r="AN132" i="1"/>
  <c r="AP131" i="1"/>
  <c r="AP122" i="1"/>
  <c r="AM119" i="1"/>
  <c r="AM107" i="1"/>
  <c r="AK93" i="1"/>
  <c r="AL92" i="1"/>
  <c r="AN76" i="1"/>
  <c r="AO64" i="1"/>
  <c r="AN55" i="1"/>
  <c r="AM52" i="1"/>
  <c r="AN46" i="1"/>
  <c r="AN44" i="1"/>
  <c r="AP24" i="1"/>
  <c r="AN8" i="1"/>
  <c r="BD107" i="1"/>
  <c r="BD4" i="1"/>
  <c r="AO184" i="1"/>
  <c r="AP178" i="1"/>
  <c r="AP168" i="1"/>
  <c r="AO165" i="1"/>
  <c r="AM156" i="1"/>
  <c r="AO154" i="1"/>
  <c r="AO151" i="1"/>
  <c r="AK146" i="1"/>
  <c r="AO144" i="1"/>
  <c r="AL143" i="1"/>
  <c r="AO140" i="1"/>
  <c r="AM133" i="1"/>
  <c r="AP132" i="1"/>
  <c r="AL123" i="1"/>
  <c r="AO122" i="1"/>
  <c r="AM120" i="1"/>
  <c r="AM111" i="1"/>
  <c r="AM109" i="1"/>
  <c r="AK96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3" i="1"/>
  <c r="AQ123" i="1"/>
  <c r="AK121" i="1"/>
  <c r="AK92" i="1"/>
  <c r="AM58" i="1"/>
  <c r="AM22" i="1"/>
  <c r="BD168" i="1"/>
  <c r="BD119" i="1"/>
  <c r="BD103" i="1"/>
  <c r="BD95" i="1"/>
  <c r="BD71" i="1"/>
  <c r="BD55" i="1"/>
  <c r="AM184" i="1"/>
  <c r="AO178" i="1"/>
  <c r="AP166" i="1"/>
  <c r="AP164" i="1"/>
  <c r="AL156" i="1"/>
  <c r="AQ145" i="1"/>
  <c r="AK145" i="1"/>
  <c r="AM144" i="1"/>
  <c r="AM142" i="1"/>
  <c r="AM140" i="1"/>
  <c r="AL133" i="1"/>
  <c r="AP121" i="1"/>
  <c r="AL120" i="1"/>
  <c r="AL111" i="1"/>
  <c r="AL109" i="1"/>
  <c r="AN93" i="1"/>
  <c r="AP92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2" i="1"/>
  <c r="BD98" i="1"/>
  <c r="BD17" i="1"/>
  <c r="AQ173" i="1"/>
  <c r="AK173" i="1"/>
  <c r="AM168" i="1"/>
  <c r="AO164" i="1"/>
  <c r="AO146" i="1"/>
  <c r="AM132" i="1"/>
  <c r="AO96" i="1"/>
  <c r="AP94" i="1"/>
  <c r="AO85" i="1"/>
  <c r="AK84" i="1"/>
  <c r="AK67" i="1"/>
  <c r="AO62" i="1"/>
  <c r="AQ58" i="1"/>
  <c r="AK58" i="1"/>
  <c r="AO49" i="1"/>
  <c r="AO34" i="1"/>
  <c r="AP25" i="1"/>
  <c r="BD176" i="1"/>
  <c r="BD152" i="1"/>
  <c r="BD127" i="1"/>
  <c r="AK142" i="1"/>
  <c r="AO42" i="1"/>
  <c r="AO38" i="1"/>
  <c r="AP37" i="1"/>
  <c r="AO19" i="1"/>
  <c r="AL16" i="1"/>
  <c r="AO10" i="1"/>
  <c r="BD50" i="1"/>
  <c r="BD33" i="1"/>
  <c r="AP111" i="1"/>
  <c r="AP109" i="1"/>
  <c r="AL108" i="1"/>
  <c r="AO107" i="1"/>
  <c r="AO94" i="1"/>
  <c r="AL93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0" i="1"/>
  <c r="BD170" i="1"/>
  <c r="BD102" i="1"/>
  <c r="AP173" i="1"/>
  <c r="AL168" i="1"/>
  <c r="AM164" i="1"/>
  <c r="AO145" i="1"/>
  <c r="AN143" i="1"/>
  <c r="AP142" i="1"/>
  <c r="AL132" i="1"/>
  <c r="AO131" i="1"/>
  <c r="AQ119" i="1"/>
  <c r="AQ108" i="1"/>
  <c r="AK103" i="1"/>
  <c r="AM62" i="1"/>
  <c r="AL176" i="1"/>
  <c r="AO173" i="1"/>
  <c r="AP165" i="1"/>
  <c r="AL157" i="1"/>
  <c r="AP144" i="1"/>
  <c r="AP140" i="1"/>
  <c r="AN131" i="1"/>
  <c r="AP103" i="1"/>
  <c r="AM94" i="1"/>
  <c r="AM92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0" i="1"/>
  <c r="BD130" i="1"/>
  <c r="BD115" i="1"/>
  <c r="BK135" i="1"/>
  <c r="BD135" i="1" s="1"/>
  <c r="BK91" i="1" l="1"/>
  <c r="BD91" i="1" s="1"/>
  <c r="BK157" i="1"/>
  <c r="BD157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3" i="1"/>
  <c r="BD93" i="1" s="1"/>
  <c r="BK94" i="1"/>
  <c r="BD94" i="1" s="1"/>
  <c r="BK96" i="1"/>
  <c r="BD96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9" i="1"/>
  <c r="BD129" i="1" s="1"/>
  <c r="BK131" i="1"/>
  <c r="BD131" i="1" s="1"/>
  <c r="BK132" i="1"/>
  <c r="BD132" i="1" s="1"/>
  <c r="BK133" i="1"/>
  <c r="BD133" i="1" s="1"/>
  <c r="BK134" i="1"/>
  <c r="BD134" i="1" s="1"/>
  <c r="BK136" i="1"/>
  <c r="BD136" i="1" s="1"/>
  <c r="BK138" i="1"/>
  <c r="BD138" i="1" s="1"/>
  <c r="BK139" i="1"/>
  <c r="BD139" i="1" s="1"/>
  <c r="BK141" i="1"/>
  <c r="BD141" i="1" s="1"/>
  <c r="BK142" i="1"/>
  <c r="BD142" i="1" s="1"/>
  <c r="BK144" i="1"/>
  <c r="BD144" i="1" s="1"/>
  <c r="BK145" i="1"/>
  <c r="BD145" i="1" s="1"/>
  <c r="BK146" i="1"/>
  <c r="BD146" i="1" s="1"/>
  <c r="BK147" i="1"/>
  <c r="BD147" i="1" s="1"/>
  <c r="BK148" i="1"/>
  <c r="BD148" i="1" s="1"/>
  <c r="BK150" i="1"/>
  <c r="BD150" i="1" s="1"/>
  <c r="BK151" i="1"/>
  <c r="BD151" i="1" s="1"/>
  <c r="BK154" i="1"/>
  <c r="BD154" i="1" s="1"/>
  <c r="BK153" i="1"/>
  <c r="BD153" i="1" s="1"/>
  <c r="BK156" i="1"/>
  <c r="BD156" i="1" s="1"/>
  <c r="BK158" i="1"/>
  <c r="BD158" i="1" s="1"/>
  <c r="BK160" i="1"/>
  <c r="BD160" i="1" s="1"/>
  <c r="BK161" i="1"/>
  <c r="BD161" i="1" s="1"/>
  <c r="BK163" i="1"/>
  <c r="BD163" i="1" s="1"/>
  <c r="BK164" i="1"/>
  <c r="BD164" i="1" s="1"/>
  <c r="BK166" i="1"/>
  <c r="BD166" i="1" s="1"/>
  <c r="BK172" i="1"/>
  <c r="BD172" i="1" s="1"/>
  <c r="BK173" i="1"/>
  <c r="BD173" i="1" s="1"/>
  <c r="BK174" i="1"/>
  <c r="BD174" i="1" s="1"/>
  <c r="BK175" i="1"/>
  <c r="BD175" i="1" s="1"/>
  <c r="BK178" i="1"/>
  <c r="BD178" i="1" s="1"/>
  <c r="BK179" i="1"/>
  <c r="BD179" i="1" s="1"/>
  <c r="BK182" i="1"/>
  <c r="BD182" i="1" s="1"/>
  <c r="BK185" i="1"/>
  <c r="BD185" i="1" s="1"/>
  <c r="BK186" i="1"/>
  <c r="BD186" i="1" s="1"/>
  <c r="BK188" i="1"/>
  <c r="BD188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<sst xmlns="http://schemas.openxmlformats.org/spreadsheetml/2006/main" count="1715" uniqueCount="757">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</sst>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89"/>
  <sheetViews>
    <sheetView tabSelected="1" zoomScale="85" zoomScaleNormal="85" workbookViewId="0">
      <pane ySplit="1" topLeftCell="A99" activePane="bottomLeft" state="frozen"/>
      <selection pane="bottomLeft" activeCell="A100" sqref="A100:XFD100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2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2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679</v>
      </c>
      <c r="C4" s="1" t="s">
        <v>427</v>
      </c>
      <c r="E4" s="1" t="s">
        <v>432</v>
      </c>
      <c r="G4" s="1" t="s">
        <v>700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708</v>
      </c>
      <c r="AU4" s="1" t="s">
        <v>299</v>
      </c>
      <c r="AV4" s="5" t="s">
        <v>308</v>
      </c>
      <c r="AW4" s="5" t="s">
        <v>308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308</v>
      </c>
      <c r="AW6" s="5" t="s">
        <v>308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572</v>
      </c>
      <c r="C11" s="1" t="s">
        <v>309</v>
      </c>
      <c r="D11" s="1" t="s">
        <v>564</v>
      </c>
      <c r="E11" s="1" t="s">
        <v>432</v>
      </c>
      <c r="G11" s="3" t="s">
        <v>573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574</v>
      </c>
      <c r="AU11" s="1" t="s">
        <v>28</v>
      </c>
      <c r="AV11" s="5" t="s">
        <v>308</v>
      </c>
      <c r="AW11" s="5" t="s">
        <v>308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300</v>
      </c>
      <c r="AV12" s="5" t="s">
        <v>308</v>
      </c>
      <c r="AW12" s="5" t="s">
        <v>308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299</v>
      </c>
      <c r="AV13" s="5" t="s">
        <v>308</v>
      </c>
      <c r="AW13" s="5" t="s">
        <v>308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730</v>
      </c>
      <c r="C14" s="1" t="s">
        <v>310</v>
      </c>
      <c r="E14" s="1" t="s">
        <v>432</v>
      </c>
      <c r="G14" s="3" t="s">
        <v>731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736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737</v>
      </c>
      <c r="AS14" s="1" t="s">
        <v>296</v>
      </c>
      <c r="AU14" s="1" t="s">
        <v>300</v>
      </c>
      <c r="AV14" s="18" t="s">
        <v>738</v>
      </c>
      <c r="AW14" s="5" t="s">
        <v>307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732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583</v>
      </c>
      <c r="C17" s="1" t="s">
        <v>309</v>
      </c>
      <c r="G17" s="9" t="s">
        <v>584</v>
      </c>
      <c r="V17" s="19" t="s">
        <v>733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585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734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438</v>
      </c>
    </row>
    <row r="19" spans="2:64" ht="21" customHeight="1" x14ac:dyDescent="0.2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735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522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439</v>
      </c>
    </row>
    <row r="23" spans="2:64" ht="21" customHeight="1" x14ac:dyDescent="0.2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440</v>
      </c>
    </row>
    <row r="24" spans="2:64" ht="21" customHeight="1" x14ac:dyDescent="0.2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667</v>
      </c>
      <c r="C25" s="1" t="s">
        <v>427</v>
      </c>
      <c r="E25" s="1" t="s">
        <v>432</v>
      </c>
      <c r="G25" s="1" t="s">
        <v>691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710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709</v>
      </c>
      <c r="AU25" s="1" t="s">
        <v>299</v>
      </c>
      <c r="AV25" s="5" t="s">
        <v>307</v>
      </c>
      <c r="AW25" s="5" t="s">
        <v>307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299</v>
      </c>
      <c r="AV26" s="5" t="s">
        <v>307</v>
      </c>
      <c r="AW26" s="5" t="s">
        <v>308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523</v>
      </c>
      <c r="C27" s="1" t="s">
        <v>310</v>
      </c>
      <c r="D27" s="1" t="s">
        <v>524</v>
      </c>
      <c r="E27" s="1" t="s">
        <v>54</v>
      </c>
      <c r="G27" s="1" t="s">
        <v>525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300</v>
      </c>
      <c r="AV27" s="5" t="s">
        <v>308</v>
      </c>
      <c r="AW27" s="5" t="s">
        <v>308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25">
      <c r="B29" s="1" t="s">
        <v>656</v>
      </c>
      <c r="C29" s="1" t="s">
        <v>310</v>
      </c>
      <c r="E29" s="1" t="s">
        <v>432</v>
      </c>
      <c r="G29" s="1" t="s">
        <v>680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308</v>
      </c>
      <c r="AW29" s="5" t="s">
        <v>308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526</v>
      </c>
      <c r="C30" s="1" t="s">
        <v>429</v>
      </c>
      <c r="E30" s="1" t="s">
        <v>432</v>
      </c>
      <c r="G30" s="1" t="s">
        <v>527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300</v>
      </c>
      <c r="AV30" s="5" t="s">
        <v>308</v>
      </c>
      <c r="AW30" s="5" t="s">
        <v>308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528</v>
      </c>
      <c r="C31" s="1" t="s">
        <v>309</v>
      </c>
      <c r="E31" s="1" t="s">
        <v>432</v>
      </c>
      <c r="G31" s="1" t="s">
        <v>529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308</v>
      </c>
      <c r="AW31" s="5" t="s">
        <v>308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586</v>
      </c>
      <c r="C32" s="1" t="s">
        <v>430</v>
      </c>
      <c r="G32" s="9" t="s">
        <v>587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588</v>
      </c>
      <c r="AU32" s="1" t="s">
        <v>300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589</v>
      </c>
      <c r="C33" s="1" t="s">
        <v>310</v>
      </c>
      <c r="G33" s="9" t="s">
        <v>590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591</v>
      </c>
      <c r="AU33" s="1" t="s">
        <v>300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2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530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592</v>
      </c>
      <c r="C35" s="1" t="s">
        <v>427</v>
      </c>
      <c r="G35" s="9" t="s">
        <v>593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594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726</v>
      </c>
    </row>
    <row r="38" spans="2:64" ht="21" customHeight="1" x14ac:dyDescent="0.2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595</v>
      </c>
      <c r="C39" s="1" t="s">
        <v>428</v>
      </c>
      <c r="G39" s="9" t="s">
        <v>596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597</v>
      </c>
      <c r="AU39" s="1" t="s">
        <v>300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25">
      <c r="B41" s="1" t="s">
        <v>741</v>
      </c>
      <c r="C41" s="1" t="s">
        <v>742</v>
      </c>
      <c r="E41" s="1" t="s">
        <v>432</v>
      </c>
      <c r="G41" s="3" t="s">
        <v>743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745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744</v>
      </c>
      <c r="AU41" s="1" t="s">
        <v>28</v>
      </c>
      <c r="AV41" s="5" t="s">
        <v>307</v>
      </c>
      <c r="AW41" s="5" t="s">
        <v>307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2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2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2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531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2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2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2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461</v>
      </c>
    </row>
    <row r="48" spans="2:64" ht="21" customHeight="1" x14ac:dyDescent="0.2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300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463</v>
      </c>
    </row>
    <row r="49" spans="2:64" ht="21" customHeight="1" x14ac:dyDescent="0.25">
      <c r="B49" s="1" t="s">
        <v>544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25">
      <c r="B50" s="1" t="s">
        <v>669</v>
      </c>
      <c r="C50" s="1" t="s">
        <v>427</v>
      </c>
      <c r="E50" s="1" t="s">
        <v>54</v>
      </c>
      <c r="G50" s="1" t="s">
        <v>693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711</v>
      </c>
      <c r="AU50" s="1" t="s">
        <v>299</v>
      </c>
      <c r="AV50" s="5" t="s">
        <v>308</v>
      </c>
      <c r="AW50" s="5" t="s">
        <v>308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25">
      <c r="B51" s="1" t="s">
        <v>666</v>
      </c>
      <c r="C51" s="1" t="s">
        <v>427</v>
      </c>
      <c r="E51" s="1" t="s">
        <v>432</v>
      </c>
      <c r="G51" s="1" t="s">
        <v>690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714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25">
      <c r="B52" s="1" t="s">
        <v>664</v>
      </c>
      <c r="C52" s="1" t="s">
        <v>310</v>
      </c>
      <c r="E52" s="1" t="s">
        <v>432</v>
      </c>
      <c r="G52" s="1" t="s">
        <v>688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705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715</v>
      </c>
      <c r="AU52" s="1" t="s">
        <v>300</v>
      </c>
      <c r="AV52" s="5" t="s">
        <v>307</v>
      </c>
      <c r="AW52" s="5" t="s">
        <v>308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2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657</v>
      </c>
      <c r="C55" s="1" t="s">
        <v>428</v>
      </c>
      <c r="E55" s="1" t="s">
        <v>432</v>
      </c>
      <c r="G55" s="1" t="s">
        <v>681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703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716</v>
      </c>
      <c r="AU55" s="1" t="s">
        <v>300</v>
      </c>
      <c r="AV55" s="5" t="s">
        <v>307</v>
      </c>
      <c r="AW55" s="5" t="s">
        <v>307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2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678</v>
      </c>
      <c r="C59" s="1" t="s">
        <v>427</v>
      </c>
      <c r="E59" s="1" t="s">
        <v>54</v>
      </c>
      <c r="G59" s="1" t="s">
        <v>699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717</v>
      </c>
      <c r="AU59" s="1" t="s">
        <v>299</v>
      </c>
      <c r="AV59" s="5" t="s">
        <v>308</v>
      </c>
      <c r="AW59" s="5" t="s">
        <v>308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25">
      <c r="B60" s="1" t="s">
        <v>447</v>
      </c>
      <c r="C60" s="1" t="s">
        <v>429</v>
      </c>
      <c r="E60" s="1" t="s">
        <v>54</v>
      </c>
      <c r="G60" s="1" t="s">
        <v>464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300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461</v>
      </c>
    </row>
    <row r="61" spans="2:64" ht="21" customHeight="1" x14ac:dyDescent="0.25">
      <c r="B61" s="1" t="s">
        <v>258</v>
      </c>
      <c r="C61" s="1" t="s">
        <v>427</v>
      </c>
      <c r="D61" s="1" t="s">
        <v>185</v>
      </c>
      <c r="E61" s="1" t="s">
        <v>432</v>
      </c>
      <c r="G61" s="1" t="s">
        <v>186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347</v>
      </c>
      <c r="AU61" s="1" t="s">
        <v>300</v>
      </c>
      <c r="AV61" s="5" t="s">
        <v>308</v>
      </c>
      <c r="AW61" s="5" t="s">
        <v>308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25">
      <c r="B62" s="1" t="s">
        <v>98</v>
      </c>
      <c r="C62" s="1" t="s">
        <v>427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246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320</v>
      </c>
      <c r="AU62" s="1" t="s">
        <v>28</v>
      </c>
      <c r="AV62" s="5" t="s">
        <v>307</v>
      </c>
      <c r="AW62" s="5" t="s">
        <v>307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25">
      <c r="B63" s="1" t="s">
        <v>73</v>
      </c>
      <c r="C63" s="1" t="s">
        <v>430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315</v>
      </c>
      <c r="AU63" s="1" t="s">
        <v>300</v>
      </c>
      <c r="AV63" s="5" t="s">
        <v>308</v>
      </c>
      <c r="AW63" s="5" t="s">
        <v>308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25">
      <c r="B64" s="1" t="s">
        <v>271</v>
      </c>
      <c r="C64" s="1" t="s">
        <v>427</v>
      </c>
      <c r="D64" s="1" t="s">
        <v>272</v>
      </c>
      <c r="E64" s="1" t="s">
        <v>432</v>
      </c>
      <c r="G64" s="1" t="s">
        <v>278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277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361</v>
      </c>
      <c r="AS64" s="1" t="s">
        <v>296</v>
      </c>
      <c r="AU64" s="1" t="s">
        <v>299</v>
      </c>
      <c r="AV64" s="5" t="s">
        <v>307</v>
      </c>
      <c r="AW64" s="5" t="s">
        <v>308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25">
      <c r="B65" s="1" t="s">
        <v>279</v>
      </c>
      <c r="C65" s="1" t="s">
        <v>310</v>
      </c>
      <c r="D65" s="1" t="s">
        <v>183</v>
      </c>
      <c r="E65" s="1" t="s">
        <v>432</v>
      </c>
      <c r="G65" s="1" t="s">
        <v>280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740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362</v>
      </c>
      <c r="AU65" s="1" t="s">
        <v>300</v>
      </c>
      <c r="AV65" s="5" t="s">
        <v>307</v>
      </c>
      <c r="AW65" s="5" t="s">
        <v>307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25">
      <c r="B66" s="1" t="s">
        <v>533</v>
      </c>
      <c r="C66" s="1" t="s">
        <v>427</v>
      </c>
      <c r="G66" s="1" t="s">
        <v>532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308</v>
      </c>
      <c r="AW66" s="5" t="s">
        <v>308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25">
      <c r="B67" s="1" t="s">
        <v>187</v>
      </c>
      <c r="C67" s="1" t="s">
        <v>430</v>
      </c>
      <c r="D67" s="1" t="s">
        <v>53</v>
      </c>
      <c r="E67" s="1" t="s">
        <v>54</v>
      </c>
      <c r="G67" s="1" t="s">
        <v>188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750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259</v>
      </c>
      <c r="AU67" s="1" t="s">
        <v>28</v>
      </c>
      <c r="AV67" s="5" t="s">
        <v>307</v>
      </c>
      <c r="AW67" s="5" t="s">
        <v>307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25">
      <c r="B68" s="1" t="s">
        <v>189</v>
      </c>
      <c r="C68" s="1" t="s">
        <v>429</v>
      </c>
      <c r="D68" s="1" t="s">
        <v>53</v>
      </c>
      <c r="E68" s="1" t="s">
        <v>54</v>
      </c>
      <c r="G68" s="1" t="s">
        <v>190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534</v>
      </c>
      <c r="W68" s="1" t="str">
        <f t="shared" ref="W68:W130" si="115">IF(H68&gt;0,H68/100,"")</f>
        <v/>
      </c>
      <c r="X68" s="1" t="str">
        <f t="shared" ref="X68:X130" si="116">IF(I68&gt;0,I68/100,"")</f>
        <v/>
      </c>
      <c r="Y68" s="1">
        <f t="shared" ref="Y68:Y130" si="117">IF(J68&gt;0,J68/100,"")</f>
        <v>15</v>
      </c>
      <c r="Z68" s="1">
        <f t="shared" ref="Z68:Z130" si="118">IF(K68&gt;0,K68/100,"")</f>
        <v>18</v>
      </c>
      <c r="AA68" s="1">
        <f t="shared" ref="AA68:AA130" si="119">IF(L68&gt;0,L68/100,"")</f>
        <v>15</v>
      </c>
      <c r="AB68" s="1">
        <f t="shared" ref="AB68:AB130" si="120">IF(M68&gt;0,M68/100,"")</f>
        <v>18</v>
      </c>
      <c r="AC68" s="1">
        <f t="shared" ref="AC68:AC130" si="121">IF(N68&gt;0,N68/100,"")</f>
        <v>15</v>
      </c>
      <c r="AD68" s="1">
        <f t="shared" ref="AD68:AD130" si="122">IF(O68&gt;0,O68/100,"")</f>
        <v>18</v>
      </c>
      <c r="AE68" s="1">
        <f t="shared" ref="AE68:AE130" si="123">IF(P68&gt;0,P68/100,"")</f>
        <v>15</v>
      </c>
      <c r="AF68" s="1">
        <f t="shared" ref="AF68:AF130" si="124">IF(Q68&gt;0,Q68/100,"")</f>
        <v>18</v>
      </c>
      <c r="AG68" s="1">
        <f t="shared" ref="AG68:AG130" si="125">IF(R68&gt;0,R68/100,"")</f>
        <v>15</v>
      </c>
      <c r="AH68" s="1">
        <f t="shared" ref="AH68:AH130" si="126">IF(S68&gt;0,S68/100,"")</f>
        <v>18</v>
      </c>
      <c r="AI68" s="1">
        <f t="shared" ref="AI68:AI130" si="127">IF(T68&gt;0,T68/100,"")</f>
        <v>8</v>
      </c>
      <c r="AJ68" s="1">
        <f t="shared" ref="AJ68:AJ130" si="128">IF(U68&gt;0,U68/100,"")</f>
        <v>24</v>
      </c>
      <c r="AK68" s="1" t="str">
        <f t="shared" ref="AK68:AK130" si="129">IF(H68&gt;0,CONCATENATE(IF(W68&lt;=12,W68,W68-12),IF(OR(W68&lt;12,W68=24),"am","pm"),"-",IF(X68&lt;=12,X68,X68-12),IF(OR(X68&lt;12,X68=24),"am","pm")),"")</f>
        <v/>
      </c>
      <c r="AL68" s="1" t="str">
        <f t="shared" ref="AL68:AL130" si="130">IF(J68&gt;0,CONCATENATE(IF(Y68&lt;=12,Y68,Y68-12),IF(OR(Y68&lt;12,Y68=24),"am","pm"),"-",IF(Z68&lt;=12,Z68,Z68-12),IF(OR(Z68&lt;12,Z68=24),"am","pm")),"")</f>
        <v>3pm-6pm</v>
      </c>
      <c r="AM68" s="1" t="str">
        <f t="shared" ref="AM68:AM130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0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0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0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0" si="135">IF(T68&gt;0,CONCATENATE(IF(AI68&lt;=12,AI68,AI68-12),IF(OR(AI68&lt;12,AI68=24),"am","pm"),"-",IF(AJ68&lt;=12,AJ68,AJ68-12),IF(OR(AJ68&lt;12,AJ68=24),"am","pm")),"")</f>
        <v>8am-12am</v>
      </c>
      <c r="AR68" s="10" t="s">
        <v>260</v>
      </c>
      <c r="AU68" s="1" t="s">
        <v>300</v>
      </c>
      <c r="AV68" s="5" t="s">
        <v>307</v>
      </c>
      <c r="AW68" s="5" t="s">
        <v>307</v>
      </c>
      <c r="AX68" s="6" t="str">
        <f t="shared" ref="AX68:AX130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0" si="137">IF(AS68&gt;0,"&lt;img src=@img/outdoor.png@&gt;","")</f>
        <v/>
      </c>
      <c r="AZ68" s="1" t="str">
        <f t="shared" ref="AZ68:AZ130" si="138">IF(AT68&gt;0,"&lt;img src=@img/pets.png@&gt;","")</f>
        <v/>
      </c>
      <c r="BA68" s="1" t="str">
        <f t="shared" ref="BA68:BA130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0" si="140">IF(AV68="true","&lt;img src=@img/drinkicon.png@&gt;","")</f>
        <v>&lt;img src=@img/drinkicon.png@&gt;</v>
      </c>
      <c r="BC68" s="1" t="str">
        <f t="shared" ref="BC68:BC130" si="141">IF(AW68="true","&lt;img src=@img/foodicon.png@&gt;","")</f>
        <v>&lt;img src=@img/foodicon.png@&gt;</v>
      </c>
      <c r="BD68" s="1" t="str">
        <f t="shared" ref="BD68:BD130" si="142">CONCATENATE(AY68,AZ68,BA68,BB68,BC68,BK68)</f>
        <v>&lt;img src=@img/easy.png@&gt;&lt;img src=@img/drinkicon.png@&gt;&lt;img src=@img/foodicon.png@&gt;</v>
      </c>
      <c r="BE68" s="1" t="str">
        <f t="shared" ref="BE68:BE130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0" si="144">CONCATENATE("[",BG68,",",BH68,"],")</f>
        <v>[40.522662,-105.023278],</v>
      </c>
      <c r="BK68" s="1" t="str">
        <f t="shared" si="113"/>
        <v/>
      </c>
    </row>
    <row r="69" spans="2:64" ht="21" customHeight="1" x14ac:dyDescent="0.25">
      <c r="B69" s="1" t="s">
        <v>448</v>
      </c>
      <c r="C69" s="1" t="s">
        <v>310</v>
      </c>
      <c r="E69" s="1" t="s">
        <v>432</v>
      </c>
      <c r="G69" s="1" t="s">
        <v>465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300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458</v>
      </c>
    </row>
    <row r="70" spans="2:64" ht="21" customHeight="1" x14ac:dyDescent="0.25">
      <c r="B70" s="1" t="s">
        <v>191</v>
      </c>
      <c r="C70" s="1" t="s">
        <v>310</v>
      </c>
      <c r="D70" s="1" t="s">
        <v>272</v>
      </c>
      <c r="E70" s="1" t="s">
        <v>432</v>
      </c>
      <c r="G70" s="1" t="s">
        <v>192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261</v>
      </c>
      <c r="AS70" s="1" t="s">
        <v>296</v>
      </c>
      <c r="AU70" s="1" t="s">
        <v>300</v>
      </c>
      <c r="AV70" s="5" t="s">
        <v>308</v>
      </c>
      <c r="AW70" s="5" t="s">
        <v>308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25">
      <c r="B71" s="1" t="s">
        <v>598</v>
      </c>
      <c r="C71" s="1" t="s">
        <v>427</v>
      </c>
      <c r="E71" s="1" t="s">
        <v>432</v>
      </c>
      <c r="G71" s="9" t="s">
        <v>599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6" t="s">
        <v>751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600</v>
      </c>
      <c r="AS71" s="1" t="s">
        <v>296</v>
      </c>
      <c r="AU71" s="1" t="s">
        <v>300</v>
      </c>
      <c r="AV71" s="5" t="s">
        <v>307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25">
      <c r="B72" s="1" t="s">
        <v>535</v>
      </c>
      <c r="C72" s="1" t="s">
        <v>739</v>
      </c>
      <c r="E72" s="1" t="s">
        <v>432</v>
      </c>
      <c r="G72" s="1" t="s">
        <v>536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300</v>
      </c>
      <c r="AV72" s="5" t="s">
        <v>308</v>
      </c>
      <c r="AW72" s="5" t="s">
        <v>308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25">
      <c r="B73" s="1" t="s">
        <v>746</v>
      </c>
      <c r="C73" s="1" t="s">
        <v>742</v>
      </c>
      <c r="E73" s="1" t="s">
        <v>432</v>
      </c>
      <c r="G73" s="1" t="s">
        <v>749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748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747</v>
      </c>
      <c r="AU73" s="1" t="s">
        <v>300</v>
      </c>
      <c r="AV73" s="5" t="s">
        <v>307</v>
      </c>
      <c r="AW73" s="5" t="s">
        <v>307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25">
      <c r="B74" s="1" t="s">
        <v>281</v>
      </c>
      <c r="C74" s="1" t="s">
        <v>427</v>
      </c>
      <c r="D74" s="1" t="s">
        <v>272</v>
      </c>
      <c r="E74" s="1" t="s">
        <v>432</v>
      </c>
      <c r="G74" s="1" t="s">
        <v>282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493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363</v>
      </c>
      <c r="AU74" s="1" t="s">
        <v>299</v>
      </c>
      <c r="AV74" s="5" t="s">
        <v>307</v>
      </c>
      <c r="AW74" s="5" t="s">
        <v>308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25">
      <c r="B75" s="1" t="s">
        <v>676</v>
      </c>
      <c r="C75" s="1" t="s">
        <v>427</v>
      </c>
      <c r="E75" s="1" t="s">
        <v>432</v>
      </c>
      <c r="G75" s="1" t="s">
        <v>697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718</v>
      </c>
      <c r="AU75" s="1" t="s">
        <v>299</v>
      </c>
      <c r="AV75" s="5" t="s">
        <v>308</v>
      </c>
      <c r="AW75" s="5" t="s">
        <v>308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25">
      <c r="B76" s="1" t="s">
        <v>380</v>
      </c>
      <c r="C76" s="1" t="s">
        <v>310</v>
      </c>
      <c r="D76" s="1" t="s">
        <v>382</v>
      </c>
      <c r="E76" s="1" t="s">
        <v>432</v>
      </c>
      <c r="G76" s="6" t="s">
        <v>386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494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387</v>
      </c>
      <c r="AS76" s="1" t="s">
        <v>296</v>
      </c>
      <c r="AT76" s="1" t="s">
        <v>306</v>
      </c>
      <c r="AU76" s="1" t="s">
        <v>300</v>
      </c>
      <c r="AV76" s="5" t="s">
        <v>307</v>
      </c>
      <c r="AW76" s="5" t="s">
        <v>307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542</v>
      </c>
    </row>
    <row r="77" spans="2:64" ht="21" customHeight="1" x14ac:dyDescent="0.25">
      <c r="B77" s="1" t="s">
        <v>193</v>
      </c>
      <c r="C77" s="1" t="s">
        <v>427</v>
      </c>
      <c r="D77" s="1" t="s">
        <v>272</v>
      </c>
      <c r="E77" s="1" t="s">
        <v>432</v>
      </c>
      <c r="G77" s="1" t="s">
        <v>194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348</v>
      </c>
      <c r="AS77" s="1" t="s">
        <v>296</v>
      </c>
      <c r="AT77" s="1" t="s">
        <v>306</v>
      </c>
      <c r="AU77" s="1" t="s">
        <v>28</v>
      </c>
      <c r="AV77" s="5" t="s">
        <v>308</v>
      </c>
      <c r="AW77" s="5" t="s">
        <v>308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25">
      <c r="B78" s="1" t="s">
        <v>46</v>
      </c>
      <c r="C78" s="1" t="s">
        <v>427</v>
      </c>
      <c r="D78" s="1" t="s">
        <v>47</v>
      </c>
      <c r="E78" s="1" t="s">
        <v>432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237</v>
      </c>
      <c r="AU78" s="1" t="s">
        <v>299</v>
      </c>
      <c r="AV78" s="5" t="s">
        <v>308</v>
      </c>
      <c r="AW78" s="5" t="s">
        <v>308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25">
      <c r="B79" s="1" t="s">
        <v>162</v>
      </c>
      <c r="C79" s="1" t="s">
        <v>427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495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339</v>
      </c>
      <c r="AS79" s="1" t="s">
        <v>296</v>
      </c>
      <c r="AU79" s="1" t="s">
        <v>299</v>
      </c>
      <c r="AV79" s="5" t="s">
        <v>307</v>
      </c>
      <c r="AW79" s="5" t="s">
        <v>307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25">
      <c r="B80" s="1" t="s">
        <v>449</v>
      </c>
      <c r="C80" s="1" t="s">
        <v>310</v>
      </c>
      <c r="E80" s="1" t="s">
        <v>432</v>
      </c>
      <c r="G80" s="1" t="s">
        <v>467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300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466</v>
      </c>
    </row>
    <row r="81" spans="2:64" ht="21" customHeight="1" x14ac:dyDescent="0.25">
      <c r="B81" s="1" t="s">
        <v>195</v>
      </c>
      <c r="C81" s="1" t="s">
        <v>430</v>
      </c>
      <c r="D81" s="1" t="s">
        <v>272</v>
      </c>
      <c r="E81" s="1" t="s">
        <v>432</v>
      </c>
      <c r="G81" s="1" t="s">
        <v>196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349</v>
      </c>
      <c r="AU81" s="1" t="s">
        <v>300</v>
      </c>
      <c r="AV81" s="5" t="s">
        <v>308</v>
      </c>
      <c r="AW81" s="5" t="s">
        <v>308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25">
      <c r="B82" s="1" t="s">
        <v>24</v>
      </c>
      <c r="C82" s="1" t="s">
        <v>310</v>
      </c>
      <c r="D82" s="1" t="s">
        <v>135</v>
      </c>
      <c r="E82" s="1" t="s">
        <v>432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496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333</v>
      </c>
      <c r="AU82" s="1" t="s">
        <v>300</v>
      </c>
      <c r="AV82" s="5" t="s">
        <v>307</v>
      </c>
      <c r="AW82" s="5" t="s">
        <v>308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442</v>
      </c>
    </row>
    <row r="83" spans="2:64" ht="21" customHeight="1" x14ac:dyDescent="0.25">
      <c r="B83" s="1" t="s">
        <v>677</v>
      </c>
      <c r="C83" s="1" t="s">
        <v>429</v>
      </c>
      <c r="E83" s="1" t="s">
        <v>432</v>
      </c>
      <c r="G83" s="1" t="s">
        <v>698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300</v>
      </c>
      <c r="AV83" s="5" t="s">
        <v>308</v>
      </c>
      <c r="AW83" s="5" t="s">
        <v>308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25">
      <c r="B84" s="1" t="s">
        <v>601</v>
      </c>
      <c r="C84" s="1" t="s">
        <v>430</v>
      </c>
      <c r="G84" s="9" t="s">
        <v>602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603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604</v>
      </c>
      <c r="AS84" s="1" t="s">
        <v>296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25">
      <c r="B85" s="1" t="s">
        <v>92</v>
      </c>
      <c r="C85" s="1" t="s">
        <v>427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245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244</v>
      </c>
      <c r="AS85" s="1" t="s">
        <v>296</v>
      </c>
      <c r="AU85" s="1" t="s">
        <v>299</v>
      </c>
      <c r="AV85" s="5" t="s">
        <v>307</v>
      </c>
      <c r="AW85" s="5" t="s">
        <v>307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1" si="175">IF(BJ85&gt;0,"&lt;img src=@img/kidicon.png@&gt;","")</f>
        <v/>
      </c>
    </row>
    <row r="86" spans="2:64" ht="21" customHeight="1" x14ac:dyDescent="0.25">
      <c r="B86" s="1" t="s">
        <v>33</v>
      </c>
      <c r="C86" s="1" t="s">
        <v>427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497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232</v>
      </c>
      <c r="AS86" s="1" t="s">
        <v>296</v>
      </c>
      <c r="AU86" s="1" t="s">
        <v>299</v>
      </c>
      <c r="AV86" s="5" t="s">
        <v>307</v>
      </c>
      <c r="AW86" s="5" t="s">
        <v>308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25">
      <c r="B87" s="1" t="s">
        <v>115</v>
      </c>
      <c r="C87" s="1" t="s">
        <v>427</v>
      </c>
      <c r="D87" s="1" t="s">
        <v>116</v>
      </c>
      <c r="E87" s="1" t="s">
        <v>432</v>
      </c>
      <c r="G87" s="3" t="s">
        <v>117</v>
      </c>
      <c r="V87" s="1" t="s">
        <v>498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327</v>
      </c>
      <c r="AS87" s="1" t="s">
        <v>296</v>
      </c>
      <c r="AU87" s="1" t="s">
        <v>28</v>
      </c>
      <c r="AV87" s="5" t="s">
        <v>307</v>
      </c>
      <c r="AW87" s="5" t="s">
        <v>307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25">
      <c r="B88" s="1" t="s">
        <v>727</v>
      </c>
      <c r="C88" s="1" t="s">
        <v>310</v>
      </c>
      <c r="E88" s="1" t="s">
        <v>432</v>
      </c>
      <c r="G88" s="18" t="s">
        <v>728</v>
      </c>
      <c r="AR88" s="4" t="s">
        <v>729</v>
      </c>
      <c r="AS88" s="1" t="s">
        <v>296</v>
      </c>
      <c r="AU88" s="1" t="s">
        <v>28</v>
      </c>
      <c r="AV88" s="5" t="s">
        <v>308</v>
      </c>
      <c r="AW88" s="5" t="s">
        <v>308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25">
      <c r="B89" s="1" t="s">
        <v>131</v>
      </c>
      <c r="C89" s="1" t="s">
        <v>430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331</v>
      </c>
      <c r="AU89" s="1" t="s">
        <v>28</v>
      </c>
      <c r="AV89" s="5" t="s">
        <v>308</v>
      </c>
      <c r="AW89" s="5" t="s">
        <v>308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25">
      <c r="B90" s="1" t="s">
        <v>95</v>
      </c>
      <c r="C90" s="1" t="s">
        <v>430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319</v>
      </c>
      <c r="AU90" s="1" t="s">
        <v>300</v>
      </c>
      <c r="AV90" s="5" t="s">
        <v>308</v>
      </c>
      <c r="AW90" s="5" t="s">
        <v>308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25">
      <c r="B91" s="1" t="s">
        <v>550</v>
      </c>
      <c r="C91" s="1" t="s">
        <v>429</v>
      </c>
      <c r="D91" s="1" t="s">
        <v>53</v>
      </c>
      <c r="E91" s="1" t="s">
        <v>432</v>
      </c>
      <c r="G91" s="3" t="s">
        <v>551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552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553</v>
      </c>
      <c r="AS91" s="1" t="s">
        <v>296</v>
      </c>
      <c r="AU91" s="1" t="s">
        <v>300</v>
      </c>
      <c r="AV91" s="5" t="s">
        <v>307</v>
      </c>
      <c r="AW91" s="5" t="s">
        <v>307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25">
      <c r="B92" s="1" t="s">
        <v>605</v>
      </c>
      <c r="C92" s="1" t="s">
        <v>429</v>
      </c>
      <c r="G92" s="9" t="s">
        <v>606</v>
      </c>
      <c r="H92" s="1">
        <v>1500</v>
      </c>
      <c r="I92" s="1">
        <v>1800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T92" s="1">
        <v>1500</v>
      </c>
      <c r="U92" s="1">
        <v>1800</v>
      </c>
      <c r="V92" s="1" t="s">
        <v>607</v>
      </c>
      <c r="W92" s="1">
        <f t="shared" si="115"/>
        <v>15</v>
      </c>
      <c r="X92" s="1">
        <f t="shared" si="116"/>
        <v>18</v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>
        <f t="shared" si="125"/>
        <v>15</v>
      </c>
      <c r="AH92" s="1">
        <f t="shared" si="126"/>
        <v>18</v>
      </c>
      <c r="AI92" s="1">
        <f t="shared" si="127"/>
        <v>15</v>
      </c>
      <c r="AJ92" s="1">
        <f t="shared" si="128"/>
        <v>18</v>
      </c>
      <c r="AK92" s="1" t="str">
        <f t="shared" si="129"/>
        <v>3pm-6pm</v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>3pm-6pm</v>
      </c>
      <c r="AQ92" s="1" t="str">
        <f t="shared" si="135"/>
        <v>3pm-6pm</v>
      </c>
      <c r="AR92" s="15" t="s">
        <v>608</v>
      </c>
      <c r="AU92" s="1" t="s">
        <v>28</v>
      </c>
      <c r="AV92" s="1" t="b">
        <v>1</v>
      </c>
      <c r="AW92" s="1" t="b">
        <v>1</v>
      </c>
      <c r="AX92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2" s="1" t="str">
        <f t="shared" si="137"/>
        <v/>
      </c>
      <c r="AZ92" s="1" t="str">
        <f t="shared" si="138"/>
        <v/>
      </c>
      <c r="BA92" s="1" t="str">
        <f t="shared" si="139"/>
        <v>&lt;img src=@img/medium.png@&gt;</v>
      </c>
      <c r="BB92" s="1" t="str">
        <f t="shared" si="140"/>
        <v/>
      </c>
      <c r="BC92" s="1" t="str">
        <f t="shared" si="141"/>
        <v/>
      </c>
      <c r="BD92" s="1" t="str">
        <f t="shared" si="142"/>
        <v>&lt;img src=@img/medium.png@&gt;</v>
      </c>
      <c r="BE92" s="1" t="str">
        <f t="shared" si="143"/>
        <v>medium  sfoco</v>
      </c>
      <c r="BF92" s="1" t="str">
        <f t="shared" si="114"/>
        <v>South Foco</v>
      </c>
      <c r="BG92" s="1">
        <v>40.52366</v>
      </c>
      <c r="BH92" s="1">
        <v>-105.03402</v>
      </c>
      <c r="BI92" s="1" t="str">
        <f t="shared" si="144"/>
        <v>[40.52366,-105.03402],</v>
      </c>
    </row>
    <row r="93" spans="2:64" ht="21" customHeight="1" x14ac:dyDescent="0.25">
      <c r="B93" s="1" t="s">
        <v>377</v>
      </c>
      <c r="C93" s="1" t="s">
        <v>310</v>
      </c>
      <c r="D93" s="1" t="s">
        <v>378</v>
      </c>
      <c r="E93" s="1" t="s">
        <v>432</v>
      </c>
      <c r="G93" s="9" t="s">
        <v>393</v>
      </c>
      <c r="H93" s="1">
        <v>1600</v>
      </c>
      <c r="I93" s="1">
        <v>1900</v>
      </c>
      <c r="J93" s="1">
        <v>1600</v>
      </c>
      <c r="K93" s="1">
        <v>1900</v>
      </c>
      <c r="L93" s="1">
        <v>1600</v>
      </c>
      <c r="M93" s="1">
        <v>1900</v>
      </c>
      <c r="N93" s="1">
        <v>1600</v>
      </c>
      <c r="O93" s="1">
        <v>1900</v>
      </c>
      <c r="P93" s="1">
        <v>1600</v>
      </c>
      <c r="Q93" s="1">
        <v>1900</v>
      </c>
      <c r="R93" s="1">
        <v>1600</v>
      </c>
      <c r="S93" s="1">
        <v>1900</v>
      </c>
      <c r="V93" s="1" t="s">
        <v>499</v>
      </c>
      <c r="W93" s="1">
        <f t="shared" si="115"/>
        <v>16</v>
      </c>
      <c r="X93" s="1">
        <f t="shared" si="116"/>
        <v>19</v>
      </c>
      <c r="Y93" s="1">
        <f t="shared" si="117"/>
        <v>16</v>
      </c>
      <c r="Z93" s="1">
        <f t="shared" si="118"/>
        <v>19</v>
      </c>
      <c r="AA93" s="1">
        <f t="shared" si="119"/>
        <v>16</v>
      </c>
      <c r="AB93" s="1">
        <f t="shared" si="120"/>
        <v>19</v>
      </c>
      <c r="AC93" s="1">
        <f t="shared" si="121"/>
        <v>16</v>
      </c>
      <c r="AD93" s="1">
        <f t="shared" si="122"/>
        <v>19</v>
      </c>
      <c r="AE93" s="1">
        <f t="shared" si="123"/>
        <v>16</v>
      </c>
      <c r="AF93" s="1">
        <f t="shared" si="124"/>
        <v>19</v>
      </c>
      <c r="AG93" s="1">
        <f t="shared" si="125"/>
        <v>16</v>
      </c>
      <c r="AH93" s="1">
        <f t="shared" si="126"/>
        <v>19</v>
      </c>
      <c r="AI93" s="1" t="str">
        <f t="shared" si="127"/>
        <v/>
      </c>
      <c r="AJ93" s="1" t="str">
        <f t="shared" si="128"/>
        <v/>
      </c>
      <c r="AK93" s="1" t="str">
        <f t="shared" si="129"/>
        <v>4pm-7pm</v>
      </c>
      <c r="AL93" s="1" t="str">
        <f t="shared" si="130"/>
        <v>4pm-7pm</v>
      </c>
      <c r="AM93" s="1" t="str">
        <f t="shared" si="131"/>
        <v>4pm-7pm</v>
      </c>
      <c r="AN93" s="1" t="str">
        <f t="shared" si="132"/>
        <v>4pm-7pm</v>
      </c>
      <c r="AO93" s="1" t="str">
        <f t="shared" si="133"/>
        <v>4pm-7pm</v>
      </c>
      <c r="AP93" s="1" t="str">
        <f t="shared" si="134"/>
        <v>4pm-7pm</v>
      </c>
      <c r="AQ93" s="1" t="str">
        <f t="shared" si="135"/>
        <v/>
      </c>
      <c r="AR93" s="1" t="s">
        <v>384</v>
      </c>
      <c r="AU93" s="1" t="s">
        <v>300</v>
      </c>
      <c r="AV93" s="5" t="s">
        <v>307</v>
      </c>
      <c r="AW93" s="5" t="s">
        <v>307</v>
      </c>
      <c r="AX93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src=@img/easy.png@&gt;</v>
      </c>
      <c r="BB93" s="1" t="str">
        <f t="shared" si="140"/>
        <v>&lt;img src=@img/drinkicon.png@&gt;</v>
      </c>
      <c r="BC93" s="1" t="str">
        <f t="shared" si="141"/>
        <v>&lt;img src=@img/foodicon.png@&gt;</v>
      </c>
      <c r="BD93" s="1" t="str">
        <f t="shared" si="142"/>
        <v>&lt;img src=@img/easy.png@&gt;&lt;img src=@img/drinkicon.png@&gt;&lt;img src=@img/foodicon.png@&gt;</v>
      </c>
      <c r="BE93" s="1" t="str">
        <f t="shared" si="143"/>
        <v>drink food easy med midtown</v>
      </c>
      <c r="BF93" s="1" t="str">
        <f t="shared" si="114"/>
        <v>Midtown</v>
      </c>
      <c r="BG93" s="1">
        <v>40.540550000000003</v>
      </c>
      <c r="BH93" s="1">
        <v>-105.07642800000001</v>
      </c>
      <c r="BI93" s="1" t="str">
        <f t="shared" si="144"/>
        <v>[40.54055,-105.076428],</v>
      </c>
      <c r="BK93" s="1" t="str">
        <f>IF(BJ93&gt;0,"&lt;img src=@img/kidicon.png@&gt;","")</f>
        <v/>
      </c>
    </row>
    <row r="94" spans="2:64" ht="21" customHeight="1" x14ac:dyDescent="0.25">
      <c r="B94" s="1" t="s">
        <v>197</v>
      </c>
      <c r="C94" s="1" t="s">
        <v>309</v>
      </c>
      <c r="D94" s="1" t="s">
        <v>53</v>
      </c>
      <c r="E94" s="1" t="s">
        <v>432</v>
      </c>
      <c r="G94" s="3" t="s">
        <v>108</v>
      </c>
      <c r="H94" s="1">
        <v>1100</v>
      </c>
      <c r="I94" s="1">
        <v>2200</v>
      </c>
      <c r="J94" s="1">
        <v>1600</v>
      </c>
      <c r="K94" s="1">
        <v>1800</v>
      </c>
      <c r="L94" s="1">
        <v>1100</v>
      </c>
      <c r="M94" s="1">
        <v>1730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1600</v>
      </c>
      <c r="U94" s="1">
        <v>1800</v>
      </c>
      <c r="V94" s="2" t="s">
        <v>500</v>
      </c>
      <c r="W94" s="1">
        <f t="shared" si="115"/>
        <v>11</v>
      </c>
      <c r="X94" s="1">
        <f t="shared" si="116"/>
        <v>22</v>
      </c>
      <c r="Y94" s="1">
        <f t="shared" si="117"/>
        <v>16</v>
      </c>
      <c r="Z94" s="1">
        <f t="shared" si="118"/>
        <v>18</v>
      </c>
      <c r="AA94" s="1">
        <f t="shared" si="119"/>
        <v>11</v>
      </c>
      <c r="AB94" s="1">
        <f t="shared" si="120"/>
        <v>17.3</v>
      </c>
      <c r="AC94" s="1">
        <f t="shared" si="121"/>
        <v>16</v>
      </c>
      <c r="AD94" s="1">
        <f t="shared" si="122"/>
        <v>18</v>
      </c>
      <c r="AE94" s="1">
        <f t="shared" si="123"/>
        <v>16</v>
      </c>
      <c r="AF94" s="1">
        <f t="shared" si="124"/>
        <v>18</v>
      </c>
      <c r="AG94" s="1">
        <f t="shared" si="125"/>
        <v>16</v>
      </c>
      <c r="AH94" s="1">
        <f t="shared" si="126"/>
        <v>18</v>
      </c>
      <c r="AI94" s="1">
        <f t="shared" si="127"/>
        <v>16</v>
      </c>
      <c r="AJ94" s="1">
        <f t="shared" si="128"/>
        <v>18</v>
      </c>
      <c r="AK94" s="1" t="str">
        <f t="shared" si="129"/>
        <v>11am-10pm</v>
      </c>
      <c r="AL94" s="1" t="str">
        <f t="shared" si="130"/>
        <v>4pm-6pm</v>
      </c>
      <c r="AM94" s="1" t="str">
        <f t="shared" si="131"/>
        <v>11am-5.3pm</v>
      </c>
      <c r="AN94" s="1" t="str">
        <f t="shared" si="132"/>
        <v>4pm-6pm</v>
      </c>
      <c r="AO94" s="1" t="str">
        <f t="shared" si="133"/>
        <v>4pm-6pm</v>
      </c>
      <c r="AP94" s="1" t="str">
        <f t="shared" si="134"/>
        <v>4pm-6pm</v>
      </c>
      <c r="AQ94" s="1" t="str">
        <f t="shared" si="135"/>
        <v>4pm-6pm</v>
      </c>
      <c r="AR94" s="4" t="s">
        <v>324</v>
      </c>
      <c r="AS94" s="1" t="s">
        <v>296</v>
      </c>
      <c r="AU94" s="1" t="s">
        <v>28</v>
      </c>
      <c r="AV94" s="5" t="s">
        <v>307</v>
      </c>
      <c r="AW94" s="5" t="s">
        <v>308</v>
      </c>
      <c r="AX94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4" s="1" t="str">
        <f t="shared" si="137"/>
        <v>&lt;img src=@img/outdoor.png@&gt;</v>
      </c>
      <c r="AZ94" s="1" t="str">
        <f t="shared" si="138"/>
        <v/>
      </c>
      <c r="BA94" s="1" t="str">
        <f t="shared" si="139"/>
        <v>&lt;img src=@img/medium.png@&gt;</v>
      </c>
      <c r="BB94" s="1" t="str">
        <f t="shared" si="140"/>
        <v>&lt;img src=@img/drinkicon.png@&gt;</v>
      </c>
      <c r="BC94" s="1" t="str">
        <f t="shared" si="141"/>
        <v/>
      </c>
      <c r="BD94" s="1" t="str">
        <f t="shared" si="142"/>
        <v>&lt;img src=@img/outdoor.png@&gt;&lt;img src=@img/medium.png@&gt;&lt;img src=@img/drinkicon.png@&gt;</v>
      </c>
      <c r="BE94" s="1" t="str">
        <f t="shared" si="143"/>
        <v>outdoor drink medium med campus</v>
      </c>
      <c r="BF94" s="1" t="str">
        <f t="shared" si="114"/>
        <v>Near Campus</v>
      </c>
      <c r="BG94" s="1">
        <v>40.579048</v>
      </c>
      <c r="BH94" s="1">
        <v>-105.07677099999999</v>
      </c>
      <c r="BI94" s="1" t="str">
        <f t="shared" si="144"/>
        <v>[40.579048,-105.076771],</v>
      </c>
      <c r="BK94" s="1" t="str">
        <f>IF(BJ94&gt;0,"&lt;img src=@img/kidicon.png@&gt;","")</f>
        <v/>
      </c>
    </row>
    <row r="95" spans="2:64" ht="21" customHeight="1" x14ac:dyDescent="0.25">
      <c r="B95" s="1" t="s">
        <v>609</v>
      </c>
      <c r="C95" s="1" t="s">
        <v>427</v>
      </c>
      <c r="G95" s="9" t="s">
        <v>610</v>
      </c>
      <c r="W95" s="1" t="str">
        <f t="shared" si="115"/>
        <v/>
      </c>
      <c r="X95" s="1" t="str">
        <f t="shared" si="116"/>
        <v/>
      </c>
      <c r="Y95" s="1" t="str">
        <f t="shared" si="117"/>
        <v/>
      </c>
      <c r="Z95" s="1" t="str">
        <f t="shared" si="118"/>
        <v/>
      </c>
      <c r="AA95" s="1" t="str">
        <f t="shared" si="119"/>
        <v/>
      </c>
      <c r="AB95" s="1" t="str">
        <f t="shared" si="120"/>
        <v/>
      </c>
      <c r="AC95" s="1" t="str">
        <f t="shared" si="121"/>
        <v/>
      </c>
      <c r="AD95" s="1" t="str">
        <f t="shared" si="122"/>
        <v/>
      </c>
      <c r="AE95" s="1" t="str">
        <f t="shared" si="123"/>
        <v/>
      </c>
      <c r="AF95" s="1" t="str">
        <f t="shared" si="124"/>
        <v/>
      </c>
      <c r="AG95" s="1" t="str">
        <f t="shared" si="125"/>
        <v/>
      </c>
      <c r="AH95" s="1" t="str">
        <f t="shared" si="126"/>
        <v/>
      </c>
      <c r="AI95" s="1" t="str">
        <f t="shared" si="127"/>
        <v/>
      </c>
      <c r="AJ95" s="1" t="str">
        <f t="shared" si="128"/>
        <v/>
      </c>
      <c r="AK95" s="1" t="str">
        <f t="shared" si="129"/>
        <v/>
      </c>
      <c r="AL95" s="1" t="str">
        <f t="shared" si="130"/>
        <v/>
      </c>
      <c r="AM95" s="1" t="str">
        <f t="shared" si="131"/>
        <v/>
      </c>
      <c r="AN95" s="1" t="str">
        <f t="shared" si="132"/>
        <v/>
      </c>
      <c r="AO95" s="1" t="str">
        <f t="shared" si="133"/>
        <v/>
      </c>
      <c r="AP95" s="1" t="str">
        <f t="shared" si="134"/>
        <v/>
      </c>
      <c r="AQ95" s="1" t="str">
        <f t="shared" si="135"/>
        <v/>
      </c>
      <c r="AR95" s="15" t="s">
        <v>611</v>
      </c>
      <c r="AU95" s="1" t="s">
        <v>28</v>
      </c>
      <c r="AV95" s="1" t="b">
        <v>0</v>
      </c>
      <c r="AW95" s="1" t="b">
        <v>0</v>
      </c>
      <c r="AX95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5" s="1" t="str">
        <f t="shared" si="137"/>
        <v/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/>
      </c>
      <c r="BC95" s="1" t="str">
        <f t="shared" si="141"/>
        <v/>
      </c>
      <c r="BD95" s="1" t="str">
        <f t="shared" si="142"/>
        <v>&lt;img src=@img/medium.png@&gt;</v>
      </c>
      <c r="BE95" s="1" t="str">
        <f t="shared" si="143"/>
        <v>medium  old</v>
      </c>
      <c r="BF95" s="1" t="str">
        <f t="shared" si="114"/>
        <v>Old Town</v>
      </c>
      <c r="BG95" s="1">
        <v>40.583100000000002</v>
      </c>
      <c r="BH95" s="1">
        <v>-105.08284999999999</v>
      </c>
      <c r="BI95" s="1" t="str">
        <f t="shared" si="144"/>
        <v>[40.5831,-105.08285],</v>
      </c>
    </row>
    <row r="96" spans="2:64" ht="21" customHeight="1" x14ac:dyDescent="0.25">
      <c r="B96" s="1" t="s">
        <v>283</v>
      </c>
      <c r="C96" s="1" t="s">
        <v>427</v>
      </c>
      <c r="D96" s="1" t="s">
        <v>284</v>
      </c>
      <c r="E96" s="1" t="s">
        <v>432</v>
      </c>
      <c r="G96" s="9" t="s">
        <v>285</v>
      </c>
      <c r="H96" s="1">
        <v>1100</v>
      </c>
      <c r="I96" s="1">
        <v>2400</v>
      </c>
      <c r="J96" s="1">
        <v>1500</v>
      </c>
      <c r="K96" s="1">
        <v>1900</v>
      </c>
      <c r="L96" s="1">
        <v>1500</v>
      </c>
      <c r="M96" s="1">
        <v>1900</v>
      </c>
      <c r="N96" s="1">
        <v>1500</v>
      </c>
      <c r="O96" s="1">
        <v>1900</v>
      </c>
      <c r="P96" s="1">
        <v>1500</v>
      </c>
      <c r="Q96" s="1">
        <v>1900</v>
      </c>
      <c r="R96" s="1">
        <v>1500</v>
      </c>
      <c r="S96" s="1">
        <v>1900</v>
      </c>
      <c r="T96" s="1">
        <v>1100</v>
      </c>
      <c r="U96" s="1">
        <v>1900</v>
      </c>
      <c r="V96" s="1" t="s">
        <v>501</v>
      </c>
      <c r="W96" s="1">
        <f t="shared" si="115"/>
        <v>11</v>
      </c>
      <c r="X96" s="1">
        <f t="shared" si="116"/>
        <v>24</v>
      </c>
      <c r="Y96" s="1">
        <f t="shared" si="117"/>
        <v>15</v>
      </c>
      <c r="Z96" s="1">
        <f t="shared" si="118"/>
        <v>19</v>
      </c>
      <c r="AA96" s="1">
        <f t="shared" si="119"/>
        <v>15</v>
      </c>
      <c r="AB96" s="1">
        <f t="shared" si="120"/>
        <v>19</v>
      </c>
      <c r="AC96" s="1">
        <f t="shared" si="121"/>
        <v>15</v>
      </c>
      <c r="AD96" s="1">
        <f t="shared" si="122"/>
        <v>19</v>
      </c>
      <c r="AE96" s="1">
        <f t="shared" si="123"/>
        <v>15</v>
      </c>
      <c r="AF96" s="1">
        <f t="shared" si="124"/>
        <v>19</v>
      </c>
      <c r="AG96" s="1">
        <f t="shared" si="125"/>
        <v>15</v>
      </c>
      <c r="AH96" s="1">
        <f t="shared" si="126"/>
        <v>19</v>
      </c>
      <c r="AI96" s="1">
        <f t="shared" si="127"/>
        <v>11</v>
      </c>
      <c r="AJ96" s="1">
        <f t="shared" si="128"/>
        <v>19</v>
      </c>
      <c r="AK96" s="1" t="str">
        <f t="shared" si="129"/>
        <v>11am-12am</v>
      </c>
      <c r="AL96" s="1" t="str">
        <f t="shared" si="130"/>
        <v>3pm-7pm</v>
      </c>
      <c r="AM96" s="1" t="str">
        <f t="shared" si="131"/>
        <v>3pm-7pm</v>
      </c>
      <c r="AN96" s="1" t="str">
        <f t="shared" si="132"/>
        <v>3pm-7pm</v>
      </c>
      <c r="AO96" s="1" t="str">
        <f t="shared" si="133"/>
        <v>3pm-7pm</v>
      </c>
      <c r="AP96" s="1" t="str">
        <f t="shared" si="134"/>
        <v>3pm-7pm</v>
      </c>
      <c r="AQ96" s="1" t="str">
        <f t="shared" si="135"/>
        <v>11am-7pm</v>
      </c>
      <c r="AR96" s="4" t="s">
        <v>364</v>
      </c>
      <c r="AU96" s="1" t="s">
        <v>299</v>
      </c>
      <c r="AV96" s="5" t="s">
        <v>307</v>
      </c>
      <c r="AW96" s="5" t="s">
        <v>307</v>
      </c>
      <c r="AX96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src=@img/hard.png@&gt;</v>
      </c>
      <c r="BB96" s="1" t="str">
        <f t="shared" si="140"/>
        <v>&lt;img src=@img/drinkicon.png@&gt;</v>
      </c>
      <c r="BC96" s="1" t="str">
        <f t="shared" si="141"/>
        <v>&lt;img src=@img/foodicon.png@&gt;</v>
      </c>
      <c r="BD96" s="1" t="str">
        <f t="shared" si="142"/>
        <v>&lt;img src=@img/hard.png@&gt;&lt;img src=@img/drinkicon.png@&gt;&lt;img src=@img/foodicon.png@&gt;</v>
      </c>
      <c r="BE96" s="1" t="str">
        <f t="shared" si="143"/>
        <v>drink food hard med old</v>
      </c>
      <c r="BF96" s="1" t="str">
        <f t="shared" si="114"/>
        <v>Old Town</v>
      </c>
      <c r="BG96" s="1">
        <v>40.587446999999997</v>
      </c>
      <c r="BH96" s="1">
        <v>-105.07635399999999</v>
      </c>
      <c r="BI96" s="1" t="str">
        <f t="shared" si="144"/>
        <v>[40.587447,-105.076354],</v>
      </c>
      <c r="BK96" s="1" t="str">
        <f>IF(BJ96&gt;0,"&lt;img src=@img/kidicon.png@&gt;","")</f>
        <v/>
      </c>
    </row>
    <row r="97" spans="2:64" ht="21" customHeight="1" x14ac:dyDescent="0.25">
      <c r="B97" s="1" t="s">
        <v>612</v>
      </c>
      <c r="C97" s="1" t="s">
        <v>427</v>
      </c>
      <c r="G97" s="9" t="s">
        <v>613</v>
      </c>
      <c r="W97" s="1" t="str">
        <f t="shared" si="115"/>
        <v/>
      </c>
      <c r="X97" s="1" t="str">
        <f t="shared" si="116"/>
        <v/>
      </c>
      <c r="Y97" s="1" t="str">
        <f t="shared" si="117"/>
        <v/>
      </c>
      <c r="Z97" s="1" t="str">
        <f t="shared" si="118"/>
        <v/>
      </c>
      <c r="AA97" s="1" t="str">
        <f t="shared" si="119"/>
        <v/>
      </c>
      <c r="AB97" s="1" t="str">
        <f t="shared" si="120"/>
        <v/>
      </c>
      <c r="AC97" s="1" t="str">
        <f t="shared" si="121"/>
        <v/>
      </c>
      <c r="AD97" s="1" t="str">
        <f t="shared" si="122"/>
        <v/>
      </c>
      <c r="AE97" s="1" t="str">
        <f t="shared" si="123"/>
        <v/>
      </c>
      <c r="AF97" s="1" t="str">
        <f t="shared" si="124"/>
        <v/>
      </c>
      <c r="AG97" s="1" t="str">
        <f t="shared" si="125"/>
        <v/>
      </c>
      <c r="AH97" s="1" t="str">
        <f t="shared" si="126"/>
        <v/>
      </c>
      <c r="AI97" s="1" t="str">
        <f t="shared" si="127"/>
        <v/>
      </c>
      <c r="AJ97" s="1" t="str">
        <f t="shared" si="128"/>
        <v/>
      </c>
      <c r="AK97" s="1" t="str">
        <f t="shared" si="129"/>
        <v/>
      </c>
      <c r="AL97" s="1" t="str">
        <f t="shared" si="130"/>
        <v/>
      </c>
      <c r="AM97" s="1" t="str">
        <f t="shared" si="131"/>
        <v/>
      </c>
      <c r="AN97" s="1" t="str">
        <f t="shared" si="132"/>
        <v/>
      </c>
      <c r="AO97" s="1" t="str">
        <f t="shared" si="133"/>
        <v/>
      </c>
      <c r="AP97" s="1" t="str">
        <f t="shared" si="134"/>
        <v/>
      </c>
      <c r="AQ97" s="1" t="str">
        <f t="shared" si="135"/>
        <v/>
      </c>
      <c r="AR97" s="15" t="s">
        <v>614</v>
      </c>
      <c r="AU97" s="1" t="s">
        <v>299</v>
      </c>
      <c r="AV97" s="1" t="b">
        <v>0</v>
      </c>
      <c r="AW97" s="1" t="b">
        <v>0</v>
      </c>
      <c r="AX97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/>
      </c>
      <c r="BC97" s="1" t="str">
        <f t="shared" si="141"/>
        <v/>
      </c>
      <c r="BD97" s="1" t="str">
        <f t="shared" si="142"/>
        <v>&lt;img src=@img/hard.png@&gt;</v>
      </c>
      <c r="BE97" s="1" t="str">
        <f t="shared" si="143"/>
        <v>hard  old</v>
      </c>
      <c r="BF97" s="1" t="str">
        <f t="shared" si="114"/>
        <v>Old Town</v>
      </c>
      <c r="BG97" s="1">
        <v>40.586530000000003</v>
      </c>
      <c r="BH97" s="1">
        <v>-105.07751</v>
      </c>
      <c r="BI97" s="1" t="str">
        <f t="shared" si="144"/>
        <v>[40.58653,-105.07751],</v>
      </c>
    </row>
    <row r="98" spans="2:64" ht="21" customHeight="1" x14ac:dyDescent="0.25">
      <c r="B98" s="1" t="s">
        <v>615</v>
      </c>
      <c r="C98" s="1" t="s">
        <v>430</v>
      </c>
      <c r="G98" s="9" t="s">
        <v>616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U98" s="1" t="s">
        <v>28</v>
      </c>
      <c r="AV98" s="1" t="b">
        <v>0</v>
      </c>
      <c r="AW98" s="1" t="b">
        <v>0</v>
      </c>
      <c r="AX98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src=@img/medium.png@&gt;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src=@img/medium.png@&gt;</v>
      </c>
      <c r="BE98" s="1" t="str">
        <f t="shared" si="143"/>
        <v>medium  cwest</v>
      </c>
      <c r="BF98" s="1" t="str">
        <f t="shared" si="114"/>
        <v>Campus West</v>
      </c>
      <c r="BG98" s="1">
        <v>40.58231</v>
      </c>
      <c r="BH98" s="1">
        <v>-105.10714</v>
      </c>
      <c r="BI98" s="1" t="str">
        <f t="shared" si="144"/>
        <v>[40.58231,-105.10714],</v>
      </c>
    </row>
    <row r="99" spans="2:64" ht="21" customHeight="1" x14ac:dyDescent="0.25">
      <c r="B99" s="1" t="s">
        <v>372</v>
      </c>
      <c r="C99" s="1" t="s">
        <v>427</v>
      </c>
      <c r="D99" s="1" t="s">
        <v>373</v>
      </c>
      <c r="E99" s="1" t="s">
        <v>432</v>
      </c>
      <c r="G99" s="9" t="s">
        <v>369</v>
      </c>
      <c r="L99" s="1">
        <v>1600</v>
      </c>
      <c r="M99" s="1">
        <v>1800</v>
      </c>
      <c r="N99" s="1">
        <v>1600</v>
      </c>
      <c r="O99" s="1">
        <v>1800</v>
      </c>
      <c r="P99" s="1">
        <v>1600</v>
      </c>
      <c r="Q99" s="1">
        <v>1800</v>
      </c>
      <c r="R99" s="1">
        <v>1600</v>
      </c>
      <c r="S99" s="1">
        <v>1800</v>
      </c>
      <c r="T99" s="1">
        <v>1600</v>
      </c>
      <c r="U99" s="1">
        <v>1800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>
        <f t="shared" si="119"/>
        <v>16</v>
      </c>
      <c r="AB99" s="1">
        <f t="shared" si="120"/>
        <v>18</v>
      </c>
      <c r="AC99" s="1">
        <f t="shared" si="121"/>
        <v>16</v>
      </c>
      <c r="AD99" s="1">
        <f t="shared" si="122"/>
        <v>18</v>
      </c>
      <c r="AE99" s="1">
        <f t="shared" si="123"/>
        <v>16</v>
      </c>
      <c r="AF99" s="1">
        <f t="shared" si="124"/>
        <v>18</v>
      </c>
      <c r="AG99" s="1">
        <f t="shared" si="125"/>
        <v>16</v>
      </c>
      <c r="AH99" s="1">
        <f t="shared" si="126"/>
        <v>18</v>
      </c>
      <c r="AI99" s="1">
        <f t="shared" si="127"/>
        <v>16</v>
      </c>
      <c r="AJ99" s="1">
        <f t="shared" si="128"/>
        <v>18</v>
      </c>
      <c r="AK99" s="1" t="str">
        <f t="shared" si="129"/>
        <v/>
      </c>
      <c r="AL99" s="1" t="str">
        <f t="shared" si="130"/>
        <v/>
      </c>
      <c r="AM99" s="1" t="str">
        <f t="shared" si="131"/>
        <v>4pm-6pm</v>
      </c>
      <c r="AN99" s="1" t="str">
        <f t="shared" si="132"/>
        <v>4pm-6pm</v>
      </c>
      <c r="AO99" s="1" t="str">
        <f t="shared" si="133"/>
        <v>4pm-6pm</v>
      </c>
      <c r="AP99" s="1" t="str">
        <f t="shared" si="134"/>
        <v>4pm-6pm</v>
      </c>
      <c r="AQ99" s="1" t="str">
        <f t="shared" si="135"/>
        <v>4pm-6pm</v>
      </c>
      <c r="AR99" s="1" t="s">
        <v>374</v>
      </c>
      <c r="AS99" s="1" t="s">
        <v>296</v>
      </c>
      <c r="AU99" s="1" t="s">
        <v>28</v>
      </c>
      <c r="AV99" s="5" t="s">
        <v>308</v>
      </c>
      <c r="AW99" s="5" t="s">
        <v>308</v>
      </c>
      <c r="AX99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99" s="1" t="str">
        <f t="shared" si="137"/>
        <v>&lt;img src=@img/outdoor.png@&gt;</v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src=@img/outdoor.png@&gt;&lt;img src=@img/medium.png@&gt;</v>
      </c>
      <c r="BE99" s="1" t="str">
        <f t="shared" si="143"/>
        <v>outdoor medium med old</v>
      </c>
      <c r="BF99" s="1" t="str">
        <f t="shared" si="114"/>
        <v>Old Town</v>
      </c>
      <c r="BG99" s="1">
        <v>40.587229000000001</v>
      </c>
      <c r="BH99" s="1">
        <v>-105.07409699999999</v>
      </c>
      <c r="BI99" s="1" t="str">
        <f t="shared" si="144"/>
        <v>[40.587229,-105.074097],</v>
      </c>
      <c r="BK99" s="1" t="str">
        <f>IF(BJ99&gt;0,"&lt;img src=@img/kidicon.png@&gt;","")</f>
        <v/>
      </c>
    </row>
    <row r="100" spans="2:64" ht="21" customHeight="1" x14ac:dyDescent="0.25">
      <c r="B100" s="1" t="s">
        <v>673</v>
      </c>
      <c r="C100" s="1" t="s">
        <v>309</v>
      </c>
      <c r="E100" s="1" t="s">
        <v>432</v>
      </c>
      <c r="G100" s="1" t="s">
        <v>696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 t="str">
        <f t="shared" si="119"/>
        <v/>
      </c>
      <c r="AB100" s="1" t="str">
        <f t="shared" si="120"/>
        <v/>
      </c>
      <c r="AC100" s="1" t="str">
        <f t="shared" si="121"/>
        <v/>
      </c>
      <c r="AD100" s="1" t="str">
        <f t="shared" si="122"/>
        <v/>
      </c>
      <c r="AE100" s="1" t="str">
        <f t="shared" si="123"/>
        <v/>
      </c>
      <c r="AF100" s="1" t="str">
        <f t="shared" si="124"/>
        <v/>
      </c>
      <c r="AG100" s="1" t="str">
        <f t="shared" si="125"/>
        <v/>
      </c>
      <c r="AH100" s="1" t="str">
        <f t="shared" si="126"/>
        <v/>
      </c>
      <c r="AI100" s="1" t="str">
        <f t="shared" si="127"/>
        <v/>
      </c>
      <c r="AJ100" s="1" t="str">
        <f t="shared" si="128"/>
        <v/>
      </c>
      <c r="AK100" s="1" t="str">
        <f t="shared" si="129"/>
        <v/>
      </c>
      <c r="AL100" s="1" t="str">
        <f t="shared" si="130"/>
        <v/>
      </c>
      <c r="AM100" s="1" t="str">
        <f t="shared" si="131"/>
        <v/>
      </c>
      <c r="AN100" s="1" t="str">
        <f t="shared" si="132"/>
        <v/>
      </c>
      <c r="AO100" s="1" t="str">
        <f t="shared" si="133"/>
        <v/>
      </c>
      <c r="AP100" s="1" t="str">
        <f t="shared" si="134"/>
        <v/>
      </c>
      <c r="AQ100" s="1" t="str">
        <f t="shared" si="135"/>
        <v/>
      </c>
      <c r="AR100" s="1" t="s">
        <v>719</v>
      </c>
      <c r="AU100" s="1" t="s">
        <v>28</v>
      </c>
      <c r="AV100" s="5" t="s">
        <v>308</v>
      </c>
      <c r="AW100" s="5" t="s">
        <v>308</v>
      </c>
      <c r="AX100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37"/>
        <v/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src=@img/medium.png@&gt;</v>
      </c>
      <c r="BE100" s="1" t="str">
        <f t="shared" si="14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44"/>
        <v>[40.57914,-105.07946],</v>
      </c>
    </row>
    <row r="101" spans="2:64" ht="21" customHeight="1" x14ac:dyDescent="0.25">
      <c r="B101" s="1" t="s">
        <v>164</v>
      </c>
      <c r="C101" s="1" t="s">
        <v>310</v>
      </c>
      <c r="D101" s="1" t="s">
        <v>272</v>
      </c>
      <c r="E101" s="1" t="s">
        <v>54</v>
      </c>
      <c r="G101" s="1" t="s">
        <v>165</v>
      </c>
      <c r="W101" s="1" t="str">
        <f t="shared" si="115"/>
        <v/>
      </c>
      <c r="X101" s="1" t="str">
        <f t="shared" si="116"/>
        <v/>
      </c>
      <c r="Y101" s="1" t="str">
        <f t="shared" si="117"/>
        <v/>
      </c>
      <c r="Z101" s="1" t="str">
        <f t="shared" si="118"/>
        <v/>
      </c>
      <c r="AA101" s="1" t="str">
        <f t="shared" si="119"/>
        <v/>
      </c>
      <c r="AB101" s="1" t="str">
        <f t="shared" si="120"/>
        <v/>
      </c>
      <c r="AC101" s="1" t="str">
        <f t="shared" si="121"/>
        <v/>
      </c>
      <c r="AD101" s="1" t="str">
        <f t="shared" si="122"/>
        <v/>
      </c>
      <c r="AE101" s="1" t="str">
        <f t="shared" si="123"/>
        <v/>
      </c>
      <c r="AF101" s="1" t="str">
        <f t="shared" si="124"/>
        <v/>
      </c>
      <c r="AG101" s="1" t="str">
        <f t="shared" si="125"/>
        <v/>
      </c>
      <c r="AH101" s="1" t="str">
        <f t="shared" si="126"/>
        <v/>
      </c>
      <c r="AI101" s="1" t="str">
        <f t="shared" si="127"/>
        <v/>
      </c>
      <c r="AJ101" s="1" t="str">
        <f t="shared" si="128"/>
        <v/>
      </c>
      <c r="AK101" s="1" t="str">
        <f t="shared" si="129"/>
        <v/>
      </c>
      <c r="AL101" s="1" t="str">
        <f t="shared" si="130"/>
        <v/>
      </c>
      <c r="AM101" s="1" t="str">
        <f t="shared" si="131"/>
        <v/>
      </c>
      <c r="AN101" s="1" t="str">
        <f t="shared" si="132"/>
        <v/>
      </c>
      <c r="AO101" s="1" t="str">
        <f t="shared" si="133"/>
        <v/>
      </c>
      <c r="AP101" s="1" t="str">
        <f t="shared" si="134"/>
        <v/>
      </c>
      <c r="AQ101" s="1" t="str">
        <f t="shared" si="135"/>
        <v/>
      </c>
      <c r="AR101" s="4" t="s">
        <v>340</v>
      </c>
      <c r="AS101" s="1" t="s">
        <v>296</v>
      </c>
      <c r="AT101" s="1" t="s">
        <v>306</v>
      </c>
      <c r="AU101" s="1" t="s">
        <v>300</v>
      </c>
      <c r="AV101" s="5" t="s">
        <v>308</v>
      </c>
      <c r="AW101" s="5" t="s">
        <v>308</v>
      </c>
      <c r="AX101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37"/>
        <v>&lt;img src=@img/outdoor.png@&gt;</v>
      </c>
      <c r="AZ101" s="1" t="str">
        <f t="shared" si="138"/>
        <v>&lt;img src=@img/pets.png@&gt;</v>
      </c>
      <c r="BA101" s="1" t="str">
        <f t="shared" si="139"/>
        <v>&lt;img src=@img/easy.png@&gt;</v>
      </c>
      <c r="BB101" s="1" t="str">
        <f t="shared" si="140"/>
        <v/>
      </c>
      <c r="BC101" s="1" t="str">
        <f t="shared" si="141"/>
        <v/>
      </c>
      <c r="BD101" s="1" t="str">
        <f t="shared" si="142"/>
        <v>&lt;img src=@img/outdoor.png@&gt;&lt;img src=@img/pets.png@&gt;&lt;img src=@img/easy.png@&gt;</v>
      </c>
      <c r="BE101" s="1" t="str">
        <f t="shared" si="14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44"/>
        <v>[40.550355,-105.07907],</v>
      </c>
      <c r="BK101" s="1" t="str">
        <f>IF(BJ101&gt;0,"&lt;img src=@img/kidicon.png@&gt;","")</f>
        <v/>
      </c>
    </row>
    <row r="102" spans="2:64" ht="21" customHeight="1" x14ac:dyDescent="0.25">
      <c r="B102" s="1" t="s">
        <v>617</v>
      </c>
      <c r="C102" s="1" t="s">
        <v>310</v>
      </c>
      <c r="G102" s="9" t="s">
        <v>618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3" t="s">
        <v>619</v>
      </c>
      <c r="AU102" s="1" t="s">
        <v>300</v>
      </c>
      <c r="AV102" s="1" t="b">
        <v>0</v>
      </c>
      <c r="AW102" s="1" t="b">
        <v>0</v>
      </c>
      <c r="AX102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src=@img/easy.png@&gt;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src=@img/easy.png@&gt;</v>
      </c>
      <c r="BE102" s="1" t="str">
        <f t="shared" si="14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44"/>
        <v>[40.55511,-105.07836],</v>
      </c>
    </row>
    <row r="103" spans="2:64" ht="21" customHeight="1" x14ac:dyDescent="0.25">
      <c r="B103" s="1" t="s">
        <v>563</v>
      </c>
      <c r="C103" s="1" t="s">
        <v>310</v>
      </c>
      <c r="D103" s="1" t="s">
        <v>564</v>
      </c>
      <c r="E103" s="1" t="s">
        <v>54</v>
      </c>
      <c r="G103" s="9" t="s">
        <v>565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566</v>
      </c>
      <c r="W103" s="1">
        <f t="shared" si="115"/>
        <v>14</v>
      </c>
      <c r="X103" s="1">
        <f t="shared" si="116"/>
        <v>17</v>
      </c>
      <c r="Y103" s="1">
        <f t="shared" si="117"/>
        <v>14</v>
      </c>
      <c r="Z103" s="1">
        <f t="shared" si="118"/>
        <v>17</v>
      </c>
      <c r="AA103" s="1">
        <f t="shared" si="119"/>
        <v>14</v>
      </c>
      <c r="AB103" s="1">
        <f t="shared" si="120"/>
        <v>17</v>
      </c>
      <c r="AC103" s="1">
        <f t="shared" si="121"/>
        <v>14</v>
      </c>
      <c r="AD103" s="1">
        <f t="shared" si="122"/>
        <v>17</v>
      </c>
      <c r="AE103" s="1">
        <f t="shared" si="123"/>
        <v>14</v>
      </c>
      <c r="AF103" s="1">
        <f t="shared" si="124"/>
        <v>17</v>
      </c>
      <c r="AG103" s="1">
        <f t="shared" si="125"/>
        <v>14</v>
      </c>
      <c r="AH103" s="1">
        <f t="shared" si="126"/>
        <v>17</v>
      </c>
      <c r="AI103" s="1">
        <f t="shared" si="127"/>
        <v>14</v>
      </c>
      <c r="AJ103" s="1">
        <f t="shared" si="128"/>
        <v>17</v>
      </c>
      <c r="AK103" s="1" t="str">
        <f t="shared" si="129"/>
        <v>2pm-5pm</v>
      </c>
      <c r="AL103" s="1" t="str">
        <f t="shared" si="130"/>
        <v>2pm-5pm</v>
      </c>
      <c r="AM103" s="1" t="str">
        <f t="shared" si="131"/>
        <v>2pm-5pm</v>
      </c>
      <c r="AN103" s="1" t="str">
        <f t="shared" si="132"/>
        <v>2pm-5pm</v>
      </c>
      <c r="AO103" s="1" t="str">
        <f t="shared" si="133"/>
        <v>2pm-5pm</v>
      </c>
      <c r="AP103" s="1" t="str">
        <f t="shared" si="134"/>
        <v>2pm-5pm</v>
      </c>
      <c r="AQ103" s="1" t="str">
        <f t="shared" si="135"/>
        <v>2pm-5pm</v>
      </c>
      <c r="AR103" s="4" t="s">
        <v>567</v>
      </c>
      <c r="AU103" s="1" t="s">
        <v>300</v>
      </c>
      <c r="AV103" s="5" t="s">
        <v>307</v>
      </c>
      <c r="AW103" s="5" t="s">
        <v>307</v>
      </c>
      <c r="AX103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37"/>
        <v/>
      </c>
      <c r="AZ103" s="1" t="str">
        <f t="shared" si="138"/>
        <v/>
      </c>
      <c r="BA103" s="1" t="str">
        <f t="shared" si="139"/>
        <v>&lt;img src=@img/easy.png@&gt;</v>
      </c>
      <c r="BB103" s="1" t="str">
        <f t="shared" si="140"/>
        <v>&lt;img src=@img/drinkicon.png@&gt;</v>
      </c>
      <c r="BC103" s="1" t="str">
        <f t="shared" si="141"/>
        <v>&lt;img src=@img/foodicon.png@&gt;</v>
      </c>
      <c r="BD103" s="1" t="str">
        <f t="shared" si="142"/>
        <v>&lt;img src=@img/easy.png@&gt;&lt;img src=@img/drinkicon.png@&gt;&lt;img src=@img/foodicon.png@&gt;</v>
      </c>
      <c r="BE103" s="1" t="str">
        <f t="shared" si="14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44"/>
        <v>[40.57291,-105.1154],</v>
      </c>
    </row>
    <row r="104" spans="2:64" ht="21" customHeight="1" x14ac:dyDescent="0.25">
      <c r="B104" s="1" t="s">
        <v>62</v>
      </c>
      <c r="C104" s="1" t="s">
        <v>427</v>
      </c>
      <c r="D104" s="1" t="s">
        <v>63</v>
      </c>
      <c r="E104" s="1" t="s">
        <v>35</v>
      </c>
      <c r="G104" s="3" t="s">
        <v>64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" t="s">
        <v>241</v>
      </c>
      <c r="AU104" s="1" t="s">
        <v>28</v>
      </c>
      <c r="AV104" s="5" t="s">
        <v>308</v>
      </c>
      <c r="AW104" s="5" t="s">
        <v>308</v>
      </c>
      <c r="AX104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src=@img/medium.png@&gt;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src=@img/medium.png@&gt;</v>
      </c>
      <c r="BE104" s="1" t="str">
        <f t="shared" si="14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44"/>
        <v>[40.587355,-105.073163],</v>
      </c>
      <c r="BK104" s="1" t="str">
        <f>IF(BJ104&gt;0,"&lt;img src=@img/kidicon.png@&gt;","")</f>
        <v/>
      </c>
    </row>
    <row r="105" spans="2:64" ht="21" customHeight="1" x14ac:dyDescent="0.25">
      <c r="B105" s="1" t="s">
        <v>198</v>
      </c>
      <c r="C105" s="1" t="s">
        <v>427</v>
      </c>
      <c r="D105" s="1" t="s">
        <v>185</v>
      </c>
      <c r="E105" s="1" t="s">
        <v>432</v>
      </c>
      <c r="G105" s="1" t="s">
        <v>199</v>
      </c>
      <c r="W105" s="1" t="str">
        <f t="shared" si="115"/>
        <v/>
      </c>
      <c r="X105" s="1" t="str">
        <f t="shared" si="116"/>
        <v/>
      </c>
      <c r="Y105" s="1" t="str">
        <f t="shared" si="117"/>
        <v/>
      </c>
      <c r="Z105" s="1" t="str">
        <f t="shared" si="118"/>
        <v/>
      </c>
      <c r="AA105" s="1" t="str">
        <f t="shared" si="119"/>
        <v/>
      </c>
      <c r="AB105" s="1" t="str">
        <f t="shared" si="120"/>
        <v/>
      </c>
      <c r="AC105" s="1" t="str">
        <f t="shared" si="121"/>
        <v/>
      </c>
      <c r="AD105" s="1" t="str">
        <f t="shared" si="122"/>
        <v/>
      </c>
      <c r="AE105" s="1" t="str">
        <f t="shared" si="123"/>
        <v/>
      </c>
      <c r="AF105" s="1" t="str">
        <f t="shared" si="124"/>
        <v/>
      </c>
      <c r="AG105" s="1" t="str">
        <f t="shared" si="125"/>
        <v/>
      </c>
      <c r="AH105" s="1" t="str">
        <f t="shared" si="126"/>
        <v/>
      </c>
      <c r="AI105" s="1" t="str">
        <f t="shared" si="127"/>
        <v/>
      </c>
      <c r="AJ105" s="1" t="str">
        <f t="shared" si="128"/>
        <v/>
      </c>
      <c r="AK105" s="1" t="str">
        <f t="shared" si="129"/>
        <v/>
      </c>
      <c r="AL105" s="1" t="str">
        <f t="shared" si="130"/>
        <v/>
      </c>
      <c r="AM105" s="1" t="str">
        <f t="shared" si="131"/>
        <v/>
      </c>
      <c r="AN105" s="1" t="str">
        <f t="shared" si="132"/>
        <v/>
      </c>
      <c r="AO105" s="1" t="str">
        <f t="shared" si="133"/>
        <v/>
      </c>
      <c r="AP105" s="1" t="str">
        <f t="shared" si="134"/>
        <v/>
      </c>
      <c r="AQ105" s="1" t="str">
        <f t="shared" si="135"/>
        <v/>
      </c>
      <c r="AR105" s="4" t="s">
        <v>350</v>
      </c>
      <c r="AU105" s="1" t="s">
        <v>28</v>
      </c>
      <c r="AV105" s="5" t="s">
        <v>308</v>
      </c>
      <c r="AW105" s="5" t="s">
        <v>308</v>
      </c>
      <c r="AX105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src=@img/medium.png@&gt;</v>
      </c>
      <c r="BB105" s="1" t="str">
        <f t="shared" si="140"/>
        <v/>
      </c>
      <c r="BC105" s="1" t="str">
        <f t="shared" si="141"/>
        <v/>
      </c>
      <c r="BD105" s="1" t="str">
        <f t="shared" si="142"/>
        <v>&lt;img src=@img/medium.png@&gt;</v>
      </c>
      <c r="BE105" s="1" t="str">
        <f t="shared" si="14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44"/>
        <v>[40.590092,-105.07255],</v>
      </c>
      <c r="BK105" s="1" t="str">
        <f>IF(BJ105&gt;0,"&lt;img src=@img/kidicon.png@&gt;","")</f>
        <v/>
      </c>
    </row>
    <row r="106" spans="2:64" ht="21" customHeight="1" x14ac:dyDescent="0.25">
      <c r="B106" s="1" t="s">
        <v>395</v>
      </c>
      <c r="C106" s="1" t="s">
        <v>427</v>
      </c>
      <c r="D106" s="1" t="s">
        <v>132</v>
      </c>
      <c r="E106" s="1" t="s">
        <v>432</v>
      </c>
      <c r="G106" s="16" t="s">
        <v>396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397</v>
      </c>
      <c r="AS106" s="1" t="s">
        <v>296</v>
      </c>
      <c r="AU106" s="1" t="s">
        <v>28</v>
      </c>
      <c r="AV106" s="5" t="s">
        <v>308</v>
      </c>
      <c r="AW106" s="5" t="s">
        <v>308</v>
      </c>
      <c r="AX106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37"/>
        <v>&lt;img src=@img/outdoor.png@&gt;</v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src=@img/outdoor.png@&gt;&lt;img src=@img/medium.png@&gt;&lt;img src=@img/kidicon.png@&gt;</v>
      </c>
      <c r="BE106" s="1" t="str">
        <f t="shared" si="14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44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439</v>
      </c>
    </row>
    <row r="107" spans="2:64" ht="21" customHeight="1" x14ac:dyDescent="0.25">
      <c r="B107" s="1" t="s">
        <v>665</v>
      </c>
      <c r="C107" s="1" t="s">
        <v>430</v>
      </c>
      <c r="E107" s="1" t="s">
        <v>432</v>
      </c>
      <c r="G107" s="1" t="s">
        <v>689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706</v>
      </c>
      <c r="W107" s="1">
        <f t="shared" si="115"/>
        <v>16</v>
      </c>
      <c r="X107" s="1">
        <f t="shared" si="116"/>
        <v>19</v>
      </c>
      <c r="Y107" s="1">
        <f t="shared" si="117"/>
        <v>16</v>
      </c>
      <c r="Z107" s="1">
        <f t="shared" si="118"/>
        <v>19</v>
      </c>
      <c r="AA107" s="1">
        <f t="shared" si="119"/>
        <v>16</v>
      </c>
      <c r="AB107" s="1">
        <f t="shared" si="120"/>
        <v>19</v>
      </c>
      <c r="AC107" s="1">
        <f t="shared" si="121"/>
        <v>16</v>
      </c>
      <c r="AD107" s="1">
        <f t="shared" si="122"/>
        <v>19</v>
      </c>
      <c r="AE107" s="1">
        <f t="shared" si="123"/>
        <v>16</v>
      </c>
      <c r="AF107" s="1">
        <f t="shared" si="124"/>
        <v>24</v>
      </c>
      <c r="AG107" s="1">
        <f t="shared" si="125"/>
        <v>16</v>
      </c>
      <c r="AH107" s="1">
        <f t="shared" si="126"/>
        <v>19</v>
      </c>
      <c r="AI107" s="1">
        <f t="shared" si="127"/>
        <v>16</v>
      </c>
      <c r="AJ107" s="1">
        <f t="shared" si="128"/>
        <v>19</v>
      </c>
      <c r="AK107" s="1" t="str">
        <f t="shared" si="129"/>
        <v>4pm-7pm</v>
      </c>
      <c r="AL107" s="1" t="str">
        <f t="shared" si="130"/>
        <v>4pm-7pm</v>
      </c>
      <c r="AM107" s="1" t="str">
        <f t="shared" si="131"/>
        <v>4pm-7pm</v>
      </c>
      <c r="AN107" s="1" t="str">
        <f t="shared" si="132"/>
        <v>4pm-7pm</v>
      </c>
      <c r="AO107" s="1" t="str">
        <f t="shared" si="133"/>
        <v>4pm-12am</v>
      </c>
      <c r="AP107" s="1" t="str">
        <f t="shared" si="134"/>
        <v>4pm-7pm</v>
      </c>
      <c r="AQ107" s="1" t="str">
        <f t="shared" si="135"/>
        <v>4pm-7pm</v>
      </c>
      <c r="AR107" s="1" t="s">
        <v>720</v>
      </c>
      <c r="AS107" s="1" t="s">
        <v>296</v>
      </c>
      <c r="AU107" s="1" t="s">
        <v>28</v>
      </c>
      <c r="AV107" s="5" t="s">
        <v>307</v>
      </c>
      <c r="AW107" s="5" t="s">
        <v>307</v>
      </c>
      <c r="AX107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37"/>
        <v>&lt;img src=@img/outdoor.png@&gt;</v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>&lt;img src=@img/drinkicon.png@&gt;</v>
      </c>
      <c r="BC107" s="1" t="str">
        <f t="shared" si="141"/>
        <v>&lt;img src=@img/foodicon.png@&gt;</v>
      </c>
      <c r="BD107" s="1" t="str">
        <f t="shared" si="142"/>
        <v>&lt;img src=@img/outdoor.png@&gt;&lt;img src=@img/medium.png@&gt;&lt;img src=@img/drinkicon.png@&gt;&lt;img src=@img/foodicon.png@&gt;</v>
      </c>
      <c r="BE107" s="1" t="str">
        <f t="shared" si="14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44"/>
        <v>[40.57532,-105.10038],</v>
      </c>
    </row>
    <row r="108" spans="2:64" ht="21" customHeight="1" x14ac:dyDescent="0.25">
      <c r="B108" s="1" t="s">
        <v>121</v>
      </c>
      <c r="C108" s="1" t="s">
        <v>310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502</v>
      </c>
      <c r="W108" s="1">
        <f t="shared" si="115"/>
        <v>15</v>
      </c>
      <c r="X108" s="1">
        <f t="shared" si="116"/>
        <v>18</v>
      </c>
      <c r="Y108" s="1">
        <f t="shared" si="117"/>
        <v>15</v>
      </c>
      <c r="Z108" s="1">
        <f t="shared" si="118"/>
        <v>18</v>
      </c>
      <c r="AA108" s="1">
        <f t="shared" si="119"/>
        <v>15</v>
      </c>
      <c r="AB108" s="1">
        <f t="shared" si="120"/>
        <v>18</v>
      </c>
      <c r="AC108" s="1">
        <f t="shared" si="121"/>
        <v>15</v>
      </c>
      <c r="AD108" s="1">
        <f t="shared" si="122"/>
        <v>18</v>
      </c>
      <c r="AE108" s="1">
        <f t="shared" si="123"/>
        <v>15</v>
      </c>
      <c r="AF108" s="1">
        <f t="shared" si="124"/>
        <v>18</v>
      </c>
      <c r="AG108" s="1">
        <f t="shared" si="125"/>
        <v>15</v>
      </c>
      <c r="AH108" s="1">
        <f t="shared" si="126"/>
        <v>18</v>
      </c>
      <c r="AI108" s="1">
        <f t="shared" si="127"/>
        <v>15</v>
      </c>
      <c r="AJ108" s="1">
        <f t="shared" si="128"/>
        <v>18</v>
      </c>
      <c r="AK108" s="1" t="str">
        <f t="shared" si="129"/>
        <v>3pm-6pm</v>
      </c>
      <c r="AL108" s="1" t="str">
        <f t="shared" si="130"/>
        <v>3pm-6pm</v>
      </c>
      <c r="AM108" s="1" t="str">
        <f t="shared" si="131"/>
        <v>3pm-6pm</v>
      </c>
      <c r="AN108" s="1" t="str">
        <f t="shared" si="132"/>
        <v>3pm-6pm</v>
      </c>
      <c r="AO108" s="1" t="str">
        <f t="shared" si="133"/>
        <v>3pm-6pm</v>
      </c>
      <c r="AP108" s="1" t="str">
        <f t="shared" si="134"/>
        <v>3pm-6pm</v>
      </c>
      <c r="AQ108" s="1" t="str">
        <f t="shared" si="135"/>
        <v>3pm-6pm</v>
      </c>
      <c r="AR108" s="4" t="s">
        <v>329</v>
      </c>
      <c r="AS108" s="1" t="s">
        <v>296</v>
      </c>
      <c r="AU108" s="1" t="s">
        <v>300</v>
      </c>
      <c r="AV108" s="5" t="s">
        <v>307</v>
      </c>
      <c r="AW108" s="5" t="s">
        <v>307</v>
      </c>
      <c r="AX108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src=@img/easy.png@&gt;</v>
      </c>
      <c r="BB108" s="1" t="str">
        <f t="shared" si="140"/>
        <v>&lt;img src=@img/drinkicon.png@&gt;</v>
      </c>
      <c r="BC108" s="1" t="str">
        <f t="shared" si="141"/>
        <v>&lt;img src=@img/foodicon.png@&gt;</v>
      </c>
      <c r="BD108" s="1" t="str">
        <f t="shared" si="142"/>
        <v>&lt;img src=@img/outdoor.png@&gt;&lt;img src=@img/easy.png@&gt;&lt;img src=@img/drinkicon.png@&gt;&lt;img src=@img/foodicon.png@&gt;</v>
      </c>
      <c r="BE108" s="1" t="str">
        <f t="shared" si="14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44"/>
        <v>[40.551181,-105.07652],</v>
      </c>
      <c r="BK108" s="1" t="str">
        <f>IF(BJ108&gt;0,"&lt;img src=@img/kidicon.png@&gt;","")</f>
        <v/>
      </c>
    </row>
    <row r="109" spans="2:64" ht="21" customHeight="1" x14ac:dyDescent="0.25">
      <c r="B109" s="1" t="s">
        <v>166</v>
      </c>
      <c r="C109" s="1" t="s">
        <v>309</v>
      </c>
      <c r="D109" s="1" t="s">
        <v>154</v>
      </c>
      <c r="E109" s="1" t="s">
        <v>54</v>
      </c>
      <c r="G109" s="1" t="s">
        <v>167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503</v>
      </c>
      <c r="W109" s="1">
        <f t="shared" si="115"/>
        <v>15</v>
      </c>
      <c r="X109" s="1">
        <f t="shared" si="116"/>
        <v>19</v>
      </c>
      <c r="Y109" s="1">
        <f t="shared" si="117"/>
        <v>11</v>
      </c>
      <c r="Z109" s="1">
        <f t="shared" si="118"/>
        <v>20.3</v>
      </c>
      <c r="AA109" s="1">
        <f t="shared" si="119"/>
        <v>15</v>
      </c>
      <c r="AB109" s="1">
        <f t="shared" si="120"/>
        <v>19</v>
      </c>
      <c r="AC109" s="1">
        <f t="shared" si="121"/>
        <v>15</v>
      </c>
      <c r="AD109" s="1">
        <f t="shared" si="122"/>
        <v>19</v>
      </c>
      <c r="AE109" s="1">
        <f t="shared" si="123"/>
        <v>15</v>
      </c>
      <c r="AF109" s="1">
        <f t="shared" si="124"/>
        <v>19</v>
      </c>
      <c r="AG109" s="1">
        <f t="shared" si="125"/>
        <v>15</v>
      </c>
      <c r="AH109" s="1">
        <f t="shared" si="126"/>
        <v>19</v>
      </c>
      <c r="AI109" s="1">
        <f t="shared" si="127"/>
        <v>15</v>
      </c>
      <c r="AJ109" s="1">
        <f t="shared" si="128"/>
        <v>19</v>
      </c>
      <c r="AK109" s="1" t="str">
        <f t="shared" si="129"/>
        <v>3pm-7pm</v>
      </c>
      <c r="AL109" s="1" t="str">
        <f t="shared" si="130"/>
        <v>11am-8.3pm</v>
      </c>
      <c r="AM109" s="1" t="str">
        <f t="shared" si="131"/>
        <v>3pm-7pm</v>
      </c>
      <c r="AN109" s="1" t="str">
        <f t="shared" si="132"/>
        <v>3pm-7pm</v>
      </c>
      <c r="AO109" s="1" t="str">
        <f t="shared" si="133"/>
        <v>3pm-7pm</v>
      </c>
      <c r="AP109" s="1" t="str">
        <f t="shared" si="134"/>
        <v>3pm-7pm</v>
      </c>
      <c r="AQ109" s="1" t="str">
        <f t="shared" si="135"/>
        <v>3pm-7pm</v>
      </c>
      <c r="AR109" s="4" t="s">
        <v>341</v>
      </c>
      <c r="AU109" s="1" t="s">
        <v>300</v>
      </c>
      <c r="AV109" s="5" t="s">
        <v>307</v>
      </c>
      <c r="AW109" s="5" t="s">
        <v>308</v>
      </c>
      <c r="AX109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37"/>
        <v/>
      </c>
      <c r="AZ109" s="1" t="str">
        <f t="shared" si="138"/>
        <v/>
      </c>
      <c r="BA109" s="1" t="str">
        <f t="shared" si="139"/>
        <v>&lt;img src=@img/easy.png@&gt;</v>
      </c>
      <c r="BB109" s="1" t="str">
        <f t="shared" si="140"/>
        <v>&lt;img src=@img/drinkicon.png@&gt;</v>
      </c>
      <c r="BC109" s="1" t="str">
        <f t="shared" si="141"/>
        <v/>
      </c>
      <c r="BD109" s="1" t="str">
        <f t="shared" si="142"/>
        <v>&lt;img src=@img/easy.png@&gt;&lt;img src=@img/drinkicon.png@&gt;</v>
      </c>
      <c r="BE109" s="1" t="str">
        <f t="shared" si="14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44"/>
        <v>[40.566624,-105.078691],</v>
      </c>
      <c r="BK109" s="1" t="str">
        <f>IF(BJ109&gt;0,"&lt;img src=@img/kidicon.png@&gt;","")</f>
        <v/>
      </c>
    </row>
    <row r="110" spans="2:64" ht="21" customHeight="1" x14ac:dyDescent="0.25">
      <c r="B110" s="1" t="s">
        <v>200</v>
      </c>
      <c r="C110" s="1" t="s">
        <v>427</v>
      </c>
      <c r="D110" s="1" t="s">
        <v>272</v>
      </c>
      <c r="E110" s="1" t="s">
        <v>432</v>
      </c>
      <c r="G110" s="1" t="s">
        <v>201</v>
      </c>
      <c r="W110" s="1" t="str">
        <f t="shared" si="115"/>
        <v/>
      </c>
      <c r="X110" s="1" t="str">
        <f t="shared" si="116"/>
        <v/>
      </c>
      <c r="Y110" s="1" t="str">
        <f t="shared" si="117"/>
        <v/>
      </c>
      <c r="Z110" s="1" t="str">
        <f t="shared" si="118"/>
        <v/>
      </c>
      <c r="AA110" s="1" t="str">
        <f t="shared" si="119"/>
        <v/>
      </c>
      <c r="AB110" s="1" t="str">
        <f t="shared" si="120"/>
        <v/>
      </c>
      <c r="AC110" s="1" t="str">
        <f t="shared" si="121"/>
        <v/>
      </c>
      <c r="AD110" s="1" t="str">
        <f t="shared" si="122"/>
        <v/>
      </c>
      <c r="AE110" s="1" t="str">
        <f t="shared" si="123"/>
        <v/>
      </c>
      <c r="AF110" s="1" t="str">
        <f t="shared" si="124"/>
        <v/>
      </c>
      <c r="AG110" s="1" t="str">
        <f t="shared" si="125"/>
        <v/>
      </c>
      <c r="AH110" s="1" t="str">
        <f t="shared" si="126"/>
        <v/>
      </c>
      <c r="AI110" s="1" t="str">
        <f t="shared" si="127"/>
        <v/>
      </c>
      <c r="AJ110" s="1" t="str">
        <f t="shared" si="128"/>
        <v/>
      </c>
      <c r="AK110" s="1" t="str">
        <f t="shared" si="129"/>
        <v/>
      </c>
      <c r="AL110" s="1" t="str">
        <f t="shared" si="130"/>
        <v/>
      </c>
      <c r="AM110" s="1" t="str">
        <f t="shared" si="131"/>
        <v/>
      </c>
      <c r="AN110" s="1" t="str">
        <f t="shared" si="132"/>
        <v/>
      </c>
      <c r="AO110" s="1" t="str">
        <f t="shared" si="133"/>
        <v/>
      </c>
      <c r="AP110" s="1" t="str">
        <f t="shared" si="134"/>
        <v/>
      </c>
      <c r="AQ110" s="1" t="str">
        <f t="shared" si="135"/>
        <v/>
      </c>
      <c r="AR110" s="4" t="s">
        <v>351</v>
      </c>
      <c r="AS110" s="1" t="s">
        <v>296</v>
      </c>
      <c r="AT110" s="1" t="s">
        <v>306</v>
      </c>
      <c r="AU110" s="1" t="s">
        <v>28</v>
      </c>
      <c r="AV110" s="5" t="s">
        <v>308</v>
      </c>
      <c r="AW110" s="5" t="s">
        <v>308</v>
      </c>
      <c r="AX110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37"/>
        <v>&lt;img src=@img/outdoor.png@&gt;</v>
      </c>
      <c r="AZ110" s="1" t="str">
        <f t="shared" si="138"/>
        <v>&lt;img src=@img/pets.png@&gt;</v>
      </c>
      <c r="BA110" s="1" t="str">
        <f t="shared" si="139"/>
        <v>&lt;img src=@img/medium.png@&gt;</v>
      </c>
      <c r="BB110" s="1" t="str">
        <f t="shared" si="140"/>
        <v/>
      </c>
      <c r="BC110" s="1" t="str">
        <f t="shared" si="141"/>
        <v/>
      </c>
      <c r="BD110" s="1" t="str">
        <f t="shared" si="142"/>
        <v>&lt;img src=@img/outdoor.png@&gt;&lt;img src=@img/pets.png@&gt;&lt;img src=@img/medium.png@&gt;</v>
      </c>
      <c r="BE110" s="1" t="str">
        <f t="shared" si="14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44"/>
        <v>[40.593415,-105.066874],</v>
      </c>
      <c r="BK110" s="1" t="str">
        <f>IF(BJ110&gt;0,"&lt;img src=@img/kidicon.png@&gt;","")</f>
        <v/>
      </c>
    </row>
    <row r="111" spans="2:64" ht="21" customHeight="1" x14ac:dyDescent="0.25">
      <c r="B111" s="1" t="s">
        <v>168</v>
      </c>
      <c r="C111" s="1" t="s">
        <v>309</v>
      </c>
      <c r="D111" s="1" t="s">
        <v>57</v>
      </c>
      <c r="E111" s="1" t="s">
        <v>432</v>
      </c>
      <c r="G111" s="1" t="s">
        <v>169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543</v>
      </c>
      <c r="W111" s="1" t="str">
        <f t="shared" si="115"/>
        <v/>
      </c>
      <c r="X111" s="1" t="str">
        <f t="shared" si="116"/>
        <v/>
      </c>
      <c r="Y111" s="1">
        <f t="shared" si="117"/>
        <v>15.3</v>
      </c>
      <c r="Z111" s="1">
        <f t="shared" si="118"/>
        <v>18</v>
      </c>
      <c r="AA111" s="1">
        <f t="shared" si="119"/>
        <v>15.3</v>
      </c>
      <c r="AB111" s="1">
        <f t="shared" si="120"/>
        <v>18</v>
      </c>
      <c r="AC111" s="1">
        <f t="shared" si="121"/>
        <v>15.3</v>
      </c>
      <c r="AD111" s="1">
        <f t="shared" si="122"/>
        <v>18</v>
      </c>
      <c r="AE111" s="1">
        <f t="shared" si="123"/>
        <v>15.3</v>
      </c>
      <c r="AF111" s="1">
        <f t="shared" si="124"/>
        <v>18</v>
      </c>
      <c r="AG111" s="1">
        <f t="shared" si="125"/>
        <v>15.3</v>
      </c>
      <c r="AH111" s="1">
        <f t="shared" si="126"/>
        <v>18</v>
      </c>
      <c r="AI111" s="1" t="str">
        <f t="shared" si="127"/>
        <v/>
      </c>
      <c r="AJ111" s="1" t="str">
        <f t="shared" si="128"/>
        <v/>
      </c>
      <c r="AK111" s="1" t="str">
        <f t="shared" si="129"/>
        <v/>
      </c>
      <c r="AL111" s="1" t="str">
        <f t="shared" si="130"/>
        <v>3.3pm-6pm</v>
      </c>
      <c r="AM111" s="1" t="str">
        <f t="shared" si="131"/>
        <v>3.3pm-6pm</v>
      </c>
      <c r="AN111" s="1" t="str">
        <f t="shared" si="132"/>
        <v>3.3pm-6pm</v>
      </c>
      <c r="AO111" s="1" t="str">
        <f t="shared" si="133"/>
        <v>3.3pm-6pm</v>
      </c>
      <c r="AP111" s="1" t="str">
        <f t="shared" si="134"/>
        <v>3.3pm-6pm</v>
      </c>
      <c r="AQ111" s="1" t="str">
        <f t="shared" si="135"/>
        <v/>
      </c>
      <c r="AR111" s="4" t="s">
        <v>342</v>
      </c>
      <c r="AS111" s="1" t="s">
        <v>296</v>
      </c>
      <c r="AU111" s="1" t="s">
        <v>300</v>
      </c>
      <c r="AV111" s="5" t="s">
        <v>307</v>
      </c>
      <c r="AW111" s="5" t="s">
        <v>307</v>
      </c>
      <c r="AX111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37"/>
        <v>&lt;img src=@img/outdoor.png@&gt;</v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>&lt;img src=@img/foodicon.png@&gt;</v>
      </c>
      <c r="BD111" s="1" t="str">
        <f t="shared" si="142"/>
        <v>&lt;img src=@img/outdoor.png@&gt;&lt;img src=@img/easy.png@&gt;&lt;img src=@img/drinkicon.png@&gt;&lt;img src=@img/foodicon.png@&gt;&lt;img src=@img/kidicon.png@&gt;</v>
      </c>
      <c r="BE111" s="1" t="str">
        <f t="shared" si="14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44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442</v>
      </c>
    </row>
    <row r="112" spans="2:64" ht="21" customHeight="1" x14ac:dyDescent="0.25">
      <c r="B112" s="1" t="s">
        <v>663</v>
      </c>
      <c r="C112" s="1" t="s">
        <v>428</v>
      </c>
      <c r="E112" s="1" t="s">
        <v>432</v>
      </c>
      <c r="G112" s="1" t="s">
        <v>687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1" t="s">
        <v>721</v>
      </c>
      <c r="AU112" s="1" t="s">
        <v>300</v>
      </c>
      <c r="AV112" s="5" t="s">
        <v>308</v>
      </c>
      <c r="AW112" s="5" t="s">
        <v>308</v>
      </c>
      <c r="AX112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37"/>
        <v/>
      </c>
      <c r="AZ112" s="1" t="str">
        <f t="shared" si="138"/>
        <v/>
      </c>
      <c r="BA112" s="1" t="str">
        <f t="shared" si="139"/>
        <v>&lt;img src=@img/easy.png@&gt;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src=@img/easy.png@&gt;</v>
      </c>
      <c r="BE112" s="1" t="str">
        <f t="shared" si="14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44"/>
        <v>[40.58358,-105.04801],</v>
      </c>
    </row>
    <row r="113" spans="2:64" ht="21" customHeight="1" x14ac:dyDescent="0.25">
      <c r="B113" s="1" t="s">
        <v>123</v>
      </c>
      <c r="C113" s="1" t="s">
        <v>310</v>
      </c>
      <c r="D113" s="1" t="s">
        <v>124</v>
      </c>
      <c r="E113" s="1" t="s">
        <v>432</v>
      </c>
      <c r="G113" s="3" t="s">
        <v>125</v>
      </c>
      <c r="W113" s="1" t="str">
        <f t="shared" si="115"/>
        <v/>
      </c>
      <c r="X113" s="1" t="str">
        <f t="shared" si="116"/>
        <v/>
      </c>
      <c r="Y113" s="1" t="str">
        <f t="shared" si="117"/>
        <v/>
      </c>
      <c r="Z113" s="1" t="str">
        <f t="shared" si="118"/>
        <v/>
      </c>
      <c r="AA113" s="1" t="str">
        <f t="shared" si="119"/>
        <v/>
      </c>
      <c r="AB113" s="1" t="str">
        <f t="shared" si="120"/>
        <v/>
      </c>
      <c r="AC113" s="1" t="str">
        <f t="shared" si="121"/>
        <v/>
      </c>
      <c r="AD113" s="1" t="str">
        <f t="shared" si="122"/>
        <v/>
      </c>
      <c r="AE113" s="1" t="str">
        <f t="shared" si="123"/>
        <v/>
      </c>
      <c r="AF113" s="1" t="str">
        <f t="shared" si="124"/>
        <v/>
      </c>
      <c r="AG113" s="1" t="str">
        <f t="shared" si="125"/>
        <v/>
      </c>
      <c r="AH113" s="1" t="str">
        <f t="shared" si="126"/>
        <v/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/>
      </c>
      <c r="AM113" s="1" t="str">
        <f t="shared" si="131"/>
        <v/>
      </c>
      <c r="AN113" s="1" t="str">
        <f t="shared" si="132"/>
        <v/>
      </c>
      <c r="AO113" s="1" t="str">
        <f t="shared" si="133"/>
        <v/>
      </c>
      <c r="AP113" s="1" t="str">
        <f t="shared" si="134"/>
        <v/>
      </c>
      <c r="AQ113" s="1" t="str">
        <f t="shared" si="135"/>
        <v/>
      </c>
      <c r="AR113" s="8" t="s">
        <v>249</v>
      </c>
      <c r="AU113" s="1" t="s">
        <v>300</v>
      </c>
      <c r="AV113" s="5" t="s">
        <v>308</v>
      </c>
      <c r="AW113" s="5" t="s">
        <v>308</v>
      </c>
      <c r="AX113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37"/>
        <v/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/>
      </c>
      <c r="BC113" s="1" t="str">
        <f t="shared" si="141"/>
        <v/>
      </c>
      <c r="BD113" s="1" t="str">
        <f t="shared" si="142"/>
        <v>&lt;img src=@img/easy.png@&gt;</v>
      </c>
      <c r="BE113" s="1" t="str">
        <f t="shared" si="14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44"/>
        <v>[40.549144,-105.076063],</v>
      </c>
      <c r="BK113" s="1" t="str">
        <f>IF(BJ113&gt;0,"&lt;img src=@img/kidicon.png@&gt;","")</f>
        <v/>
      </c>
    </row>
    <row r="114" spans="2:64" ht="21" customHeight="1" x14ac:dyDescent="0.25">
      <c r="B114" s="1" t="s">
        <v>123</v>
      </c>
      <c r="C114" s="1" t="s">
        <v>310</v>
      </c>
      <c r="G114" s="9" t="s">
        <v>620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5" t="s">
        <v>621</v>
      </c>
      <c r="AU114" s="1" t="s">
        <v>300</v>
      </c>
      <c r="AV114" s="1" t="b">
        <v>0</v>
      </c>
      <c r="AW114" s="1" t="b">
        <v>0</v>
      </c>
      <c r="AX114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44"/>
        <v>[40.5491,-105.07603],</v>
      </c>
    </row>
    <row r="115" spans="2:64" ht="21" customHeight="1" x14ac:dyDescent="0.25">
      <c r="B115" s="1" t="s">
        <v>661</v>
      </c>
      <c r="C115" s="1" t="s">
        <v>310</v>
      </c>
      <c r="E115" s="1" t="s">
        <v>54</v>
      </c>
      <c r="G115" s="1" t="s">
        <v>685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T115" s="1" t="s">
        <v>306</v>
      </c>
      <c r="AU115" s="1" t="s">
        <v>28</v>
      </c>
      <c r="AV115" s="5" t="s">
        <v>308</v>
      </c>
      <c r="AW115" s="5" t="s">
        <v>308</v>
      </c>
      <c r="AX115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37"/>
        <v/>
      </c>
      <c r="AZ115" s="1" t="str">
        <f t="shared" si="138"/>
        <v>&lt;img src=@img/pets.png@&gt;</v>
      </c>
      <c r="BA115" s="1" t="str">
        <f t="shared" si="139"/>
        <v>&lt;img src=@img/medium.png@&gt;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src=@img/pets.png@&gt;&lt;img src=@img/medium.png@&gt;</v>
      </c>
      <c r="BE115" s="1" t="str">
        <f t="shared" si="14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44"/>
        <v>[40.55065,-105.04275],</v>
      </c>
    </row>
    <row r="116" spans="2:64" ht="21" customHeight="1" x14ac:dyDescent="0.25">
      <c r="B116" s="1" t="s">
        <v>202</v>
      </c>
      <c r="C116" s="1" t="s">
        <v>427</v>
      </c>
      <c r="D116" s="1" t="s">
        <v>272</v>
      </c>
      <c r="E116" s="1" t="s">
        <v>432</v>
      </c>
      <c r="G116" s="1" t="s">
        <v>203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8" t="s">
        <v>262</v>
      </c>
      <c r="AS116" s="1" t="s">
        <v>296</v>
      </c>
      <c r="AT116" s="1" t="s">
        <v>306</v>
      </c>
      <c r="AU116" s="1" t="s">
        <v>28</v>
      </c>
      <c r="AV116" s="5" t="s">
        <v>308</v>
      </c>
      <c r="AW116" s="5" t="s">
        <v>308</v>
      </c>
      <c r="AX116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37"/>
        <v>&lt;img src=@img/outdoor.png@&gt;</v>
      </c>
      <c r="AZ116" s="1" t="str">
        <f t="shared" si="138"/>
        <v>&lt;img src=@img/pets.png@&gt;</v>
      </c>
      <c r="BA116" s="1" t="str">
        <f t="shared" si="139"/>
        <v>&lt;img src=@img/medium.png@&gt;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src=@img/outdoor.png@&gt;&lt;img src=@img/pets.png@&gt;&lt;img src=@img/medium.png@&gt;</v>
      </c>
      <c r="BE116" s="1" t="str">
        <f t="shared" si="14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44"/>
        <v>[40.589475,-105.063322],</v>
      </c>
      <c r="BK116" s="1" t="str">
        <f>IF(BJ116&gt;0,"&lt;img src=@img/kidicon.png@&gt;","")</f>
        <v/>
      </c>
    </row>
    <row r="117" spans="2:64" ht="21" customHeight="1" x14ac:dyDescent="0.25">
      <c r="B117" s="1" t="s">
        <v>143</v>
      </c>
      <c r="C117" s="1" t="s">
        <v>427</v>
      </c>
      <c r="D117" s="1" t="s">
        <v>144</v>
      </c>
      <c r="E117" s="1" t="s">
        <v>432</v>
      </c>
      <c r="G117" s="3" t="s">
        <v>145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R117" s="8" t="s">
        <v>253</v>
      </c>
      <c r="AU117" s="1" t="s">
        <v>299</v>
      </c>
      <c r="AV117" s="5" t="s">
        <v>308</v>
      </c>
      <c r="AW117" s="5" t="s">
        <v>308</v>
      </c>
      <c r="AX117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37"/>
        <v/>
      </c>
      <c r="AZ117" s="1" t="str">
        <f t="shared" si="138"/>
        <v/>
      </c>
      <c r="BA117" s="1" t="str">
        <f t="shared" si="139"/>
        <v>&lt;img src=@img/hard.png@&gt;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src=@img/hard.png@&gt;</v>
      </c>
      <c r="BE117" s="1" t="str">
        <f t="shared" si="14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44"/>
        <v>[40.586066,-105.077451],</v>
      </c>
      <c r="BK117" s="1" t="str">
        <f>IF(BJ117&gt;0,"&lt;img src=@img/kidicon.png@&gt;","")</f>
        <v/>
      </c>
    </row>
    <row r="118" spans="2:64" ht="21" customHeight="1" x14ac:dyDescent="0.25">
      <c r="B118" s="1" t="s">
        <v>450</v>
      </c>
      <c r="C118" s="1" t="s">
        <v>429</v>
      </c>
      <c r="E118" s="1" t="s">
        <v>432</v>
      </c>
      <c r="G118" s="1" t="s">
        <v>468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U118" s="1" t="s">
        <v>300</v>
      </c>
      <c r="AV118" s="1" t="b">
        <v>0</v>
      </c>
      <c r="AW118" s="1" t="b">
        <v>0</v>
      </c>
      <c r="AX118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37"/>
        <v/>
      </c>
      <c r="AZ118" s="1" t="str">
        <f t="shared" si="138"/>
        <v/>
      </c>
      <c r="BA118" s="1" t="str">
        <f t="shared" si="139"/>
        <v>&lt;img src=@img/easy.png@&gt;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src=@img/easy.png@&gt;&lt;img src=@img/kidicon.png@&gt;</v>
      </c>
      <c r="BE118" s="1" t="str">
        <f t="shared" si="14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44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469</v>
      </c>
    </row>
    <row r="119" spans="2:64" ht="21" customHeight="1" x14ac:dyDescent="0.25">
      <c r="B119" s="1" t="s">
        <v>622</v>
      </c>
      <c r="C119" s="1" t="s">
        <v>429</v>
      </c>
      <c r="G119" s="9" t="s">
        <v>623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624</v>
      </c>
      <c r="W119" s="1">
        <f t="shared" si="115"/>
        <v>15</v>
      </c>
      <c r="X119" s="1">
        <f t="shared" si="116"/>
        <v>18</v>
      </c>
      <c r="Y119" s="1">
        <f t="shared" si="117"/>
        <v>15</v>
      </c>
      <c r="Z119" s="1">
        <f t="shared" si="118"/>
        <v>18</v>
      </c>
      <c r="AA119" s="1">
        <f t="shared" si="119"/>
        <v>15</v>
      </c>
      <c r="AB119" s="1">
        <f t="shared" si="120"/>
        <v>18</v>
      </c>
      <c r="AC119" s="1">
        <f t="shared" si="121"/>
        <v>15</v>
      </c>
      <c r="AD119" s="1">
        <f t="shared" si="122"/>
        <v>18</v>
      </c>
      <c r="AE119" s="1">
        <f t="shared" si="123"/>
        <v>15</v>
      </c>
      <c r="AF119" s="1">
        <f t="shared" si="124"/>
        <v>18</v>
      </c>
      <c r="AG119" s="1">
        <f t="shared" si="125"/>
        <v>15</v>
      </c>
      <c r="AH119" s="1">
        <f t="shared" si="126"/>
        <v>18</v>
      </c>
      <c r="AI119" s="1">
        <f t="shared" si="127"/>
        <v>15</v>
      </c>
      <c r="AJ119" s="1">
        <f t="shared" si="128"/>
        <v>18</v>
      </c>
      <c r="AK119" s="1" t="str">
        <f t="shared" si="129"/>
        <v>3pm-6pm</v>
      </c>
      <c r="AL119" s="1" t="str">
        <f t="shared" si="130"/>
        <v>3pm-6pm</v>
      </c>
      <c r="AM119" s="1" t="str">
        <f t="shared" si="131"/>
        <v>3pm-6pm</v>
      </c>
      <c r="AN119" s="1" t="str">
        <f t="shared" si="132"/>
        <v>3pm-6pm</v>
      </c>
      <c r="AO119" s="1" t="str">
        <f t="shared" si="133"/>
        <v>3pm-6pm</v>
      </c>
      <c r="AP119" s="1" t="str">
        <f t="shared" si="134"/>
        <v>3pm-6pm</v>
      </c>
      <c r="AQ119" s="1" t="str">
        <f t="shared" si="135"/>
        <v>3pm-6pm</v>
      </c>
      <c r="AR119" s="15" t="s">
        <v>625</v>
      </c>
      <c r="AS119" s="1" t="s">
        <v>296</v>
      </c>
      <c r="AU119" s="1" t="s">
        <v>300</v>
      </c>
      <c r="AV119" s="1" t="b">
        <v>1</v>
      </c>
      <c r="AW119" s="1" t="b">
        <v>1</v>
      </c>
      <c r="AX119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37"/>
        <v>&lt;img src=@img/outdoor.png@&gt;</v>
      </c>
      <c r="AZ119" s="1" t="str">
        <f t="shared" si="138"/>
        <v/>
      </c>
      <c r="BA119" s="1" t="str">
        <f t="shared" si="139"/>
        <v>&lt;img src=@img/easy.png@&gt;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src=@img/outdoor.png@&gt;&lt;img src=@img/easy.png@&gt;</v>
      </c>
      <c r="BE119" s="1" t="str">
        <f t="shared" si="14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44"/>
        <v>[40.52143,-105.05755],</v>
      </c>
    </row>
    <row r="120" spans="2:64" ht="21" customHeight="1" x14ac:dyDescent="0.25">
      <c r="B120" s="1" t="s">
        <v>626</v>
      </c>
      <c r="C120" s="1" t="s">
        <v>309</v>
      </c>
      <c r="G120" s="9" t="s">
        <v>627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254</v>
      </c>
      <c r="W120" s="1">
        <f t="shared" si="115"/>
        <v>15</v>
      </c>
      <c r="X120" s="1">
        <f t="shared" si="116"/>
        <v>18</v>
      </c>
      <c r="Y120" s="1">
        <f t="shared" si="117"/>
        <v>15</v>
      </c>
      <c r="Z120" s="1">
        <f t="shared" si="118"/>
        <v>18</v>
      </c>
      <c r="AA120" s="1">
        <f t="shared" si="119"/>
        <v>15</v>
      </c>
      <c r="AB120" s="1">
        <f t="shared" si="120"/>
        <v>18</v>
      </c>
      <c r="AC120" s="1">
        <f t="shared" si="121"/>
        <v>15</v>
      </c>
      <c r="AD120" s="1">
        <f t="shared" si="122"/>
        <v>18</v>
      </c>
      <c r="AE120" s="1">
        <f t="shared" si="123"/>
        <v>15</v>
      </c>
      <c r="AF120" s="1">
        <f t="shared" si="124"/>
        <v>18</v>
      </c>
      <c r="AG120" s="1">
        <f t="shared" si="125"/>
        <v>15</v>
      </c>
      <c r="AH120" s="1">
        <f t="shared" si="126"/>
        <v>18</v>
      </c>
      <c r="AI120" s="1">
        <f t="shared" si="127"/>
        <v>15</v>
      </c>
      <c r="AJ120" s="1">
        <f t="shared" si="128"/>
        <v>18</v>
      </c>
      <c r="AK120" s="1" t="str">
        <f t="shared" si="129"/>
        <v>3pm-6pm</v>
      </c>
      <c r="AL120" s="1" t="str">
        <f t="shared" si="130"/>
        <v>3pm-6pm</v>
      </c>
      <c r="AM120" s="1" t="str">
        <f t="shared" si="131"/>
        <v>3pm-6pm</v>
      </c>
      <c r="AN120" s="1" t="str">
        <f t="shared" si="132"/>
        <v>3pm-6pm</v>
      </c>
      <c r="AO120" s="1" t="str">
        <f t="shared" si="133"/>
        <v>3pm-6pm</v>
      </c>
      <c r="AP120" s="1" t="str">
        <f t="shared" si="134"/>
        <v>3pm-6pm</v>
      </c>
      <c r="AQ120" s="1" t="str">
        <f t="shared" si="135"/>
        <v>3pm-6pm</v>
      </c>
      <c r="AR120" s="15" t="s">
        <v>628</v>
      </c>
      <c r="AU120" s="1" t="s">
        <v>28</v>
      </c>
      <c r="AV120" s="1" t="b">
        <v>1</v>
      </c>
      <c r="AW120" s="1" t="b">
        <v>1</v>
      </c>
      <c r="AX120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src=@img/medium.png@&gt;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src=@img/medium.png@&gt;</v>
      </c>
      <c r="BE120" s="1" t="str">
        <f t="shared" si="14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44"/>
        <v>[40.56741,-105.08268],</v>
      </c>
    </row>
    <row r="121" spans="2:64" ht="21" customHeight="1" x14ac:dyDescent="0.25">
      <c r="B121" s="1" t="s">
        <v>89</v>
      </c>
      <c r="C121" s="1" t="s">
        <v>309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243</v>
      </c>
      <c r="W121" s="1">
        <f t="shared" si="115"/>
        <v>16</v>
      </c>
      <c r="X121" s="1">
        <f t="shared" si="116"/>
        <v>18</v>
      </c>
      <c r="Y121" s="1">
        <f t="shared" si="117"/>
        <v>16</v>
      </c>
      <c r="Z121" s="1">
        <f t="shared" si="118"/>
        <v>18</v>
      </c>
      <c r="AA121" s="1">
        <f t="shared" si="119"/>
        <v>16</v>
      </c>
      <c r="AB121" s="1">
        <f t="shared" si="120"/>
        <v>18</v>
      </c>
      <c r="AC121" s="1">
        <f t="shared" si="121"/>
        <v>16</v>
      </c>
      <c r="AD121" s="1">
        <f t="shared" si="122"/>
        <v>18</v>
      </c>
      <c r="AE121" s="1">
        <f t="shared" si="123"/>
        <v>16</v>
      </c>
      <c r="AF121" s="1">
        <f t="shared" si="124"/>
        <v>18</v>
      </c>
      <c r="AG121" s="1">
        <f t="shared" si="125"/>
        <v>16</v>
      </c>
      <c r="AH121" s="1">
        <f t="shared" si="126"/>
        <v>18</v>
      </c>
      <c r="AI121" s="1">
        <f t="shared" si="127"/>
        <v>16</v>
      </c>
      <c r="AJ121" s="1">
        <f t="shared" si="128"/>
        <v>18</v>
      </c>
      <c r="AK121" s="1" t="str">
        <f t="shared" si="129"/>
        <v>4pm-6pm</v>
      </c>
      <c r="AL121" s="1" t="str">
        <f t="shared" si="130"/>
        <v>4pm-6pm</v>
      </c>
      <c r="AM121" s="1" t="str">
        <f t="shared" si="131"/>
        <v>4pm-6pm</v>
      </c>
      <c r="AN121" s="1" t="str">
        <f t="shared" si="132"/>
        <v>4pm-6pm</v>
      </c>
      <c r="AO121" s="1" t="str">
        <f t="shared" si="133"/>
        <v>4pm-6pm</v>
      </c>
      <c r="AP121" s="1" t="str">
        <f t="shared" si="134"/>
        <v>4pm-6pm</v>
      </c>
      <c r="AQ121" s="1" t="str">
        <f t="shared" si="135"/>
        <v>4pm-6pm</v>
      </c>
      <c r="AR121" s="4" t="s">
        <v>318</v>
      </c>
      <c r="AS121" s="1" t="s">
        <v>296</v>
      </c>
      <c r="AU121" s="1" t="s">
        <v>299</v>
      </c>
      <c r="AV121" s="5" t="s">
        <v>307</v>
      </c>
      <c r="AW121" s="5" t="s">
        <v>308</v>
      </c>
      <c r="AX121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src=@img/hard.png@&gt;</v>
      </c>
      <c r="BB121" s="1" t="str">
        <f t="shared" si="140"/>
        <v>&lt;img src=@img/drinkicon.png@&gt;</v>
      </c>
      <c r="BC121" s="1" t="str">
        <f t="shared" si="141"/>
        <v/>
      </c>
      <c r="BD121" s="1" t="str">
        <f t="shared" si="142"/>
        <v>&lt;img src=@img/outdoor.png@&gt;&lt;img src=@img/hard.png@&gt;&lt;img src=@img/drinkicon.png@&gt;</v>
      </c>
      <c r="BE121" s="1" t="str">
        <f t="shared" si="14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44"/>
        <v>[40.578337,-105.078324],</v>
      </c>
      <c r="BK121" s="1" t="str">
        <f>IF(BJ121&gt;0,"&lt;img src=@img/kidicon.png@&gt;","")</f>
        <v/>
      </c>
    </row>
    <row r="122" spans="2:64" ht="21" customHeight="1" x14ac:dyDescent="0.25">
      <c r="B122" s="1" t="s">
        <v>578</v>
      </c>
      <c r="C122" s="1" t="s">
        <v>427</v>
      </c>
      <c r="D122" s="1" t="s">
        <v>579</v>
      </c>
      <c r="E122" s="1" t="s">
        <v>432</v>
      </c>
      <c r="G122" s="3" t="s">
        <v>580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581</v>
      </c>
      <c r="W122" s="1" t="str">
        <f t="shared" si="115"/>
        <v/>
      </c>
      <c r="X122" s="1" t="str">
        <f t="shared" si="116"/>
        <v/>
      </c>
      <c r="Y122" s="1">
        <f t="shared" si="117"/>
        <v>17</v>
      </c>
      <c r="Z122" s="1">
        <f t="shared" si="118"/>
        <v>24</v>
      </c>
      <c r="AA122" s="1">
        <f t="shared" si="119"/>
        <v>17</v>
      </c>
      <c r="AB122" s="1">
        <f t="shared" si="120"/>
        <v>24</v>
      </c>
      <c r="AC122" s="1">
        <f t="shared" si="121"/>
        <v>17</v>
      </c>
      <c r="AD122" s="1">
        <f t="shared" si="122"/>
        <v>24</v>
      </c>
      <c r="AE122" s="1">
        <f t="shared" si="123"/>
        <v>17</v>
      </c>
      <c r="AF122" s="1">
        <f t="shared" si="124"/>
        <v>24</v>
      </c>
      <c r="AG122" s="1">
        <f t="shared" si="125"/>
        <v>17</v>
      </c>
      <c r="AH122" s="1">
        <f t="shared" si="126"/>
        <v>24</v>
      </c>
      <c r="AI122" s="1" t="str">
        <f t="shared" si="127"/>
        <v/>
      </c>
      <c r="AJ122" s="1" t="str">
        <f t="shared" si="128"/>
        <v/>
      </c>
      <c r="AK122" s="1" t="str">
        <f t="shared" si="129"/>
        <v/>
      </c>
      <c r="AL122" s="1" t="str">
        <f t="shared" si="130"/>
        <v>5pm-12am</v>
      </c>
      <c r="AM122" s="1" t="str">
        <f t="shared" si="131"/>
        <v>5pm-12am</v>
      </c>
      <c r="AN122" s="1" t="str">
        <f t="shared" si="132"/>
        <v>5pm-12am</v>
      </c>
      <c r="AO122" s="1" t="str">
        <f t="shared" si="133"/>
        <v>5pm-12am</v>
      </c>
      <c r="AP122" s="1" t="str">
        <f t="shared" si="134"/>
        <v>5pm-12am</v>
      </c>
      <c r="AQ122" s="1" t="str">
        <f t="shared" si="135"/>
        <v/>
      </c>
      <c r="AR122" s="13" t="s">
        <v>582</v>
      </c>
      <c r="AU122" s="1" t="s">
        <v>299</v>
      </c>
      <c r="AV122" s="5" t="s">
        <v>307</v>
      </c>
      <c r="AW122" s="5" t="s">
        <v>308</v>
      </c>
      <c r="AX122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src=@img/hard.png@&gt;</v>
      </c>
      <c r="BB122" s="1" t="str">
        <f t="shared" si="140"/>
        <v>&lt;img src=@img/drinkicon.png@&gt;</v>
      </c>
      <c r="BC122" s="1" t="str">
        <f t="shared" si="141"/>
        <v/>
      </c>
      <c r="BD122" s="1" t="str">
        <f t="shared" si="142"/>
        <v>&lt;img src=@img/hard.png@&gt;&lt;img src=@img/drinkicon.png@&gt;</v>
      </c>
      <c r="BE122" s="1" t="str">
        <f t="shared" si="14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44"/>
        <v>[40.58998,-105.0731],</v>
      </c>
    </row>
    <row r="123" spans="2:64" ht="21" customHeight="1" x14ac:dyDescent="0.25">
      <c r="B123" s="1" t="s">
        <v>204</v>
      </c>
      <c r="C123" s="1" t="s">
        <v>427</v>
      </c>
      <c r="D123" s="1" t="s">
        <v>78</v>
      </c>
      <c r="E123" s="1" t="s">
        <v>432</v>
      </c>
      <c r="G123" s="1" t="s">
        <v>205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504</v>
      </c>
      <c r="W123" s="1">
        <f t="shared" si="115"/>
        <v>10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14</v>
      </c>
      <c r="AH123" s="1">
        <f t="shared" si="126"/>
        <v>18</v>
      </c>
      <c r="AI123" s="1">
        <f t="shared" si="127"/>
        <v>10</v>
      </c>
      <c r="AJ123" s="1">
        <f t="shared" si="128"/>
        <v>18</v>
      </c>
      <c r="AK123" s="1" t="str">
        <f t="shared" si="129"/>
        <v>10am-6pm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2pm-6pm</v>
      </c>
      <c r="AQ123" s="1" t="str">
        <f t="shared" si="135"/>
        <v>10am-6pm</v>
      </c>
      <c r="AR123" s="4" t="s">
        <v>352</v>
      </c>
      <c r="AU123" s="1" t="s">
        <v>299</v>
      </c>
      <c r="AV123" s="5" t="s">
        <v>307</v>
      </c>
      <c r="AW123" s="5" t="s">
        <v>307</v>
      </c>
      <c r="AX123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37"/>
        <v/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>&lt;img src=@img/foodicon.png@&gt;</v>
      </c>
      <c r="BD123" s="1" t="str">
        <f t="shared" si="142"/>
        <v>&lt;img src=@img/hard.png@&gt;&lt;img src=@img/drinkicon.png@&gt;&lt;img src=@img/foodicon.png@&gt;</v>
      </c>
      <c r="BE123" s="1" t="str">
        <f t="shared" si="14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44"/>
        <v>[40.588324,-105.074746],</v>
      </c>
      <c r="BK123" s="1" t="str">
        <f>IF(BJ123&gt;0,"&lt;img src=@img/kidicon.png@&gt;","")</f>
        <v/>
      </c>
    </row>
    <row r="124" spans="2:64" ht="21" customHeight="1" x14ac:dyDescent="0.25">
      <c r="B124" s="1" t="s">
        <v>206</v>
      </c>
      <c r="C124" s="1" t="s">
        <v>427</v>
      </c>
      <c r="D124" s="1" t="s">
        <v>272</v>
      </c>
      <c r="E124" s="1" t="s">
        <v>432</v>
      </c>
      <c r="G124" s="1" t="s">
        <v>207</v>
      </c>
      <c r="W124" s="1" t="str">
        <f t="shared" si="115"/>
        <v/>
      </c>
      <c r="X124" s="1" t="str">
        <f t="shared" si="116"/>
        <v/>
      </c>
      <c r="Y124" s="1" t="str">
        <f t="shared" si="117"/>
        <v/>
      </c>
      <c r="Z124" s="1" t="str">
        <f t="shared" si="118"/>
        <v/>
      </c>
      <c r="AA124" s="1" t="str">
        <f t="shared" si="119"/>
        <v/>
      </c>
      <c r="AB124" s="1" t="str">
        <f t="shared" si="120"/>
        <v/>
      </c>
      <c r="AC124" s="1" t="str">
        <f t="shared" si="121"/>
        <v/>
      </c>
      <c r="AD124" s="1" t="str">
        <f t="shared" si="122"/>
        <v/>
      </c>
      <c r="AE124" s="1" t="str">
        <f t="shared" si="123"/>
        <v/>
      </c>
      <c r="AF124" s="1" t="str">
        <f t="shared" si="124"/>
        <v/>
      </c>
      <c r="AG124" s="1" t="str">
        <f t="shared" si="125"/>
        <v/>
      </c>
      <c r="AH124" s="1" t="str">
        <f t="shared" si="126"/>
        <v/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/>
      </c>
      <c r="AM124" s="1" t="str">
        <f t="shared" si="131"/>
        <v/>
      </c>
      <c r="AN124" s="1" t="str">
        <f t="shared" si="132"/>
        <v/>
      </c>
      <c r="AO124" s="1" t="str">
        <f t="shared" si="133"/>
        <v/>
      </c>
      <c r="AP124" s="1" t="str">
        <f t="shared" si="134"/>
        <v/>
      </c>
      <c r="AQ124" s="1" t="str">
        <f t="shared" si="135"/>
        <v/>
      </c>
      <c r="AR124" s="10" t="s">
        <v>263</v>
      </c>
      <c r="AS124" s="1" t="s">
        <v>296</v>
      </c>
      <c r="AU124" s="1" t="s">
        <v>299</v>
      </c>
      <c r="AV124" s="5" t="s">
        <v>308</v>
      </c>
      <c r="AW124" s="5" t="s">
        <v>308</v>
      </c>
      <c r="AX124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37"/>
        <v>&lt;img src=@img/outdoor.png@&gt;</v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/>
      </c>
      <c r="BC124" s="1" t="str">
        <f t="shared" si="141"/>
        <v/>
      </c>
      <c r="BD124" s="1" t="str">
        <f t="shared" si="142"/>
        <v>&lt;img src=@img/outdoor.png@&gt;&lt;img src=@img/hard.png@&gt;</v>
      </c>
      <c r="BE124" s="1" t="str">
        <f t="shared" si="14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44"/>
        <v>[40.588152,-105.074395],</v>
      </c>
      <c r="BK124" s="1" t="str">
        <f>IF(BJ124&gt;0,"&lt;img src=@img/kidicon.png@&gt;","")</f>
        <v/>
      </c>
    </row>
    <row r="125" spans="2:64" ht="21" customHeight="1" x14ac:dyDescent="0.25">
      <c r="B125" s="1" t="s">
        <v>451</v>
      </c>
      <c r="C125" s="1" t="s">
        <v>427</v>
      </c>
      <c r="E125" s="1" t="s">
        <v>432</v>
      </c>
      <c r="G125" s="1" t="s">
        <v>470</v>
      </c>
      <c r="W125" s="1" t="str">
        <f t="shared" si="115"/>
        <v/>
      </c>
      <c r="X125" s="1" t="str">
        <f t="shared" si="116"/>
        <v/>
      </c>
      <c r="Y125" s="1" t="str">
        <f t="shared" si="117"/>
        <v/>
      </c>
      <c r="Z125" s="1" t="str">
        <f t="shared" si="118"/>
        <v/>
      </c>
      <c r="AA125" s="1" t="str">
        <f t="shared" si="119"/>
        <v/>
      </c>
      <c r="AB125" s="1" t="str">
        <f t="shared" si="120"/>
        <v/>
      </c>
      <c r="AC125" s="1" t="str">
        <f t="shared" si="121"/>
        <v/>
      </c>
      <c r="AD125" s="1" t="str">
        <f t="shared" si="122"/>
        <v/>
      </c>
      <c r="AE125" s="1" t="str">
        <f t="shared" si="123"/>
        <v/>
      </c>
      <c r="AF125" s="1" t="str">
        <f t="shared" si="124"/>
        <v/>
      </c>
      <c r="AG125" s="1" t="str">
        <f t="shared" si="125"/>
        <v/>
      </c>
      <c r="AH125" s="1" t="str">
        <f t="shared" si="126"/>
        <v/>
      </c>
      <c r="AI125" s="1" t="str">
        <f t="shared" si="127"/>
        <v/>
      </c>
      <c r="AJ125" s="1" t="str">
        <f t="shared" si="128"/>
        <v/>
      </c>
      <c r="AK125" s="1" t="str">
        <f t="shared" si="129"/>
        <v/>
      </c>
      <c r="AL125" s="1" t="str">
        <f t="shared" si="130"/>
        <v/>
      </c>
      <c r="AM125" s="1" t="str">
        <f t="shared" si="131"/>
        <v/>
      </c>
      <c r="AN125" s="1" t="str">
        <f t="shared" si="132"/>
        <v/>
      </c>
      <c r="AO125" s="1" t="str">
        <f t="shared" si="133"/>
        <v/>
      </c>
      <c r="AP125" s="1" t="str">
        <f t="shared" si="134"/>
        <v/>
      </c>
      <c r="AQ125" s="1" t="str">
        <f t="shared" si="135"/>
        <v/>
      </c>
      <c r="AU125" s="1" t="s">
        <v>299</v>
      </c>
      <c r="AV125" s="1" t="b">
        <v>1</v>
      </c>
      <c r="AW125" s="1" t="b">
        <v>1</v>
      </c>
      <c r="AX125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/>
      </c>
      <c r="BC125" s="1" t="str">
        <f t="shared" si="141"/>
        <v/>
      </c>
      <c r="BD125" s="1" t="str">
        <f t="shared" si="142"/>
        <v>&lt;img src=@img/hard.png@&gt;&lt;img src=@img/kidicon.png@&gt;</v>
      </c>
      <c r="BE125" s="1" t="str">
        <f t="shared" si="14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44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442</v>
      </c>
    </row>
    <row r="126" spans="2:64" ht="21" customHeight="1" x14ac:dyDescent="0.25">
      <c r="B126" s="1" t="s">
        <v>662</v>
      </c>
      <c r="C126" s="1" t="s">
        <v>309</v>
      </c>
      <c r="E126" s="1" t="s">
        <v>54</v>
      </c>
      <c r="G126" s="1" t="s">
        <v>686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" t="s">
        <v>722</v>
      </c>
      <c r="AU126" s="1" t="s">
        <v>28</v>
      </c>
      <c r="AV126" s="5" t="s">
        <v>308</v>
      </c>
      <c r="AW126" s="5" t="s">
        <v>308</v>
      </c>
      <c r="AX126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37"/>
        <v/>
      </c>
      <c r="AZ126" s="1" t="str">
        <f t="shared" si="138"/>
        <v/>
      </c>
      <c r="BA126" s="1" t="str">
        <f t="shared" si="139"/>
        <v>&lt;img src=@img/medium.png@&gt;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src=@img/medium.png@&gt;</v>
      </c>
      <c r="BE126" s="1" t="str">
        <f t="shared" si="14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44"/>
        <v>[40.57789,-105.0766],</v>
      </c>
    </row>
    <row r="127" spans="2:64" ht="21" customHeight="1" x14ac:dyDescent="0.25">
      <c r="B127" s="1" t="s">
        <v>658</v>
      </c>
      <c r="C127" s="1" t="s">
        <v>309</v>
      </c>
      <c r="E127" s="1" t="s">
        <v>432</v>
      </c>
      <c r="G127" s="1" t="s">
        <v>682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R127" s="1" t="s">
        <v>723</v>
      </c>
      <c r="AS127" s="1" t="s">
        <v>296</v>
      </c>
      <c r="AU127" s="1" t="s">
        <v>28</v>
      </c>
      <c r="AV127" s="5" t="s">
        <v>308</v>
      </c>
      <c r="AW127" s="5" t="s">
        <v>308</v>
      </c>
      <c r="AX127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37"/>
        <v>&lt;img src=@img/outdoor.png@&gt;</v>
      </c>
      <c r="AZ127" s="1" t="str">
        <f t="shared" si="138"/>
        <v/>
      </c>
      <c r="BA127" s="1" t="str">
        <f t="shared" si="139"/>
        <v>&lt;img src=@img/medium.png@&gt;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src=@img/outdoor.png@&gt;&lt;img src=@img/medium.png@&gt;</v>
      </c>
      <c r="BE127" s="1" t="str">
        <f t="shared" si="14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44"/>
        <v>[40.57855,-105.07975],</v>
      </c>
    </row>
    <row r="128" spans="2:64" ht="21" customHeight="1" x14ac:dyDescent="0.25">
      <c r="B128" s="1" t="s">
        <v>753</v>
      </c>
      <c r="C128" s="1" t="s">
        <v>310</v>
      </c>
      <c r="E128" s="1" t="s">
        <v>432</v>
      </c>
      <c r="G128" s="1" t="s">
        <v>754</v>
      </c>
      <c r="H128" s="1">
        <v>1500</v>
      </c>
      <c r="I128" s="1">
        <v>1800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T128" s="1">
        <v>1500</v>
      </c>
      <c r="U128" s="1">
        <v>1800</v>
      </c>
      <c r="V128" s="6" t="s">
        <v>755</v>
      </c>
      <c r="W128" s="1">
        <f t="shared" ref="W128" si="184">IF(H128&gt;0,H128/100,"")</f>
        <v>15</v>
      </c>
      <c r="X128" s="1">
        <f t="shared" ref="X128" si="185">IF(I128&gt;0,I128/100,"")</f>
        <v>18</v>
      </c>
      <c r="Y128" s="1">
        <f t="shared" ref="Y128" si="186">IF(J128&gt;0,J128/100,"")</f>
        <v>15</v>
      </c>
      <c r="Z128" s="1">
        <f t="shared" ref="Z128" si="187">IF(K128&gt;0,K128/100,"")</f>
        <v>18</v>
      </c>
      <c r="AA128" s="1">
        <f t="shared" ref="AA128" si="188">IF(L128&gt;0,L128/100,"")</f>
        <v>15</v>
      </c>
      <c r="AB128" s="1">
        <f t="shared" ref="AB128" si="189">IF(M128&gt;0,M128/100,"")</f>
        <v>18</v>
      </c>
      <c r="AC128" s="1">
        <f t="shared" ref="AC128" si="190">IF(N128&gt;0,N128/100,"")</f>
        <v>15</v>
      </c>
      <c r="AD128" s="1">
        <f t="shared" ref="AD128" si="191">IF(O128&gt;0,O128/100,"")</f>
        <v>18</v>
      </c>
      <c r="AE128" s="1">
        <f t="shared" ref="AE128" si="192">IF(P128&gt;0,P128/100,"")</f>
        <v>15</v>
      </c>
      <c r="AF128" s="1">
        <f t="shared" ref="AF128" si="193">IF(Q128&gt;0,Q128/100,"")</f>
        <v>18</v>
      </c>
      <c r="AG128" s="1">
        <f t="shared" ref="AG128" si="194">IF(R128&gt;0,R128/100,"")</f>
        <v>15</v>
      </c>
      <c r="AH128" s="1">
        <f t="shared" ref="AH128" si="195">IF(S128&gt;0,S128/100,"")</f>
        <v>18</v>
      </c>
      <c r="AI128" s="1">
        <f t="shared" ref="AI128" si="196">IF(T128&gt;0,T128/100,"")</f>
        <v>15</v>
      </c>
      <c r="AJ128" s="1">
        <f t="shared" ref="AJ128" si="197">IF(U128&gt;0,U128/100,"")</f>
        <v>18</v>
      </c>
      <c r="AK128" s="1" t="str">
        <f t="shared" ref="AK128" si="198">IF(H128&gt;0,CONCATENATE(IF(W128&lt;=12,W128,W128-12),IF(OR(W128&lt;12,W128=24),"am","pm"),"-",IF(X128&lt;=12,X128,X128-12),IF(OR(X128&lt;12,X128=24),"am","pm")),"")</f>
        <v>3pm-6pm</v>
      </c>
      <c r="AL128" s="1" t="str">
        <f t="shared" ref="AL128" si="199">IF(J128&gt;0,CONCATENATE(IF(Y128&lt;=12,Y128,Y128-12),IF(OR(Y128&lt;12,Y128=24),"am","pm"),"-",IF(Z128&lt;=12,Z128,Z128-12),IF(OR(Z128&lt;12,Z128=24),"am","pm")),"")</f>
        <v>3pm-6pm</v>
      </c>
      <c r="AM128" s="1" t="str">
        <f t="shared" ref="AM128" si="200">IF(L128&gt;0,CONCATENATE(IF(AA128&lt;=12,AA128,AA128-12),IF(OR(AA128&lt;12,AA128=24),"am","pm"),"-",IF(AB128&lt;=12,AB128,AB128-12),IF(OR(AB128&lt;12,AB128=24),"am","pm")),"")</f>
        <v>3pm-6pm</v>
      </c>
      <c r="AN128" s="1" t="str">
        <f t="shared" ref="AN128" si="201">IF(N128&gt;0,CONCATENATE(IF(AC128&lt;=12,AC128,AC128-12),IF(OR(AC128&lt;12,AC128=24),"am","pm"),"-",IF(AD128&lt;=12,AD128,AD128-12),IF(OR(AD128&lt;12,AD128=24),"am","pm")),"")</f>
        <v>3pm-6pm</v>
      </c>
      <c r="AO128" s="1" t="str">
        <f t="shared" ref="AO128" si="202">IF(O128&gt;0,CONCATENATE(IF(AE128&lt;=12,AE128,AE128-12),IF(OR(AE128&lt;12,AE128=24),"am","pm"),"-",IF(AF128&lt;=12,AF128,AF128-12),IF(OR(AF128&lt;12,AF128=24),"am","pm")),"")</f>
        <v>3pm-6pm</v>
      </c>
      <c r="AP128" s="1" t="str">
        <f t="shared" ref="AP128" si="203">IF(R128&gt;0,CONCATENATE(IF(AG128&lt;=12,AG128,AG128-12),IF(OR(AG128&lt;12,AG128=24),"am","pm"),"-",IF(AH128&lt;=12,AH128,AH128-12),IF(OR(AH128&lt;12,AH128=24),"am","pm")),"")</f>
        <v>3pm-6pm</v>
      </c>
      <c r="AQ128" s="1" t="str">
        <f t="shared" ref="AQ128" si="204">IF(T128&gt;0,CONCATENATE(IF(AI128&lt;=12,AI128,AI128-12),IF(OR(AI128&lt;12,AI128=24),"am","pm"),"-",IF(AJ128&lt;=12,AJ128,AJ128-12),IF(OR(AJ128&lt;12,AJ128=24),"am","pm")),"")</f>
        <v>3pm-6pm</v>
      </c>
      <c r="AR128" s="1" t="s">
        <v>756</v>
      </c>
      <c r="AU128" s="1" t="s">
        <v>300</v>
      </c>
      <c r="AV128" s="5" t="s">
        <v>307</v>
      </c>
      <c r="AW128" s="5" t="s">
        <v>307</v>
      </c>
      <c r="AX128" s="6" t="str">
        <f t="shared" ref="AX128" si="205"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28" s="1" t="str">
        <f t="shared" ref="AY128" si="206">IF(AS128&gt;0,"&lt;img src=@img/outdoor.png@&gt;","")</f>
        <v/>
      </c>
      <c r="AZ128" s="1" t="str">
        <f t="shared" ref="AZ128" si="207">IF(AT128&gt;0,"&lt;img src=@img/pets.png@&gt;","")</f>
        <v/>
      </c>
      <c r="BA128" s="1" t="str">
        <f t="shared" ref="BA128" si="208">IF(AU128="hard","&lt;img src=@img/hard.png@&gt;",IF(AU128="medium","&lt;img src=@img/medium.png@&gt;",IF(AU128="easy","&lt;img src=@img/easy.png@&gt;","")))</f>
        <v>&lt;img src=@img/easy.png@&gt;</v>
      </c>
      <c r="BB128" s="1" t="str">
        <f t="shared" ref="BB128" si="209">IF(AV128="true","&lt;img src=@img/drinkicon.png@&gt;","")</f>
        <v>&lt;img src=@img/drinkicon.png@&gt;</v>
      </c>
      <c r="BC128" s="1" t="str">
        <f t="shared" ref="BC128" si="210">IF(AW128="true","&lt;img src=@img/foodicon.png@&gt;","")</f>
        <v>&lt;img src=@img/foodicon.png@&gt;</v>
      </c>
      <c r="BD128" s="1" t="str">
        <f t="shared" ref="BD128" si="211">CONCATENATE(AY128,AZ128,BA128,BB128,BC128,BK128)</f>
        <v>&lt;img src=@img/easy.png@&gt;&lt;img src=@img/drinkicon.png@&gt;&lt;img src=@img/foodicon.png@&gt;</v>
      </c>
      <c r="BE128" s="1" t="str">
        <f t="shared" ref="BE128" si="212">CONCATENATE(IF(AS128&gt;0,"outdoor ",""),IF(AT128&gt;0,"pet ",""),IF(AV128="true","drink ",""),IF(AW128="true","food ",""),AU128," ",E128," ",C128,IF(BJ128=TRUE," kid",""))</f>
        <v>drink food easy med midtown</v>
      </c>
      <c r="BF128" s="1" t="str">
        <f t="shared" ref="BF128" si="213">IF(C128="old","Old Town",IF(C128="campus","Near Campus",IF(C128="sfoco","South Foco",IF(C128="nfoco","North Foco",IF(C128="midtown","Midtown",IF(C128="cwest","Campus West",IF(C128="efoco","East FoCo",IF(C128="windsor","Windsor",""))))))))</f>
        <v>Midtown</v>
      </c>
      <c r="BG128" s="1">
        <v>40.523690000000002</v>
      </c>
      <c r="BH128" s="1">
        <v>-105.03435</v>
      </c>
      <c r="BI128" s="1" t="str">
        <f t="shared" si="144"/>
        <v>[40.52369,-105.03435],</v>
      </c>
    </row>
    <row r="129" spans="2:64" ht="21" customHeight="1" x14ac:dyDescent="0.25">
      <c r="B129" s="1" t="s">
        <v>208</v>
      </c>
      <c r="C129" s="1" t="s">
        <v>310</v>
      </c>
      <c r="D129" s="1" t="s">
        <v>272</v>
      </c>
      <c r="E129" s="1" t="s">
        <v>432</v>
      </c>
      <c r="G129" s="1" t="s">
        <v>209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8" t="s">
        <v>264</v>
      </c>
      <c r="AS129" s="1" t="s">
        <v>296</v>
      </c>
      <c r="AT129" s="1" t="s">
        <v>306</v>
      </c>
      <c r="AU129" s="1" t="s">
        <v>300</v>
      </c>
      <c r="AV129" s="5" t="s">
        <v>308</v>
      </c>
      <c r="AW129" s="5" t="s">
        <v>308</v>
      </c>
      <c r="AX129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9" s="1" t="str">
        <f t="shared" si="137"/>
        <v>&lt;img src=@img/outdoor.png@&gt;</v>
      </c>
      <c r="AZ129" s="1" t="str">
        <f t="shared" si="138"/>
        <v>&lt;img src=@img/pets.png@&gt;</v>
      </c>
      <c r="BA129" s="1" t="str">
        <f t="shared" si="139"/>
        <v>&lt;img src=@img/easy.png@&gt;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src=@img/pets.png@&gt;&lt;img src=@img/easy.png@&gt;</v>
      </c>
      <c r="BE129" s="1" t="str">
        <f t="shared" si="143"/>
        <v>outdoor pet easy med midtown</v>
      </c>
      <c r="BF129" s="1" t="str">
        <f t="shared" si="114"/>
        <v>Midtown</v>
      </c>
      <c r="BG129" s="1">
        <v>40.566077</v>
      </c>
      <c r="BH129" s="1">
        <v>-105.056792</v>
      </c>
      <c r="BI129" s="1" t="str">
        <f t="shared" si="144"/>
        <v>[40.566077,-105.056792],</v>
      </c>
      <c r="BK129" s="1" t="str">
        <f>IF(BJ129&gt;0,"&lt;img src=@img/kidicon.png@&gt;","")</f>
        <v/>
      </c>
    </row>
    <row r="130" spans="2:64" ht="21" customHeight="1" x14ac:dyDescent="0.25">
      <c r="B130" s="1" t="s">
        <v>670</v>
      </c>
      <c r="C130" s="1" t="s">
        <v>309</v>
      </c>
      <c r="E130" s="1" t="s">
        <v>54</v>
      </c>
      <c r="G130" s="1" t="s">
        <v>694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1" t="s">
        <v>724</v>
      </c>
      <c r="AU130" s="1" t="s">
        <v>28</v>
      </c>
      <c r="AV130" s="5" t="s">
        <v>308</v>
      </c>
      <c r="AW130" s="5" t="s">
        <v>308</v>
      </c>
      <c r="AX130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0" s="1" t="str">
        <f t="shared" si="137"/>
        <v/>
      </c>
      <c r="AZ130" s="1" t="str">
        <f t="shared" si="138"/>
        <v/>
      </c>
      <c r="BA130" s="1" t="str">
        <f t="shared" si="139"/>
        <v>&lt;img src=@img/medium.png@&gt;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src=@img/medium.png@&gt;</v>
      </c>
      <c r="BE130" s="1" t="str">
        <f t="shared" si="143"/>
        <v>medium low campus</v>
      </c>
      <c r="BF130" s="1" t="str">
        <f t="shared" si="114"/>
        <v>Near Campus</v>
      </c>
      <c r="BG130" s="1">
        <v>40.573785000000001</v>
      </c>
      <c r="BH130" s="1">
        <v>-105.08336060000001</v>
      </c>
      <c r="BI130" s="1" t="str">
        <f t="shared" si="144"/>
        <v>[40.573785,-105.0833606],</v>
      </c>
    </row>
    <row r="131" spans="2:64" ht="21" customHeight="1" x14ac:dyDescent="0.25">
      <c r="B131" s="1" t="s">
        <v>170</v>
      </c>
      <c r="C131" s="1" t="s">
        <v>427</v>
      </c>
      <c r="D131" s="1" t="s">
        <v>171</v>
      </c>
      <c r="E131" s="1" t="s">
        <v>35</v>
      </c>
      <c r="G131" s="4" t="s">
        <v>172</v>
      </c>
      <c r="J131" s="1">
        <v>1600</v>
      </c>
      <c r="K131" s="1">
        <v>1800</v>
      </c>
      <c r="L131" s="1">
        <v>1600</v>
      </c>
      <c r="M131" s="1">
        <v>1800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T131" s="1">
        <v>1600</v>
      </c>
      <c r="U131" s="1">
        <v>1800</v>
      </c>
      <c r="V131" s="1" t="s">
        <v>254</v>
      </c>
      <c r="W131" s="1" t="str">
        <f t="shared" ref="W131:W188" si="214">IF(H131&gt;0,H131/100,"")</f>
        <v/>
      </c>
      <c r="X131" s="1" t="str">
        <f t="shared" ref="X131:X188" si="215">IF(I131&gt;0,I131/100,"")</f>
        <v/>
      </c>
      <c r="Y131" s="1">
        <f t="shared" ref="Y131:Y188" si="216">IF(J131&gt;0,J131/100,"")</f>
        <v>16</v>
      </c>
      <c r="Z131" s="1">
        <f t="shared" ref="Z131:Z188" si="217">IF(K131&gt;0,K131/100,"")</f>
        <v>18</v>
      </c>
      <c r="AA131" s="1">
        <f t="shared" ref="AA131:AA188" si="218">IF(L131&gt;0,L131/100,"")</f>
        <v>16</v>
      </c>
      <c r="AB131" s="1">
        <f t="shared" ref="AB131:AB188" si="219">IF(M131&gt;0,M131/100,"")</f>
        <v>18</v>
      </c>
      <c r="AC131" s="1">
        <f t="shared" ref="AC131:AC188" si="220">IF(N131&gt;0,N131/100,"")</f>
        <v>16</v>
      </c>
      <c r="AD131" s="1">
        <f t="shared" ref="AD131:AD188" si="221">IF(O131&gt;0,O131/100,"")</f>
        <v>18</v>
      </c>
      <c r="AE131" s="1">
        <f t="shared" ref="AE131:AE188" si="222">IF(P131&gt;0,P131/100,"")</f>
        <v>16</v>
      </c>
      <c r="AF131" s="1">
        <f t="shared" ref="AF131:AF188" si="223">IF(Q131&gt;0,Q131/100,"")</f>
        <v>18</v>
      </c>
      <c r="AG131" s="1">
        <f t="shared" ref="AG131:AG188" si="224">IF(R131&gt;0,R131/100,"")</f>
        <v>16</v>
      </c>
      <c r="AH131" s="1">
        <f t="shared" ref="AH131:AH188" si="225">IF(S131&gt;0,S131/100,"")</f>
        <v>18</v>
      </c>
      <c r="AI131" s="1">
        <f t="shared" ref="AI131:AI188" si="226">IF(T131&gt;0,T131/100,"")</f>
        <v>16</v>
      </c>
      <c r="AJ131" s="1">
        <f t="shared" ref="AJ131:AJ188" si="227">IF(U131&gt;0,U131/100,"")</f>
        <v>18</v>
      </c>
      <c r="AK131" s="1" t="str">
        <f t="shared" ref="AK131:AK188" si="228">IF(H131&gt;0,CONCATENATE(IF(W131&lt;=12,W131,W131-12),IF(OR(W131&lt;12,W131=24),"am","pm"),"-",IF(X131&lt;=12,X131,X131-12),IF(OR(X131&lt;12,X131=24),"am","pm")),"")</f>
        <v/>
      </c>
      <c r="AL131" s="1" t="str">
        <f t="shared" ref="AL131:AL188" si="229">IF(J131&gt;0,CONCATENATE(IF(Y131&lt;=12,Y131,Y131-12),IF(OR(Y131&lt;12,Y131=24),"am","pm"),"-",IF(Z131&lt;=12,Z131,Z131-12),IF(OR(Z131&lt;12,Z131=24),"am","pm")),"")</f>
        <v>4pm-6pm</v>
      </c>
      <c r="AM131" s="1" t="str">
        <f t="shared" ref="AM131:AM188" si="230">IF(L131&gt;0,CONCATENATE(IF(AA131&lt;=12,AA131,AA131-12),IF(OR(AA131&lt;12,AA131=24),"am","pm"),"-",IF(AB131&lt;=12,AB131,AB131-12),IF(OR(AB131&lt;12,AB131=24),"am","pm")),"")</f>
        <v>4pm-6pm</v>
      </c>
      <c r="AN131" s="1" t="str">
        <f t="shared" ref="AN131:AN188" si="231">IF(N131&gt;0,CONCATENATE(IF(AC131&lt;=12,AC131,AC131-12),IF(OR(AC131&lt;12,AC131=24),"am","pm"),"-",IF(AD131&lt;=12,AD131,AD131-12),IF(OR(AD131&lt;12,AD131=24),"am","pm")),"")</f>
        <v>4pm-6pm</v>
      </c>
      <c r="AO131" s="1" t="str">
        <f t="shared" ref="AO131:AO188" si="232">IF(O131&gt;0,CONCATENATE(IF(AE131&lt;=12,AE131,AE131-12),IF(OR(AE131&lt;12,AE131=24),"am","pm"),"-",IF(AF131&lt;=12,AF131,AF131-12),IF(OR(AF131&lt;12,AF131=24),"am","pm")),"")</f>
        <v>4pm-6pm</v>
      </c>
      <c r="AP131" s="1" t="str">
        <f t="shared" ref="AP131:AP188" si="233">IF(R131&gt;0,CONCATENATE(IF(AG131&lt;=12,AG131,AG131-12),IF(OR(AG131&lt;12,AG131=24),"am","pm"),"-",IF(AH131&lt;=12,AH131,AH131-12),IF(OR(AH131&lt;12,AH131=24),"am","pm")),"")</f>
        <v>4pm-6pm</v>
      </c>
      <c r="AQ131" s="1" t="str">
        <f t="shared" ref="AQ131:AQ188" si="234">IF(T131&gt;0,CONCATENATE(IF(AI131&lt;=12,AI131,AI131-12),IF(OR(AI131&lt;12,AI131=24),"am","pm"),"-",IF(AJ131&lt;=12,AJ131,AJ131-12),IF(OR(AJ131&lt;12,AJ131=24),"am","pm")),"")</f>
        <v>4pm-6pm</v>
      </c>
      <c r="AR131" s="4" t="s">
        <v>343</v>
      </c>
      <c r="AU131" s="1" t="s">
        <v>299</v>
      </c>
      <c r="AV131" s="5" t="s">
        <v>307</v>
      </c>
      <c r="AW131" s="5" t="s">
        <v>307</v>
      </c>
      <c r="AX131" s="6" t="str">
        <f t="shared" ref="AX131:AX188" si="235"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1" s="1" t="str">
        <f t="shared" ref="AY131:AY188" si="236">IF(AS131&gt;0,"&lt;img src=@img/outdoor.png@&gt;","")</f>
        <v/>
      </c>
      <c r="AZ131" s="1" t="str">
        <f t="shared" ref="AZ131:AZ188" si="237">IF(AT131&gt;0,"&lt;img src=@img/pets.png@&gt;","")</f>
        <v/>
      </c>
      <c r="BA131" s="1" t="str">
        <f t="shared" ref="BA131:BA188" si="238">IF(AU131="hard","&lt;img src=@img/hard.png@&gt;",IF(AU131="medium","&lt;img src=@img/medium.png@&gt;",IF(AU131="easy","&lt;img src=@img/easy.png@&gt;","")))</f>
        <v>&lt;img src=@img/hard.png@&gt;</v>
      </c>
      <c r="BB131" s="1" t="str">
        <f t="shared" ref="BB131:BB188" si="239">IF(AV131="true","&lt;img src=@img/drinkicon.png@&gt;","")</f>
        <v>&lt;img src=@img/drinkicon.png@&gt;</v>
      </c>
      <c r="BC131" s="1" t="str">
        <f t="shared" ref="BC131:BC188" si="240">IF(AW131="true","&lt;img src=@img/foodicon.png@&gt;","")</f>
        <v>&lt;img src=@img/foodicon.png@&gt;</v>
      </c>
      <c r="BD131" s="1" t="str">
        <f t="shared" ref="BD131:BD188" si="241">CONCATENATE(AY131,AZ131,BA131,BB131,BC131,BK131)</f>
        <v>&lt;img src=@img/hard.png@&gt;&lt;img src=@img/drinkicon.png@&gt;&lt;img src=@img/foodicon.png@&gt;</v>
      </c>
      <c r="BE131" s="1" t="str">
        <f t="shared" ref="BE131:BE188" si="242">CONCATENATE(IF(AS131&gt;0,"outdoor ",""),IF(AT131&gt;0,"pet ",""),IF(AV131="true","drink ",""),IF(AW131="true","food ",""),AU131," ",E131," ",C131,IF(BJ131=TRUE," kid",""))</f>
        <v>drink food hard high old</v>
      </c>
      <c r="BF131" s="1" t="str">
        <f t="shared" ref="BF131:BF188" si="243">IF(C131="old","Old Town",IF(C131="campus","Near Campus",IF(C131="sfoco","South Foco",IF(C131="nfoco","North Foco",IF(C131="midtown","Midtown",IF(C131="cwest","Campus West",IF(C131="efoco","East FoCo",IF(C131="windsor","Windsor",""))))))))</f>
        <v>Old Town</v>
      </c>
      <c r="BG131" s="1">
        <v>40.586821999999998</v>
      </c>
      <c r="BH131" s="1">
        <v>-105.07723799999999</v>
      </c>
      <c r="BI131" s="1" t="str">
        <f t="shared" ref="BI131:BI188" si="244">CONCATENATE("[",BG131,",",BH131,"],")</f>
        <v>[40.586822,-105.077238],</v>
      </c>
      <c r="BK131" s="1" t="str">
        <f t="shared" ref="BK131:BK136" si="245">IF(BJ131&gt;0,"&lt;img src=@img/kidicon.png@&gt;","")</f>
        <v/>
      </c>
    </row>
    <row r="132" spans="2:64" ht="21" customHeight="1" x14ac:dyDescent="0.25">
      <c r="B132" s="1" t="s">
        <v>43</v>
      </c>
      <c r="C132" s="1" t="s">
        <v>427</v>
      </c>
      <c r="D132" s="1" t="s">
        <v>44</v>
      </c>
      <c r="E132" s="1" t="s">
        <v>432</v>
      </c>
      <c r="G132" s="3" t="s">
        <v>45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W132" s="1" t="str">
        <f t="shared" si="214"/>
        <v/>
      </c>
      <c r="X132" s="1" t="str">
        <f t="shared" si="215"/>
        <v/>
      </c>
      <c r="Y132" s="1">
        <f t="shared" si="216"/>
        <v>15</v>
      </c>
      <c r="Z132" s="1">
        <f t="shared" si="217"/>
        <v>18</v>
      </c>
      <c r="AA132" s="1">
        <f t="shared" si="218"/>
        <v>15</v>
      </c>
      <c r="AB132" s="1">
        <f t="shared" si="219"/>
        <v>18</v>
      </c>
      <c r="AC132" s="1">
        <f t="shared" si="220"/>
        <v>15</v>
      </c>
      <c r="AD132" s="1">
        <f t="shared" si="221"/>
        <v>18</v>
      </c>
      <c r="AE132" s="1">
        <f t="shared" si="222"/>
        <v>15</v>
      </c>
      <c r="AF132" s="1">
        <f t="shared" si="223"/>
        <v>18</v>
      </c>
      <c r="AG132" s="1">
        <f t="shared" si="224"/>
        <v>15</v>
      </c>
      <c r="AH132" s="1">
        <f t="shared" si="225"/>
        <v>18</v>
      </c>
      <c r="AI132" s="1" t="str">
        <f t="shared" si="226"/>
        <v/>
      </c>
      <c r="AJ132" s="1" t="str">
        <f t="shared" si="227"/>
        <v/>
      </c>
      <c r="AK132" s="1" t="str">
        <f t="shared" si="228"/>
        <v/>
      </c>
      <c r="AL132" s="1" t="str">
        <f t="shared" si="229"/>
        <v>3pm-6pm</v>
      </c>
      <c r="AM132" s="1" t="str">
        <f t="shared" si="230"/>
        <v>3pm-6pm</v>
      </c>
      <c r="AN132" s="1" t="str">
        <f t="shared" si="231"/>
        <v>3pm-6pm</v>
      </c>
      <c r="AO132" s="1" t="str">
        <f t="shared" si="232"/>
        <v>3pm-6pm</v>
      </c>
      <c r="AP132" s="1" t="str">
        <f t="shared" si="233"/>
        <v>3pm-6pm</v>
      </c>
      <c r="AQ132" s="1" t="str">
        <f t="shared" si="234"/>
        <v/>
      </c>
      <c r="AR132" s="1" t="s">
        <v>236</v>
      </c>
      <c r="AS132" s="1" t="s">
        <v>296</v>
      </c>
      <c r="AU132" s="1" t="s">
        <v>299</v>
      </c>
      <c r="AV132" s="5" t="s">
        <v>308</v>
      </c>
      <c r="AW132" s="5" t="s">
        <v>308</v>
      </c>
      <c r="AX132" s="6" t="str">
        <f t="shared" si="23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2" s="1" t="str">
        <f t="shared" si="236"/>
        <v>&lt;img src=@img/outdoor.png@&gt;</v>
      </c>
      <c r="AZ132" s="1" t="str">
        <f t="shared" si="237"/>
        <v/>
      </c>
      <c r="BA132" s="1" t="str">
        <f t="shared" si="238"/>
        <v>&lt;img src=@img/hard.png@&gt;</v>
      </c>
      <c r="BB132" s="1" t="str">
        <f t="shared" si="239"/>
        <v/>
      </c>
      <c r="BC132" s="1" t="str">
        <f t="shared" si="240"/>
        <v/>
      </c>
      <c r="BD132" s="1" t="str">
        <f t="shared" si="241"/>
        <v>&lt;img src=@img/outdoor.png@&gt;&lt;img src=@img/hard.png@&gt;</v>
      </c>
      <c r="BE132" s="1" t="str">
        <f t="shared" si="242"/>
        <v>outdoor hard med old</v>
      </c>
      <c r="BF132" s="1" t="str">
        <f t="shared" si="243"/>
        <v>Old Town</v>
      </c>
      <c r="BG132" s="1">
        <v>40.586728999999998</v>
      </c>
      <c r="BH132" s="1">
        <v>-105.07814500000001</v>
      </c>
      <c r="BI132" s="1" t="str">
        <f t="shared" si="244"/>
        <v>[40.586729,-105.078145],</v>
      </c>
      <c r="BK132" s="1" t="str">
        <f t="shared" si="245"/>
        <v/>
      </c>
    </row>
    <row r="133" spans="2:64" ht="21" customHeight="1" x14ac:dyDescent="0.25">
      <c r="B133" s="1" t="s">
        <v>210</v>
      </c>
      <c r="C133" s="1" t="s">
        <v>430</v>
      </c>
      <c r="D133" s="1" t="s">
        <v>211</v>
      </c>
      <c r="E133" s="1" t="s">
        <v>432</v>
      </c>
      <c r="G133" s="1" t="s">
        <v>212</v>
      </c>
      <c r="H133" s="1">
        <v>1100</v>
      </c>
      <c r="I133" s="1">
        <v>2400</v>
      </c>
      <c r="J133" s="1">
        <v>1600</v>
      </c>
      <c r="K133" s="1">
        <v>2400</v>
      </c>
      <c r="L133" s="1">
        <v>1600</v>
      </c>
      <c r="M133" s="1">
        <v>2300</v>
      </c>
      <c r="N133" s="1">
        <v>1600</v>
      </c>
      <c r="O133" s="1">
        <v>2400</v>
      </c>
      <c r="P133" s="1">
        <v>1600</v>
      </c>
      <c r="Q133" s="1">
        <v>2400</v>
      </c>
      <c r="R133" s="1">
        <v>1600</v>
      </c>
      <c r="S133" s="1">
        <v>2000</v>
      </c>
      <c r="T133" s="1">
        <v>1600</v>
      </c>
      <c r="U133" s="1">
        <v>2000</v>
      </c>
      <c r="V133" s="1" t="s">
        <v>537</v>
      </c>
      <c r="W133" s="1">
        <f t="shared" si="214"/>
        <v>11</v>
      </c>
      <c r="X133" s="1">
        <f t="shared" si="215"/>
        <v>24</v>
      </c>
      <c r="Y133" s="1">
        <f t="shared" si="216"/>
        <v>16</v>
      </c>
      <c r="Z133" s="1">
        <f t="shared" si="217"/>
        <v>24</v>
      </c>
      <c r="AA133" s="1">
        <f t="shared" si="218"/>
        <v>16</v>
      </c>
      <c r="AB133" s="1">
        <f t="shared" si="219"/>
        <v>23</v>
      </c>
      <c r="AC133" s="1">
        <f t="shared" si="220"/>
        <v>16</v>
      </c>
      <c r="AD133" s="1">
        <f t="shared" si="221"/>
        <v>24</v>
      </c>
      <c r="AE133" s="1">
        <f t="shared" si="222"/>
        <v>16</v>
      </c>
      <c r="AF133" s="1">
        <f t="shared" si="223"/>
        <v>24</v>
      </c>
      <c r="AG133" s="1">
        <f t="shared" si="224"/>
        <v>16</v>
      </c>
      <c r="AH133" s="1">
        <f t="shared" si="225"/>
        <v>20</v>
      </c>
      <c r="AI133" s="1">
        <f t="shared" si="226"/>
        <v>16</v>
      </c>
      <c r="AJ133" s="1">
        <f t="shared" si="227"/>
        <v>20</v>
      </c>
      <c r="AK133" s="1" t="str">
        <f t="shared" si="228"/>
        <v>11am-12am</v>
      </c>
      <c r="AL133" s="1" t="str">
        <f t="shared" si="229"/>
        <v>4pm-12am</v>
      </c>
      <c r="AM133" s="1" t="str">
        <f t="shared" si="230"/>
        <v>4pm-11pm</v>
      </c>
      <c r="AN133" s="1" t="str">
        <f t="shared" si="231"/>
        <v>4pm-12am</v>
      </c>
      <c r="AO133" s="1" t="str">
        <f t="shared" si="232"/>
        <v>4pm-12am</v>
      </c>
      <c r="AP133" s="1" t="str">
        <f t="shared" si="233"/>
        <v>4pm-8pm</v>
      </c>
      <c r="AQ133" s="1" t="str">
        <f t="shared" si="234"/>
        <v>4pm-8pm</v>
      </c>
      <c r="AR133" s="4" t="s">
        <v>353</v>
      </c>
      <c r="AS133" s="1" t="s">
        <v>296</v>
      </c>
      <c r="AU133" s="1" t="s">
        <v>28</v>
      </c>
      <c r="AV133" s="5" t="s">
        <v>307</v>
      </c>
      <c r="AW133" s="5" t="s">
        <v>307</v>
      </c>
      <c r="AX133" s="6" t="str">
        <f t="shared" si="23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3" s="1" t="str">
        <f t="shared" si="236"/>
        <v>&lt;img src=@img/outdoor.png@&gt;</v>
      </c>
      <c r="AZ133" s="1" t="str">
        <f t="shared" si="237"/>
        <v/>
      </c>
      <c r="BA133" s="1" t="str">
        <f t="shared" si="238"/>
        <v>&lt;img src=@img/medium.png@&gt;</v>
      </c>
      <c r="BB133" s="1" t="str">
        <f t="shared" si="239"/>
        <v>&lt;img src=@img/drinkicon.png@&gt;</v>
      </c>
      <c r="BC133" s="1" t="str">
        <f t="shared" si="240"/>
        <v>&lt;img src=@img/foodicon.png@&gt;</v>
      </c>
      <c r="BD133" s="1" t="str">
        <f t="shared" si="241"/>
        <v>&lt;img src=@img/outdoor.png@&gt;&lt;img src=@img/medium.png@&gt;&lt;img src=@img/drinkicon.png@&gt;&lt;img src=@img/foodicon.png@&gt;</v>
      </c>
      <c r="BE133" s="1" t="str">
        <f t="shared" si="242"/>
        <v>outdoor drink food medium med cwest</v>
      </c>
      <c r="BF133" s="1" t="str">
        <f t="shared" si="243"/>
        <v>Campus West</v>
      </c>
      <c r="BG133" s="1">
        <v>40.574368999999997</v>
      </c>
      <c r="BH133" s="1">
        <v>-105.09835099999999</v>
      </c>
      <c r="BI133" s="1" t="str">
        <f t="shared" si="244"/>
        <v>[40.574369,-105.098351],</v>
      </c>
      <c r="BK133" s="1" t="str">
        <f t="shared" si="245"/>
        <v/>
      </c>
    </row>
    <row r="134" spans="2:64" ht="21" customHeight="1" x14ac:dyDescent="0.25">
      <c r="B134" s="1" t="s">
        <v>59</v>
      </c>
      <c r="C134" s="1" t="s">
        <v>427</v>
      </c>
      <c r="D134" s="1" t="s">
        <v>60</v>
      </c>
      <c r="E134" s="1" t="s">
        <v>35</v>
      </c>
      <c r="G134" s="3" t="s">
        <v>61</v>
      </c>
      <c r="W134" s="1" t="str">
        <f t="shared" si="214"/>
        <v/>
      </c>
      <c r="X134" s="1" t="str">
        <f t="shared" si="215"/>
        <v/>
      </c>
      <c r="Y134" s="1" t="str">
        <f t="shared" si="216"/>
        <v/>
      </c>
      <c r="Z134" s="1" t="str">
        <f t="shared" si="217"/>
        <v/>
      </c>
      <c r="AA134" s="1" t="str">
        <f t="shared" si="218"/>
        <v/>
      </c>
      <c r="AB134" s="1" t="str">
        <f t="shared" si="219"/>
        <v/>
      </c>
      <c r="AC134" s="1" t="str">
        <f t="shared" si="220"/>
        <v/>
      </c>
      <c r="AD134" s="1" t="str">
        <f t="shared" si="221"/>
        <v/>
      </c>
      <c r="AE134" s="1" t="str">
        <f t="shared" si="222"/>
        <v/>
      </c>
      <c r="AF134" s="1" t="str">
        <f t="shared" si="223"/>
        <v/>
      </c>
      <c r="AG134" s="1" t="str">
        <f t="shared" si="224"/>
        <v/>
      </c>
      <c r="AH134" s="1" t="str">
        <f t="shared" si="225"/>
        <v/>
      </c>
      <c r="AI134" s="1" t="str">
        <f t="shared" si="226"/>
        <v/>
      </c>
      <c r="AJ134" s="1" t="str">
        <f t="shared" si="227"/>
        <v/>
      </c>
      <c r="AK134" s="1" t="str">
        <f t="shared" si="228"/>
        <v/>
      </c>
      <c r="AL134" s="1" t="str">
        <f t="shared" si="229"/>
        <v/>
      </c>
      <c r="AM134" s="1" t="str">
        <f t="shared" si="230"/>
        <v/>
      </c>
      <c r="AN134" s="1" t="str">
        <f t="shared" si="231"/>
        <v/>
      </c>
      <c r="AO134" s="1" t="str">
        <f t="shared" si="232"/>
        <v/>
      </c>
      <c r="AP134" s="1" t="str">
        <f t="shared" si="233"/>
        <v/>
      </c>
      <c r="AQ134" s="1" t="str">
        <f t="shared" si="234"/>
        <v/>
      </c>
      <c r="AR134" s="8" t="s">
        <v>240</v>
      </c>
      <c r="AU134" s="1" t="s">
        <v>299</v>
      </c>
      <c r="AV134" s="5" t="s">
        <v>308</v>
      </c>
      <c r="AW134" s="5" t="s">
        <v>308</v>
      </c>
      <c r="AX134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4" s="1" t="str">
        <f t="shared" si="236"/>
        <v/>
      </c>
      <c r="AZ134" s="1" t="str">
        <f t="shared" si="237"/>
        <v/>
      </c>
      <c r="BA134" s="1" t="str">
        <f t="shared" si="238"/>
        <v>&lt;img src=@img/hard.png@&gt;</v>
      </c>
      <c r="BB134" s="1" t="str">
        <f t="shared" si="239"/>
        <v/>
      </c>
      <c r="BC134" s="1" t="str">
        <f t="shared" si="240"/>
        <v/>
      </c>
      <c r="BD134" s="1" t="str">
        <f t="shared" si="241"/>
        <v>&lt;img src=@img/hard.png@&gt;</v>
      </c>
      <c r="BE134" s="1" t="str">
        <f t="shared" si="242"/>
        <v>hard high old</v>
      </c>
      <c r="BF134" s="1" t="str">
        <f t="shared" si="243"/>
        <v>Old Town</v>
      </c>
      <c r="BG134" s="1">
        <v>40.590139000000001</v>
      </c>
      <c r="BH134" s="1">
        <v>-105.075401</v>
      </c>
      <c r="BI134" s="1" t="str">
        <f t="shared" si="244"/>
        <v>[40.590139,-105.075401],</v>
      </c>
      <c r="BK134" s="1" t="str">
        <f t="shared" si="245"/>
        <v/>
      </c>
    </row>
    <row r="135" spans="2:64" ht="21" customHeight="1" x14ac:dyDescent="0.25">
      <c r="B135" s="1" t="s">
        <v>59</v>
      </c>
      <c r="C135" s="1" t="s">
        <v>427</v>
      </c>
      <c r="G135" s="9" t="s">
        <v>629</v>
      </c>
      <c r="W135" s="1" t="str">
        <f t="shared" si="214"/>
        <v/>
      </c>
      <c r="X135" s="1" t="str">
        <f t="shared" si="215"/>
        <v/>
      </c>
      <c r="Y135" s="1" t="str">
        <f t="shared" si="216"/>
        <v/>
      </c>
      <c r="Z135" s="1" t="str">
        <f t="shared" si="217"/>
        <v/>
      </c>
      <c r="AA135" s="1" t="str">
        <f t="shared" si="218"/>
        <v/>
      </c>
      <c r="AB135" s="1" t="str">
        <f t="shared" si="219"/>
        <v/>
      </c>
      <c r="AC135" s="1" t="str">
        <f t="shared" si="220"/>
        <v/>
      </c>
      <c r="AD135" s="1" t="str">
        <f t="shared" si="221"/>
        <v/>
      </c>
      <c r="AE135" s="1" t="str">
        <f t="shared" si="222"/>
        <v/>
      </c>
      <c r="AF135" s="1" t="str">
        <f t="shared" si="223"/>
        <v/>
      </c>
      <c r="AG135" s="1" t="str">
        <f t="shared" si="224"/>
        <v/>
      </c>
      <c r="AH135" s="1" t="str">
        <f t="shared" si="225"/>
        <v/>
      </c>
      <c r="AI135" s="1" t="str">
        <f t="shared" si="226"/>
        <v/>
      </c>
      <c r="AJ135" s="1" t="str">
        <f t="shared" si="227"/>
        <v/>
      </c>
      <c r="AK135" s="1" t="str">
        <f t="shared" si="228"/>
        <v/>
      </c>
      <c r="AL135" s="1" t="str">
        <f t="shared" si="229"/>
        <v/>
      </c>
      <c r="AM135" s="1" t="str">
        <f t="shared" si="230"/>
        <v/>
      </c>
      <c r="AN135" s="1" t="str">
        <f t="shared" si="231"/>
        <v/>
      </c>
      <c r="AO135" s="1" t="str">
        <f t="shared" si="232"/>
        <v/>
      </c>
      <c r="AP135" s="1" t="str">
        <f t="shared" si="233"/>
        <v/>
      </c>
      <c r="AQ135" s="1" t="str">
        <f t="shared" si="234"/>
        <v/>
      </c>
      <c r="AR135" s="15" t="s">
        <v>630</v>
      </c>
      <c r="AU135" s="1" t="s">
        <v>299</v>
      </c>
      <c r="AV135" s="1" t="b">
        <v>0</v>
      </c>
      <c r="AW135" s="1" t="b">
        <v>0</v>
      </c>
      <c r="AX135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5" s="1" t="str">
        <f t="shared" si="236"/>
        <v/>
      </c>
      <c r="AZ135" s="1" t="str">
        <f t="shared" si="237"/>
        <v/>
      </c>
      <c r="BA135" s="1" t="str">
        <f t="shared" si="238"/>
        <v>&lt;img src=@img/hard.png@&gt;</v>
      </c>
      <c r="BB135" s="1" t="str">
        <f t="shared" si="239"/>
        <v/>
      </c>
      <c r="BC135" s="1" t="str">
        <f t="shared" si="240"/>
        <v/>
      </c>
      <c r="BD135" s="1" t="str">
        <f t="shared" si="241"/>
        <v>&lt;img src=@img/hard.png@&gt;</v>
      </c>
      <c r="BE135" s="1" t="str">
        <f t="shared" si="242"/>
        <v>hard  old</v>
      </c>
      <c r="BF135" s="1" t="str">
        <f t="shared" si="243"/>
        <v>Old Town</v>
      </c>
      <c r="BG135" s="1">
        <v>40.59008</v>
      </c>
      <c r="BH135" s="1">
        <v>-105.07536</v>
      </c>
      <c r="BI135" s="1" t="str">
        <f t="shared" si="244"/>
        <v>[40.59008,-105.07536],</v>
      </c>
      <c r="BK135" s="1" t="str">
        <f t="shared" si="245"/>
        <v/>
      </c>
      <c r="BL135" s="12"/>
    </row>
    <row r="136" spans="2:64" ht="21" customHeight="1" x14ac:dyDescent="0.25">
      <c r="B136" s="1" t="s">
        <v>452</v>
      </c>
      <c r="C136" s="1" t="s">
        <v>429</v>
      </c>
      <c r="E136" s="1" t="s">
        <v>432</v>
      </c>
      <c r="G136" s="1" t="s">
        <v>471</v>
      </c>
      <c r="W136" s="1" t="str">
        <f t="shared" si="214"/>
        <v/>
      </c>
      <c r="X136" s="1" t="str">
        <f t="shared" si="215"/>
        <v/>
      </c>
      <c r="Y136" s="1" t="str">
        <f t="shared" si="216"/>
        <v/>
      </c>
      <c r="Z136" s="1" t="str">
        <f t="shared" si="217"/>
        <v/>
      </c>
      <c r="AA136" s="1" t="str">
        <f t="shared" si="218"/>
        <v/>
      </c>
      <c r="AB136" s="1" t="str">
        <f t="shared" si="219"/>
        <v/>
      </c>
      <c r="AC136" s="1" t="str">
        <f t="shared" si="220"/>
        <v/>
      </c>
      <c r="AD136" s="1" t="str">
        <f t="shared" si="221"/>
        <v/>
      </c>
      <c r="AE136" s="1" t="str">
        <f t="shared" si="222"/>
        <v/>
      </c>
      <c r="AF136" s="1" t="str">
        <f t="shared" si="223"/>
        <v/>
      </c>
      <c r="AG136" s="1" t="str">
        <f t="shared" si="224"/>
        <v/>
      </c>
      <c r="AH136" s="1" t="str">
        <f t="shared" si="225"/>
        <v/>
      </c>
      <c r="AI136" s="1" t="str">
        <f t="shared" si="226"/>
        <v/>
      </c>
      <c r="AJ136" s="1" t="str">
        <f t="shared" si="227"/>
        <v/>
      </c>
      <c r="AK136" s="1" t="str">
        <f t="shared" si="228"/>
        <v/>
      </c>
      <c r="AL136" s="1" t="str">
        <f t="shared" si="229"/>
        <v/>
      </c>
      <c r="AM136" s="1" t="str">
        <f t="shared" si="230"/>
        <v/>
      </c>
      <c r="AN136" s="1" t="str">
        <f t="shared" si="231"/>
        <v/>
      </c>
      <c r="AO136" s="1" t="str">
        <f t="shared" si="232"/>
        <v/>
      </c>
      <c r="AP136" s="1" t="str">
        <f t="shared" si="233"/>
        <v/>
      </c>
      <c r="AQ136" s="1" t="str">
        <f t="shared" si="234"/>
        <v/>
      </c>
      <c r="AU136" s="1" t="s">
        <v>300</v>
      </c>
      <c r="AV136" s="1" t="b">
        <v>1</v>
      </c>
      <c r="AW136" s="1" t="b">
        <v>1</v>
      </c>
      <c r="AX136" s="6" t="str">
        <f t="shared" si="23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6" s="1" t="str">
        <f t="shared" si="236"/>
        <v/>
      </c>
      <c r="AZ136" s="1" t="str">
        <f t="shared" si="237"/>
        <v/>
      </c>
      <c r="BA136" s="1" t="str">
        <f t="shared" si="238"/>
        <v>&lt;img src=@img/easy.png@&gt;</v>
      </c>
      <c r="BB136" s="1" t="str">
        <f t="shared" si="239"/>
        <v/>
      </c>
      <c r="BC136" s="1" t="str">
        <f t="shared" si="240"/>
        <v/>
      </c>
      <c r="BD136" s="1" t="str">
        <f t="shared" si="241"/>
        <v>&lt;img src=@img/easy.png@&gt;&lt;img src=@img/kidicon.png@&gt;</v>
      </c>
      <c r="BE136" s="1" t="str">
        <f t="shared" si="242"/>
        <v>easy med sfoco kid</v>
      </c>
      <c r="BF136" s="1" t="str">
        <f t="shared" si="243"/>
        <v>South Foco</v>
      </c>
      <c r="BG136" s="1">
        <v>40.521709000000001</v>
      </c>
      <c r="BH136" s="1">
        <v>-105.060034</v>
      </c>
      <c r="BI136" s="1" t="str">
        <f t="shared" si="244"/>
        <v>[40.521709,-105.060034],</v>
      </c>
      <c r="BJ136" s="1" t="b">
        <v>1</v>
      </c>
      <c r="BK136" s="1" t="str">
        <f t="shared" si="245"/>
        <v>&lt;img src=@img/kidicon.png@&gt;</v>
      </c>
      <c r="BL136" s="1" t="s">
        <v>472</v>
      </c>
    </row>
    <row r="137" spans="2:64" ht="21" customHeight="1" x14ac:dyDescent="0.25">
      <c r="B137" s="1" t="s">
        <v>671</v>
      </c>
      <c r="C137" s="1" t="s">
        <v>310</v>
      </c>
      <c r="E137" s="1" t="s">
        <v>54</v>
      </c>
      <c r="G137" s="1" t="s">
        <v>692</v>
      </c>
      <c r="W137" s="1" t="str">
        <f t="shared" si="214"/>
        <v/>
      </c>
      <c r="X137" s="1" t="str">
        <f t="shared" si="215"/>
        <v/>
      </c>
      <c r="Y137" s="1" t="str">
        <f t="shared" si="216"/>
        <v/>
      </c>
      <c r="Z137" s="1" t="str">
        <f t="shared" si="217"/>
        <v/>
      </c>
      <c r="AA137" s="1" t="str">
        <f t="shared" si="218"/>
        <v/>
      </c>
      <c r="AB137" s="1" t="str">
        <f t="shared" si="219"/>
        <v/>
      </c>
      <c r="AC137" s="1" t="str">
        <f t="shared" si="220"/>
        <v/>
      </c>
      <c r="AD137" s="1" t="str">
        <f t="shared" si="221"/>
        <v/>
      </c>
      <c r="AE137" s="1" t="str">
        <f t="shared" si="222"/>
        <v/>
      </c>
      <c r="AF137" s="1" t="str">
        <f t="shared" si="223"/>
        <v/>
      </c>
      <c r="AG137" s="1" t="str">
        <f t="shared" si="224"/>
        <v/>
      </c>
      <c r="AH137" s="1" t="str">
        <f t="shared" si="225"/>
        <v/>
      </c>
      <c r="AI137" s="1" t="str">
        <f t="shared" si="226"/>
        <v/>
      </c>
      <c r="AJ137" s="1" t="str">
        <f t="shared" si="227"/>
        <v/>
      </c>
      <c r="AK137" s="1" t="str">
        <f t="shared" si="228"/>
        <v/>
      </c>
      <c r="AL137" s="1" t="str">
        <f t="shared" si="229"/>
        <v/>
      </c>
      <c r="AM137" s="1" t="str">
        <f t="shared" si="230"/>
        <v/>
      </c>
      <c r="AN137" s="1" t="str">
        <f t="shared" si="231"/>
        <v/>
      </c>
      <c r="AO137" s="1" t="str">
        <f t="shared" si="232"/>
        <v/>
      </c>
      <c r="AP137" s="1" t="str">
        <f t="shared" si="233"/>
        <v/>
      </c>
      <c r="AQ137" s="1" t="str">
        <f t="shared" si="234"/>
        <v/>
      </c>
      <c r="AU137" s="1" t="s">
        <v>300</v>
      </c>
      <c r="AV137" s="5" t="s">
        <v>308</v>
      </c>
      <c r="AW137" s="5" t="s">
        <v>308</v>
      </c>
      <c r="AX137" s="6" t="str">
        <f t="shared" si="23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7" s="1" t="str">
        <f t="shared" si="236"/>
        <v/>
      </c>
      <c r="AZ137" s="1" t="str">
        <f t="shared" si="237"/>
        <v/>
      </c>
      <c r="BA137" s="1" t="str">
        <f t="shared" si="238"/>
        <v>&lt;img src=@img/easy.png@&gt;</v>
      </c>
      <c r="BB137" s="1" t="str">
        <f t="shared" si="239"/>
        <v/>
      </c>
      <c r="BC137" s="1" t="str">
        <f t="shared" si="240"/>
        <v/>
      </c>
      <c r="BD137" s="1" t="str">
        <f t="shared" si="241"/>
        <v>&lt;img src=@img/easy.png@&gt;</v>
      </c>
      <c r="BE137" s="1" t="str">
        <f t="shared" si="242"/>
        <v>easy low midtown</v>
      </c>
      <c r="BF137" s="1" t="str">
        <f t="shared" si="243"/>
        <v>Midtown</v>
      </c>
      <c r="BG137" s="1">
        <v>40.552579999999999</v>
      </c>
      <c r="BH137" s="1">
        <v>-105.09672999999999</v>
      </c>
      <c r="BI137" s="1" t="str">
        <f t="shared" si="244"/>
        <v>[40.55258,-105.09673],</v>
      </c>
    </row>
    <row r="138" spans="2:64" ht="21" customHeight="1" x14ac:dyDescent="0.25">
      <c r="B138" s="1" t="s">
        <v>213</v>
      </c>
      <c r="C138" s="1" t="s">
        <v>427</v>
      </c>
      <c r="D138" s="1" t="s">
        <v>214</v>
      </c>
      <c r="E138" s="1" t="s">
        <v>432</v>
      </c>
      <c r="G138" s="1" t="s">
        <v>215</v>
      </c>
      <c r="W138" s="1" t="str">
        <f t="shared" si="214"/>
        <v/>
      </c>
      <c r="X138" s="1" t="str">
        <f t="shared" si="215"/>
        <v/>
      </c>
      <c r="Y138" s="1" t="str">
        <f t="shared" si="216"/>
        <v/>
      </c>
      <c r="Z138" s="1" t="str">
        <f t="shared" si="217"/>
        <v/>
      </c>
      <c r="AA138" s="1" t="str">
        <f t="shared" si="218"/>
        <v/>
      </c>
      <c r="AB138" s="1" t="str">
        <f t="shared" si="219"/>
        <v/>
      </c>
      <c r="AC138" s="1" t="str">
        <f t="shared" si="220"/>
        <v/>
      </c>
      <c r="AD138" s="1" t="str">
        <f t="shared" si="221"/>
        <v/>
      </c>
      <c r="AE138" s="1" t="str">
        <f t="shared" si="222"/>
        <v/>
      </c>
      <c r="AF138" s="1" t="str">
        <f t="shared" si="223"/>
        <v/>
      </c>
      <c r="AG138" s="1" t="str">
        <f t="shared" si="224"/>
        <v/>
      </c>
      <c r="AH138" s="1" t="str">
        <f t="shared" si="225"/>
        <v/>
      </c>
      <c r="AI138" s="1" t="str">
        <f t="shared" si="226"/>
        <v/>
      </c>
      <c r="AJ138" s="1" t="str">
        <f t="shared" si="227"/>
        <v/>
      </c>
      <c r="AK138" s="1" t="str">
        <f t="shared" si="228"/>
        <v/>
      </c>
      <c r="AL138" s="1" t="str">
        <f t="shared" si="229"/>
        <v/>
      </c>
      <c r="AM138" s="1" t="str">
        <f t="shared" si="230"/>
        <v/>
      </c>
      <c r="AN138" s="1" t="str">
        <f t="shared" si="231"/>
        <v/>
      </c>
      <c r="AO138" s="1" t="str">
        <f t="shared" si="232"/>
        <v/>
      </c>
      <c r="AP138" s="1" t="str">
        <f t="shared" si="233"/>
        <v/>
      </c>
      <c r="AQ138" s="1" t="str">
        <f t="shared" si="234"/>
        <v/>
      </c>
      <c r="AR138" s="4" t="s">
        <v>354</v>
      </c>
      <c r="AU138" s="1" t="s">
        <v>299</v>
      </c>
      <c r="AV138" s="5" t="s">
        <v>308</v>
      </c>
      <c r="AW138" s="5" t="s">
        <v>308</v>
      </c>
      <c r="AX138" s="6" t="str">
        <f t="shared" si="23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8" s="1" t="str">
        <f t="shared" si="236"/>
        <v/>
      </c>
      <c r="AZ138" s="1" t="str">
        <f t="shared" si="237"/>
        <v/>
      </c>
      <c r="BA138" s="1" t="str">
        <f t="shared" si="238"/>
        <v>&lt;img src=@img/hard.png@&gt;</v>
      </c>
      <c r="BB138" s="1" t="str">
        <f t="shared" si="239"/>
        <v/>
      </c>
      <c r="BC138" s="1" t="str">
        <f t="shared" si="240"/>
        <v/>
      </c>
      <c r="BD138" s="1" t="str">
        <f t="shared" si="241"/>
        <v>&lt;img src=@img/hard.png@&gt;</v>
      </c>
      <c r="BE138" s="1" t="str">
        <f t="shared" si="242"/>
        <v>hard med old</v>
      </c>
      <c r="BF138" s="1" t="str">
        <f t="shared" si="243"/>
        <v>Old Town</v>
      </c>
      <c r="BG138" s="1">
        <v>40.589492999999997</v>
      </c>
      <c r="BH138" s="1">
        <v>-105.077513</v>
      </c>
      <c r="BI138" s="1" t="str">
        <f t="shared" si="244"/>
        <v>[40.589493,-105.077513],</v>
      </c>
      <c r="BK138" s="1" t="str">
        <f>IF(BJ138&gt;0,"&lt;img src=@img/kidicon.png@&gt;","")</f>
        <v/>
      </c>
    </row>
    <row r="139" spans="2:64" ht="21" customHeight="1" x14ac:dyDescent="0.25">
      <c r="B139" s="1" t="s">
        <v>479</v>
      </c>
      <c r="C139" s="1" t="s">
        <v>429</v>
      </c>
      <c r="E139" s="1" t="s">
        <v>54</v>
      </c>
      <c r="G139" s="1" t="s">
        <v>474</v>
      </c>
      <c r="W139" s="1" t="str">
        <f t="shared" si="214"/>
        <v/>
      </c>
      <c r="X139" s="1" t="str">
        <f t="shared" si="215"/>
        <v/>
      </c>
      <c r="Y139" s="1" t="str">
        <f t="shared" si="216"/>
        <v/>
      </c>
      <c r="Z139" s="1" t="str">
        <f t="shared" si="217"/>
        <v/>
      </c>
      <c r="AA139" s="1" t="str">
        <f t="shared" si="218"/>
        <v/>
      </c>
      <c r="AB139" s="1" t="str">
        <f t="shared" si="219"/>
        <v/>
      </c>
      <c r="AC139" s="1" t="str">
        <f t="shared" si="220"/>
        <v/>
      </c>
      <c r="AD139" s="1" t="str">
        <f t="shared" si="221"/>
        <v/>
      </c>
      <c r="AE139" s="1" t="str">
        <f t="shared" si="222"/>
        <v/>
      </c>
      <c r="AF139" s="1" t="str">
        <f t="shared" si="223"/>
        <v/>
      </c>
      <c r="AG139" s="1" t="str">
        <f t="shared" si="224"/>
        <v/>
      </c>
      <c r="AH139" s="1" t="str">
        <f t="shared" si="225"/>
        <v/>
      </c>
      <c r="AI139" s="1" t="str">
        <f t="shared" si="226"/>
        <v/>
      </c>
      <c r="AJ139" s="1" t="str">
        <f t="shared" si="227"/>
        <v/>
      </c>
      <c r="AK139" s="1" t="str">
        <f t="shared" si="228"/>
        <v/>
      </c>
      <c r="AL139" s="1" t="str">
        <f t="shared" si="229"/>
        <v/>
      </c>
      <c r="AM139" s="1" t="str">
        <f t="shared" si="230"/>
        <v/>
      </c>
      <c r="AN139" s="1" t="str">
        <f t="shared" si="231"/>
        <v/>
      </c>
      <c r="AO139" s="1" t="str">
        <f t="shared" si="232"/>
        <v/>
      </c>
      <c r="AP139" s="1" t="str">
        <f t="shared" si="233"/>
        <v/>
      </c>
      <c r="AQ139" s="1" t="str">
        <f t="shared" si="234"/>
        <v/>
      </c>
      <c r="AU139" s="1" t="s">
        <v>300</v>
      </c>
      <c r="AV139" s="1" t="b">
        <v>0</v>
      </c>
      <c r="AW139" s="1" t="b">
        <v>0</v>
      </c>
      <c r="AX139" s="6" t="str">
        <f t="shared" si="23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9" s="1" t="str">
        <f t="shared" si="236"/>
        <v/>
      </c>
      <c r="AZ139" s="1" t="str">
        <f t="shared" si="237"/>
        <v/>
      </c>
      <c r="BA139" s="1" t="str">
        <f t="shared" si="238"/>
        <v>&lt;img src=@img/easy.png@&gt;</v>
      </c>
      <c r="BB139" s="1" t="str">
        <f t="shared" si="239"/>
        <v/>
      </c>
      <c r="BC139" s="1" t="str">
        <f t="shared" si="240"/>
        <v/>
      </c>
      <c r="BD139" s="1" t="str">
        <f t="shared" si="241"/>
        <v>&lt;img src=@img/easy.png@&gt;&lt;img src=@img/kidicon.png@&gt;</v>
      </c>
      <c r="BE139" s="1" t="str">
        <f t="shared" si="242"/>
        <v>easy low sfoco kid</v>
      </c>
      <c r="BF139" s="1" t="str">
        <f t="shared" si="243"/>
        <v>South Foco</v>
      </c>
      <c r="BG139" s="1">
        <v>40.561498</v>
      </c>
      <c r="BH139" s="1">
        <v>-105.039806</v>
      </c>
      <c r="BI139" s="1" t="str">
        <f t="shared" si="244"/>
        <v>[40.561498,-105.039806],</v>
      </c>
      <c r="BJ139" s="1" t="b">
        <v>1</v>
      </c>
      <c r="BK139" s="1" t="str">
        <f>IF(BJ139&gt;0,"&lt;img src=@img/kidicon.png@&gt;","")</f>
        <v>&lt;img src=@img/kidicon.png@&gt;</v>
      </c>
      <c r="BL139" s="1" t="s">
        <v>473</v>
      </c>
    </row>
    <row r="140" spans="2:64" ht="21" customHeight="1" x14ac:dyDescent="0.25">
      <c r="B140" s="1" t="s">
        <v>659</v>
      </c>
      <c r="C140" s="1" t="s">
        <v>310</v>
      </c>
      <c r="E140" s="1" t="s">
        <v>432</v>
      </c>
      <c r="G140" s="1" t="s">
        <v>683</v>
      </c>
      <c r="H140" s="1">
        <v>1500</v>
      </c>
      <c r="I140" s="1">
        <v>1800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1500</v>
      </c>
      <c r="U140" s="1">
        <v>1800</v>
      </c>
      <c r="V140" s="1" t="s">
        <v>752</v>
      </c>
      <c r="W140" s="1">
        <f t="shared" si="214"/>
        <v>15</v>
      </c>
      <c r="X140" s="1">
        <f t="shared" si="215"/>
        <v>18</v>
      </c>
      <c r="Y140" s="1">
        <f t="shared" si="216"/>
        <v>15</v>
      </c>
      <c r="Z140" s="1">
        <f t="shared" si="217"/>
        <v>18</v>
      </c>
      <c r="AA140" s="1">
        <f t="shared" si="218"/>
        <v>15</v>
      </c>
      <c r="AB140" s="1">
        <f t="shared" si="219"/>
        <v>18</v>
      </c>
      <c r="AC140" s="1">
        <f t="shared" si="220"/>
        <v>15</v>
      </c>
      <c r="AD140" s="1">
        <f t="shared" si="221"/>
        <v>18</v>
      </c>
      <c r="AE140" s="1">
        <f t="shared" si="222"/>
        <v>15</v>
      </c>
      <c r="AF140" s="1">
        <f t="shared" si="223"/>
        <v>18</v>
      </c>
      <c r="AG140" s="1">
        <f t="shared" si="224"/>
        <v>15</v>
      </c>
      <c r="AH140" s="1">
        <f t="shared" si="225"/>
        <v>18</v>
      </c>
      <c r="AI140" s="1">
        <f t="shared" si="226"/>
        <v>15</v>
      </c>
      <c r="AJ140" s="1">
        <f t="shared" si="227"/>
        <v>18</v>
      </c>
      <c r="AK140" s="1" t="str">
        <f t="shared" si="228"/>
        <v>3pm-6pm</v>
      </c>
      <c r="AL140" s="1" t="str">
        <f t="shared" si="229"/>
        <v>3pm-6pm</v>
      </c>
      <c r="AM140" s="1" t="str">
        <f t="shared" si="230"/>
        <v>3pm-6pm</v>
      </c>
      <c r="AN140" s="1" t="str">
        <f t="shared" si="231"/>
        <v>3pm-6pm</v>
      </c>
      <c r="AO140" s="1" t="str">
        <f t="shared" si="232"/>
        <v>3pm-6pm</v>
      </c>
      <c r="AP140" s="1" t="str">
        <f t="shared" si="233"/>
        <v>3pm-6pm</v>
      </c>
      <c r="AQ140" s="1" t="str">
        <f t="shared" si="234"/>
        <v>3pm-6pm</v>
      </c>
      <c r="AR140" s="1" t="s">
        <v>725</v>
      </c>
      <c r="AU140" s="1" t="s">
        <v>300</v>
      </c>
      <c r="AV140" s="5" t="s">
        <v>307</v>
      </c>
      <c r="AW140" s="5" t="s">
        <v>307</v>
      </c>
      <c r="AX140" s="6" t="str">
        <f t="shared" si="23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0" s="1" t="str">
        <f t="shared" si="236"/>
        <v/>
      </c>
      <c r="AZ140" s="1" t="str">
        <f t="shared" si="237"/>
        <v/>
      </c>
      <c r="BA140" s="1" t="str">
        <f t="shared" si="238"/>
        <v>&lt;img src=@img/easy.png@&gt;</v>
      </c>
      <c r="BB140" s="1" t="str">
        <f t="shared" si="239"/>
        <v>&lt;img src=@img/drinkicon.png@&gt;</v>
      </c>
      <c r="BC140" s="1" t="str">
        <f t="shared" si="240"/>
        <v>&lt;img src=@img/foodicon.png@&gt;</v>
      </c>
      <c r="BD140" s="1" t="str">
        <f t="shared" si="241"/>
        <v>&lt;img src=@img/easy.png@&gt;&lt;img src=@img/drinkicon.png@&gt;&lt;img src=@img/foodicon.png@&gt;</v>
      </c>
      <c r="BE140" s="1" t="str">
        <f t="shared" si="242"/>
        <v>drink food easy med midtown</v>
      </c>
      <c r="BF140" s="1" t="str">
        <f t="shared" si="243"/>
        <v>Midtown</v>
      </c>
      <c r="BG140" s="1">
        <v>40.554749999999999</v>
      </c>
      <c r="BH140" s="1">
        <v>-105.09774</v>
      </c>
      <c r="BI140" s="1" t="str">
        <f t="shared" si="244"/>
        <v>[40.55475,-105.09774],</v>
      </c>
    </row>
    <row r="141" spans="2:64" ht="21" customHeight="1" x14ac:dyDescent="0.25">
      <c r="B141" s="1" t="s">
        <v>398</v>
      </c>
      <c r="C141" s="1" t="s">
        <v>427</v>
      </c>
      <c r="D141" s="1" t="s">
        <v>399</v>
      </c>
      <c r="E141" s="1" t="s">
        <v>54</v>
      </c>
      <c r="G141" s="1" t="s">
        <v>401</v>
      </c>
      <c r="W141" s="1" t="str">
        <f t="shared" si="214"/>
        <v/>
      </c>
      <c r="X141" s="1" t="str">
        <f t="shared" si="215"/>
        <v/>
      </c>
      <c r="Y141" s="1" t="str">
        <f t="shared" si="216"/>
        <v/>
      </c>
      <c r="Z141" s="1" t="str">
        <f t="shared" si="217"/>
        <v/>
      </c>
      <c r="AA141" s="1" t="str">
        <f t="shared" si="218"/>
        <v/>
      </c>
      <c r="AB141" s="1" t="str">
        <f t="shared" si="219"/>
        <v/>
      </c>
      <c r="AC141" s="1" t="str">
        <f t="shared" si="220"/>
        <v/>
      </c>
      <c r="AD141" s="1" t="str">
        <f t="shared" si="221"/>
        <v/>
      </c>
      <c r="AE141" s="1" t="str">
        <f t="shared" si="222"/>
        <v/>
      </c>
      <c r="AF141" s="1" t="str">
        <f t="shared" si="223"/>
        <v/>
      </c>
      <c r="AG141" s="1" t="str">
        <f t="shared" si="224"/>
        <v/>
      </c>
      <c r="AH141" s="1" t="str">
        <f t="shared" si="225"/>
        <v/>
      </c>
      <c r="AI141" s="1" t="str">
        <f t="shared" si="226"/>
        <v/>
      </c>
      <c r="AJ141" s="1" t="str">
        <f t="shared" si="227"/>
        <v/>
      </c>
      <c r="AK141" s="1" t="str">
        <f t="shared" si="228"/>
        <v/>
      </c>
      <c r="AL141" s="1" t="str">
        <f t="shared" si="229"/>
        <v/>
      </c>
      <c r="AM141" s="1" t="str">
        <f t="shared" si="230"/>
        <v/>
      </c>
      <c r="AN141" s="1" t="str">
        <f t="shared" si="231"/>
        <v/>
      </c>
      <c r="AO141" s="1" t="str">
        <f t="shared" si="232"/>
        <v/>
      </c>
      <c r="AP141" s="1" t="str">
        <f t="shared" si="233"/>
        <v/>
      </c>
      <c r="AQ141" s="1" t="str">
        <f t="shared" si="234"/>
        <v/>
      </c>
      <c r="AR141" s="1" t="s">
        <v>400</v>
      </c>
      <c r="AU141" s="1" t="s">
        <v>28</v>
      </c>
      <c r="AV141" s="5" t="s">
        <v>308</v>
      </c>
      <c r="AW141" s="5" t="s">
        <v>308</v>
      </c>
      <c r="AX141" s="6" t="str">
        <f t="shared" si="23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1" s="1" t="str">
        <f t="shared" si="236"/>
        <v/>
      </c>
      <c r="AZ141" s="1" t="str">
        <f t="shared" si="237"/>
        <v/>
      </c>
      <c r="BA141" s="1" t="str">
        <f t="shared" si="238"/>
        <v>&lt;img src=@img/medium.png@&gt;</v>
      </c>
      <c r="BB141" s="1" t="str">
        <f t="shared" si="239"/>
        <v/>
      </c>
      <c r="BC141" s="1" t="str">
        <f t="shared" si="240"/>
        <v/>
      </c>
      <c r="BD141" s="1" t="str">
        <f t="shared" si="241"/>
        <v>&lt;img src=@img/medium.png@&gt;</v>
      </c>
      <c r="BE141" s="1" t="str">
        <f t="shared" si="242"/>
        <v>medium low old</v>
      </c>
      <c r="BF141" s="1" t="str">
        <f t="shared" si="243"/>
        <v>Old Town</v>
      </c>
      <c r="BG141" s="1">
        <v>40.586820000000003</v>
      </c>
      <c r="BH141" s="1">
        <v>-105.07865</v>
      </c>
      <c r="BI141" s="1" t="str">
        <f t="shared" si="244"/>
        <v>[40.58682,-105.07865],</v>
      </c>
      <c r="BK141" s="1" t="str">
        <f>IF(BJ141&gt;0,"&lt;img src=@img/kidicon.png@&gt;","")</f>
        <v/>
      </c>
    </row>
    <row r="142" spans="2:64" ht="21" customHeight="1" x14ac:dyDescent="0.25">
      <c r="B142" s="1" t="s">
        <v>379</v>
      </c>
      <c r="C142" s="1" t="s">
        <v>310</v>
      </c>
      <c r="D142" s="1" t="s">
        <v>93</v>
      </c>
      <c r="E142" s="1" t="s">
        <v>432</v>
      </c>
      <c r="G142" s="9" t="s">
        <v>394</v>
      </c>
      <c r="H142" s="1">
        <v>1100</v>
      </c>
      <c r="I142" s="1">
        <v>2100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481</v>
      </c>
      <c r="W142" s="1">
        <f t="shared" si="214"/>
        <v>11</v>
      </c>
      <c r="X142" s="1">
        <f t="shared" si="215"/>
        <v>21</v>
      </c>
      <c r="Y142" s="1">
        <f t="shared" si="216"/>
        <v>15</v>
      </c>
      <c r="Z142" s="1">
        <f t="shared" si="217"/>
        <v>18</v>
      </c>
      <c r="AA142" s="1">
        <f t="shared" si="218"/>
        <v>15</v>
      </c>
      <c r="AB142" s="1">
        <f t="shared" si="219"/>
        <v>18</v>
      </c>
      <c r="AC142" s="1">
        <f t="shared" si="220"/>
        <v>15</v>
      </c>
      <c r="AD142" s="1">
        <f t="shared" si="221"/>
        <v>18</v>
      </c>
      <c r="AE142" s="1">
        <f t="shared" si="222"/>
        <v>15</v>
      </c>
      <c r="AF142" s="1">
        <f t="shared" si="223"/>
        <v>18</v>
      </c>
      <c r="AG142" s="1">
        <f t="shared" si="224"/>
        <v>15</v>
      </c>
      <c r="AH142" s="1">
        <f t="shared" si="225"/>
        <v>18</v>
      </c>
      <c r="AI142" s="1" t="str">
        <f t="shared" si="226"/>
        <v/>
      </c>
      <c r="AJ142" s="1" t="str">
        <f t="shared" si="227"/>
        <v/>
      </c>
      <c r="AK142" s="1" t="str">
        <f t="shared" si="228"/>
        <v>11am-9pm</v>
      </c>
      <c r="AL142" s="1" t="str">
        <f t="shared" si="229"/>
        <v>3pm-6pm</v>
      </c>
      <c r="AM142" s="1" t="str">
        <f t="shared" si="230"/>
        <v>3pm-6pm</v>
      </c>
      <c r="AN142" s="1" t="str">
        <f t="shared" si="231"/>
        <v>3pm-6pm</v>
      </c>
      <c r="AO142" s="1" t="str">
        <f t="shared" si="232"/>
        <v>3pm-6pm</v>
      </c>
      <c r="AP142" s="1" t="str">
        <f t="shared" si="233"/>
        <v>3pm-6pm</v>
      </c>
      <c r="AQ142" s="1" t="str">
        <f t="shared" si="234"/>
        <v/>
      </c>
      <c r="AR142" s="1" t="s">
        <v>385</v>
      </c>
      <c r="AS142" s="1" t="s">
        <v>296</v>
      </c>
      <c r="AU142" s="1" t="s">
        <v>300</v>
      </c>
      <c r="AV142" s="5" t="s">
        <v>307</v>
      </c>
      <c r="AW142" s="5" t="s">
        <v>307</v>
      </c>
      <c r="AX142" s="6" t="str">
        <f t="shared" si="23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2" s="1" t="str">
        <f t="shared" si="236"/>
        <v>&lt;img src=@img/outdoor.png@&gt;</v>
      </c>
      <c r="AZ142" s="1" t="str">
        <f t="shared" si="237"/>
        <v/>
      </c>
      <c r="BA142" s="1" t="str">
        <f t="shared" si="238"/>
        <v>&lt;img src=@img/easy.png@&gt;</v>
      </c>
      <c r="BB142" s="1" t="str">
        <f t="shared" si="239"/>
        <v>&lt;img src=@img/drinkicon.png@&gt;</v>
      </c>
      <c r="BC142" s="1" t="str">
        <f t="shared" si="240"/>
        <v>&lt;img src=@img/foodicon.png@&gt;</v>
      </c>
      <c r="BD142" s="1" t="str">
        <f t="shared" si="241"/>
        <v>&lt;img src=@img/outdoor.png@&gt;&lt;img src=@img/easy.png@&gt;&lt;img src=@img/drinkicon.png@&gt;&lt;img src=@img/foodicon.png@&gt;</v>
      </c>
      <c r="BE142" s="1" t="str">
        <f t="shared" si="242"/>
        <v>outdoor drink food easy med midtown</v>
      </c>
      <c r="BF142" s="1" t="str">
        <f t="shared" si="243"/>
        <v>Midtown</v>
      </c>
      <c r="BG142" s="1">
        <v>40.543309000000001</v>
      </c>
      <c r="BH142" s="1">
        <v>-105.073813</v>
      </c>
      <c r="BI142" s="1" t="str">
        <f t="shared" si="244"/>
        <v>[40.543309,-105.073813],</v>
      </c>
      <c r="BK142" s="1" t="str">
        <f>IF(BJ142&gt;0,"&lt;img src=@img/kidicon.png@&gt;","")</f>
        <v/>
      </c>
    </row>
    <row r="143" spans="2:64" ht="21" customHeight="1" x14ac:dyDescent="0.25">
      <c r="B143" s="1" t="s">
        <v>660</v>
      </c>
      <c r="C143" s="1" t="s">
        <v>309</v>
      </c>
      <c r="E143" s="1" t="s">
        <v>432</v>
      </c>
      <c r="G143" s="1" t="s">
        <v>684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704</v>
      </c>
      <c r="W143" s="1" t="str">
        <f t="shared" si="214"/>
        <v/>
      </c>
      <c r="X143" s="1" t="str">
        <f t="shared" si="215"/>
        <v/>
      </c>
      <c r="Y143" s="1">
        <f t="shared" si="216"/>
        <v>15</v>
      </c>
      <c r="Z143" s="1">
        <f t="shared" si="217"/>
        <v>18</v>
      </c>
      <c r="AA143" s="1">
        <f t="shared" si="218"/>
        <v>15</v>
      </c>
      <c r="AB143" s="1">
        <f t="shared" si="219"/>
        <v>18</v>
      </c>
      <c r="AC143" s="1">
        <f t="shared" si="220"/>
        <v>15</v>
      </c>
      <c r="AD143" s="1">
        <f t="shared" si="221"/>
        <v>18</v>
      </c>
      <c r="AE143" s="1">
        <f t="shared" si="222"/>
        <v>15</v>
      </c>
      <c r="AF143" s="1">
        <f t="shared" si="223"/>
        <v>18</v>
      </c>
      <c r="AG143" s="1">
        <f t="shared" si="224"/>
        <v>15</v>
      </c>
      <c r="AH143" s="1">
        <f t="shared" si="225"/>
        <v>18</v>
      </c>
      <c r="AI143" s="1" t="str">
        <f t="shared" si="226"/>
        <v/>
      </c>
      <c r="AJ143" s="1" t="str">
        <f t="shared" si="227"/>
        <v/>
      </c>
      <c r="AK143" s="1" t="str">
        <f t="shared" si="228"/>
        <v/>
      </c>
      <c r="AL143" s="1" t="str">
        <f t="shared" si="229"/>
        <v>3pm-6pm</v>
      </c>
      <c r="AM143" s="1" t="str">
        <f t="shared" si="230"/>
        <v>3pm-6pm</v>
      </c>
      <c r="AN143" s="1" t="str">
        <f t="shared" si="231"/>
        <v>3pm-6pm</v>
      </c>
      <c r="AO143" s="1" t="str">
        <f t="shared" si="232"/>
        <v>3pm-6pm</v>
      </c>
      <c r="AP143" s="1" t="str">
        <f t="shared" si="233"/>
        <v>3pm-6pm</v>
      </c>
      <c r="AQ143" s="1" t="str">
        <f t="shared" si="234"/>
        <v/>
      </c>
      <c r="AU143" s="1" t="s">
        <v>28</v>
      </c>
      <c r="AV143" s="5" t="s">
        <v>307</v>
      </c>
      <c r="AW143" s="5" t="s">
        <v>308</v>
      </c>
      <c r="AX143" s="6" t="str">
        <f t="shared" si="23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3" s="1" t="str">
        <f t="shared" si="236"/>
        <v/>
      </c>
      <c r="AZ143" s="1" t="str">
        <f t="shared" si="237"/>
        <v/>
      </c>
      <c r="BA143" s="1" t="str">
        <f t="shared" si="238"/>
        <v>&lt;img src=@img/medium.png@&gt;</v>
      </c>
      <c r="BB143" s="1" t="str">
        <f t="shared" si="239"/>
        <v>&lt;img src=@img/drinkicon.png@&gt;</v>
      </c>
      <c r="BC143" s="1" t="str">
        <f t="shared" si="240"/>
        <v/>
      </c>
      <c r="BD143" s="1" t="str">
        <f t="shared" si="241"/>
        <v>&lt;img src=@img/medium.png@&gt;&lt;img src=@img/drinkicon.png@&gt;</v>
      </c>
      <c r="BE143" s="1" t="str">
        <f t="shared" si="242"/>
        <v>drink medium med campus</v>
      </c>
      <c r="BF143" s="1" t="str">
        <f t="shared" si="243"/>
        <v>Near Campus</v>
      </c>
      <c r="BG143" s="1">
        <v>40.563517699999998</v>
      </c>
      <c r="BH143" s="1">
        <v>-105.07731800000001</v>
      </c>
      <c r="BI143" s="1" t="str">
        <f t="shared" si="244"/>
        <v>[40.5635177,-105.077318],</v>
      </c>
    </row>
    <row r="144" spans="2:64" ht="21" customHeight="1" x14ac:dyDescent="0.25">
      <c r="B144" s="1" t="s">
        <v>216</v>
      </c>
      <c r="C144" s="1" t="s">
        <v>427</v>
      </c>
      <c r="D144" s="1" t="s">
        <v>272</v>
      </c>
      <c r="E144" s="1" t="s">
        <v>432</v>
      </c>
      <c r="G144" s="1" t="s">
        <v>217</v>
      </c>
      <c r="H144" s="1">
        <v>1200</v>
      </c>
      <c r="I144" s="1">
        <v>2000</v>
      </c>
      <c r="J144" s="1">
        <v>1400</v>
      </c>
      <c r="K144" s="1">
        <v>2000</v>
      </c>
      <c r="L144" s="1">
        <v>1400</v>
      </c>
      <c r="M144" s="1">
        <v>2000</v>
      </c>
      <c r="N144" s="1">
        <v>1400</v>
      </c>
      <c r="O144" s="1">
        <v>2000</v>
      </c>
      <c r="R144" s="1">
        <v>1400</v>
      </c>
      <c r="S144" s="1">
        <v>2000</v>
      </c>
      <c r="T144" s="1">
        <v>1200</v>
      </c>
      <c r="U144" s="1">
        <v>2000</v>
      </c>
      <c r="V144" s="6" t="s">
        <v>545</v>
      </c>
      <c r="W144" s="1">
        <f t="shared" si="214"/>
        <v>12</v>
      </c>
      <c r="X144" s="1">
        <f t="shared" si="215"/>
        <v>20</v>
      </c>
      <c r="Y144" s="1">
        <f t="shared" si="216"/>
        <v>14</v>
      </c>
      <c r="Z144" s="1">
        <f t="shared" si="217"/>
        <v>20</v>
      </c>
      <c r="AA144" s="1">
        <f t="shared" si="218"/>
        <v>14</v>
      </c>
      <c r="AB144" s="1">
        <f t="shared" si="219"/>
        <v>20</v>
      </c>
      <c r="AC144" s="1">
        <f t="shared" si="220"/>
        <v>14</v>
      </c>
      <c r="AD144" s="1">
        <f t="shared" si="221"/>
        <v>20</v>
      </c>
      <c r="AE144" s="1" t="str">
        <f t="shared" si="222"/>
        <v/>
      </c>
      <c r="AF144" s="1" t="str">
        <f t="shared" si="223"/>
        <v/>
      </c>
      <c r="AG144" s="1">
        <f t="shared" si="224"/>
        <v>14</v>
      </c>
      <c r="AH144" s="1">
        <f t="shared" si="225"/>
        <v>20</v>
      </c>
      <c r="AI144" s="1">
        <f t="shared" si="226"/>
        <v>12</v>
      </c>
      <c r="AJ144" s="1">
        <f t="shared" si="227"/>
        <v>20</v>
      </c>
      <c r="AK144" s="1" t="str">
        <f t="shared" si="228"/>
        <v>12pm-8pm</v>
      </c>
      <c r="AL144" s="1" t="str">
        <f t="shared" si="229"/>
        <v>2pm-8pm</v>
      </c>
      <c r="AM144" s="1" t="str">
        <f t="shared" si="230"/>
        <v>2pm-8pm</v>
      </c>
      <c r="AN144" s="1" t="str">
        <f t="shared" si="231"/>
        <v>2pm-8pm</v>
      </c>
      <c r="AO144" s="1" t="e">
        <f t="shared" si="232"/>
        <v>#VALUE!</v>
      </c>
      <c r="AP144" s="1" t="str">
        <f t="shared" si="233"/>
        <v>2pm-8pm</v>
      </c>
      <c r="AQ144" s="1" t="str">
        <f t="shared" si="234"/>
        <v>12pm-8pm</v>
      </c>
      <c r="AR144" s="4" t="s">
        <v>355</v>
      </c>
      <c r="AS144" s="1" t="s">
        <v>296</v>
      </c>
      <c r="AT144" s="1" t="s">
        <v>306</v>
      </c>
      <c r="AU144" s="1" t="s">
        <v>300</v>
      </c>
      <c r="AV144" s="5" t="s">
        <v>307</v>
      </c>
      <c r="AW144" s="5" t="s">
        <v>308</v>
      </c>
      <c r="AX144" s="6" t="str">
        <f t="shared" si="23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4" s="1" t="str">
        <f t="shared" si="236"/>
        <v>&lt;img src=@img/outdoor.png@&gt;</v>
      </c>
      <c r="AZ144" s="1" t="str">
        <f t="shared" si="237"/>
        <v>&lt;img src=@img/pets.png@&gt;</v>
      </c>
      <c r="BA144" s="1" t="str">
        <f t="shared" si="238"/>
        <v>&lt;img src=@img/easy.png@&gt;</v>
      </c>
      <c r="BB144" s="1" t="str">
        <f t="shared" si="239"/>
        <v>&lt;img src=@img/drinkicon.png@&gt;</v>
      </c>
      <c r="BC144" s="1" t="str">
        <f t="shared" si="240"/>
        <v/>
      </c>
      <c r="BD144" s="1" t="str">
        <f t="shared" si="241"/>
        <v>&lt;img src=@img/outdoor.png@&gt;&lt;img src=@img/pets.png@&gt;&lt;img src=@img/easy.png@&gt;&lt;img src=@img/drinkicon.png@&gt;</v>
      </c>
      <c r="BE144" s="1" t="str">
        <f t="shared" si="242"/>
        <v>outdoor pet drink easy med old</v>
      </c>
      <c r="BF144" s="1" t="str">
        <f t="shared" si="243"/>
        <v>Old Town</v>
      </c>
      <c r="BG144" s="1">
        <v>40.589928999999998</v>
      </c>
      <c r="BH144" s="1">
        <v>-105.058724</v>
      </c>
      <c r="BI144" s="1" t="str">
        <f t="shared" si="244"/>
        <v>[40.589929,-105.058724],</v>
      </c>
      <c r="BK144" s="1" t="str">
        <f>IF(BJ144&gt;0,"&lt;img src=@img/kidicon.png@&gt;","")</f>
        <v/>
      </c>
    </row>
    <row r="145" spans="2:64" ht="21" customHeight="1" x14ac:dyDescent="0.25">
      <c r="B145" s="1" t="s">
        <v>286</v>
      </c>
      <c r="C145" s="1" t="s">
        <v>427</v>
      </c>
      <c r="D145" s="1" t="s">
        <v>221</v>
      </c>
      <c r="E145" s="1" t="s">
        <v>35</v>
      </c>
      <c r="G145" s="9" t="s">
        <v>294</v>
      </c>
      <c r="H145" s="1">
        <v>1600</v>
      </c>
      <c r="I145" s="1">
        <v>1800</v>
      </c>
      <c r="J145" s="1">
        <v>1600</v>
      </c>
      <c r="K145" s="1">
        <v>1800</v>
      </c>
      <c r="L145" s="1">
        <v>1600</v>
      </c>
      <c r="M145" s="1">
        <v>1800</v>
      </c>
      <c r="N145" s="1">
        <v>1600</v>
      </c>
      <c r="O145" s="1">
        <v>1800</v>
      </c>
      <c r="P145" s="1">
        <v>1600</v>
      </c>
      <c r="Q145" s="1">
        <v>1800</v>
      </c>
      <c r="R145" s="1">
        <v>1600</v>
      </c>
      <c r="S145" s="1">
        <v>1800</v>
      </c>
      <c r="T145" s="1">
        <v>1600</v>
      </c>
      <c r="U145" s="1">
        <v>1800</v>
      </c>
      <c r="V145" s="1" t="s">
        <v>287</v>
      </c>
      <c r="W145" s="1">
        <f t="shared" si="214"/>
        <v>16</v>
      </c>
      <c r="X145" s="1">
        <f t="shared" si="215"/>
        <v>18</v>
      </c>
      <c r="Y145" s="1">
        <f t="shared" si="216"/>
        <v>16</v>
      </c>
      <c r="Z145" s="1">
        <f t="shared" si="217"/>
        <v>18</v>
      </c>
      <c r="AA145" s="1">
        <f t="shared" si="218"/>
        <v>16</v>
      </c>
      <c r="AB145" s="1">
        <f t="shared" si="219"/>
        <v>18</v>
      </c>
      <c r="AC145" s="1">
        <f t="shared" si="220"/>
        <v>16</v>
      </c>
      <c r="AD145" s="1">
        <f t="shared" si="221"/>
        <v>18</v>
      </c>
      <c r="AE145" s="1">
        <f t="shared" si="222"/>
        <v>16</v>
      </c>
      <c r="AF145" s="1">
        <f t="shared" si="223"/>
        <v>18</v>
      </c>
      <c r="AG145" s="1">
        <f t="shared" si="224"/>
        <v>16</v>
      </c>
      <c r="AH145" s="1">
        <f t="shared" si="225"/>
        <v>18</v>
      </c>
      <c r="AI145" s="1">
        <f t="shared" si="226"/>
        <v>16</v>
      </c>
      <c r="AJ145" s="1">
        <f t="shared" si="227"/>
        <v>18</v>
      </c>
      <c r="AK145" s="1" t="str">
        <f t="shared" si="228"/>
        <v>4pm-6pm</v>
      </c>
      <c r="AL145" s="1" t="str">
        <f t="shared" si="229"/>
        <v>4pm-6pm</v>
      </c>
      <c r="AM145" s="1" t="str">
        <f t="shared" si="230"/>
        <v>4pm-6pm</v>
      </c>
      <c r="AN145" s="1" t="str">
        <f t="shared" si="231"/>
        <v>4pm-6pm</v>
      </c>
      <c r="AO145" s="1" t="str">
        <f t="shared" si="232"/>
        <v>4pm-6pm</v>
      </c>
      <c r="AP145" s="1" t="str">
        <f t="shared" si="233"/>
        <v>4pm-6pm</v>
      </c>
      <c r="AQ145" s="1" t="str">
        <f t="shared" si="234"/>
        <v>4pm-6pm</v>
      </c>
      <c r="AR145" s="4" t="s">
        <v>365</v>
      </c>
      <c r="AU145" s="1" t="s">
        <v>299</v>
      </c>
      <c r="AV145" s="5" t="s">
        <v>307</v>
      </c>
      <c r="AW145" s="5" t="s">
        <v>307</v>
      </c>
      <c r="AX145" s="6" t="str">
        <f t="shared" si="23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5" s="1" t="str">
        <f t="shared" si="236"/>
        <v/>
      </c>
      <c r="AZ145" s="1" t="str">
        <f t="shared" si="237"/>
        <v/>
      </c>
      <c r="BA145" s="1" t="str">
        <f t="shared" si="238"/>
        <v>&lt;img src=@img/hard.png@&gt;</v>
      </c>
      <c r="BB145" s="1" t="str">
        <f t="shared" si="239"/>
        <v>&lt;img src=@img/drinkicon.png@&gt;</v>
      </c>
      <c r="BC145" s="1" t="str">
        <f t="shared" si="240"/>
        <v>&lt;img src=@img/foodicon.png@&gt;</v>
      </c>
      <c r="BD145" s="1" t="str">
        <f t="shared" si="241"/>
        <v>&lt;img src=@img/hard.png@&gt;&lt;img src=@img/drinkicon.png@&gt;&lt;img src=@img/foodicon.png@&gt;</v>
      </c>
      <c r="BE145" s="1" t="str">
        <f t="shared" si="242"/>
        <v>drink food hard high old</v>
      </c>
      <c r="BF145" s="1" t="str">
        <f t="shared" si="243"/>
        <v>Old Town</v>
      </c>
      <c r="BG145" s="1">
        <v>40.587333000000001</v>
      </c>
      <c r="BH145" s="1">
        <v>-105.075926</v>
      </c>
      <c r="BI145" s="1" t="str">
        <f t="shared" si="244"/>
        <v>[40.587333,-105.075926],</v>
      </c>
      <c r="BK145" s="1" t="str">
        <f>IF(BJ145&gt;0,"&lt;img src=@img/kidicon.png@&gt;","")</f>
        <v/>
      </c>
    </row>
    <row r="146" spans="2:64" ht="21" customHeight="1" x14ac:dyDescent="0.25">
      <c r="B146" s="1" t="s">
        <v>103</v>
      </c>
      <c r="C146" s="1" t="s">
        <v>427</v>
      </c>
      <c r="D146" s="1" t="s">
        <v>104</v>
      </c>
      <c r="E146" s="1" t="s">
        <v>35</v>
      </c>
      <c r="G146" s="3" t="s">
        <v>105</v>
      </c>
      <c r="H146" s="1">
        <v>1600</v>
      </c>
      <c r="I146" s="1">
        <v>2100</v>
      </c>
      <c r="J146" s="1">
        <v>1600</v>
      </c>
      <c r="K146" s="1">
        <v>1900</v>
      </c>
      <c r="L146" s="1">
        <v>1600</v>
      </c>
      <c r="M146" s="1">
        <v>1900</v>
      </c>
      <c r="N146" s="1">
        <v>1600</v>
      </c>
      <c r="O146" s="1">
        <v>1900</v>
      </c>
      <c r="P146" s="1">
        <v>1600</v>
      </c>
      <c r="Q146" s="1">
        <v>1900</v>
      </c>
      <c r="R146" s="1">
        <v>1600</v>
      </c>
      <c r="S146" s="1">
        <v>1900</v>
      </c>
      <c r="V146" s="1" t="s">
        <v>538</v>
      </c>
      <c r="W146" s="1">
        <f t="shared" si="214"/>
        <v>16</v>
      </c>
      <c r="X146" s="1">
        <f t="shared" si="215"/>
        <v>21</v>
      </c>
      <c r="Y146" s="1">
        <f t="shared" si="216"/>
        <v>16</v>
      </c>
      <c r="Z146" s="1">
        <f t="shared" si="217"/>
        <v>19</v>
      </c>
      <c r="AA146" s="1">
        <f t="shared" si="218"/>
        <v>16</v>
      </c>
      <c r="AB146" s="1">
        <f t="shared" si="219"/>
        <v>19</v>
      </c>
      <c r="AC146" s="1">
        <f t="shared" si="220"/>
        <v>16</v>
      </c>
      <c r="AD146" s="1">
        <f t="shared" si="221"/>
        <v>19</v>
      </c>
      <c r="AE146" s="1">
        <f t="shared" si="222"/>
        <v>16</v>
      </c>
      <c r="AF146" s="1">
        <f t="shared" si="223"/>
        <v>19</v>
      </c>
      <c r="AG146" s="1">
        <f t="shared" si="224"/>
        <v>16</v>
      </c>
      <c r="AH146" s="1">
        <f t="shared" si="225"/>
        <v>19</v>
      </c>
      <c r="AI146" s="1" t="str">
        <f t="shared" si="226"/>
        <v/>
      </c>
      <c r="AJ146" s="1" t="str">
        <f t="shared" si="227"/>
        <v/>
      </c>
      <c r="AK146" s="1" t="str">
        <f t="shared" si="228"/>
        <v>4pm-9pm</v>
      </c>
      <c r="AL146" s="1" t="str">
        <f t="shared" si="229"/>
        <v>4pm-7pm</v>
      </c>
      <c r="AM146" s="1" t="str">
        <f t="shared" si="230"/>
        <v>4pm-7pm</v>
      </c>
      <c r="AN146" s="1" t="str">
        <f t="shared" si="231"/>
        <v>4pm-7pm</v>
      </c>
      <c r="AO146" s="1" t="str">
        <f t="shared" si="232"/>
        <v>4pm-7pm</v>
      </c>
      <c r="AP146" s="1" t="str">
        <f t="shared" si="233"/>
        <v>4pm-7pm</v>
      </c>
      <c r="AQ146" s="1" t="str">
        <f t="shared" si="234"/>
        <v/>
      </c>
      <c r="AR146" s="4" t="s">
        <v>322</v>
      </c>
      <c r="AU146" s="1" t="s">
        <v>299</v>
      </c>
      <c r="AV146" s="5" t="s">
        <v>307</v>
      </c>
      <c r="AW146" s="5" t="s">
        <v>307</v>
      </c>
      <c r="AX146" s="6" t="str">
        <f t="shared" si="23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6" s="1" t="str">
        <f t="shared" si="236"/>
        <v/>
      </c>
      <c r="AZ146" s="1" t="str">
        <f t="shared" si="237"/>
        <v/>
      </c>
      <c r="BA146" s="1" t="str">
        <f t="shared" si="238"/>
        <v>&lt;img src=@img/hard.png@&gt;</v>
      </c>
      <c r="BB146" s="1" t="str">
        <f t="shared" si="239"/>
        <v>&lt;img src=@img/drinkicon.png@&gt;</v>
      </c>
      <c r="BC146" s="1" t="str">
        <f t="shared" si="240"/>
        <v>&lt;img src=@img/foodicon.png@&gt;</v>
      </c>
      <c r="BD146" s="1" t="str">
        <f t="shared" si="241"/>
        <v>&lt;img src=@img/hard.png@&gt;&lt;img src=@img/drinkicon.png@&gt;&lt;img src=@img/foodicon.png@&gt;</v>
      </c>
      <c r="BE146" s="1" t="str">
        <f t="shared" si="242"/>
        <v>drink food hard high old</v>
      </c>
      <c r="BF146" s="1" t="str">
        <f t="shared" si="243"/>
        <v>Old Town</v>
      </c>
      <c r="BG146" s="1">
        <v>40.586602999999997</v>
      </c>
      <c r="BH146" s="1">
        <v>-105.077275</v>
      </c>
      <c r="BI146" s="1" t="str">
        <f t="shared" si="244"/>
        <v>[40.586603,-105.077275],</v>
      </c>
      <c r="BK146" s="1" t="str">
        <f>IF(BJ146&gt;0,"&lt;img src=@img/kidicon.png@&gt;","")</f>
        <v/>
      </c>
    </row>
    <row r="147" spans="2:64" ht="21" customHeight="1" x14ac:dyDescent="0.25">
      <c r="B147" s="1" t="s">
        <v>137</v>
      </c>
      <c r="C147" s="1" t="s">
        <v>427</v>
      </c>
      <c r="D147" s="1" t="s">
        <v>138</v>
      </c>
      <c r="E147" s="1" t="s">
        <v>54</v>
      </c>
      <c r="G147" s="3" t="s">
        <v>139</v>
      </c>
      <c r="W147" s="1" t="str">
        <f t="shared" si="214"/>
        <v/>
      </c>
      <c r="X147" s="1" t="str">
        <f t="shared" si="215"/>
        <v/>
      </c>
      <c r="Y147" s="1" t="str">
        <f t="shared" si="216"/>
        <v/>
      </c>
      <c r="Z147" s="1" t="str">
        <f t="shared" si="217"/>
        <v/>
      </c>
      <c r="AA147" s="1" t="str">
        <f t="shared" si="218"/>
        <v/>
      </c>
      <c r="AB147" s="1" t="str">
        <f t="shared" si="219"/>
        <v/>
      </c>
      <c r="AC147" s="1" t="str">
        <f t="shared" si="220"/>
        <v/>
      </c>
      <c r="AD147" s="1" t="str">
        <f t="shared" si="221"/>
        <v/>
      </c>
      <c r="AE147" s="1" t="str">
        <f t="shared" si="222"/>
        <v/>
      </c>
      <c r="AF147" s="1" t="str">
        <f t="shared" si="223"/>
        <v/>
      </c>
      <c r="AG147" s="1" t="str">
        <f t="shared" si="224"/>
        <v/>
      </c>
      <c r="AH147" s="1" t="str">
        <f t="shared" si="225"/>
        <v/>
      </c>
      <c r="AI147" s="1" t="str">
        <f t="shared" si="226"/>
        <v/>
      </c>
      <c r="AJ147" s="1" t="str">
        <f t="shared" si="227"/>
        <v/>
      </c>
      <c r="AK147" s="1" t="str">
        <f t="shared" si="228"/>
        <v/>
      </c>
      <c r="AL147" s="1" t="str">
        <f t="shared" si="229"/>
        <v/>
      </c>
      <c r="AM147" s="1" t="str">
        <f t="shared" si="230"/>
        <v/>
      </c>
      <c r="AN147" s="1" t="str">
        <f t="shared" si="231"/>
        <v/>
      </c>
      <c r="AO147" s="1" t="str">
        <f t="shared" si="232"/>
        <v/>
      </c>
      <c r="AP147" s="1" t="str">
        <f t="shared" si="233"/>
        <v/>
      </c>
      <c r="AQ147" s="1" t="str">
        <f t="shared" si="234"/>
        <v/>
      </c>
      <c r="AR147" s="8" t="s">
        <v>251</v>
      </c>
      <c r="AU147" s="1" t="s">
        <v>299</v>
      </c>
      <c r="AV147" s="5" t="s">
        <v>308</v>
      </c>
      <c r="AW147" s="5" t="s">
        <v>308</v>
      </c>
      <c r="AX147" s="6" t="str">
        <f t="shared" si="23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7" s="1" t="str">
        <f t="shared" si="236"/>
        <v/>
      </c>
      <c r="AZ147" s="1" t="str">
        <f t="shared" si="237"/>
        <v/>
      </c>
      <c r="BA147" s="1" t="str">
        <f t="shared" si="238"/>
        <v>&lt;img src=@img/hard.png@&gt;</v>
      </c>
      <c r="BB147" s="1" t="str">
        <f t="shared" si="239"/>
        <v/>
      </c>
      <c r="BC147" s="1" t="str">
        <f t="shared" si="240"/>
        <v/>
      </c>
      <c r="BD147" s="1" t="str">
        <f t="shared" si="241"/>
        <v>&lt;img src=@img/hard.png@&gt;&lt;img src=@img/kidicon.png@&gt;</v>
      </c>
      <c r="BE147" s="1" t="str">
        <f t="shared" si="242"/>
        <v>hard low old kid</v>
      </c>
      <c r="BF147" s="1" t="str">
        <f t="shared" si="243"/>
        <v>Old Town</v>
      </c>
      <c r="BG147" s="1">
        <v>40.588476999999997</v>
      </c>
      <c r="BH147" s="1">
        <v>-105.076657</v>
      </c>
      <c r="BI147" s="1" t="str">
        <f t="shared" si="244"/>
        <v>[40.588477,-105.076657],</v>
      </c>
      <c r="BJ147" s="1" t="b">
        <v>1</v>
      </c>
      <c r="BK147" s="1" t="str">
        <f>IF(BJ147&gt;0,"&lt;img src=@img/kidicon.png@&gt;","")</f>
        <v>&lt;img src=@img/kidicon.png@&gt;</v>
      </c>
      <c r="BL147" s="1" t="s">
        <v>443</v>
      </c>
    </row>
    <row r="148" spans="2:64" ht="21" customHeight="1" x14ac:dyDescent="0.25">
      <c r="B148" s="1" t="s">
        <v>118</v>
      </c>
      <c r="C148" s="1" t="s">
        <v>430</v>
      </c>
      <c r="D148" s="1" t="s">
        <v>119</v>
      </c>
      <c r="E148" s="1" t="s">
        <v>54</v>
      </c>
      <c r="G148" s="3" t="s">
        <v>120</v>
      </c>
      <c r="W148" s="1" t="str">
        <f t="shared" si="214"/>
        <v/>
      </c>
      <c r="X148" s="1" t="str">
        <f t="shared" si="215"/>
        <v/>
      </c>
      <c r="Y148" s="1" t="str">
        <f t="shared" si="216"/>
        <v/>
      </c>
      <c r="Z148" s="1" t="str">
        <f t="shared" si="217"/>
        <v/>
      </c>
      <c r="AA148" s="1" t="str">
        <f t="shared" si="218"/>
        <v/>
      </c>
      <c r="AB148" s="1" t="str">
        <f t="shared" si="219"/>
        <v/>
      </c>
      <c r="AC148" s="1" t="str">
        <f t="shared" si="220"/>
        <v/>
      </c>
      <c r="AD148" s="1" t="str">
        <f t="shared" si="221"/>
        <v/>
      </c>
      <c r="AE148" s="1" t="str">
        <f t="shared" si="222"/>
        <v/>
      </c>
      <c r="AF148" s="1" t="str">
        <f t="shared" si="223"/>
        <v/>
      </c>
      <c r="AG148" s="1" t="str">
        <f t="shared" si="224"/>
        <v/>
      </c>
      <c r="AH148" s="1" t="str">
        <f t="shared" si="225"/>
        <v/>
      </c>
      <c r="AI148" s="1" t="str">
        <f t="shared" si="226"/>
        <v/>
      </c>
      <c r="AJ148" s="1" t="str">
        <f t="shared" si="227"/>
        <v/>
      </c>
      <c r="AK148" s="1" t="str">
        <f t="shared" si="228"/>
        <v/>
      </c>
      <c r="AL148" s="1" t="str">
        <f t="shared" si="229"/>
        <v/>
      </c>
      <c r="AM148" s="1" t="str">
        <f t="shared" si="230"/>
        <v/>
      </c>
      <c r="AN148" s="1" t="str">
        <f t="shared" si="231"/>
        <v/>
      </c>
      <c r="AO148" s="1" t="str">
        <f t="shared" si="232"/>
        <v/>
      </c>
      <c r="AP148" s="1" t="str">
        <f t="shared" si="233"/>
        <v/>
      </c>
      <c r="AQ148" s="1" t="str">
        <f t="shared" si="234"/>
        <v/>
      </c>
      <c r="AR148" s="4" t="s">
        <v>328</v>
      </c>
      <c r="AU148" s="1" t="s">
        <v>300</v>
      </c>
      <c r="AV148" s="5" t="s">
        <v>308</v>
      </c>
      <c r="AW148" s="5" t="s">
        <v>308</v>
      </c>
      <c r="AX148" s="6" t="str">
        <f t="shared" si="23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8" s="1" t="str">
        <f t="shared" si="236"/>
        <v/>
      </c>
      <c r="AZ148" s="1" t="str">
        <f t="shared" si="237"/>
        <v/>
      </c>
      <c r="BA148" s="1" t="str">
        <f t="shared" si="238"/>
        <v>&lt;img src=@img/easy.png@&gt;</v>
      </c>
      <c r="BB148" s="1" t="str">
        <f t="shared" si="239"/>
        <v/>
      </c>
      <c r="BC148" s="1" t="str">
        <f t="shared" si="240"/>
        <v/>
      </c>
      <c r="BD148" s="1" t="str">
        <f t="shared" si="241"/>
        <v>&lt;img src=@img/easy.png@&gt;</v>
      </c>
      <c r="BE148" s="1" t="str">
        <f t="shared" si="242"/>
        <v>easy low cwest</v>
      </c>
      <c r="BF148" s="1" t="str">
        <f t="shared" si="243"/>
        <v>Campus West</v>
      </c>
      <c r="BG148" s="1">
        <v>40.574905999999999</v>
      </c>
      <c r="BH148" s="1">
        <v>-105.114704</v>
      </c>
      <c r="BI148" s="1" t="str">
        <f t="shared" si="244"/>
        <v>[40.574906,-105.114704],</v>
      </c>
      <c r="BK148" s="1" t="str">
        <f>IF(BJ148&gt;0,"&lt;img src=@img/kidicon.png@&gt;","")</f>
        <v/>
      </c>
    </row>
    <row r="149" spans="2:64" ht="21" customHeight="1" x14ac:dyDescent="0.25">
      <c r="B149" s="1" t="s">
        <v>631</v>
      </c>
      <c r="C149" s="1" t="s">
        <v>427</v>
      </c>
      <c r="G149" s="9" t="s">
        <v>632</v>
      </c>
      <c r="W149" s="1" t="str">
        <f t="shared" si="214"/>
        <v/>
      </c>
      <c r="X149" s="1" t="str">
        <f t="shared" si="215"/>
        <v/>
      </c>
      <c r="Y149" s="1" t="str">
        <f t="shared" si="216"/>
        <v/>
      </c>
      <c r="Z149" s="1" t="str">
        <f t="shared" si="217"/>
        <v/>
      </c>
      <c r="AA149" s="1" t="str">
        <f t="shared" si="218"/>
        <v/>
      </c>
      <c r="AB149" s="1" t="str">
        <f t="shared" si="219"/>
        <v/>
      </c>
      <c r="AC149" s="1" t="str">
        <f t="shared" si="220"/>
        <v/>
      </c>
      <c r="AD149" s="1" t="str">
        <f t="shared" si="221"/>
        <v/>
      </c>
      <c r="AE149" s="1" t="str">
        <f t="shared" si="222"/>
        <v/>
      </c>
      <c r="AF149" s="1" t="str">
        <f t="shared" si="223"/>
        <v/>
      </c>
      <c r="AG149" s="1" t="str">
        <f t="shared" si="224"/>
        <v/>
      </c>
      <c r="AH149" s="1" t="str">
        <f t="shared" si="225"/>
        <v/>
      </c>
      <c r="AI149" s="1" t="str">
        <f t="shared" si="226"/>
        <v/>
      </c>
      <c r="AJ149" s="1" t="str">
        <f t="shared" si="227"/>
        <v/>
      </c>
      <c r="AK149" s="1" t="str">
        <f t="shared" si="228"/>
        <v/>
      </c>
      <c r="AL149" s="1" t="str">
        <f t="shared" si="229"/>
        <v/>
      </c>
      <c r="AM149" s="1" t="str">
        <f t="shared" si="230"/>
        <v/>
      </c>
      <c r="AN149" s="1" t="str">
        <f t="shared" si="231"/>
        <v/>
      </c>
      <c r="AO149" s="1" t="str">
        <f t="shared" si="232"/>
        <v/>
      </c>
      <c r="AP149" s="1" t="str">
        <f t="shared" si="233"/>
        <v/>
      </c>
      <c r="AQ149" s="1" t="str">
        <f t="shared" si="234"/>
        <v/>
      </c>
      <c r="AR149" s="15" t="s">
        <v>633</v>
      </c>
      <c r="AU149" s="1" t="s">
        <v>299</v>
      </c>
      <c r="AV149" s="1" t="b">
        <v>0</v>
      </c>
      <c r="AW149" s="1" t="b">
        <v>0</v>
      </c>
      <c r="AX149" s="6" t="str">
        <f t="shared" si="23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9" s="1" t="str">
        <f t="shared" si="236"/>
        <v/>
      </c>
      <c r="AZ149" s="1" t="str">
        <f t="shared" si="237"/>
        <v/>
      </c>
      <c r="BA149" s="1" t="str">
        <f t="shared" si="238"/>
        <v>&lt;img src=@img/hard.png@&gt;</v>
      </c>
      <c r="BB149" s="1" t="str">
        <f t="shared" si="239"/>
        <v/>
      </c>
      <c r="BC149" s="1" t="str">
        <f t="shared" si="240"/>
        <v/>
      </c>
      <c r="BD149" s="1" t="str">
        <f t="shared" si="241"/>
        <v>&lt;img src=@img/hard.png@&gt;</v>
      </c>
      <c r="BE149" s="1" t="str">
        <f t="shared" si="242"/>
        <v>hard  old</v>
      </c>
      <c r="BF149" s="1" t="str">
        <f t="shared" si="243"/>
        <v>Old Town</v>
      </c>
      <c r="BG149" s="1">
        <v>40.587420000000002</v>
      </c>
      <c r="BH149" s="1">
        <v>-105.0784</v>
      </c>
      <c r="BI149" s="1" t="str">
        <f t="shared" si="244"/>
        <v>[40.58742,-105.0784],</v>
      </c>
    </row>
    <row r="150" spans="2:64" ht="21" customHeight="1" x14ac:dyDescent="0.25">
      <c r="B150" s="1" t="s">
        <v>40</v>
      </c>
      <c r="C150" s="1" t="s">
        <v>427</v>
      </c>
      <c r="D150" s="1" t="s">
        <v>41</v>
      </c>
      <c r="E150" s="1" t="s">
        <v>432</v>
      </c>
      <c r="G150" s="3" t="s">
        <v>42</v>
      </c>
      <c r="W150" s="1" t="str">
        <f t="shared" si="214"/>
        <v/>
      </c>
      <c r="X150" s="1" t="str">
        <f t="shared" si="215"/>
        <v/>
      </c>
      <c r="Y150" s="1" t="str">
        <f t="shared" si="216"/>
        <v/>
      </c>
      <c r="Z150" s="1" t="str">
        <f t="shared" si="217"/>
        <v/>
      </c>
      <c r="AA150" s="1" t="str">
        <f t="shared" si="218"/>
        <v/>
      </c>
      <c r="AB150" s="1" t="str">
        <f t="shared" si="219"/>
        <v/>
      </c>
      <c r="AC150" s="1" t="str">
        <f t="shared" si="220"/>
        <v/>
      </c>
      <c r="AD150" s="1" t="str">
        <f t="shared" si="221"/>
        <v/>
      </c>
      <c r="AE150" s="1" t="str">
        <f t="shared" si="222"/>
        <v/>
      </c>
      <c r="AF150" s="1" t="str">
        <f t="shared" si="223"/>
        <v/>
      </c>
      <c r="AG150" s="1" t="str">
        <f t="shared" si="224"/>
        <v/>
      </c>
      <c r="AH150" s="1" t="str">
        <f t="shared" si="225"/>
        <v/>
      </c>
      <c r="AI150" s="1" t="str">
        <f t="shared" si="226"/>
        <v/>
      </c>
      <c r="AJ150" s="1" t="str">
        <f t="shared" si="227"/>
        <v/>
      </c>
      <c r="AK150" s="1" t="str">
        <f t="shared" si="228"/>
        <v/>
      </c>
      <c r="AL150" s="1" t="str">
        <f t="shared" si="229"/>
        <v/>
      </c>
      <c r="AM150" s="1" t="str">
        <f t="shared" si="230"/>
        <v/>
      </c>
      <c r="AN150" s="1" t="str">
        <f t="shared" si="231"/>
        <v/>
      </c>
      <c r="AO150" s="1" t="str">
        <f t="shared" si="232"/>
        <v/>
      </c>
      <c r="AP150" s="1" t="str">
        <f t="shared" si="233"/>
        <v/>
      </c>
      <c r="AQ150" s="1" t="str">
        <f t="shared" si="234"/>
        <v/>
      </c>
      <c r="AR150" s="1" t="s">
        <v>235</v>
      </c>
      <c r="AS150" s="1" t="s">
        <v>296</v>
      </c>
      <c r="AU150" s="1" t="s">
        <v>28</v>
      </c>
      <c r="AV150" s="5" t="s">
        <v>308</v>
      </c>
      <c r="AW150" s="5" t="s">
        <v>308</v>
      </c>
      <c r="AX150" s="6" t="str">
        <f t="shared" si="23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0" s="1" t="str">
        <f t="shared" si="236"/>
        <v>&lt;img src=@img/outdoor.png@&gt;</v>
      </c>
      <c r="AZ150" s="1" t="str">
        <f t="shared" si="237"/>
        <v/>
      </c>
      <c r="BA150" s="1" t="str">
        <f t="shared" si="238"/>
        <v>&lt;img src=@img/medium.png@&gt;</v>
      </c>
      <c r="BB150" s="1" t="str">
        <f t="shared" si="239"/>
        <v/>
      </c>
      <c r="BC150" s="1" t="str">
        <f t="shared" si="240"/>
        <v/>
      </c>
      <c r="BD150" s="1" t="str">
        <f t="shared" si="241"/>
        <v>&lt;img src=@img/outdoor.png@&gt;&lt;img src=@img/medium.png@&gt;&lt;img src=@img/kidicon.png@&gt;</v>
      </c>
      <c r="BE150" s="1" t="str">
        <f t="shared" si="242"/>
        <v>outdoor medium med old kid</v>
      </c>
      <c r="BF150" s="1" t="str">
        <f t="shared" si="243"/>
        <v>Old Town</v>
      </c>
      <c r="BG150" s="1">
        <v>40.585056999999999</v>
      </c>
      <c r="BH150" s="1">
        <v>-105.076543</v>
      </c>
      <c r="BI150" s="1" t="str">
        <f t="shared" si="244"/>
        <v>[40.585057,-105.076543],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444</v>
      </c>
    </row>
    <row r="151" spans="2:64" ht="21" customHeight="1" x14ac:dyDescent="0.25">
      <c r="B151" s="1" t="s">
        <v>37</v>
      </c>
      <c r="C151" s="1" t="s">
        <v>309</v>
      </c>
      <c r="D151" s="1" t="s">
        <v>38</v>
      </c>
      <c r="E151" s="1" t="s">
        <v>432</v>
      </c>
      <c r="G151" s="3" t="s">
        <v>39</v>
      </c>
      <c r="H151" s="1">
        <v>1130</v>
      </c>
      <c r="I151" s="1">
        <v>1400</v>
      </c>
      <c r="J151" s="1">
        <v>1100</v>
      </c>
      <c r="K151" s="1">
        <v>1400</v>
      </c>
      <c r="L151" s="1">
        <v>1100</v>
      </c>
      <c r="M151" s="1">
        <v>1400</v>
      </c>
      <c r="N151" s="1">
        <v>1100</v>
      </c>
      <c r="O151" s="1">
        <v>1400</v>
      </c>
      <c r="P151" s="1">
        <v>1100</v>
      </c>
      <c r="Q151" s="1">
        <v>1400</v>
      </c>
      <c r="R151" s="1">
        <v>1100</v>
      </c>
      <c r="S151" s="1">
        <v>1400</v>
      </c>
      <c r="T151" s="1">
        <v>1130</v>
      </c>
      <c r="U151" s="1">
        <v>1400</v>
      </c>
      <c r="V151" s="1" t="s">
        <v>234</v>
      </c>
      <c r="W151" s="1">
        <f t="shared" si="214"/>
        <v>11.3</v>
      </c>
      <c r="X151" s="1">
        <f t="shared" si="215"/>
        <v>14</v>
      </c>
      <c r="Y151" s="1">
        <f t="shared" si="216"/>
        <v>11</v>
      </c>
      <c r="Z151" s="1">
        <f t="shared" si="217"/>
        <v>14</v>
      </c>
      <c r="AA151" s="1">
        <f t="shared" si="218"/>
        <v>11</v>
      </c>
      <c r="AB151" s="1">
        <f t="shared" si="219"/>
        <v>14</v>
      </c>
      <c r="AC151" s="1">
        <f t="shared" si="220"/>
        <v>11</v>
      </c>
      <c r="AD151" s="1">
        <f t="shared" si="221"/>
        <v>14</v>
      </c>
      <c r="AE151" s="1">
        <f t="shared" si="222"/>
        <v>11</v>
      </c>
      <c r="AF151" s="1">
        <f t="shared" si="223"/>
        <v>14</v>
      </c>
      <c r="AG151" s="1">
        <f t="shared" si="224"/>
        <v>11</v>
      </c>
      <c r="AH151" s="1">
        <f t="shared" si="225"/>
        <v>14</v>
      </c>
      <c r="AI151" s="1">
        <f t="shared" si="226"/>
        <v>11.3</v>
      </c>
      <c r="AJ151" s="1">
        <f t="shared" si="227"/>
        <v>14</v>
      </c>
      <c r="AK151" s="1" t="str">
        <f t="shared" si="228"/>
        <v>11.3am-2pm</v>
      </c>
      <c r="AL151" s="1" t="str">
        <f t="shared" si="229"/>
        <v>11am-2pm</v>
      </c>
      <c r="AM151" s="1" t="str">
        <f t="shared" si="230"/>
        <v>11am-2pm</v>
      </c>
      <c r="AN151" s="1" t="str">
        <f t="shared" si="231"/>
        <v>11am-2pm</v>
      </c>
      <c r="AO151" s="1" t="str">
        <f t="shared" si="232"/>
        <v>11am-2pm</v>
      </c>
      <c r="AP151" s="1" t="str">
        <f t="shared" si="233"/>
        <v>11am-2pm</v>
      </c>
      <c r="AQ151" s="1" t="str">
        <f t="shared" si="234"/>
        <v>11.3am-2pm</v>
      </c>
      <c r="AR151" s="1" t="s">
        <v>233</v>
      </c>
      <c r="AU151" s="1" t="s">
        <v>28</v>
      </c>
      <c r="AV151" s="5" t="s">
        <v>307</v>
      </c>
      <c r="AW151" s="5" t="s">
        <v>307</v>
      </c>
      <c r="AX151" s="6" t="str">
        <f t="shared" si="23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1" s="1" t="str">
        <f t="shared" si="236"/>
        <v/>
      </c>
      <c r="AZ151" s="1" t="str">
        <f t="shared" si="237"/>
        <v/>
      </c>
      <c r="BA151" s="1" t="str">
        <f t="shared" si="238"/>
        <v>&lt;img src=@img/medium.png@&gt;</v>
      </c>
      <c r="BB151" s="1" t="str">
        <f t="shared" si="239"/>
        <v>&lt;img src=@img/drinkicon.png@&gt;</v>
      </c>
      <c r="BC151" s="1" t="str">
        <f t="shared" si="240"/>
        <v>&lt;img src=@img/foodicon.png@&gt;</v>
      </c>
      <c r="BD151" s="1" t="str">
        <f t="shared" si="241"/>
        <v>&lt;img src=@img/medium.png@&gt;&lt;img src=@img/drinkicon.png@&gt;&lt;img src=@img/foodicon.png@&gt;</v>
      </c>
      <c r="BE151" s="1" t="str">
        <f t="shared" si="242"/>
        <v>drink food medium med campus</v>
      </c>
      <c r="BF151" s="1" t="str">
        <f t="shared" si="243"/>
        <v>Near Campus</v>
      </c>
      <c r="BG151" s="1">
        <v>40.567421000000003</v>
      </c>
      <c r="BH151" s="1">
        <v>-105.079369</v>
      </c>
      <c r="BI151" s="1" t="str">
        <f t="shared" si="244"/>
        <v>[40.567421,-105.079369],</v>
      </c>
      <c r="BK151" s="1" t="str">
        <f>IF(BJ151&gt;0,"&lt;img src=@img/kidicon.png@&gt;","")</f>
        <v/>
      </c>
    </row>
    <row r="152" spans="2:64" ht="21" customHeight="1" x14ac:dyDescent="0.25">
      <c r="B152" s="1" t="s">
        <v>672</v>
      </c>
      <c r="E152" s="1" t="s">
        <v>432</v>
      </c>
      <c r="G152" s="1" t="s">
        <v>695</v>
      </c>
      <c r="W152" s="1" t="str">
        <f t="shared" si="214"/>
        <v/>
      </c>
      <c r="X152" s="1" t="str">
        <f t="shared" si="215"/>
        <v/>
      </c>
      <c r="Y152" s="1" t="str">
        <f t="shared" si="216"/>
        <v/>
      </c>
      <c r="Z152" s="1" t="str">
        <f t="shared" si="217"/>
        <v/>
      </c>
      <c r="AA152" s="1" t="str">
        <f t="shared" si="218"/>
        <v/>
      </c>
      <c r="AB152" s="1" t="str">
        <f t="shared" si="219"/>
        <v/>
      </c>
      <c r="AC152" s="1" t="str">
        <f t="shared" si="220"/>
        <v/>
      </c>
      <c r="AD152" s="1" t="str">
        <f t="shared" si="221"/>
        <v/>
      </c>
      <c r="AE152" s="1" t="str">
        <f t="shared" si="222"/>
        <v/>
      </c>
      <c r="AF152" s="1" t="str">
        <f t="shared" si="223"/>
        <v/>
      </c>
      <c r="AG152" s="1" t="str">
        <f t="shared" si="224"/>
        <v/>
      </c>
      <c r="AH152" s="1" t="str">
        <f t="shared" si="225"/>
        <v/>
      </c>
      <c r="AI152" s="1" t="str">
        <f t="shared" si="226"/>
        <v/>
      </c>
      <c r="AJ152" s="1" t="str">
        <f t="shared" si="227"/>
        <v/>
      </c>
      <c r="AK152" s="1" t="str">
        <f t="shared" si="228"/>
        <v/>
      </c>
      <c r="AL152" s="1" t="str">
        <f t="shared" si="229"/>
        <v/>
      </c>
      <c r="AM152" s="1" t="str">
        <f t="shared" si="230"/>
        <v/>
      </c>
      <c r="AN152" s="1" t="str">
        <f t="shared" si="231"/>
        <v/>
      </c>
      <c r="AO152" s="1" t="str">
        <f t="shared" si="232"/>
        <v/>
      </c>
      <c r="AP152" s="1" t="str">
        <f t="shared" si="233"/>
        <v/>
      </c>
      <c r="AQ152" s="1" t="str">
        <f t="shared" si="234"/>
        <v/>
      </c>
      <c r="AU152" s="1" t="s">
        <v>300</v>
      </c>
      <c r="AV152" s="5" t="s">
        <v>308</v>
      </c>
      <c r="AW152" s="5" t="s">
        <v>308</v>
      </c>
      <c r="AX152" s="6" t="str">
        <f t="shared" si="23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2" s="1" t="str">
        <f t="shared" si="236"/>
        <v/>
      </c>
      <c r="AZ152" s="1" t="str">
        <f t="shared" si="237"/>
        <v/>
      </c>
      <c r="BA152" s="1" t="str">
        <f t="shared" si="238"/>
        <v>&lt;img src=@img/easy.png@&gt;</v>
      </c>
      <c r="BB152" s="1" t="str">
        <f t="shared" si="239"/>
        <v/>
      </c>
      <c r="BC152" s="1" t="str">
        <f t="shared" si="240"/>
        <v/>
      </c>
      <c r="BD152" s="1" t="str">
        <f t="shared" si="241"/>
        <v>&lt;img src=@img/easy.png@&gt;</v>
      </c>
      <c r="BE152" s="1" t="str">
        <f t="shared" si="242"/>
        <v xml:space="preserve">easy med </v>
      </c>
      <c r="BF152" s="1" t="str">
        <f t="shared" si="243"/>
        <v/>
      </c>
      <c r="BG152" s="1">
        <v>40.582129999999999</v>
      </c>
      <c r="BH152" s="1">
        <v>-105.02703</v>
      </c>
      <c r="BI152" s="1" t="str">
        <f t="shared" si="244"/>
        <v>[40.58213,-105.02703],</v>
      </c>
    </row>
    <row r="153" spans="2:64" ht="21" customHeight="1" x14ac:dyDescent="0.25">
      <c r="B153" s="1" t="s">
        <v>376</v>
      </c>
      <c r="C153" s="1" t="s">
        <v>427</v>
      </c>
      <c r="D153" s="1" t="s">
        <v>373</v>
      </c>
      <c r="E153" s="1" t="s">
        <v>432</v>
      </c>
      <c r="G153" s="9" t="s">
        <v>369</v>
      </c>
      <c r="W153" s="1" t="str">
        <f t="shared" si="214"/>
        <v/>
      </c>
      <c r="X153" s="1" t="str">
        <f t="shared" si="215"/>
        <v/>
      </c>
      <c r="Y153" s="1" t="str">
        <f t="shared" si="216"/>
        <v/>
      </c>
      <c r="Z153" s="1" t="str">
        <f t="shared" si="217"/>
        <v/>
      </c>
      <c r="AA153" s="1" t="str">
        <f t="shared" si="218"/>
        <v/>
      </c>
      <c r="AB153" s="1" t="str">
        <f t="shared" si="219"/>
        <v/>
      </c>
      <c r="AC153" s="1" t="str">
        <f t="shared" si="220"/>
        <v/>
      </c>
      <c r="AD153" s="1" t="str">
        <f t="shared" si="221"/>
        <v/>
      </c>
      <c r="AE153" s="1" t="str">
        <f t="shared" si="222"/>
        <v/>
      </c>
      <c r="AF153" s="1" t="str">
        <f t="shared" si="223"/>
        <v/>
      </c>
      <c r="AG153" s="1" t="str">
        <f t="shared" si="224"/>
        <v/>
      </c>
      <c r="AH153" s="1" t="str">
        <f t="shared" si="225"/>
        <v/>
      </c>
      <c r="AI153" s="1" t="str">
        <f t="shared" si="226"/>
        <v/>
      </c>
      <c r="AJ153" s="1" t="str">
        <f t="shared" si="227"/>
        <v/>
      </c>
      <c r="AK153" s="1" t="str">
        <f t="shared" si="228"/>
        <v/>
      </c>
      <c r="AL153" s="1" t="str">
        <f t="shared" si="229"/>
        <v/>
      </c>
      <c r="AM153" s="1" t="str">
        <f t="shared" si="230"/>
        <v/>
      </c>
      <c r="AN153" s="1" t="str">
        <f t="shared" si="231"/>
        <v/>
      </c>
      <c r="AO153" s="1" t="str">
        <f t="shared" si="232"/>
        <v/>
      </c>
      <c r="AP153" s="1" t="str">
        <f t="shared" si="233"/>
        <v/>
      </c>
      <c r="AQ153" s="1" t="str">
        <f t="shared" si="234"/>
        <v/>
      </c>
      <c r="AR153" s="1" t="s">
        <v>375</v>
      </c>
      <c r="AU153" s="1" t="s">
        <v>299</v>
      </c>
      <c r="AV153" s="5" t="s">
        <v>308</v>
      </c>
      <c r="AW153" s="5" t="s">
        <v>308</v>
      </c>
      <c r="AX153" s="6" t="str">
        <f t="shared" si="23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3" s="1" t="str">
        <f t="shared" si="236"/>
        <v/>
      </c>
      <c r="AZ153" s="1" t="str">
        <f t="shared" si="237"/>
        <v/>
      </c>
      <c r="BA153" s="1" t="str">
        <f t="shared" si="238"/>
        <v>&lt;img src=@img/hard.png@&gt;</v>
      </c>
      <c r="BB153" s="1" t="str">
        <f t="shared" si="239"/>
        <v/>
      </c>
      <c r="BC153" s="1" t="str">
        <f t="shared" si="240"/>
        <v/>
      </c>
      <c r="BD153" s="1" t="str">
        <f t="shared" si="241"/>
        <v>&lt;img src=@img/hard.png@&gt;</v>
      </c>
      <c r="BE153" s="1" t="str">
        <f t="shared" si="242"/>
        <v>hard med old</v>
      </c>
      <c r="BF153" s="1" t="str">
        <f t="shared" si="243"/>
        <v>Old Town</v>
      </c>
      <c r="BG153" s="1">
        <v>40.587229000000001</v>
      </c>
      <c r="BH153" s="1">
        <v>-105.07409699999999</v>
      </c>
      <c r="BI153" s="1" t="str">
        <f t="shared" si="244"/>
        <v>[40.587229,-105.074097],</v>
      </c>
      <c r="BK153" s="1" t="str">
        <f>IF(BJ153&gt;0,"&lt;img src=@img/kidicon.png@&gt;","")</f>
        <v/>
      </c>
    </row>
    <row r="154" spans="2:64" ht="21" customHeight="1" x14ac:dyDescent="0.25">
      <c r="B154" s="1" t="s">
        <v>539</v>
      </c>
      <c r="C154" s="1" t="s">
        <v>427</v>
      </c>
      <c r="E154" s="1" t="s">
        <v>432</v>
      </c>
      <c r="G154" s="3" t="s">
        <v>541</v>
      </c>
      <c r="H154" s="1">
        <v>1500</v>
      </c>
      <c r="I154" s="1">
        <v>2400</v>
      </c>
      <c r="J154" s="1">
        <v>1500</v>
      </c>
      <c r="K154" s="1">
        <v>2400</v>
      </c>
      <c r="L154" s="1">
        <v>1500</v>
      </c>
      <c r="M154" s="1">
        <v>2400</v>
      </c>
      <c r="N154" s="1">
        <v>1500</v>
      </c>
      <c r="O154" s="1">
        <v>2400</v>
      </c>
      <c r="P154" s="1">
        <v>1500</v>
      </c>
      <c r="Q154" s="1">
        <v>2400</v>
      </c>
      <c r="R154" s="1">
        <v>1500</v>
      </c>
      <c r="S154" s="1">
        <v>2400</v>
      </c>
      <c r="T154" s="1">
        <v>1500</v>
      </c>
      <c r="U154" s="1">
        <v>2400</v>
      </c>
      <c r="V154" s="1" t="s">
        <v>540</v>
      </c>
      <c r="W154" s="1">
        <f t="shared" si="214"/>
        <v>15</v>
      </c>
      <c r="X154" s="1">
        <f t="shared" si="215"/>
        <v>24</v>
      </c>
      <c r="Y154" s="1">
        <f t="shared" si="216"/>
        <v>15</v>
      </c>
      <c r="Z154" s="1">
        <f t="shared" si="217"/>
        <v>24</v>
      </c>
      <c r="AA154" s="1">
        <f t="shared" si="218"/>
        <v>15</v>
      </c>
      <c r="AB154" s="1">
        <f t="shared" si="219"/>
        <v>24</v>
      </c>
      <c r="AC154" s="1">
        <f t="shared" si="220"/>
        <v>15</v>
      </c>
      <c r="AD154" s="1">
        <f t="shared" si="221"/>
        <v>24</v>
      </c>
      <c r="AE154" s="1">
        <f t="shared" si="222"/>
        <v>15</v>
      </c>
      <c r="AF154" s="1">
        <f t="shared" si="223"/>
        <v>24</v>
      </c>
      <c r="AG154" s="1">
        <f t="shared" si="224"/>
        <v>15</v>
      </c>
      <c r="AH154" s="1">
        <f t="shared" si="225"/>
        <v>24</v>
      </c>
      <c r="AI154" s="1">
        <f t="shared" si="226"/>
        <v>15</v>
      </c>
      <c r="AJ154" s="1">
        <f t="shared" si="227"/>
        <v>24</v>
      </c>
      <c r="AK154" s="1" t="str">
        <f t="shared" si="228"/>
        <v>3pm-12am</v>
      </c>
      <c r="AL154" s="1" t="str">
        <f t="shared" si="229"/>
        <v>3pm-12am</v>
      </c>
      <c r="AM154" s="1" t="str">
        <f t="shared" si="230"/>
        <v>3pm-12am</v>
      </c>
      <c r="AN154" s="1" t="str">
        <f t="shared" si="231"/>
        <v>3pm-12am</v>
      </c>
      <c r="AO154" s="1" t="str">
        <f t="shared" si="232"/>
        <v>3pm-12am</v>
      </c>
      <c r="AP154" s="1" t="str">
        <f t="shared" si="233"/>
        <v>3pm-12am</v>
      </c>
      <c r="AQ154" s="1" t="str">
        <f t="shared" si="234"/>
        <v>3pm-12am</v>
      </c>
      <c r="AU154" s="1" t="s">
        <v>299</v>
      </c>
      <c r="AV154" s="5" t="s">
        <v>307</v>
      </c>
      <c r="AW154" s="5" t="s">
        <v>307</v>
      </c>
      <c r="AX154" s="6" t="str">
        <f t="shared" si="23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4" s="1" t="str">
        <f t="shared" si="236"/>
        <v/>
      </c>
      <c r="AZ154" s="1" t="str">
        <f t="shared" si="237"/>
        <v/>
      </c>
      <c r="BA154" s="1" t="str">
        <f t="shared" si="238"/>
        <v>&lt;img src=@img/hard.png@&gt;</v>
      </c>
      <c r="BB154" s="1" t="str">
        <f t="shared" si="239"/>
        <v>&lt;img src=@img/drinkicon.png@&gt;</v>
      </c>
      <c r="BC154" s="1" t="str">
        <f t="shared" si="240"/>
        <v>&lt;img src=@img/foodicon.png@&gt;</v>
      </c>
      <c r="BD154" s="1" t="str">
        <f t="shared" si="241"/>
        <v>&lt;img src=@img/hard.png@&gt;&lt;img src=@img/drinkicon.png@&gt;&lt;img src=@img/foodicon.png@&gt;</v>
      </c>
      <c r="BE154" s="1" t="str">
        <f t="shared" si="242"/>
        <v>drink food hard med old</v>
      </c>
      <c r="BF154" s="1" t="str">
        <f t="shared" si="243"/>
        <v>Old Town</v>
      </c>
      <c r="BG154" s="1">
        <v>40.588557999999999</v>
      </c>
      <c r="BH154" s="3">
        <v>-105.07453700000001</v>
      </c>
      <c r="BI154" s="1" t="str">
        <f t="shared" si="244"/>
        <v>[40.588558,-105.074537],</v>
      </c>
      <c r="BK154" s="1" t="str">
        <f>IF(BJ154&gt;0,"&lt;img src=@img/kidicon.png@&gt;","")</f>
        <v/>
      </c>
    </row>
    <row r="155" spans="2:64" ht="21" customHeight="1" x14ac:dyDescent="0.25">
      <c r="B155" s="1" t="s">
        <v>674</v>
      </c>
      <c r="C155" s="1" t="s">
        <v>428</v>
      </c>
      <c r="E155" s="1" t="s">
        <v>54</v>
      </c>
      <c r="G155" s="1" t="s">
        <v>702</v>
      </c>
      <c r="W155" s="1" t="str">
        <f t="shared" si="214"/>
        <v/>
      </c>
      <c r="X155" s="1" t="str">
        <f t="shared" si="215"/>
        <v/>
      </c>
      <c r="Y155" s="1" t="str">
        <f t="shared" si="216"/>
        <v/>
      </c>
      <c r="Z155" s="1" t="str">
        <f t="shared" si="217"/>
        <v/>
      </c>
      <c r="AA155" s="1" t="str">
        <f t="shared" si="218"/>
        <v/>
      </c>
      <c r="AB155" s="1" t="str">
        <f t="shared" si="219"/>
        <v/>
      </c>
      <c r="AC155" s="1" t="str">
        <f t="shared" si="220"/>
        <v/>
      </c>
      <c r="AD155" s="1" t="str">
        <f t="shared" si="221"/>
        <v/>
      </c>
      <c r="AE155" s="1" t="str">
        <f t="shared" si="222"/>
        <v/>
      </c>
      <c r="AF155" s="1" t="str">
        <f t="shared" si="223"/>
        <v/>
      </c>
      <c r="AG155" s="1" t="str">
        <f t="shared" si="224"/>
        <v/>
      </c>
      <c r="AH155" s="1" t="str">
        <f t="shared" si="225"/>
        <v/>
      </c>
      <c r="AI155" s="1" t="str">
        <f t="shared" si="226"/>
        <v/>
      </c>
      <c r="AJ155" s="1" t="str">
        <f t="shared" si="227"/>
        <v/>
      </c>
      <c r="AK155" s="1" t="str">
        <f t="shared" si="228"/>
        <v/>
      </c>
      <c r="AL155" s="1" t="str">
        <f t="shared" si="229"/>
        <v/>
      </c>
      <c r="AM155" s="1" t="str">
        <f t="shared" si="230"/>
        <v/>
      </c>
      <c r="AN155" s="1" t="str">
        <f t="shared" si="231"/>
        <v/>
      </c>
      <c r="AO155" s="1" t="str">
        <f t="shared" si="232"/>
        <v/>
      </c>
      <c r="AP155" s="1" t="str">
        <f t="shared" si="233"/>
        <v/>
      </c>
      <c r="AQ155" s="1" t="str">
        <f t="shared" si="234"/>
        <v/>
      </c>
      <c r="AS155" s="1" t="s">
        <v>296</v>
      </c>
      <c r="AU155" s="1" t="s">
        <v>28</v>
      </c>
      <c r="AV155" s="5" t="s">
        <v>308</v>
      </c>
      <c r="AW155" s="5" t="s">
        <v>308</v>
      </c>
      <c r="AX155" s="6" t="str">
        <f t="shared" si="23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5" s="1" t="str">
        <f t="shared" si="236"/>
        <v>&lt;img src=@img/outdoor.png@&gt;</v>
      </c>
      <c r="AZ155" s="1" t="str">
        <f t="shared" si="237"/>
        <v/>
      </c>
      <c r="BA155" s="1" t="str">
        <f t="shared" si="238"/>
        <v>&lt;img src=@img/medium.png@&gt;</v>
      </c>
      <c r="BB155" s="1" t="str">
        <f t="shared" si="239"/>
        <v/>
      </c>
      <c r="BC155" s="1" t="str">
        <f t="shared" si="240"/>
        <v/>
      </c>
      <c r="BD155" s="1" t="str">
        <f t="shared" si="241"/>
        <v>&lt;img src=@img/outdoor.png@&gt;&lt;img src=@img/medium.png@&gt;</v>
      </c>
      <c r="BE155" s="1" t="str">
        <f t="shared" si="242"/>
        <v>outdoor medium low nfoco</v>
      </c>
      <c r="BF155" s="1" t="str">
        <f t="shared" si="243"/>
        <v>North Foco</v>
      </c>
      <c r="BG155" s="1">
        <v>40.627009999999999</v>
      </c>
      <c r="BH155" s="1">
        <v>-105.13785</v>
      </c>
      <c r="BI155" s="1" t="str">
        <f t="shared" si="244"/>
        <v>[40.62701,-105.13785],</v>
      </c>
    </row>
    <row r="156" spans="2:64" ht="21" customHeight="1" x14ac:dyDescent="0.25">
      <c r="B156" s="1" t="s">
        <v>112</v>
      </c>
      <c r="C156" s="1" t="s">
        <v>427</v>
      </c>
      <c r="D156" s="1" t="s">
        <v>113</v>
      </c>
      <c r="E156" s="1" t="s">
        <v>432</v>
      </c>
      <c r="G156" s="3" t="s">
        <v>114</v>
      </c>
      <c r="J156" s="1">
        <v>1700</v>
      </c>
      <c r="K156" s="1">
        <v>1800</v>
      </c>
      <c r="L156" s="1">
        <v>1700</v>
      </c>
      <c r="M156" s="1">
        <v>1800</v>
      </c>
      <c r="N156" s="1">
        <v>1700</v>
      </c>
      <c r="O156" s="1">
        <v>1800</v>
      </c>
      <c r="P156" s="1">
        <v>1700</v>
      </c>
      <c r="Q156" s="1">
        <v>1800</v>
      </c>
      <c r="R156" s="1">
        <v>1700</v>
      </c>
      <c r="S156" s="1">
        <v>1800</v>
      </c>
      <c r="W156" s="1" t="str">
        <f t="shared" si="214"/>
        <v/>
      </c>
      <c r="X156" s="1" t="str">
        <f t="shared" si="215"/>
        <v/>
      </c>
      <c r="Y156" s="1">
        <f t="shared" si="216"/>
        <v>17</v>
      </c>
      <c r="Z156" s="1">
        <f t="shared" si="217"/>
        <v>18</v>
      </c>
      <c r="AA156" s="1">
        <f t="shared" si="218"/>
        <v>17</v>
      </c>
      <c r="AB156" s="1">
        <f t="shared" si="219"/>
        <v>18</v>
      </c>
      <c r="AC156" s="1">
        <f t="shared" si="220"/>
        <v>17</v>
      </c>
      <c r="AD156" s="1">
        <f t="shared" si="221"/>
        <v>18</v>
      </c>
      <c r="AE156" s="1">
        <f t="shared" si="222"/>
        <v>17</v>
      </c>
      <c r="AF156" s="1">
        <f t="shared" si="223"/>
        <v>18</v>
      </c>
      <c r="AG156" s="1">
        <f t="shared" si="224"/>
        <v>17</v>
      </c>
      <c r="AH156" s="1">
        <f t="shared" si="225"/>
        <v>18</v>
      </c>
      <c r="AI156" s="1" t="str">
        <f t="shared" si="226"/>
        <v/>
      </c>
      <c r="AJ156" s="1" t="str">
        <f t="shared" si="227"/>
        <v/>
      </c>
      <c r="AK156" s="1" t="str">
        <f t="shared" si="228"/>
        <v/>
      </c>
      <c r="AL156" s="1" t="str">
        <f t="shared" si="229"/>
        <v>5pm-6pm</v>
      </c>
      <c r="AM156" s="1" t="str">
        <f t="shared" si="230"/>
        <v>5pm-6pm</v>
      </c>
      <c r="AN156" s="1" t="str">
        <f t="shared" si="231"/>
        <v>5pm-6pm</v>
      </c>
      <c r="AO156" s="1" t="str">
        <f t="shared" si="232"/>
        <v>5pm-6pm</v>
      </c>
      <c r="AP156" s="1" t="str">
        <f t="shared" si="233"/>
        <v>5pm-6pm</v>
      </c>
      <c r="AQ156" s="1" t="str">
        <f t="shared" si="234"/>
        <v/>
      </c>
      <c r="AR156" s="4" t="s">
        <v>326</v>
      </c>
      <c r="AU156" s="1" t="s">
        <v>28</v>
      </c>
      <c r="AV156" s="5" t="s">
        <v>308</v>
      </c>
      <c r="AW156" s="5" t="s">
        <v>308</v>
      </c>
      <c r="AX156" s="6" t="str">
        <f t="shared" si="23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6" s="1" t="str">
        <f t="shared" si="236"/>
        <v/>
      </c>
      <c r="AZ156" s="1" t="str">
        <f t="shared" si="237"/>
        <v/>
      </c>
      <c r="BA156" s="1" t="str">
        <f t="shared" si="238"/>
        <v>&lt;img src=@img/medium.png@&gt;</v>
      </c>
      <c r="BB156" s="1" t="str">
        <f t="shared" si="239"/>
        <v/>
      </c>
      <c r="BC156" s="1" t="str">
        <f t="shared" si="240"/>
        <v/>
      </c>
      <c r="BD156" s="1" t="str">
        <f t="shared" si="241"/>
        <v>&lt;img src=@img/medium.png@&gt;</v>
      </c>
      <c r="BE156" s="1" t="str">
        <f t="shared" si="242"/>
        <v>medium med old</v>
      </c>
      <c r="BF156" s="1" t="str">
        <f t="shared" si="243"/>
        <v>Old Town</v>
      </c>
      <c r="BG156" s="1">
        <v>40.585957000000001</v>
      </c>
      <c r="BH156" s="1">
        <v>-105.07832999999999</v>
      </c>
      <c r="BI156" s="1" t="str">
        <f t="shared" si="244"/>
        <v>[40.585957,-105.07833],</v>
      </c>
      <c r="BK156" s="1" t="str">
        <f>IF(BJ156&gt;0,"&lt;img src=@img/kidicon.png@&gt;","")</f>
        <v/>
      </c>
    </row>
    <row r="157" spans="2:64" ht="21" customHeight="1" x14ac:dyDescent="0.25">
      <c r="B157" s="1" t="s">
        <v>546</v>
      </c>
      <c r="C157" s="1" t="s">
        <v>427</v>
      </c>
      <c r="D157" s="1" t="s">
        <v>382</v>
      </c>
      <c r="E157" s="1" t="s">
        <v>432</v>
      </c>
      <c r="G157" s="3" t="s">
        <v>547</v>
      </c>
      <c r="H157" s="1">
        <v>1130</v>
      </c>
      <c r="I157" s="1">
        <v>1800</v>
      </c>
      <c r="J157" s="1">
        <v>1130</v>
      </c>
      <c r="K157" s="1">
        <v>1800</v>
      </c>
      <c r="L157" s="1">
        <v>1130</v>
      </c>
      <c r="M157" s="1">
        <v>1800</v>
      </c>
      <c r="N157" s="1">
        <v>1130</v>
      </c>
      <c r="O157" s="1">
        <v>1800</v>
      </c>
      <c r="P157" s="1">
        <v>1130</v>
      </c>
      <c r="Q157" s="1">
        <v>1800</v>
      </c>
      <c r="V157" s="1" t="s">
        <v>549</v>
      </c>
      <c r="W157" s="1">
        <f t="shared" si="214"/>
        <v>11.3</v>
      </c>
      <c r="X157" s="1">
        <f t="shared" si="215"/>
        <v>18</v>
      </c>
      <c r="Y157" s="1">
        <f t="shared" si="216"/>
        <v>11.3</v>
      </c>
      <c r="Z157" s="1">
        <f t="shared" si="217"/>
        <v>18</v>
      </c>
      <c r="AA157" s="1">
        <f t="shared" si="218"/>
        <v>11.3</v>
      </c>
      <c r="AB157" s="1">
        <f t="shared" si="219"/>
        <v>18</v>
      </c>
      <c r="AC157" s="1">
        <f t="shared" si="220"/>
        <v>11.3</v>
      </c>
      <c r="AD157" s="1">
        <f t="shared" si="221"/>
        <v>18</v>
      </c>
      <c r="AE157" s="1">
        <f t="shared" si="222"/>
        <v>11.3</v>
      </c>
      <c r="AF157" s="1">
        <f t="shared" si="223"/>
        <v>18</v>
      </c>
      <c r="AG157" s="1" t="str">
        <f t="shared" si="224"/>
        <v/>
      </c>
      <c r="AH157" s="1" t="str">
        <f t="shared" si="225"/>
        <v/>
      </c>
      <c r="AI157" s="1" t="str">
        <f t="shared" si="226"/>
        <v/>
      </c>
      <c r="AJ157" s="1" t="str">
        <f t="shared" si="227"/>
        <v/>
      </c>
      <c r="AK157" s="1" t="str">
        <f t="shared" si="228"/>
        <v>11.3am-6pm</v>
      </c>
      <c r="AL157" s="1" t="str">
        <f t="shared" si="229"/>
        <v>11.3am-6pm</v>
      </c>
      <c r="AM157" s="1" t="str">
        <f t="shared" si="230"/>
        <v>11.3am-6pm</v>
      </c>
      <c r="AN157" s="1" t="str">
        <f t="shared" si="231"/>
        <v>11.3am-6pm</v>
      </c>
      <c r="AO157" s="1" t="str">
        <f t="shared" si="232"/>
        <v>11.3am-6pm</v>
      </c>
      <c r="AP157" s="1" t="str">
        <f t="shared" si="233"/>
        <v/>
      </c>
      <c r="AQ157" s="1" t="str">
        <f t="shared" si="234"/>
        <v/>
      </c>
      <c r="AR157" s="4" t="s">
        <v>548</v>
      </c>
      <c r="AS157" s="1" t="s">
        <v>296</v>
      </c>
      <c r="AU157" s="1" t="s">
        <v>28</v>
      </c>
      <c r="AV157" s="5" t="s">
        <v>307</v>
      </c>
      <c r="AW157" s="5" t="s">
        <v>307</v>
      </c>
      <c r="AX157" s="6" t="str">
        <f t="shared" si="23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7" s="1" t="str">
        <f t="shared" si="236"/>
        <v>&lt;img src=@img/outdoor.png@&gt;</v>
      </c>
      <c r="AZ157" s="1" t="str">
        <f t="shared" si="237"/>
        <v/>
      </c>
      <c r="BA157" s="1" t="str">
        <f t="shared" si="238"/>
        <v>&lt;img src=@img/medium.png@&gt;</v>
      </c>
      <c r="BB157" s="1" t="str">
        <f t="shared" si="239"/>
        <v>&lt;img src=@img/drinkicon.png@&gt;</v>
      </c>
      <c r="BC157" s="1" t="str">
        <f t="shared" si="240"/>
        <v>&lt;img src=@img/foodicon.png@&gt;</v>
      </c>
      <c r="BD157" s="1" t="str">
        <f t="shared" si="241"/>
        <v>&lt;img src=@img/outdoor.png@&gt;&lt;img src=@img/medium.png@&gt;&lt;img src=@img/drinkicon.png@&gt;&lt;img src=@img/foodicon.png@&gt;</v>
      </c>
      <c r="BE157" s="1" t="str">
        <f t="shared" si="242"/>
        <v>outdoor drink food medium med old</v>
      </c>
      <c r="BF157" s="1" t="str">
        <f t="shared" si="243"/>
        <v>Old Town</v>
      </c>
      <c r="BG157" s="1">
        <v>40.583799999999997</v>
      </c>
      <c r="BH157" s="1">
        <v>-105.07763</v>
      </c>
      <c r="BI157" s="1" t="str">
        <f t="shared" si="244"/>
        <v>[40.5838,-105.07763],</v>
      </c>
      <c r="BK157" s="1" t="str">
        <f>IF(BJ157&gt;0,"&lt;img src=@img/kidicon.png@&gt;","")</f>
        <v/>
      </c>
    </row>
    <row r="158" spans="2:64" ht="21" customHeight="1" x14ac:dyDescent="0.25">
      <c r="B158" s="1" t="s">
        <v>80</v>
      </c>
      <c r="C158" s="1" t="s">
        <v>427</v>
      </c>
      <c r="D158" s="1" t="s">
        <v>81</v>
      </c>
      <c r="E158" s="1" t="s">
        <v>432</v>
      </c>
      <c r="G158" s="3" t="s">
        <v>82</v>
      </c>
      <c r="W158" s="1" t="str">
        <f t="shared" si="214"/>
        <v/>
      </c>
      <c r="X158" s="1" t="str">
        <f t="shared" si="215"/>
        <v/>
      </c>
      <c r="Y158" s="1" t="str">
        <f t="shared" si="216"/>
        <v/>
      </c>
      <c r="Z158" s="1" t="str">
        <f t="shared" si="217"/>
        <v/>
      </c>
      <c r="AA158" s="1" t="str">
        <f t="shared" si="218"/>
        <v/>
      </c>
      <c r="AB158" s="1" t="str">
        <f t="shared" si="219"/>
        <v/>
      </c>
      <c r="AC158" s="1" t="str">
        <f t="shared" si="220"/>
        <v/>
      </c>
      <c r="AD158" s="1" t="str">
        <f t="shared" si="221"/>
        <v/>
      </c>
      <c r="AE158" s="1" t="str">
        <f t="shared" si="222"/>
        <v/>
      </c>
      <c r="AF158" s="1" t="str">
        <f t="shared" si="223"/>
        <v/>
      </c>
      <c r="AG158" s="1" t="str">
        <f t="shared" si="224"/>
        <v/>
      </c>
      <c r="AH158" s="1" t="str">
        <f t="shared" si="225"/>
        <v/>
      </c>
      <c r="AI158" s="1" t="str">
        <f t="shared" si="226"/>
        <v/>
      </c>
      <c r="AJ158" s="1" t="str">
        <f t="shared" si="227"/>
        <v/>
      </c>
      <c r="AK158" s="1" t="str">
        <f t="shared" si="228"/>
        <v/>
      </c>
      <c r="AL158" s="1" t="str">
        <f t="shared" si="229"/>
        <v/>
      </c>
      <c r="AM158" s="1" t="str">
        <f t="shared" si="230"/>
        <v/>
      </c>
      <c r="AN158" s="1" t="str">
        <f t="shared" si="231"/>
        <v/>
      </c>
      <c r="AO158" s="1" t="str">
        <f t="shared" si="232"/>
        <v/>
      </c>
      <c r="AP158" s="1" t="str">
        <f t="shared" si="233"/>
        <v/>
      </c>
      <c r="AQ158" s="1" t="str">
        <f t="shared" si="234"/>
        <v/>
      </c>
      <c r="AR158" s="4" t="s">
        <v>317</v>
      </c>
      <c r="AS158" s="1" t="s">
        <v>296</v>
      </c>
      <c r="AU158" s="1" t="s">
        <v>299</v>
      </c>
      <c r="AV158" s="5" t="s">
        <v>308</v>
      </c>
      <c r="AW158" s="5" t="s">
        <v>308</v>
      </c>
      <c r="AX158" s="6" t="str">
        <f t="shared" si="23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8" s="1" t="str">
        <f t="shared" si="236"/>
        <v>&lt;img src=@img/outdoor.png@&gt;</v>
      </c>
      <c r="AZ158" s="1" t="str">
        <f t="shared" si="237"/>
        <v/>
      </c>
      <c r="BA158" s="1" t="str">
        <f t="shared" si="238"/>
        <v>&lt;img src=@img/hard.png@&gt;</v>
      </c>
      <c r="BB158" s="1" t="str">
        <f t="shared" si="239"/>
        <v/>
      </c>
      <c r="BC158" s="1" t="str">
        <f t="shared" si="240"/>
        <v/>
      </c>
      <c r="BD158" s="1" t="str">
        <f t="shared" si="241"/>
        <v>&lt;img src=@img/outdoor.png@&gt;&lt;img src=@img/hard.png@&gt;</v>
      </c>
      <c r="BE158" s="1" t="str">
        <f t="shared" si="242"/>
        <v>outdoor hard med old</v>
      </c>
      <c r="BF158" s="1" t="str">
        <f t="shared" si="243"/>
        <v>Old Town</v>
      </c>
      <c r="BG158" s="1">
        <v>40.586450999999997</v>
      </c>
      <c r="BH158" s="1">
        <v>-105.078568</v>
      </c>
      <c r="BI158" s="1" t="str">
        <f t="shared" si="244"/>
        <v>[40.586451,-105.078568],</v>
      </c>
      <c r="BK158" s="1" t="str">
        <f>IF(BJ158&gt;0,"&lt;img src=@img/kidicon.png@&gt;","")</f>
        <v/>
      </c>
    </row>
    <row r="159" spans="2:64" ht="21" customHeight="1" x14ac:dyDescent="0.25">
      <c r="B159" s="1" t="s">
        <v>675</v>
      </c>
      <c r="C159" s="1" t="s">
        <v>428</v>
      </c>
      <c r="E159" s="1" t="s">
        <v>432</v>
      </c>
      <c r="G159" s="1" t="s">
        <v>701</v>
      </c>
      <c r="W159" s="1" t="str">
        <f t="shared" si="214"/>
        <v/>
      </c>
      <c r="X159" s="1" t="str">
        <f t="shared" si="215"/>
        <v/>
      </c>
      <c r="Y159" s="1" t="str">
        <f t="shared" si="216"/>
        <v/>
      </c>
      <c r="Z159" s="1" t="str">
        <f t="shared" si="217"/>
        <v/>
      </c>
      <c r="AA159" s="1" t="str">
        <f t="shared" si="218"/>
        <v/>
      </c>
      <c r="AB159" s="1" t="str">
        <f t="shared" si="219"/>
        <v/>
      </c>
      <c r="AC159" s="1" t="str">
        <f t="shared" si="220"/>
        <v/>
      </c>
      <c r="AD159" s="1" t="str">
        <f t="shared" si="221"/>
        <v/>
      </c>
      <c r="AE159" s="1" t="str">
        <f t="shared" si="222"/>
        <v/>
      </c>
      <c r="AF159" s="1" t="str">
        <f t="shared" si="223"/>
        <v/>
      </c>
      <c r="AG159" s="1" t="str">
        <f t="shared" si="224"/>
        <v/>
      </c>
      <c r="AH159" s="1" t="str">
        <f t="shared" si="225"/>
        <v/>
      </c>
      <c r="AI159" s="1" t="str">
        <f t="shared" si="226"/>
        <v/>
      </c>
      <c r="AJ159" s="1" t="str">
        <f t="shared" si="227"/>
        <v/>
      </c>
      <c r="AK159" s="1" t="str">
        <f t="shared" si="228"/>
        <v/>
      </c>
      <c r="AL159" s="1" t="str">
        <f t="shared" si="229"/>
        <v/>
      </c>
      <c r="AM159" s="1" t="str">
        <f t="shared" si="230"/>
        <v/>
      </c>
      <c r="AN159" s="1" t="str">
        <f t="shared" si="231"/>
        <v/>
      </c>
      <c r="AO159" s="1" t="str">
        <f t="shared" si="232"/>
        <v/>
      </c>
      <c r="AP159" s="1" t="str">
        <f t="shared" si="233"/>
        <v/>
      </c>
      <c r="AQ159" s="1" t="str">
        <f t="shared" si="234"/>
        <v/>
      </c>
      <c r="AU159" s="1" t="s">
        <v>300</v>
      </c>
      <c r="AV159" s="5" t="s">
        <v>308</v>
      </c>
      <c r="AW159" s="5" t="s">
        <v>308</v>
      </c>
      <c r="AX159" s="6" t="str">
        <f t="shared" si="23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9" s="1" t="str">
        <f t="shared" si="236"/>
        <v/>
      </c>
      <c r="AZ159" s="1" t="str">
        <f t="shared" si="237"/>
        <v/>
      </c>
      <c r="BA159" s="1" t="str">
        <f t="shared" si="238"/>
        <v>&lt;img src=@img/easy.png@&gt;</v>
      </c>
      <c r="BB159" s="1" t="str">
        <f t="shared" si="239"/>
        <v/>
      </c>
      <c r="BC159" s="1" t="str">
        <f t="shared" si="240"/>
        <v/>
      </c>
      <c r="BD159" s="1" t="str">
        <f t="shared" si="241"/>
        <v>&lt;img src=@img/easy.png@&gt;</v>
      </c>
      <c r="BE159" s="1" t="str">
        <f t="shared" si="242"/>
        <v>easy med nfoco</v>
      </c>
      <c r="BF159" s="1" t="str">
        <f t="shared" si="243"/>
        <v>North Foco</v>
      </c>
      <c r="BG159" s="1">
        <v>40.660179999999997</v>
      </c>
      <c r="BH159" s="1">
        <v>-105.16171900000001</v>
      </c>
      <c r="BI159" s="1" t="str">
        <f t="shared" si="244"/>
        <v>[40.66018,-105.161719],</v>
      </c>
    </row>
    <row r="160" spans="2:64" ht="21" customHeight="1" x14ac:dyDescent="0.25">
      <c r="B160" s="1" t="s">
        <v>453</v>
      </c>
      <c r="C160" s="1" t="s">
        <v>429</v>
      </c>
      <c r="E160" s="1" t="s">
        <v>432</v>
      </c>
      <c r="G160" s="12" t="s">
        <v>475</v>
      </c>
      <c r="W160" s="1" t="str">
        <f t="shared" si="214"/>
        <v/>
      </c>
      <c r="X160" s="1" t="str">
        <f t="shared" si="215"/>
        <v/>
      </c>
      <c r="Y160" s="1" t="str">
        <f t="shared" si="216"/>
        <v/>
      </c>
      <c r="Z160" s="1" t="str">
        <f t="shared" si="217"/>
        <v/>
      </c>
      <c r="AA160" s="1" t="str">
        <f t="shared" si="218"/>
        <v/>
      </c>
      <c r="AB160" s="1" t="str">
        <f t="shared" si="219"/>
        <v/>
      </c>
      <c r="AC160" s="1" t="str">
        <f t="shared" si="220"/>
        <v/>
      </c>
      <c r="AD160" s="1" t="str">
        <f t="shared" si="221"/>
        <v/>
      </c>
      <c r="AE160" s="1" t="str">
        <f t="shared" si="222"/>
        <v/>
      </c>
      <c r="AF160" s="1" t="str">
        <f t="shared" si="223"/>
        <v/>
      </c>
      <c r="AG160" s="1" t="str">
        <f t="shared" si="224"/>
        <v/>
      </c>
      <c r="AH160" s="1" t="str">
        <f t="shared" si="225"/>
        <v/>
      </c>
      <c r="AI160" s="1" t="str">
        <f t="shared" si="226"/>
        <v/>
      </c>
      <c r="AJ160" s="1" t="str">
        <f t="shared" si="227"/>
        <v/>
      </c>
      <c r="AK160" s="1" t="str">
        <f t="shared" si="228"/>
        <v/>
      </c>
      <c r="AL160" s="1" t="str">
        <f t="shared" si="229"/>
        <v/>
      </c>
      <c r="AM160" s="1" t="str">
        <f t="shared" si="230"/>
        <v/>
      </c>
      <c r="AN160" s="1" t="str">
        <f t="shared" si="231"/>
        <v/>
      </c>
      <c r="AO160" s="1" t="str">
        <f t="shared" si="232"/>
        <v/>
      </c>
      <c r="AP160" s="1" t="str">
        <f t="shared" si="233"/>
        <v/>
      </c>
      <c r="AQ160" s="1" t="str">
        <f t="shared" si="234"/>
        <v/>
      </c>
      <c r="AU160" s="1" t="s">
        <v>300</v>
      </c>
      <c r="AV160" s="1" t="b">
        <v>0</v>
      </c>
      <c r="AW160" s="1" t="b">
        <v>0</v>
      </c>
      <c r="AX160" s="6" t="str">
        <f t="shared" si="23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0" s="1" t="str">
        <f t="shared" si="236"/>
        <v/>
      </c>
      <c r="AZ160" s="1" t="str">
        <f t="shared" si="237"/>
        <v/>
      </c>
      <c r="BA160" s="1" t="str">
        <f t="shared" si="238"/>
        <v>&lt;img src=@img/easy.png@&gt;</v>
      </c>
      <c r="BB160" s="1" t="str">
        <f t="shared" si="239"/>
        <v/>
      </c>
      <c r="BC160" s="1" t="str">
        <f t="shared" si="240"/>
        <v/>
      </c>
      <c r="BD160" s="1" t="str">
        <f t="shared" si="241"/>
        <v>&lt;img src=@img/easy.png@&gt;&lt;img src=@img/kidicon.png@&gt;</v>
      </c>
      <c r="BE160" s="1" t="str">
        <f t="shared" si="242"/>
        <v>easy med sfoco kid</v>
      </c>
      <c r="BF160" s="1" t="str">
        <f t="shared" si="243"/>
        <v>South Foco</v>
      </c>
      <c r="BG160" s="1">
        <v>40.521909999999998</v>
      </c>
      <c r="BH160" s="1">
        <v>-105.042134</v>
      </c>
      <c r="BI160" s="1" t="str">
        <f t="shared" si="244"/>
        <v>[40.52191,-105.042134],</v>
      </c>
      <c r="BJ160" s="1" t="b">
        <v>1</v>
      </c>
      <c r="BK160" s="1" t="str">
        <f>IF(BJ160&gt;0,"&lt;img src=@img/kidicon.png@&gt;","")</f>
        <v>&lt;img src=@img/kidicon.png@&gt;</v>
      </c>
      <c r="BL160" s="1" t="s">
        <v>476</v>
      </c>
    </row>
    <row r="161" spans="2:64" ht="21" customHeight="1" x14ac:dyDescent="0.25">
      <c r="B161" s="1" t="s">
        <v>100</v>
      </c>
      <c r="C161" s="1" t="s">
        <v>309</v>
      </c>
      <c r="D161" s="1" t="s">
        <v>101</v>
      </c>
      <c r="E161" s="1" t="s">
        <v>54</v>
      </c>
      <c r="G161" s="3" t="s">
        <v>102</v>
      </c>
      <c r="W161" s="1" t="str">
        <f t="shared" si="214"/>
        <v/>
      </c>
      <c r="X161" s="1" t="str">
        <f t="shared" si="215"/>
        <v/>
      </c>
      <c r="Y161" s="1" t="str">
        <f t="shared" si="216"/>
        <v/>
      </c>
      <c r="Z161" s="1" t="str">
        <f t="shared" si="217"/>
        <v/>
      </c>
      <c r="AA161" s="1" t="str">
        <f t="shared" si="218"/>
        <v/>
      </c>
      <c r="AB161" s="1" t="str">
        <f t="shared" si="219"/>
        <v/>
      </c>
      <c r="AC161" s="1" t="str">
        <f t="shared" si="220"/>
        <v/>
      </c>
      <c r="AD161" s="1" t="str">
        <f t="shared" si="221"/>
        <v/>
      </c>
      <c r="AE161" s="1" t="str">
        <f t="shared" si="222"/>
        <v/>
      </c>
      <c r="AF161" s="1" t="str">
        <f t="shared" si="223"/>
        <v/>
      </c>
      <c r="AG161" s="1" t="str">
        <f t="shared" si="224"/>
        <v/>
      </c>
      <c r="AH161" s="1" t="str">
        <f t="shared" si="225"/>
        <v/>
      </c>
      <c r="AI161" s="1" t="str">
        <f t="shared" si="226"/>
        <v/>
      </c>
      <c r="AJ161" s="1" t="str">
        <f t="shared" si="227"/>
        <v/>
      </c>
      <c r="AK161" s="1" t="str">
        <f t="shared" si="228"/>
        <v/>
      </c>
      <c r="AL161" s="1" t="str">
        <f t="shared" si="229"/>
        <v/>
      </c>
      <c r="AM161" s="1" t="str">
        <f t="shared" si="230"/>
        <v/>
      </c>
      <c r="AN161" s="1" t="str">
        <f t="shared" si="231"/>
        <v/>
      </c>
      <c r="AO161" s="1" t="str">
        <f t="shared" si="232"/>
        <v/>
      </c>
      <c r="AP161" s="1" t="str">
        <f t="shared" si="233"/>
        <v/>
      </c>
      <c r="AQ161" s="1" t="str">
        <f t="shared" si="234"/>
        <v/>
      </c>
      <c r="AR161" s="4" t="s">
        <v>321</v>
      </c>
      <c r="AU161" s="1" t="s">
        <v>300</v>
      </c>
      <c r="AV161" s="5" t="s">
        <v>308</v>
      </c>
      <c r="AW161" s="5" t="s">
        <v>308</v>
      </c>
      <c r="AX161" s="6" t="str">
        <f t="shared" si="23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1" s="1" t="str">
        <f t="shared" si="236"/>
        <v/>
      </c>
      <c r="AZ161" s="1" t="str">
        <f t="shared" si="237"/>
        <v/>
      </c>
      <c r="BA161" s="1" t="str">
        <f t="shared" si="238"/>
        <v>&lt;img src=@img/easy.png@&gt;</v>
      </c>
      <c r="BB161" s="1" t="str">
        <f t="shared" si="239"/>
        <v/>
      </c>
      <c r="BC161" s="1" t="str">
        <f t="shared" si="240"/>
        <v/>
      </c>
      <c r="BD161" s="1" t="str">
        <f t="shared" si="241"/>
        <v>&lt;img src=@img/easy.png@&gt;</v>
      </c>
      <c r="BE161" s="1" t="str">
        <f t="shared" si="242"/>
        <v>easy low campus</v>
      </c>
      <c r="BF161" s="1" t="str">
        <f t="shared" si="243"/>
        <v>Near Campus</v>
      </c>
      <c r="BG161" s="1">
        <v>40.577893000000003</v>
      </c>
      <c r="BH161" s="1">
        <v>-105.07640600000001</v>
      </c>
      <c r="BI161" s="1" t="str">
        <f t="shared" si="244"/>
        <v>[40.577893,-105.076406],</v>
      </c>
      <c r="BK161" s="1" t="str">
        <f>IF(BJ161&gt;0,"&lt;img src=@img/kidicon.png@&gt;","")</f>
        <v/>
      </c>
    </row>
    <row r="162" spans="2:64" ht="21" customHeight="1" x14ac:dyDescent="0.25">
      <c r="B162" s="1" t="s">
        <v>634</v>
      </c>
      <c r="C162" s="1" t="s">
        <v>430</v>
      </c>
      <c r="G162" s="9" t="s">
        <v>635</v>
      </c>
      <c r="W162" s="1" t="str">
        <f t="shared" si="214"/>
        <v/>
      </c>
      <c r="X162" s="1" t="str">
        <f t="shared" si="215"/>
        <v/>
      </c>
      <c r="Y162" s="1" t="str">
        <f t="shared" si="216"/>
        <v/>
      </c>
      <c r="Z162" s="1" t="str">
        <f t="shared" si="217"/>
        <v/>
      </c>
      <c r="AA162" s="1" t="str">
        <f t="shared" si="218"/>
        <v/>
      </c>
      <c r="AB162" s="1" t="str">
        <f t="shared" si="219"/>
        <v/>
      </c>
      <c r="AC162" s="1" t="str">
        <f t="shared" si="220"/>
        <v/>
      </c>
      <c r="AD162" s="1" t="str">
        <f t="shared" si="221"/>
        <v/>
      </c>
      <c r="AE162" s="1" t="str">
        <f t="shared" si="222"/>
        <v/>
      </c>
      <c r="AF162" s="1" t="str">
        <f t="shared" si="223"/>
        <v/>
      </c>
      <c r="AG162" s="1" t="str">
        <f t="shared" si="224"/>
        <v/>
      </c>
      <c r="AH162" s="1" t="str">
        <f t="shared" si="225"/>
        <v/>
      </c>
      <c r="AI162" s="1" t="str">
        <f t="shared" si="226"/>
        <v/>
      </c>
      <c r="AJ162" s="1" t="str">
        <f t="shared" si="227"/>
        <v/>
      </c>
      <c r="AK162" s="1" t="str">
        <f t="shared" si="228"/>
        <v/>
      </c>
      <c r="AL162" s="1" t="str">
        <f t="shared" si="229"/>
        <v/>
      </c>
      <c r="AM162" s="1" t="str">
        <f t="shared" si="230"/>
        <v/>
      </c>
      <c r="AN162" s="1" t="str">
        <f t="shared" si="231"/>
        <v/>
      </c>
      <c r="AO162" s="1" t="str">
        <f t="shared" si="232"/>
        <v/>
      </c>
      <c r="AP162" s="1" t="str">
        <f t="shared" si="233"/>
        <v/>
      </c>
      <c r="AQ162" s="1" t="str">
        <f t="shared" si="234"/>
        <v/>
      </c>
      <c r="AU162" s="1" t="s">
        <v>300</v>
      </c>
      <c r="AV162" s="1" t="b">
        <v>0</v>
      </c>
      <c r="AW162" s="1" t="b">
        <v>0</v>
      </c>
      <c r="AX162" s="6" t="str">
        <f t="shared" si="23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2" s="1" t="str">
        <f t="shared" si="236"/>
        <v/>
      </c>
      <c r="AZ162" s="1" t="str">
        <f t="shared" si="237"/>
        <v/>
      </c>
      <c r="BA162" s="1" t="str">
        <f t="shared" si="238"/>
        <v>&lt;img src=@img/easy.png@&gt;</v>
      </c>
      <c r="BB162" s="1" t="str">
        <f t="shared" si="239"/>
        <v/>
      </c>
      <c r="BC162" s="1" t="str">
        <f t="shared" si="240"/>
        <v/>
      </c>
      <c r="BD162" s="1" t="str">
        <f t="shared" si="241"/>
        <v>&lt;img src=@img/easy.png@&gt;</v>
      </c>
      <c r="BE162" s="1" t="str">
        <f t="shared" si="242"/>
        <v>easy  cwest</v>
      </c>
      <c r="BF162" s="1" t="str">
        <f t="shared" si="243"/>
        <v>Campus West</v>
      </c>
      <c r="BG162" s="1">
        <v>40.579059999999998</v>
      </c>
      <c r="BH162" s="1">
        <v>-105.07656</v>
      </c>
      <c r="BI162" s="1" t="str">
        <f t="shared" si="244"/>
        <v>[40.57906,-105.07656],</v>
      </c>
    </row>
    <row r="163" spans="2:64" ht="21" customHeight="1" x14ac:dyDescent="0.25">
      <c r="B163" s="1" t="s">
        <v>83</v>
      </c>
      <c r="C163" s="1" t="s">
        <v>427</v>
      </c>
      <c r="D163" s="1" t="s">
        <v>84</v>
      </c>
      <c r="E163" s="1" t="s">
        <v>35</v>
      </c>
      <c r="G163" s="3" t="s">
        <v>85</v>
      </c>
      <c r="W163" s="1" t="str">
        <f t="shared" si="214"/>
        <v/>
      </c>
      <c r="X163" s="1" t="str">
        <f t="shared" si="215"/>
        <v/>
      </c>
      <c r="Y163" s="1" t="str">
        <f t="shared" si="216"/>
        <v/>
      </c>
      <c r="Z163" s="1" t="str">
        <f t="shared" si="217"/>
        <v/>
      </c>
      <c r="AA163" s="1" t="str">
        <f t="shared" si="218"/>
        <v/>
      </c>
      <c r="AB163" s="1" t="str">
        <f t="shared" si="219"/>
        <v/>
      </c>
      <c r="AC163" s="1" t="str">
        <f t="shared" si="220"/>
        <v/>
      </c>
      <c r="AD163" s="1" t="str">
        <f t="shared" si="221"/>
        <v/>
      </c>
      <c r="AE163" s="1" t="str">
        <f t="shared" si="222"/>
        <v/>
      </c>
      <c r="AF163" s="1" t="str">
        <f t="shared" si="223"/>
        <v/>
      </c>
      <c r="AG163" s="1" t="str">
        <f t="shared" si="224"/>
        <v/>
      </c>
      <c r="AH163" s="1" t="str">
        <f t="shared" si="225"/>
        <v/>
      </c>
      <c r="AI163" s="1" t="str">
        <f t="shared" si="226"/>
        <v/>
      </c>
      <c r="AJ163" s="1" t="str">
        <f t="shared" si="227"/>
        <v/>
      </c>
      <c r="AK163" s="1" t="str">
        <f t="shared" si="228"/>
        <v/>
      </c>
      <c r="AL163" s="1" t="str">
        <f t="shared" si="229"/>
        <v/>
      </c>
      <c r="AM163" s="1" t="str">
        <f t="shared" si="230"/>
        <v/>
      </c>
      <c r="AN163" s="1" t="str">
        <f t="shared" si="231"/>
        <v/>
      </c>
      <c r="AO163" s="1" t="str">
        <f t="shared" si="232"/>
        <v/>
      </c>
      <c r="AP163" s="1" t="str">
        <f t="shared" si="233"/>
        <v/>
      </c>
      <c r="AQ163" s="1" t="str">
        <f t="shared" si="234"/>
        <v/>
      </c>
      <c r="AR163" s="8" t="s">
        <v>242</v>
      </c>
      <c r="AS163" s="1" t="s">
        <v>296</v>
      </c>
      <c r="AU163" s="1" t="s">
        <v>28</v>
      </c>
      <c r="AV163" s="5" t="s">
        <v>308</v>
      </c>
      <c r="AW163" s="5" t="s">
        <v>308</v>
      </c>
      <c r="AX163" s="6" t="str">
        <f t="shared" si="23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3" s="1" t="str">
        <f t="shared" si="236"/>
        <v>&lt;img src=@img/outdoor.png@&gt;</v>
      </c>
      <c r="AZ163" s="1" t="str">
        <f t="shared" si="237"/>
        <v/>
      </c>
      <c r="BA163" s="1" t="str">
        <f t="shared" si="238"/>
        <v>&lt;img src=@img/medium.png@&gt;</v>
      </c>
      <c r="BB163" s="1" t="str">
        <f t="shared" si="239"/>
        <v/>
      </c>
      <c r="BC163" s="1" t="str">
        <f t="shared" si="240"/>
        <v/>
      </c>
      <c r="BD163" s="1" t="str">
        <f t="shared" si="241"/>
        <v>&lt;img src=@img/outdoor.png@&gt;&lt;img src=@img/medium.png@&gt;</v>
      </c>
      <c r="BE163" s="1" t="str">
        <f t="shared" si="242"/>
        <v>outdoor medium high old</v>
      </c>
      <c r="BF163" s="1" t="str">
        <f t="shared" si="243"/>
        <v>Old Town</v>
      </c>
      <c r="BG163" s="1">
        <v>40.582315000000001</v>
      </c>
      <c r="BH163" s="1">
        <v>-105.079252</v>
      </c>
      <c r="BI163" s="1" t="str">
        <f t="shared" si="244"/>
        <v>[40.582315,-105.079252],</v>
      </c>
      <c r="BK163" s="1" t="str">
        <f>IF(BJ163&gt;0,"&lt;img src=@img/kidicon.png@&gt;","")</f>
        <v/>
      </c>
    </row>
    <row r="164" spans="2:64" ht="21" customHeight="1" x14ac:dyDescent="0.25">
      <c r="B164" s="1" t="s">
        <v>218</v>
      </c>
      <c r="C164" s="1" t="s">
        <v>309</v>
      </c>
      <c r="D164" s="1" t="s">
        <v>90</v>
      </c>
      <c r="E164" s="1" t="s">
        <v>432</v>
      </c>
      <c r="G164" s="1" t="s">
        <v>219</v>
      </c>
      <c r="J164" s="1">
        <v>1500</v>
      </c>
      <c r="K164" s="1">
        <v>1800</v>
      </c>
      <c r="L164" s="1">
        <v>1500</v>
      </c>
      <c r="M164" s="1">
        <v>1800</v>
      </c>
      <c r="N164" s="1">
        <v>1500</v>
      </c>
      <c r="O164" s="1">
        <v>1800</v>
      </c>
      <c r="P164" s="1">
        <v>1500</v>
      </c>
      <c r="Q164" s="1">
        <v>1800</v>
      </c>
      <c r="R164" s="1">
        <v>1500</v>
      </c>
      <c r="S164" s="1">
        <v>1800</v>
      </c>
      <c r="V164" s="1" t="s">
        <v>505</v>
      </c>
      <c r="W164" s="1" t="str">
        <f t="shared" si="214"/>
        <v/>
      </c>
      <c r="X164" s="1" t="str">
        <f t="shared" si="215"/>
        <v/>
      </c>
      <c r="Y164" s="1">
        <f t="shared" si="216"/>
        <v>15</v>
      </c>
      <c r="Z164" s="1">
        <f t="shared" si="217"/>
        <v>18</v>
      </c>
      <c r="AA164" s="1">
        <f t="shared" si="218"/>
        <v>15</v>
      </c>
      <c r="AB164" s="1">
        <f t="shared" si="219"/>
        <v>18</v>
      </c>
      <c r="AC164" s="1">
        <f t="shared" si="220"/>
        <v>15</v>
      </c>
      <c r="AD164" s="1">
        <f t="shared" si="221"/>
        <v>18</v>
      </c>
      <c r="AE164" s="1">
        <f t="shared" si="222"/>
        <v>15</v>
      </c>
      <c r="AF164" s="1">
        <f t="shared" si="223"/>
        <v>18</v>
      </c>
      <c r="AG164" s="1">
        <f t="shared" si="224"/>
        <v>15</v>
      </c>
      <c r="AH164" s="1">
        <f t="shared" si="225"/>
        <v>18</v>
      </c>
      <c r="AI164" s="1" t="str">
        <f t="shared" si="226"/>
        <v/>
      </c>
      <c r="AJ164" s="1" t="str">
        <f t="shared" si="227"/>
        <v/>
      </c>
      <c r="AK164" s="1" t="str">
        <f t="shared" si="228"/>
        <v/>
      </c>
      <c r="AL164" s="1" t="str">
        <f t="shared" si="229"/>
        <v>3pm-6pm</v>
      </c>
      <c r="AM164" s="1" t="str">
        <f t="shared" si="230"/>
        <v>3pm-6pm</v>
      </c>
      <c r="AN164" s="1" t="str">
        <f t="shared" si="231"/>
        <v>3pm-6pm</v>
      </c>
      <c r="AO164" s="1" t="str">
        <f t="shared" si="232"/>
        <v>3pm-6pm</v>
      </c>
      <c r="AP164" s="1" t="str">
        <f t="shared" si="233"/>
        <v>3pm-6pm</v>
      </c>
      <c r="AQ164" s="1" t="str">
        <f t="shared" si="234"/>
        <v/>
      </c>
      <c r="AR164" s="4" t="s">
        <v>356</v>
      </c>
      <c r="AU164" s="1" t="s">
        <v>28</v>
      </c>
      <c r="AV164" s="5" t="s">
        <v>307</v>
      </c>
      <c r="AW164" s="5" t="s">
        <v>307</v>
      </c>
      <c r="AX164" s="6" t="str">
        <f t="shared" si="23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4" s="1" t="str">
        <f t="shared" si="236"/>
        <v/>
      </c>
      <c r="AZ164" s="1" t="str">
        <f t="shared" si="237"/>
        <v/>
      </c>
      <c r="BA164" s="1" t="str">
        <f t="shared" si="238"/>
        <v>&lt;img src=@img/medium.png@&gt;</v>
      </c>
      <c r="BB164" s="1" t="str">
        <f t="shared" si="239"/>
        <v>&lt;img src=@img/drinkicon.png@&gt;</v>
      </c>
      <c r="BC164" s="1" t="str">
        <f t="shared" si="240"/>
        <v>&lt;img src=@img/foodicon.png@&gt;</v>
      </c>
      <c r="BD164" s="1" t="str">
        <f t="shared" si="241"/>
        <v>&lt;img src=@img/medium.png@&gt;&lt;img src=@img/drinkicon.png@&gt;&lt;img src=@img/foodicon.png@&gt;</v>
      </c>
      <c r="BE164" s="1" t="str">
        <f t="shared" si="242"/>
        <v>drink food medium med campus</v>
      </c>
      <c r="BF164" s="1" t="str">
        <f t="shared" si="243"/>
        <v>Near Campus</v>
      </c>
      <c r="BG164" s="1">
        <v>40.578552000000002</v>
      </c>
      <c r="BH164" s="1">
        <v>-105.076792</v>
      </c>
      <c r="BI164" s="1" t="str">
        <f t="shared" si="244"/>
        <v>[40.578552,-105.076792],</v>
      </c>
      <c r="BK164" s="1" t="str">
        <f>IF(BJ164&gt;0,"&lt;img src=@img/kidicon.png@&gt;","")</f>
        <v/>
      </c>
    </row>
    <row r="165" spans="2:64" ht="21" customHeight="1" x14ac:dyDescent="0.25">
      <c r="B165" s="1" t="s">
        <v>636</v>
      </c>
      <c r="C165" s="1" t="s">
        <v>310</v>
      </c>
      <c r="G165" s="9" t="s">
        <v>637</v>
      </c>
      <c r="L165" s="1">
        <v>1600</v>
      </c>
      <c r="M165" s="1">
        <v>1800</v>
      </c>
      <c r="N165" s="1">
        <v>1600</v>
      </c>
      <c r="O165" s="1">
        <v>1800</v>
      </c>
      <c r="P165" s="1">
        <v>1600</v>
      </c>
      <c r="Q165" s="1">
        <v>1800</v>
      </c>
      <c r="R165" s="1">
        <v>1600</v>
      </c>
      <c r="S165" s="1">
        <v>1800</v>
      </c>
      <c r="W165" s="1" t="str">
        <f t="shared" si="214"/>
        <v/>
      </c>
      <c r="X165" s="1" t="str">
        <f t="shared" si="215"/>
        <v/>
      </c>
      <c r="Y165" s="1" t="str">
        <f t="shared" si="216"/>
        <v/>
      </c>
      <c r="Z165" s="1" t="str">
        <f t="shared" si="217"/>
        <v/>
      </c>
      <c r="AA165" s="1">
        <f t="shared" si="218"/>
        <v>16</v>
      </c>
      <c r="AB165" s="1">
        <f t="shared" si="219"/>
        <v>18</v>
      </c>
      <c r="AC165" s="1">
        <f t="shared" si="220"/>
        <v>16</v>
      </c>
      <c r="AD165" s="1">
        <f t="shared" si="221"/>
        <v>18</v>
      </c>
      <c r="AE165" s="1">
        <f t="shared" si="222"/>
        <v>16</v>
      </c>
      <c r="AF165" s="1">
        <f t="shared" si="223"/>
        <v>18</v>
      </c>
      <c r="AG165" s="1">
        <f t="shared" si="224"/>
        <v>16</v>
      </c>
      <c r="AH165" s="1">
        <f t="shared" si="225"/>
        <v>18</v>
      </c>
      <c r="AI165" s="1" t="str">
        <f t="shared" si="226"/>
        <v/>
      </c>
      <c r="AJ165" s="1" t="str">
        <f t="shared" si="227"/>
        <v/>
      </c>
      <c r="AK165" s="1" t="str">
        <f t="shared" si="228"/>
        <v/>
      </c>
      <c r="AL165" s="1" t="str">
        <f t="shared" si="229"/>
        <v/>
      </c>
      <c r="AM165" s="1" t="str">
        <f t="shared" si="230"/>
        <v>4pm-6pm</v>
      </c>
      <c r="AN165" s="1" t="str">
        <f t="shared" si="231"/>
        <v>4pm-6pm</v>
      </c>
      <c r="AO165" s="1" t="str">
        <f t="shared" si="232"/>
        <v>4pm-6pm</v>
      </c>
      <c r="AP165" s="1" t="str">
        <f t="shared" si="233"/>
        <v>4pm-6pm</v>
      </c>
      <c r="AQ165" s="1" t="str">
        <f t="shared" si="234"/>
        <v/>
      </c>
      <c r="AR165" s="15" t="s">
        <v>638</v>
      </c>
      <c r="AU165" s="1" t="s">
        <v>300</v>
      </c>
      <c r="AV165" s="1" t="b">
        <v>0</v>
      </c>
      <c r="AW165" s="1" t="b">
        <v>0</v>
      </c>
      <c r="AX165" s="6" t="str">
        <f t="shared" si="23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5" s="1" t="str">
        <f t="shared" si="236"/>
        <v/>
      </c>
      <c r="AZ165" s="1" t="str">
        <f t="shared" si="237"/>
        <v/>
      </c>
      <c r="BA165" s="1" t="str">
        <f t="shared" si="238"/>
        <v>&lt;img src=@img/easy.png@&gt;</v>
      </c>
      <c r="BB165" s="1" t="str">
        <f t="shared" si="239"/>
        <v/>
      </c>
      <c r="BC165" s="1" t="str">
        <f t="shared" si="240"/>
        <v/>
      </c>
      <c r="BD165" s="1" t="str">
        <f t="shared" si="241"/>
        <v>&lt;img src=@img/easy.png@&gt;</v>
      </c>
      <c r="BE165" s="1" t="str">
        <f t="shared" si="242"/>
        <v>easy  midtown</v>
      </c>
      <c r="BF165" s="1" t="str">
        <f t="shared" si="243"/>
        <v>Midtown</v>
      </c>
      <c r="BG165" s="1">
        <v>40.562080000000002</v>
      </c>
      <c r="BH165" s="1">
        <v>-105.03864</v>
      </c>
      <c r="BI165" s="1" t="str">
        <f t="shared" si="244"/>
        <v>[40.56208,-105.03864],</v>
      </c>
    </row>
    <row r="166" spans="2:64" ht="21" customHeight="1" x14ac:dyDescent="0.25">
      <c r="B166" s="1" t="s">
        <v>173</v>
      </c>
      <c r="C166" s="1" t="s">
        <v>427</v>
      </c>
      <c r="D166" s="1" t="s">
        <v>174</v>
      </c>
      <c r="E166" s="1" t="s">
        <v>35</v>
      </c>
      <c r="G166" s="1" t="s">
        <v>175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506</v>
      </c>
      <c r="W166" s="1" t="str">
        <f t="shared" si="214"/>
        <v/>
      </c>
      <c r="X166" s="1" t="str">
        <f t="shared" si="215"/>
        <v/>
      </c>
      <c r="Y166" s="1">
        <f t="shared" si="216"/>
        <v>15</v>
      </c>
      <c r="Z166" s="1">
        <f t="shared" si="217"/>
        <v>18</v>
      </c>
      <c r="AA166" s="1">
        <f t="shared" si="218"/>
        <v>15</v>
      </c>
      <c r="AB166" s="1">
        <f t="shared" si="219"/>
        <v>18</v>
      </c>
      <c r="AC166" s="1">
        <f t="shared" si="220"/>
        <v>15</v>
      </c>
      <c r="AD166" s="1">
        <f t="shared" si="221"/>
        <v>18</v>
      </c>
      <c r="AE166" s="1">
        <f t="shared" si="222"/>
        <v>15</v>
      </c>
      <c r="AF166" s="1">
        <f t="shared" si="223"/>
        <v>18</v>
      </c>
      <c r="AG166" s="1">
        <f t="shared" si="224"/>
        <v>15</v>
      </c>
      <c r="AH166" s="1">
        <f t="shared" si="225"/>
        <v>18</v>
      </c>
      <c r="AI166" s="1" t="str">
        <f t="shared" si="226"/>
        <v/>
      </c>
      <c r="AJ166" s="1" t="str">
        <f t="shared" si="227"/>
        <v/>
      </c>
      <c r="AK166" s="1" t="str">
        <f t="shared" si="228"/>
        <v/>
      </c>
      <c r="AL166" s="1" t="str">
        <f t="shared" si="229"/>
        <v>3pm-6pm</v>
      </c>
      <c r="AM166" s="1" t="str">
        <f t="shared" si="230"/>
        <v>3pm-6pm</v>
      </c>
      <c r="AN166" s="1" t="str">
        <f t="shared" si="231"/>
        <v>3pm-6pm</v>
      </c>
      <c r="AO166" s="1" t="str">
        <f t="shared" si="232"/>
        <v>3pm-6pm</v>
      </c>
      <c r="AP166" s="1" t="str">
        <f t="shared" si="233"/>
        <v>3pm-6pm</v>
      </c>
      <c r="AQ166" s="1" t="str">
        <f t="shared" si="234"/>
        <v/>
      </c>
      <c r="AR166" s="8" t="s">
        <v>255</v>
      </c>
      <c r="AU166" s="1" t="s">
        <v>299</v>
      </c>
      <c r="AV166" s="5" t="s">
        <v>307</v>
      </c>
      <c r="AW166" s="5" t="s">
        <v>307</v>
      </c>
      <c r="AX166" s="6" t="str">
        <f t="shared" si="23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6" s="1" t="str">
        <f t="shared" si="236"/>
        <v/>
      </c>
      <c r="AZ166" s="1" t="str">
        <f t="shared" si="237"/>
        <v/>
      </c>
      <c r="BA166" s="1" t="str">
        <f t="shared" si="238"/>
        <v>&lt;img src=@img/hard.png@&gt;</v>
      </c>
      <c r="BB166" s="1" t="str">
        <f t="shared" si="239"/>
        <v>&lt;img src=@img/drinkicon.png@&gt;</v>
      </c>
      <c r="BC166" s="1" t="str">
        <f t="shared" si="240"/>
        <v>&lt;img src=@img/foodicon.png@&gt;</v>
      </c>
      <c r="BD166" s="1" t="str">
        <f t="shared" si="241"/>
        <v>&lt;img src=@img/hard.png@&gt;&lt;img src=@img/drinkicon.png@&gt;&lt;img src=@img/foodicon.png@&gt;</v>
      </c>
      <c r="BE166" s="1" t="str">
        <f t="shared" si="242"/>
        <v>drink food hard high old</v>
      </c>
      <c r="BF166" s="1" t="str">
        <f t="shared" si="243"/>
        <v>Old Town</v>
      </c>
      <c r="BG166" s="1">
        <v>40.587240999999999</v>
      </c>
      <c r="BH166" s="1">
        <v>-105.076707</v>
      </c>
      <c r="BI166" s="1" t="str">
        <f t="shared" si="244"/>
        <v>[40.587241,-105.076707],</v>
      </c>
      <c r="BK166" s="1" t="str">
        <f>IF(BJ166&gt;0,"&lt;img src=@img/kidicon.png@&gt;","")</f>
        <v/>
      </c>
    </row>
    <row r="167" spans="2:64" ht="21" customHeight="1" x14ac:dyDescent="0.25">
      <c r="B167" s="1" t="s">
        <v>575</v>
      </c>
      <c r="C167" s="1" t="s">
        <v>427</v>
      </c>
      <c r="D167" s="1" t="s">
        <v>564</v>
      </c>
      <c r="E167" s="1" t="s">
        <v>432</v>
      </c>
      <c r="G167" s="1" t="s">
        <v>576</v>
      </c>
      <c r="W167" s="1" t="str">
        <f t="shared" si="214"/>
        <v/>
      </c>
      <c r="X167" s="1" t="str">
        <f t="shared" si="215"/>
        <v/>
      </c>
      <c r="Y167" s="1" t="str">
        <f t="shared" si="216"/>
        <v/>
      </c>
      <c r="Z167" s="1" t="str">
        <f t="shared" si="217"/>
        <v/>
      </c>
      <c r="AA167" s="1" t="str">
        <f t="shared" si="218"/>
        <v/>
      </c>
      <c r="AB167" s="1" t="str">
        <f t="shared" si="219"/>
        <v/>
      </c>
      <c r="AC167" s="1" t="str">
        <f t="shared" si="220"/>
        <v/>
      </c>
      <c r="AD167" s="1" t="str">
        <f t="shared" si="221"/>
        <v/>
      </c>
      <c r="AE167" s="1" t="str">
        <f t="shared" si="222"/>
        <v/>
      </c>
      <c r="AF167" s="1" t="str">
        <f t="shared" si="223"/>
        <v/>
      </c>
      <c r="AG167" s="1" t="str">
        <f t="shared" si="224"/>
        <v/>
      </c>
      <c r="AH167" s="1" t="str">
        <f t="shared" si="225"/>
        <v/>
      </c>
      <c r="AI167" s="1" t="str">
        <f t="shared" si="226"/>
        <v/>
      </c>
      <c r="AJ167" s="1" t="str">
        <f t="shared" si="227"/>
        <v/>
      </c>
      <c r="AK167" s="1" t="str">
        <f t="shared" si="228"/>
        <v/>
      </c>
      <c r="AL167" s="1" t="str">
        <f t="shared" si="229"/>
        <v/>
      </c>
      <c r="AM167" s="1" t="str">
        <f t="shared" si="230"/>
        <v/>
      </c>
      <c r="AN167" s="1" t="str">
        <f t="shared" si="231"/>
        <v/>
      </c>
      <c r="AO167" s="1" t="str">
        <f t="shared" si="232"/>
        <v/>
      </c>
      <c r="AP167" s="1" t="str">
        <f t="shared" si="233"/>
        <v/>
      </c>
      <c r="AQ167" s="1" t="str">
        <f t="shared" si="234"/>
        <v/>
      </c>
      <c r="AR167" s="4" t="s">
        <v>577</v>
      </c>
      <c r="AS167" s="1" t="s">
        <v>296</v>
      </c>
      <c r="AU167" s="5" t="s">
        <v>28</v>
      </c>
      <c r="AV167" s="5" t="s">
        <v>308</v>
      </c>
      <c r="AW167" s="5" t="s">
        <v>308</v>
      </c>
      <c r="AX167" s="6" t="str">
        <f t="shared" si="23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7" s="1" t="str">
        <f t="shared" si="236"/>
        <v>&lt;img src=@img/outdoor.png@&gt;</v>
      </c>
      <c r="AZ167" s="1" t="str">
        <f t="shared" si="237"/>
        <v/>
      </c>
      <c r="BA167" s="1" t="str">
        <f t="shared" si="238"/>
        <v>&lt;img src=@img/medium.png@&gt;</v>
      </c>
      <c r="BB167" s="1" t="str">
        <f t="shared" si="239"/>
        <v/>
      </c>
      <c r="BC167" s="1" t="str">
        <f t="shared" si="240"/>
        <v/>
      </c>
      <c r="BD167" s="1" t="str">
        <f t="shared" si="241"/>
        <v>&lt;img src=@img/outdoor.png@&gt;&lt;img src=@img/medium.png@&gt;</v>
      </c>
      <c r="BE167" s="1" t="str">
        <f t="shared" si="242"/>
        <v>outdoor medium med old</v>
      </c>
      <c r="BF167" s="1" t="str">
        <f t="shared" si="243"/>
        <v>Old Town</v>
      </c>
      <c r="BG167" s="1">
        <v>40.57891</v>
      </c>
      <c r="BH167" s="1">
        <v>-105.07843</v>
      </c>
      <c r="BI167" s="1" t="str">
        <f t="shared" si="244"/>
        <v>[40.57891,-105.07843],</v>
      </c>
    </row>
    <row r="168" spans="2:64" ht="21" customHeight="1" x14ac:dyDescent="0.25">
      <c r="B168" s="1" t="s">
        <v>707</v>
      </c>
      <c r="C168" s="1" t="s">
        <v>427</v>
      </c>
      <c r="D168" s="1" t="s">
        <v>559</v>
      </c>
      <c r="E168" s="1" t="s">
        <v>35</v>
      </c>
      <c r="G168" s="9" t="s">
        <v>560</v>
      </c>
      <c r="J168" s="1">
        <v>1100</v>
      </c>
      <c r="K168" s="1">
        <v>1700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T168" s="1">
        <v>1100</v>
      </c>
      <c r="U168" s="1">
        <v>1700</v>
      </c>
      <c r="V168" s="1" t="s">
        <v>561</v>
      </c>
      <c r="W168" s="1" t="str">
        <f t="shared" si="214"/>
        <v/>
      </c>
      <c r="X168" s="1" t="str">
        <f t="shared" si="215"/>
        <v/>
      </c>
      <c r="Y168" s="1">
        <f t="shared" si="216"/>
        <v>11</v>
      </c>
      <c r="Z168" s="1">
        <f t="shared" si="217"/>
        <v>17</v>
      </c>
      <c r="AA168" s="1">
        <f t="shared" si="218"/>
        <v>16</v>
      </c>
      <c r="AB168" s="1">
        <f t="shared" si="219"/>
        <v>18</v>
      </c>
      <c r="AC168" s="1">
        <f t="shared" si="220"/>
        <v>16</v>
      </c>
      <c r="AD168" s="1">
        <f t="shared" si="221"/>
        <v>18</v>
      </c>
      <c r="AE168" s="1">
        <f t="shared" si="222"/>
        <v>16</v>
      </c>
      <c r="AF168" s="1">
        <f t="shared" si="223"/>
        <v>18</v>
      </c>
      <c r="AG168" s="1">
        <f t="shared" si="224"/>
        <v>16</v>
      </c>
      <c r="AH168" s="1">
        <f t="shared" si="225"/>
        <v>18</v>
      </c>
      <c r="AI168" s="1">
        <f t="shared" si="226"/>
        <v>11</v>
      </c>
      <c r="AJ168" s="1">
        <f t="shared" si="227"/>
        <v>17</v>
      </c>
      <c r="AK168" s="1" t="str">
        <f t="shared" si="228"/>
        <v/>
      </c>
      <c r="AL168" s="1" t="str">
        <f t="shared" si="229"/>
        <v>11am-5pm</v>
      </c>
      <c r="AM168" s="1" t="str">
        <f t="shared" si="230"/>
        <v>4pm-6pm</v>
      </c>
      <c r="AN168" s="1" t="str">
        <f t="shared" si="231"/>
        <v>4pm-6pm</v>
      </c>
      <c r="AO168" s="1" t="str">
        <f t="shared" si="232"/>
        <v>4pm-6pm</v>
      </c>
      <c r="AP168" s="1" t="str">
        <f t="shared" si="233"/>
        <v>4pm-6pm</v>
      </c>
      <c r="AQ168" s="1" t="str">
        <f t="shared" si="234"/>
        <v>11am-5pm</v>
      </c>
      <c r="AR168" s="4" t="s">
        <v>562</v>
      </c>
      <c r="AU168" s="1" t="s">
        <v>299</v>
      </c>
      <c r="AV168" s="5" t="s">
        <v>307</v>
      </c>
      <c r="AW168" s="5" t="s">
        <v>307</v>
      </c>
      <c r="AX168" s="6" t="str">
        <f t="shared" si="23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8" s="1" t="str">
        <f t="shared" si="236"/>
        <v/>
      </c>
      <c r="AZ168" s="1" t="str">
        <f t="shared" si="237"/>
        <v/>
      </c>
      <c r="BA168" s="1" t="str">
        <f t="shared" si="238"/>
        <v>&lt;img src=@img/hard.png@&gt;</v>
      </c>
      <c r="BB168" s="1" t="str">
        <f t="shared" si="239"/>
        <v>&lt;img src=@img/drinkicon.png@&gt;</v>
      </c>
      <c r="BC168" s="1" t="str">
        <f t="shared" si="240"/>
        <v>&lt;img src=@img/foodicon.png@&gt;</v>
      </c>
      <c r="BD168" s="1" t="str">
        <f t="shared" si="241"/>
        <v>&lt;img src=@img/hard.png@&gt;&lt;img src=@img/drinkicon.png@&gt;&lt;img src=@img/foodicon.png@&gt;</v>
      </c>
      <c r="BE168" s="1" t="str">
        <f t="shared" si="242"/>
        <v>drink food hard high old</v>
      </c>
      <c r="BF168" s="1" t="str">
        <f t="shared" si="243"/>
        <v>Old Town</v>
      </c>
      <c r="BG168" s="1">
        <v>40.588149999999999</v>
      </c>
      <c r="BH168" s="1">
        <v>-105.07761000000001</v>
      </c>
      <c r="BI168" s="1" t="str">
        <f t="shared" si="244"/>
        <v>[40.58815,-105.07761],</v>
      </c>
    </row>
    <row r="169" spans="2:64" ht="21" customHeight="1" x14ac:dyDescent="0.25">
      <c r="B169" s="1" t="s">
        <v>639</v>
      </c>
      <c r="C169" s="1" t="s">
        <v>427</v>
      </c>
      <c r="G169" s="9" t="s">
        <v>640</v>
      </c>
      <c r="W169" s="1" t="str">
        <f t="shared" si="214"/>
        <v/>
      </c>
      <c r="X169" s="1" t="str">
        <f t="shared" si="215"/>
        <v/>
      </c>
      <c r="Y169" s="1" t="str">
        <f t="shared" si="216"/>
        <v/>
      </c>
      <c r="Z169" s="1" t="str">
        <f t="shared" si="217"/>
        <v/>
      </c>
      <c r="AA169" s="1" t="str">
        <f t="shared" si="218"/>
        <v/>
      </c>
      <c r="AB169" s="1" t="str">
        <f t="shared" si="219"/>
        <v/>
      </c>
      <c r="AC169" s="1" t="str">
        <f t="shared" si="220"/>
        <v/>
      </c>
      <c r="AD169" s="1" t="str">
        <f t="shared" si="221"/>
        <v/>
      </c>
      <c r="AE169" s="1" t="str">
        <f t="shared" si="222"/>
        <v/>
      </c>
      <c r="AF169" s="1" t="str">
        <f t="shared" si="223"/>
        <v/>
      </c>
      <c r="AG169" s="1" t="str">
        <f t="shared" si="224"/>
        <v/>
      </c>
      <c r="AH169" s="1" t="str">
        <f t="shared" si="225"/>
        <v/>
      </c>
      <c r="AI169" s="1" t="str">
        <f t="shared" si="226"/>
        <v/>
      </c>
      <c r="AJ169" s="1" t="str">
        <f t="shared" si="227"/>
        <v/>
      </c>
      <c r="AK169" s="1" t="str">
        <f t="shared" si="228"/>
        <v/>
      </c>
      <c r="AL169" s="1" t="str">
        <f t="shared" si="229"/>
        <v/>
      </c>
      <c r="AM169" s="1" t="str">
        <f t="shared" si="230"/>
        <v/>
      </c>
      <c r="AN169" s="1" t="str">
        <f t="shared" si="231"/>
        <v/>
      </c>
      <c r="AO169" s="1" t="str">
        <f t="shared" si="232"/>
        <v/>
      </c>
      <c r="AP169" s="1" t="str">
        <f t="shared" si="233"/>
        <v/>
      </c>
      <c r="AQ169" s="1" t="str">
        <f t="shared" si="234"/>
        <v/>
      </c>
      <c r="AR169" s="15" t="s">
        <v>641</v>
      </c>
      <c r="AU169" s="1" t="s">
        <v>299</v>
      </c>
      <c r="AV169" s="1" t="b">
        <v>0</v>
      </c>
      <c r="AW169" s="1" t="b">
        <v>0</v>
      </c>
      <c r="AX169" s="6" t="str">
        <f t="shared" si="23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9" s="1" t="str">
        <f t="shared" si="236"/>
        <v/>
      </c>
      <c r="AZ169" s="1" t="str">
        <f t="shared" si="237"/>
        <v/>
      </c>
      <c r="BA169" s="1" t="str">
        <f t="shared" si="238"/>
        <v>&lt;img src=@img/hard.png@&gt;</v>
      </c>
      <c r="BB169" s="1" t="str">
        <f t="shared" si="239"/>
        <v/>
      </c>
      <c r="BC169" s="1" t="str">
        <f t="shared" si="240"/>
        <v/>
      </c>
      <c r="BD169" s="1" t="str">
        <f t="shared" si="241"/>
        <v>&lt;img src=@img/hard.png@&gt;</v>
      </c>
      <c r="BE169" s="1" t="str">
        <f t="shared" si="242"/>
        <v>hard  old</v>
      </c>
      <c r="BF169" s="1" t="str">
        <f t="shared" si="243"/>
        <v>Old Town</v>
      </c>
      <c r="BG169" s="1">
        <v>40.588990000000003</v>
      </c>
      <c r="BH169" s="1">
        <v>-105.07637</v>
      </c>
      <c r="BI169" s="1" t="str">
        <f t="shared" si="244"/>
        <v>[40.58899,-105.07637],</v>
      </c>
    </row>
    <row r="170" spans="2:64" ht="21" customHeight="1" x14ac:dyDescent="0.25">
      <c r="B170" s="1" t="s">
        <v>568</v>
      </c>
      <c r="C170" s="1" t="s">
        <v>427</v>
      </c>
      <c r="D170" s="1" t="s">
        <v>569</v>
      </c>
      <c r="E170" s="1" t="s">
        <v>35</v>
      </c>
      <c r="G170" s="9" t="s">
        <v>570</v>
      </c>
      <c r="W170" s="1" t="str">
        <f t="shared" si="214"/>
        <v/>
      </c>
      <c r="X170" s="1" t="str">
        <f t="shared" si="215"/>
        <v/>
      </c>
      <c r="Y170" s="1" t="str">
        <f t="shared" si="216"/>
        <v/>
      </c>
      <c r="Z170" s="1" t="str">
        <f t="shared" si="217"/>
        <v/>
      </c>
      <c r="AA170" s="1" t="str">
        <f t="shared" si="218"/>
        <v/>
      </c>
      <c r="AB170" s="1" t="str">
        <f t="shared" si="219"/>
        <v/>
      </c>
      <c r="AC170" s="1" t="str">
        <f t="shared" si="220"/>
        <v/>
      </c>
      <c r="AD170" s="1" t="str">
        <f t="shared" si="221"/>
        <v/>
      </c>
      <c r="AE170" s="1" t="str">
        <f t="shared" si="222"/>
        <v/>
      </c>
      <c r="AF170" s="1" t="str">
        <f t="shared" si="223"/>
        <v/>
      </c>
      <c r="AG170" s="1" t="str">
        <f t="shared" si="224"/>
        <v/>
      </c>
      <c r="AH170" s="1" t="str">
        <f t="shared" si="225"/>
        <v/>
      </c>
      <c r="AI170" s="1" t="str">
        <f t="shared" si="226"/>
        <v/>
      </c>
      <c r="AJ170" s="1" t="str">
        <f t="shared" si="227"/>
        <v/>
      </c>
      <c r="AK170" s="1" t="str">
        <f t="shared" si="228"/>
        <v/>
      </c>
      <c r="AL170" s="1" t="str">
        <f t="shared" si="229"/>
        <v/>
      </c>
      <c r="AM170" s="1" t="str">
        <f t="shared" si="230"/>
        <v/>
      </c>
      <c r="AN170" s="1" t="str">
        <f t="shared" si="231"/>
        <v/>
      </c>
      <c r="AO170" s="1" t="str">
        <f t="shared" si="232"/>
        <v/>
      </c>
      <c r="AP170" s="1" t="str">
        <f t="shared" si="233"/>
        <v/>
      </c>
      <c r="AQ170" s="1" t="str">
        <f t="shared" si="234"/>
        <v/>
      </c>
      <c r="AR170" s="15" t="s">
        <v>571</v>
      </c>
      <c r="AU170" s="1" t="s">
        <v>299</v>
      </c>
      <c r="AV170" s="5" t="s">
        <v>308</v>
      </c>
      <c r="AW170" s="5" t="s">
        <v>308</v>
      </c>
      <c r="AX170" s="6" t="str">
        <f t="shared" si="23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0" s="1" t="str">
        <f t="shared" si="236"/>
        <v/>
      </c>
      <c r="AZ170" s="1" t="str">
        <f t="shared" si="237"/>
        <v/>
      </c>
      <c r="BA170" s="1" t="str">
        <f t="shared" si="238"/>
        <v>&lt;img src=@img/hard.png@&gt;</v>
      </c>
      <c r="BB170" s="1" t="str">
        <f t="shared" si="239"/>
        <v/>
      </c>
      <c r="BC170" s="1" t="str">
        <f t="shared" si="240"/>
        <v/>
      </c>
      <c r="BD170" s="1" t="str">
        <f t="shared" si="241"/>
        <v>&lt;img src=@img/hard.png@&gt;</v>
      </c>
      <c r="BE170" s="1" t="str">
        <f t="shared" si="242"/>
        <v>hard high old</v>
      </c>
      <c r="BF170" s="1" t="str">
        <f t="shared" si="243"/>
        <v>Old Town</v>
      </c>
      <c r="BG170" s="1">
        <v>40.584870000000002</v>
      </c>
      <c r="BH170" s="1">
        <v>-105.0765</v>
      </c>
      <c r="BI170" s="1" t="str">
        <f t="shared" si="244"/>
        <v>[40.58487,-105.0765],</v>
      </c>
    </row>
    <row r="171" spans="2:64" ht="21" customHeight="1" x14ac:dyDescent="0.25">
      <c r="B171" s="1" t="s">
        <v>642</v>
      </c>
      <c r="C171" s="1" t="s">
        <v>427</v>
      </c>
      <c r="G171" s="9" t="s">
        <v>643</v>
      </c>
      <c r="W171" s="1" t="str">
        <f t="shared" si="214"/>
        <v/>
      </c>
      <c r="X171" s="1" t="str">
        <f t="shared" si="215"/>
        <v/>
      </c>
      <c r="Y171" s="1" t="str">
        <f t="shared" si="216"/>
        <v/>
      </c>
      <c r="Z171" s="1" t="str">
        <f t="shared" si="217"/>
        <v/>
      </c>
      <c r="AA171" s="1" t="str">
        <f t="shared" si="218"/>
        <v/>
      </c>
      <c r="AB171" s="1" t="str">
        <f t="shared" si="219"/>
        <v/>
      </c>
      <c r="AC171" s="1" t="str">
        <f t="shared" si="220"/>
        <v/>
      </c>
      <c r="AD171" s="1" t="str">
        <f t="shared" si="221"/>
        <v/>
      </c>
      <c r="AE171" s="1" t="str">
        <f t="shared" si="222"/>
        <v/>
      </c>
      <c r="AF171" s="1" t="str">
        <f t="shared" si="223"/>
        <v/>
      </c>
      <c r="AG171" s="1" t="str">
        <f t="shared" si="224"/>
        <v/>
      </c>
      <c r="AH171" s="1" t="str">
        <f t="shared" si="225"/>
        <v/>
      </c>
      <c r="AI171" s="1" t="str">
        <f t="shared" si="226"/>
        <v/>
      </c>
      <c r="AJ171" s="1" t="str">
        <f t="shared" si="227"/>
        <v/>
      </c>
      <c r="AK171" s="1" t="str">
        <f t="shared" si="228"/>
        <v/>
      </c>
      <c r="AL171" s="1" t="str">
        <f t="shared" si="229"/>
        <v/>
      </c>
      <c r="AM171" s="1" t="str">
        <f t="shared" si="230"/>
        <v/>
      </c>
      <c r="AN171" s="1" t="str">
        <f t="shared" si="231"/>
        <v/>
      </c>
      <c r="AO171" s="1" t="str">
        <f t="shared" si="232"/>
        <v/>
      </c>
      <c r="AP171" s="1" t="str">
        <f t="shared" si="233"/>
        <v/>
      </c>
      <c r="AQ171" s="1" t="str">
        <f t="shared" si="234"/>
        <v/>
      </c>
      <c r="AR171" s="1" t="s">
        <v>642</v>
      </c>
      <c r="AS171" s="1" t="s">
        <v>296</v>
      </c>
      <c r="AU171" s="1" t="s">
        <v>299</v>
      </c>
      <c r="AV171" s="1" t="b">
        <v>0</v>
      </c>
      <c r="AW171" s="1" t="b">
        <v>0</v>
      </c>
      <c r="AX171" s="6" t="str">
        <f t="shared" si="23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1" s="1" t="str">
        <f t="shared" si="236"/>
        <v>&lt;img src=@img/outdoor.png@&gt;</v>
      </c>
      <c r="AZ171" s="1" t="str">
        <f t="shared" si="237"/>
        <v/>
      </c>
      <c r="BA171" s="1" t="str">
        <f t="shared" si="238"/>
        <v>&lt;img src=@img/hard.png@&gt;</v>
      </c>
      <c r="BB171" s="1" t="str">
        <f t="shared" si="239"/>
        <v/>
      </c>
      <c r="BC171" s="1" t="str">
        <f t="shared" si="240"/>
        <v/>
      </c>
      <c r="BD171" s="1" t="str">
        <f t="shared" si="241"/>
        <v>&lt;img src=@img/outdoor.png@&gt;&lt;img src=@img/hard.png@&gt;</v>
      </c>
      <c r="BE171" s="1" t="str">
        <f t="shared" si="242"/>
        <v>outdoor hard  old</v>
      </c>
      <c r="BF171" s="1" t="str">
        <f t="shared" si="243"/>
        <v>Old Town</v>
      </c>
      <c r="BG171" s="1">
        <v>40.587580000000003</v>
      </c>
      <c r="BH171" s="1">
        <v>-105.07635999999999</v>
      </c>
      <c r="BI171" s="1" t="str">
        <f t="shared" si="244"/>
        <v>[40.58758,-105.07636],</v>
      </c>
    </row>
    <row r="172" spans="2:64" ht="21" customHeight="1" x14ac:dyDescent="0.25">
      <c r="B172" s="1" t="s">
        <v>454</v>
      </c>
      <c r="C172" s="1" t="s">
        <v>429</v>
      </c>
      <c r="E172" s="1" t="s">
        <v>54</v>
      </c>
      <c r="G172" s="1" t="s">
        <v>477</v>
      </c>
      <c r="W172" s="1" t="str">
        <f t="shared" si="214"/>
        <v/>
      </c>
      <c r="X172" s="1" t="str">
        <f t="shared" si="215"/>
        <v/>
      </c>
      <c r="Y172" s="1" t="str">
        <f t="shared" si="216"/>
        <v/>
      </c>
      <c r="Z172" s="1" t="str">
        <f t="shared" si="217"/>
        <v/>
      </c>
      <c r="AA172" s="1" t="str">
        <f t="shared" si="218"/>
        <v/>
      </c>
      <c r="AB172" s="1" t="str">
        <f t="shared" si="219"/>
        <v/>
      </c>
      <c r="AC172" s="1" t="str">
        <f t="shared" si="220"/>
        <v/>
      </c>
      <c r="AD172" s="1" t="str">
        <f t="shared" si="221"/>
        <v/>
      </c>
      <c r="AE172" s="1" t="str">
        <f t="shared" si="222"/>
        <v/>
      </c>
      <c r="AF172" s="1" t="str">
        <f t="shared" si="223"/>
        <v/>
      </c>
      <c r="AG172" s="1" t="str">
        <f t="shared" si="224"/>
        <v/>
      </c>
      <c r="AH172" s="1" t="str">
        <f t="shared" si="225"/>
        <v/>
      </c>
      <c r="AI172" s="1" t="str">
        <f t="shared" si="226"/>
        <v/>
      </c>
      <c r="AJ172" s="1" t="str">
        <f t="shared" si="227"/>
        <v/>
      </c>
      <c r="AK172" s="1" t="str">
        <f t="shared" si="228"/>
        <v/>
      </c>
      <c r="AL172" s="1" t="str">
        <f t="shared" si="229"/>
        <v/>
      </c>
      <c r="AM172" s="1" t="str">
        <f t="shared" si="230"/>
        <v/>
      </c>
      <c r="AN172" s="1" t="str">
        <f t="shared" si="231"/>
        <v/>
      </c>
      <c r="AO172" s="1" t="str">
        <f t="shared" si="232"/>
        <v/>
      </c>
      <c r="AP172" s="1" t="str">
        <f t="shared" si="233"/>
        <v/>
      </c>
      <c r="AQ172" s="1" t="str">
        <f t="shared" si="234"/>
        <v/>
      </c>
      <c r="AU172" s="1" t="s">
        <v>300</v>
      </c>
      <c r="AV172" s="1" t="b">
        <v>0</v>
      </c>
      <c r="AW172" s="1" t="b">
        <v>0</v>
      </c>
      <c r="AX172" s="6" t="str">
        <f t="shared" si="23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2" s="1" t="str">
        <f t="shared" si="236"/>
        <v/>
      </c>
      <c r="AZ172" s="1" t="str">
        <f t="shared" si="237"/>
        <v/>
      </c>
      <c r="BA172" s="1" t="str">
        <f t="shared" si="238"/>
        <v>&lt;img src=@img/easy.png@&gt;</v>
      </c>
      <c r="BB172" s="1" t="str">
        <f t="shared" si="239"/>
        <v/>
      </c>
      <c r="BC172" s="1" t="str">
        <f t="shared" si="240"/>
        <v/>
      </c>
      <c r="BD172" s="1" t="str">
        <f t="shared" si="241"/>
        <v>&lt;img src=@img/easy.png@&gt;&lt;img src=@img/kidicon.png@&gt;</v>
      </c>
      <c r="BE172" s="1" t="str">
        <f t="shared" si="242"/>
        <v>easy low sfoco kid</v>
      </c>
      <c r="BF172" s="1" t="str">
        <f t="shared" si="243"/>
        <v>South Foco</v>
      </c>
      <c r="BG172" s="1">
        <v>40.522661999999997</v>
      </c>
      <c r="BH172" s="1">
        <v>-105.023278</v>
      </c>
      <c r="BI172" s="1" t="str">
        <f t="shared" si="244"/>
        <v>[40.522662,-105.023278],</v>
      </c>
      <c r="BJ172" s="1" t="b">
        <v>1</v>
      </c>
      <c r="BK172" s="1" t="str">
        <f>IF(BJ172&gt;0,"&lt;img src=@img/kidicon.png@&gt;","")</f>
        <v>&lt;img src=@img/kidicon.png@&gt;</v>
      </c>
      <c r="BL172" s="1" t="s">
        <v>478</v>
      </c>
    </row>
    <row r="173" spans="2:64" ht="21" customHeight="1" x14ac:dyDescent="0.25">
      <c r="B173" s="1" t="s">
        <v>220</v>
      </c>
      <c r="C173" s="1" t="s">
        <v>427</v>
      </c>
      <c r="D173" s="1" t="s">
        <v>221</v>
      </c>
      <c r="E173" s="1" t="s">
        <v>432</v>
      </c>
      <c r="G173" s="1" t="s">
        <v>222</v>
      </c>
      <c r="H173" s="1">
        <v>930</v>
      </c>
      <c r="I173" s="1">
        <v>2400</v>
      </c>
      <c r="J173" s="1">
        <v>1030</v>
      </c>
      <c r="K173" s="1">
        <v>1900</v>
      </c>
      <c r="L173" s="1">
        <v>1030</v>
      </c>
      <c r="M173" s="1">
        <v>1900</v>
      </c>
      <c r="N173" s="1">
        <v>1030</v>
      </c>
      <c r="O173" s="1">
        <v>1900</v>
      </c>
      <c r="P173" s="1">
        <v>1030</v>
      </c>
      <c r="Q173" s="1">
        <v>1900</v>
      </c>
      <c r="R173" s="1">
        <v>1030</v>
      </c>
      <c r="S173" s="1">
        <v>1900</v>
      </c>
      <c r="T173" s="1">
        <v>930</v>
      </c>
      <c r="U173" s="1">
        <v>1900</v>
      </c>
      <c r="V173" s="1" t="s">
        <v>507</v>
      </c>
      <c r="W173" s="1">
        <f t="shared" si="214"/>
        <v>9.3000000000000007</v>
      </c>
      <c r="X173" s="1">
        <f t="shared" si="215"/>
        <v>24</v>
      </c>
      <c r="Y173" s="1">
        <f t="shared" si="216"/>
        <v>10.3</v>
      </c>
      <c r="Z173" s="1">
        <f t="shared" si="217"/>
        <v>19</v>
      </c>
      <c r="AA173" s="1">
        <f t="shared" si="218"/>
        <v>10.3</v>
      </c>
      <c r="AB173" s="1">
        <f t="shared" si="219"/>
        <v>19</v>
      </c>
      <c r="AC173" s="1">
        <f t="shared" si="220"/>
        <v>10.3</v>
      </c>
      <c r="AD173" s="1">
        <f t="shared" si="221"/>
        <v>19</v>
      </c>
      <c r="AE173" s="1">
        <f t="shared" si="222"/>
        <v>10.3</v>
      </c>
      <c r="AF173" s="1">
        <f t="shared" si="223"/>
        <v>19</v>
      </c>
      <c r="AG173" s="1">
        <f t="shared" si="224"/>
        <v>10.3</v>
      </c>
      <c r="AH173" s="1">
        <f t="shared" si="225"/>
        <v>19</v>
      </c>
      <c r="AI173" s="1">
        <f t="shared" si="226"/>
        <v>9.3000000000000007</v>
      </c>
      <c r="AJ173" s="1">
        <f t="shared" si="227"/>
        <v>19</v>
      </c>
      <c r="AK173" s="1" t="str">
        <f t="shared" si="228"/>
        <v>9.3am-12am</v>
      </c>
      <c r="AL173" s="1" t="str">
        <f t="shared" si="229"/>
        <v>10.3am-7pm</v>
      </c>
      <c r="AM173" s="1" t="str">
        <f t="shared" si="230"/>
        <v>10.3am-7pm</v>
      </c>
      <c r="AN173" s="1" t="str">
        <f t="shared" si="231"/>
        <v>10.3am-7pm</v>
      </c>
      <c r="AO173" s="1" t="str">
        <f t="shared" si="232"/>
        <v>10.3am-7pm</v>
      </c>
      <c r="AP173" s="1" t="str">
        <f t="shared" si="233"/>
        <v>10.3am-7pm</v>
      </c>
      <c r="AQ173" s="1" t="str">
        <f t="shared" si="234"/>
        <v>9.3am-7pm</v>
      </c>
      <c r="AR173" s="10" t="s">
        <v>265</v>
      </c>
      <c r="AS173" s="1" t="s">
        <v>296</v>
      </c>
      <c r="AU173" s="1" t="s">
        <v>299</v>
      </c>
      <c r="AV173" s="5" t="s">
        <v>307</v>
      </c>
      <c r="AW173" s="5" t="s">
        <v>307</v>
      </c>
      <c r="AX173" s="6" t="str">
        <f t="shared" si="23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3" s="1" t="str">
        <f t="shared" si="236"/>
        <v>&lt;img src=@img/outdoor.png@&gt;</v>
      </c>
      <c r="AZ173" s="1" t="str">
        <f t="shared" si="237"/>
        <v/>
      </c>
      <c r="BA173" s="1" t="str">
        <f t="shared" si="238"/>
        <v>&lt;img src=@img/hard.png@&gt;</v>
      </c>
      <c r="BB173" s="1" t="str">
        <f t="shared" si="239"/>
        <v>&lt;img src=@img/drinkicon.png@&gt;</v>
      </c>
      <c r="BC173" s="1" t="str">
        <f t="shared" si="240"/>
        <v>&lt;img src=@img/foodicon.png@&gt;</v>
      </c>
      <c r="BD173" s="1" t="str">
        <f t="shared" si="241"/>
        <v>&lt;img src=@img/outdoor.png@&gt;&lt;img src=@img/hard.png@&gt;&lt;img src=@img/drinkicon.png@&gt;&lt;img src=@img/foodicon.png@&gt;</v>
      </c>
      <c r="BE173" s="1" t="str">
        <f t="shared" si="242"/>
        <v>outdoor drink food hard med old</v>
      </c>
      <c r="BF173" s="1" t="str">
        <f t="shared" si="243"/>
        <v>Old Town</v>
      </c>
      <c r="BG173" s="1">
        <v>40.584795999999997</v>
      </c>
      <c r="BH173" s="1">
        <v>-105.076611</v>
      </c>
      <c r="BI173" s="1" t="str">
        <f t="shared" si="244"/>
        <v>[40.584796,-105.076611],</v>
      </c>
      <c r="BK173" s="1" t="str">
        <f>IF(BJ173&gt;0,"&lt;img src=@img/kidicon.png@&gt;","")</f>
        <v/>
      </c>
    </row>
    <row r="174" spans="2:64" ht="21" customHeight="1" x14ac:dyDescent="0.25">
      <c r="B174" s="1" t="s">
        <v>381</v>
      </c>
      <c r="C174" s="1" t="s">
        <v>310</v>
      </c>
      <c r="D174" s="1" t="s">
        <v>383</v>
      </c>
      <c r="E174" s="1" t="s">
        <v>432</v>
      </c>
      <c r="G174" s="1" t="s">
        <v>392</v>
      </c>
      <c r="J174" s="1">
        <v>1500</v>
      </c>
      <c r="K174" s="1">
        <v>1900</v>
      </c>
      <c r="L174" s="1">
        <v>1500</v>
      </c>
      <c r="M174" s="1">
        <v>1900</v>
      </c>
      <c r="N174" s="1">
        <v>1500</v>
      </c>
      <c r="O174" s="1">
        <v>1900</v>
      </c>
      <c r="P174" s="1">
        <v>1500</v>
      </c>
      <c r="Q174" s="1">
        <v>1900</v>
      </c>
      <c r="R174" s="1">
        <v>1500</v>
      </c>
      <c r="S174" s="1">
        <v>1900</v>
      </c>
      <c r="V174" s="1" t="s">
        <v>508</v>
      </c>
      <c r="W174" s="1" t="str">
        <f t="shared" si="214"/>
        <v/>
      </c>
      <c r="X174" s="1" t="str">
        <f t="shared" si="215"/>
        <v/>
      </c>
      <c r="Y174" s="1">
        <f t="shared" si="216"/>
        <v>15</v>
      </c>
      <c r="Z174" s="1">
        <f t="shared" si="217"/>
        <v>19</v>
      </c>
      <c r="AA174" s="1">
        <f t="shared" si="218"/>
        <v>15</v>
      </c>
      <c r="AB174" s="1">
        <f t="shared" si="219"/>
        <v>19</v>
      </c>
      <c r="AC174" s="1">
        <f t="shared" si="220"/>
        <v>15</v>
      </c>
      <c r="AD174" s="1">
        <f t="shared" si="221"/>
        <v>19</v>
      </c>
      <c r="AE174" s="1">
        <f t="shared" si="222"/>
        <v>15</v>
      </c>
      <c r="AF174" s="1">
        <f t="shared" si="223"/>
        <v>19</v>
      </c>
      <c r="AG174" s="1">
        <f t="shared" si="224"/>
        <v>15</v>
      </c>
      <c r="AH174" s="1">
        <f t="shared" si="225"/>
        <v>19</v>
      </c>
      <c r="AI174" s="1" t="str">
        <f t="shared" si="226"/>
        <v/>
      </c>
      <c r="AJ174" s="1" t="str">
        <f t="shared" si="227"/>
        <v/>
      </c>
      <c r="AK174" s="1" t="str">
        <f t="shared" si="228"/>
        <v/>
      </c>
      <c r="AL174" s="1" t="str">
        <f t="shared" si="229"/>
        <v>3pm-7pm</v>
      </c>
      <c r="AM174" s="1" t="str">
        <f t="shared" si="230"/>
        <v>3pm-7pm</v>
      </c>
      <c r="AN174" s="1" t="str">
        <f t="shared" si="231"/>
        <v>3pm-7pm</v>
      </c>
      <c r="AO174" s="1" t="str">
        <f t="shared" si="232"/>
        <v>3pm-7pm</v>
      </c>
      <c r="AP174" s="1" t="str">
        <f t="shared" si="233"/>
        <v>3pm-7pm</v>
      </c>
      <c r="AQ174" s="1" t="str">
        <f t="shared" si="234"/>
        <v/>
      </c>
      <c r="AR174" s="1" t="s">
        <v>391</v>
      </c>
      <c r="AS174" s="1" t="s">
        <v>296</v>
      </c>
      <c r="AU174" s="1" t="s">
        <v>300</v>
      </c>
      <c r="AV174" s="5" t="s">
        <v>307</v>
      </c>
      <c r="AW174" s="5" t="s">
        <v>307</v>
      </c>
      <c r="AX174" s="6" t="str">
        <f t="shared" si="23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4" s="1" t="str">
        <f t="shared" si="236"/>
        <v>&lt;img src=@img/outdoor.png@&gt;</v>
      </c>
      <c r="AZ174" s="1" t="str">
        <f t="shared" si="237"/>
        <v/>
      </c>
      <c r="BA174" s="1" t="str">
        <f t="shared" si="238"/>
        <v>&lt;img src=@img/easy.png@&gt;</v>
      </c>
      <c r="BB174" s="1" t="str">
        <f t="shared" si="239"/>
        <v>&lt;img src=@img/drinkicon.png@&gt;</v>
      </c>
      <c r="BC174" s="1" t="str">
        <f t="shared" si="240"/>
        <v>&lt;img src=@img/foodicon.png@&gt;</v>
      </c>
      <c r="BD174" s="1" t="str">
        <f t="shared" si="241"/>
        <v>&lt;img src=@img/outdoor.png@&gt;&lt;img src=@img/easy.png@&gt;&lt;img src=@img/drinkicon.png@&gt;&lt;img src=@img/foodicon.png@&gt;</v>
      </c>
      <c r="BE174" s="1" t="str">
        <f t="shared" si="242"/>
        <v>outdoor drink food easy med midtown</v>
      </c>
      <c r="BF174" s="1" t="str">
        <f t="shared" si="243"/>
        <v>Midtown</v>
      </c>
      <c r="BG174" s="1">
        <v>40.542402000000003</v>
      </c>
      <c r="BH174" s="1">
        <v>-105.07652</v>
      </c>
      <c r="BI174" s="1" t="str">
        <f t="shared" si="244"/>
        <v>[40.542402,-105.07652],</v>
      </c>
      <c r="BK174" s="1" t="str">
        <f>IF(BJ174&gt;0,"&lt;img src=@img/kidicon.png@&gt;","")</f>
        <v/>
      </c>
    </row>
    <row r="175" spans="2:64" ht="21" customHeight="1" x14ac:dyDescent="0.25">
      <c r="B175" s="1" t="s">
        <v>223</v>
      </c>
      <c r="C175" s="1" t="s">
        <v>310</v>
      </c>
      <c r="D175" s="1" t="s">
        <v>53</v>
      </c>
      <c r="E175" s="1" t="s">
        <v>432</v>
      </c>
      <c r="G175" s="1" t="s">
        <v>224</v>
      </c>
      <c r="W175" s="1" t="str">
        <f t="shared" si="214"/>
        <v/>
      </c>
      <c r="X175" s="1" t="str">
        <f t="shared" si="215"/>
        <v/>
      </c>
      <c r="Y175" s="1" t="str">
        <f t="shared" si="216"/>
        <v/>
      </c>
      <c r="Z175" s="1" t="str">
        <f t="shared" si="217"/>
        <v/>
      </c>
      <c r="AA175" s="1" t="str">
        <f t="shared" si="218"/>
        <v/>
      </c>
      <c r="AB175" s="1" t="str">
        <f t="shared" si="219"/>
        <v/>
      </c>
      <c r="AC175" s="1" t="str">
        <f t="shared" si="220"/>
        <v/>
      </c>
      <c r="AD175" s="1" t="str">
        <f t="shared" si="221"/>
        <v/>
      </c>
      <c r="AE175" s="1" t="str">
        <f t="shared" si="222"/>
        <v/>
      </c>
      <c r="AF175" s="1" t="str">
        <f t="shared" si="223"/>
        <v/>
      </c>
      <c r="AG175" s="1" t="str">
        <f t="shared" si="224"/>
        <v/>
      </c>
      <c r="AH175" s="1" t="str">
        <f t="shared" si="225"/>
        <v/>
      </c>
      <c r="AI175" s="1" t="str">
        <f t="shared" si="226"/>
        <v/>
      </c>
      <c r="AJ175" s="1" t="str">
        <f t="shared" si="227"/>
        <v/>
      </c>
      <c r="AK175" s="1" t="str">
        <f t="shared" si="228"/>
        <v/>
      </c>
      <c r="AL175" s="1" t="str">
        <f t="shared" si="229"/>
        <v/>
      </c>
      <c r="AM175" s="1" t="str">
        <f t="shared" si="230"/>
        <v/>
      </c>
      <c r="AN175" s="1" t="str">
        <f t="shared" si="231"/>
        <v/>
      </c>
      <c r="AO175" s="1" t="str">
        <f t="shared" si="232"/>
        <v/>
      </c>
      <c r="AP175" s="1" t="str">
        <f t="shared" si="233"/>
        <v/>
      </c>
      <c r="AQ175" s="1" t="str">
        <f t="shared" si="234"/>
        <v/>
      </c>
      <c r="AR175" s="4" t="s">
        <v>357</v>
      </c>
      <c r="AU175" s="1" t="s">
        <v>300</v>
      </c>
      <c r="AV175" s="5" t="s">
        <v>308</v>
      </c>
      <c r="AW175" s="5" t="s">
        <v>308</v>
      </c>
      <c r="AX175" s="6" t="str">
        <f t="shared" si="23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5" s="1" t="str">
        <f t="shared" si="236"/>
        <v/>
      </c>
      <c r="AZ175" s="1" t="str">
        <f t="shared" si="237"/>
        <v/>
      </c>
      <c r="BA175" s="1" t="str">
        <f t="shared" si="238"/>
        <v>&lt;img src=@img/easy.png@&gt;</v>
      </c>
      <c r="BB175" s="1" t="str">
        <f t="shared" si="239"/>
        <v/>
      </c>
      <c r="BC175" s="1" t="str">
        <f t="shared" si="240"/>
        <v/>
      </c>
      <c r="BD175" s="1" t="str">
        <f t="shared" si="241"/>
        <v>&lt;img src=@img/easy.png@&gt;</v>
      </c>
      <c r="BE175" s="1" t="str">
        <f t="shared" si="242"/>
        <v>easy med midtown</v>
      </c>
      <c r="BF175" s="1" t="str">
        <f t="shared" si="243"/>
        <v>Midtown</v>
      </c>
      <c r="BG175" s="1">
        <v>40.551113000000001</v>
      </c>
      <c r="BH175" s="1">
        <v>-105.07761600000001</v>
      </c>
      <c r="BI175" s="1" t="str">
        <f t="shared" si="244"/>
        <v>[40.551113,-105.077616],</v>
      </c>
      <c r="BK175" s="1" t="str">
        <f>IF(BJ175&gt;0,"&lt;img src=@img/kidicon.png@&gt;","")</f>
        <v/>
      </c>
    </row>
    <row r="176" spans="2:64" ht="21" customHeight="1" x14ac:dyDescent="0.25">
      <c r="B176" s="1" t="s">
        <v>557</v>
      </c>
      <c r="C176" s="1" t="s">
        <v>427</v>
      </c>
      <c r="D176" s="1" t="s">
        <v>382</v>
      </c>
      <c r="E176" s="1" t="s">
        <v>54</v>
      </c>
      <c r="G176" s="1" t="s">
        <v>558</v>
      </c>
      <c r="J176" s="1">
        <v>1500</v>
      </c>
      <c r="K176" s="1">
        <v>2000</v>
      </c>
      <c r="L176" s="1">
        <v>1500</v>
      </c>
      <c r="M176" s="1">
        <v>2000</v>
      </c>
      <c r="N176" s="1">
        <v>1500</v>
      </c>
      <c r="O176" s="1">
        <v>2000</v>
      </c>
      <c r="P176" s="1">
        <v>1500</v>
      </c>
      <c r="Q176" s="1">
        <v>2000</v>
      </c>
      <c r="R176" s="1">
        <v>1500</v>
      </c>
      <c r="S176" s="1">
        <v>2000</v>
      </c>
      <c r="T176" s="1">
        <v>1500</v>
      </c>
      <c r="U176" s="1">
        <v>2000</v>
      </c>
      <c r="W176" s="1" t="str">
        <f t="shared" si="214"/>
        <v/>
      </c>
      <c r="X176" s="1" t="str">
        <f t="shared" si="215"/>
        <v/>
      </c>
      <c r="Y176" s="1">
        <f t="shared" si="216"/>
        <v>15</v>
      </c>
      <c r="Z176" s="1">
        <f t="shared" si="217"/>
        <v>20</v>
      </c>
      <c r="AA176" s="1">
        <f t="shared" si="218"/>
        <v>15</v>
      </c>
      <c r="AB176" s="1">
        <f t="shared" si="219"/>
        <v>20</v>
      </c>
      <c r="AC176" s="1">
        <f t="shared" si="220"/>
        <v>15</v>
      </c>
      <c r="AD176" s="1">
        <f t="shared" si="221"/>
        <v>20</v>
      </c>
      <c r="AE176" s="1">
        <f t="shared" si="222"/>
        <v>15</v>
      </c>
      <c r="AF176" s="1">
        <f t="shared" si="223"/>
        <v>20</v>
      </c>
      <c r="AG176" s="1">
        <f t="shared" si="224"/>
        <v>15</v>
      </c>
      <c r="AH176" s="1">
        <f t="shared" si="225"/>
        <v>20</v>
      </c>
      <c r="AI176" s="1">
        <f t="shared" si="226"/>
        <v>15</v>
      </c>
      <c r="AJ176" s="1">
        <f t="shared" si="227"/>
        <v>20</v>
      </c>
      <c r="AK176" s="1" t="str">
        <f t="shared" si="228"/>
        <v/>
      </c>
      <c r="AL176" s="1" t="str">
        <f t="shared" si="229"/>
        <v>3pm-8pm</v>
      </c>
      <c r="AM176" s="1" t="str">
        <f t="shared" si="230"/>
        <v>3pm-8pm</v>
      </c>
      <c r="AN176" s="1" t="str">
        <f t="shared" si="231"/>
        <v>3pm-8pm</v>
      </c>
      <c r="AO176" s="1" t="str">
        <f t="shared" si="232"/>
        <v>3pm-8pm</v>
      </c>
      <c r="AP176" s="1" t="str">
        <f t="shared" si="233"/>
        <v>3pm-8pm</v>
      </c>
      <c r="AQ176" s="1" t="str">
        <f t="shared" si="234"/>
        <v>3pm-8pm</v>
      </c>
      <c r="AR176" s="4"/>
      <c r="AU176" s="1" t="s">
        <v>299</v>
      </c>
      <c r="AV176" s="5" t="s">
        <v>307</v>
      </c>
      <c r="AW176" s="5" t="s">
        <v>308</v>
      </c>
      <c r="AX176" s="6" t="str">
        <f t="shared" si="23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6" s="1" t="str">
        <f t="shared" si="236"/>
        <v/>
      </c>
      <c r="AZ176" s="1" t="str">
        <f t="shared" si="237"/>
        <v/>
      </c>
      <c r="BA176" s="1" t="str">
        <f t="shared" si="238"/>
        <v>&lt;img src=@img/hard.png@&gt;</v>
      </c>
      <c r="BB176" s="1" t="str">
        <f t="shared" si="239"/>
        <v>&lt;img src=@img/drinkicon.png@&gt;</v>
      </c>
      <c r="BC176" s="1" t="str">
        <f t="shared" si="240"/>
        <v/>
      </c>
      <c r="BD176" s="1" t="str">
        <f t="shared" si="241"/>
        <v>&lt;img src=@img/hard.png@&gt;&lt;img src=@img/drinkicon.png@&gt;</v>
      </c>
      <c r="BE176" s="1" t="str">
        <f t="shared" si="242"/>
        <v>drink hard low old</v>
      </c>
      <c r="BF176" s="1" t="str">
        <f t="shared" si="243"/>
        <v>Old Town</v>
      </c>
      <c r="BG176" s="1">
        <v>40.587409999999998</v>
      </c>
      <c r="BH176" s="1">
        <v>-105.07661</v>
      </c>
      <c r="BI176" s="1" t="str">
        <f t="shared" si="244"/>
        <v>[40.58741,-105.07661],</v>
      </c>
    </row>
    <row r="177" spans="2:63" ht="21" customHeight="1" x14ac:dyDescent="0.25">
      <c r="B177" s="1" t="s">
        <v>644</v>
      </c>
      <c r="C177" s="1" t="s">
        <v>309</v>
      </c>
      <c r="G177" s="9" t="s">
        <v>645</v>
      </c>
      <c r="W177" s="1" t="str">
        <f t="shared" si="214"/>
        <v/>
      </c>
      <c r="X177" s="1" t="str">
        <f t="shared" si="215"/>
        <v/>
      </c>
      <c r="Y177" s="1" t="str">
        <f t="shared" si="216"/>
        <v/>
      </c>
      <c r="Z177" s="1" t="str">
        <f t="shared" si="217"/>
        <v/>
      </c>
      <c r="AA177" s="1" t="str">
        <f t="shared" si="218"/>
        <v/>
      </c>
      <c r="AB177" s="1" t="str">
        <f t="shared" si="219"/>
        <v/>
      </c>
      <c r="AC177" s="1" t="str">
        <f t="shared" si="220"/>
        <v/>
      </c>
      <c r="AD177" s="1" t="str">
        <f t="shared" si="221"/>
        <v/>
      </c>
      <c r="AE177" s="1" t="str">
        <f t="shared" si="222"/>
        <v/>
      </c>
      <c r="AF177" s="1" t="str">
        <f t="shared" si="223"/>
        <v/>
      </c>
      <c r="AG177" s="1" t="str">
        <f t="shared" si="224"/>
        <v/>
      </c>
      <c r="AH177" s="1" t="str">
        <f t="shared" si="225"/>
        <v/>
      </c>
      <c r="AI177" s="1" t="str">
        <f t="shared" si="226"/>
        <v/>
      </c>
      <c r="AJ177" s="1" t="str">
        <f t="shared" si="227"/>
        <v/>
      </c>
      <c r="AK177" s="1" t="str">
        <f t="shared" si="228"/>
        <v/>
      </c>
      <c r="AL177" s="1" t="str">
        <f t="shared" si="229"/>
        <v/>
      </c>
      <c r="AM177" s="1" t="str">
        <f t="shared" si="230"/>
        <v/>
      </c>
      <c r="AN177" s="1" t="str">
        <f t="shared" si="231"/>
        <v/>
      </c>
      <c r="AO177" s="1" t="str">
        <f t="shared" si="232"/>
        <v/>
      </c>
      <c r="AP177" s="1" t="str">
        <f t="shared" si="233"/>
        <v/>
      </c>
      <c r="AQ177" s="1" t="str">
        <f t="shared" si="234"/>
        <v/>
      </c>
      <c r="AU177" s="1" t="s">
        <v>28</v>
      </c>
      <c r="AV177" s="1" t="b">
        <v>0</v>
      </c>
      <c r="AW177" s="1" t="b">
        <v>0</v>
      </c>
      <c r="AX177" s="6" t="str">
        <f t="shared" si="23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7" s="1" t="str">
        <f t="shared" si="236"/>
        <v/>
      </c>
      <c r="AZ177" s="1" t="str">
        <f t="shared" si="237"/>
        <v/>
      </c>
      <c r="BA177" s="1" t="str">
        <f t="shared" si="238"/>
        <v>&lt;img src=@img/medium.png@&gt;</v>
      </c>
      <c r="BB177" s="1" t="str">
        <f t="shared" si="239"/>
        <v/>
      </c>
      <c r="BC177" s="1" t="str">
        <f t="shared" si="240"/>
        <v/>
      </c>
      <c r="BD177" s="1" t="str">
        <f t="shared" si="241"/>
        <v>&lt;img src=@img/medium.png@&gt;</v>
      </c>
      <c r="BE177" s="1" t="str">
        <f t="shared" si="242"/>
        <v>medium  campus</v>
      </c>
      <c r="BF177" s="1" t="str">
        <f t="shared" si="243"/>
        <v>Near Campus</v>
      </c>
      <c r="BG177" s="1">
        <v>40.578440000000001</v>
      </c>
      <c r="BH177" s="1">
        <v>-105.07856</v>
      </c>
      <c r="BI177" s="1" t="str">
        <f t="shared" si="244"/>
        <v>[40.57844,-105.07856],</v>
      </c>
    </row>
    <row r="178" spans="2:63" ht="21" customHeight="1" x14ac:dyDescent="0.25">
      <c r="B178" s="1" t="s">
        <v>288</v>
      </c>
      <c r="C178" s="1" t="s">
        <v>427</v>
      </c>
      <c r="D178" s="1" t="s">
        <v>289</v>
      </c>
      <c r="E178" s="1" t="s">
        <v>54</v>
      </c>
      <c r="G178" s="9" t="s">
        <v>295</v>
      </c>
      <c r="H178" s="1">
        <v>1100</v>
      </c>
      <c r="I178" s="1">
        <v>1900</v>
      </c>
      <c r="J178" s="1">
        <v>1100</v>
      </c>
      <c r="K178" s="1">
        <v>2400</v>
      </c>
      <c r="L178" s="1">
        <v>1100</v>
      </c>
      <c r="M178" s="1">
        <v>2300</v>
      </c>
      <c r="N178" s="1">
        <v>1100</v>
      </c>
      <c r="O178" s="1">
        <v>2400</v>
      </c>
      <c r="P178" s="1">
        <v>1100</v>
      </c>
      <c r="Q178" s="1">
        <v>2400</v>
      </c>
      <c r="R178" s="1">
        <v>1100</v>
      </c>
      <c r="S178" s="1">
        <v>1900</v>
      </c>
      <c r="T178" s="1">
        <v>1100</v>
      </c>
      <c r="U178" s="1">
        <v>1900</v>
      </c>
      <c r="V178" s="1" t="s">
        <v>509</v>
      </c>
      <c r="W178" s="1">
        <f t="shared" si="214"/>
        <v>11</v>
      </c>
      <c r="X178" s="1">
        <f t="shared" si="215"/>
        <v>19</v>
      </c>
      <c r="Y178" s="1">
        <f t="shared" si="216"/>
        <v>11</v>
      </c>
      <c r="Z178" s="1">
        <f t="shared" si="217"/>
        <v>24</v>
      </c>
      <c r="AA178" s="1">
        <f t="shared" si="218"/>
        <v>11</v>
      </c>
      <c r="AB178" s="1">
        <f t="shared" si="219"/>
        <v>23</v>
      </c>
      <c r="AC178" s="1">
        <f t="shared" si="220"/>
        <v>11</v>
      </c>
      <c r="AD178" s="1">
        <f t="shared" si="221"/>
        <v>24</v>
      </c>
      <c r="AE178" s="1">
        <f t="shared" si="222"/>
        <v>11</v>
      </c>
      <c r="AF178" s="1">
        <f t="shared" si="223"/>
        <v>24</v>
      </c>
      <c r="AG178" s="1">
        <f t="shared" si="224"/>
        <v>11</v>
      </c>
      <c r="AH178" s="1">
        <f t="shared" si="225"/>
        <v>19</v>
      </c>
      <c r="AI178" s="1">
        <f t="shared" si="226"/>
        <v>11</v>
      </c>
      <c r="AJ178" s="1">
        <f t="shared" si="227"/>
        <v>19</v>
      </c>
      <c r="AK178" s="1" t="str">
        <f t="shared" si="228"/>
        <v>11am-7pm</v>
      </c>
      <c r="AL178" s="1" t="str">
        <f t="shared" si="229"/>
        <v>11am-12am</v>
      </c>
      <c r="AM178" s="1" t="str">
        <f t="shared" si="230"/>
        <v>11am-11pm</v>
      </c>
      <c r="AN178" s="1" t="str">
        <f t="shared" si="231"/>
        <v>11am-12am</v>
      </c>
      <c r="AO178" s="1" t="str">
        <f t="shared" si="232"/>
        <v>11am-12am</v>
      </c>
      <c r="AP178" s="1" t="str">
        <f t="shared" si="233"/>
        <v>11am-7pm</v>
      </c>
      <c r="AQ178" s="1" t="str">
        <f t="shared" si="234"/>
        <v>11am-7pm</v>
      </c>
      <c r="AR178" s="14" t="s">
        <v>366</v>
      </c>
      <c r="AU178" s="1" t="s">
        <v>299</v>
      </c>
      <c r="AV178" s="5" t="s">
        <v>308</v>
      </c>
      <c r="AW178" s="5" t="s">
        <v>308</v>
      </c>
      <c r="AX178" s="6" t="str">
        <f t="shared" si="23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8" s="1" t="str">
        <f t="shared" si="236"/>
        <v/>
      </c>
      <c r="AZ178" s="1" t="str">
        <f t="shared" si="237"/>
        <v/>
      </c>
      <c r="BA178" s="1" t="str">
        <f t="shared" si="238"/>
        <v>&lt;img src=@img/hard.png@&gt;</v>
      </c>
      <c r="BB178" s="1" t="str">
        <f t="shared" si="239"/>
        <v/>
      </c>
      <c r="BC178" s="1" t="str">
        <f t="shared" si="240"/>
        <v/>
      </c>
      <c r="BD178" s="1" t="str">
        <f t="shared" si="241"/>
        <v>&lt;img src=@img/hard.png@&gt;</v>
      </c>
      <c r="BE178" s="1" t="str">
        <f t="shared" si="242"/>
        <v>hard low old</v>
      </c>
      <c r="BF178" s="1" t="str">
        <f t="shared" si="243"/>
        <v>Old Town</v>
      </c>
      <c r="BG178" s="1">
        <v>40.587395000000001</v>
      </c>
      <c r="BH178" s="1">
        <v>-105.078292</v>
      </c>
      <c r="BI178" s="1" t="str">
        <f t="shared" si="244"/>
        <v>[40.587395,-105.078292],</v>
      </c>
      <c r="BK178" s="1" t="str">
        <f>IF(BJ178&gt;0,"&lt;img src=@img/kidicon.png@&gt;","")</f>
        <v/>
      </c>
    </row>
    <row r="179" spans="2:63" ht="21" customHeight="1" x14ac:dyDescent="0.25">
      <c r="B179" s="1" t="s">
        <v>402</v>
      </c>
      <c r="C179" s="1" t="s">
        <v>427</v>
      </c>
      <c r="D179" s="1" t="s">
        <v>373</v>
      </c>
      <c r="E179" s="1" t="s">
        <v>432</v>
      </c>
      <c r="G179" s="9" t="s">
        <v>435</v>
      </c>
      <c r="W179" s="1" t="str">
        <f t="shared" si="214"/>
        <v/>
      </c>
      <c r="X179" s="1" t="str">
        <f t="shared" si="215"/>
        <v/>
      </c>
      <c r="Y179" s="1" t="str">
        <f t="shared" si="216"/>
        <v/>
      </c>
      <c r="Z179" s="1" t="str">
        <f t="shared" si="217"/>
        <v/>
      </c>
      <c r="AA179" s="1" t="str">
        <f t="shared" si="218"/>
        <v/>
      </c>
      <c r="AB179" s="1" t="str">
        <f t="shared" si="219"/>
        <v/>
      </c>
      <c r="AC179" s="1" t="str">
        <f t="shared" si="220"/>
        <v/>
      </c>
      <c r="AD179" s="1" t="str">
        <f t="shared" si="221"/>
        <v/>
      </c>
      <c r="AE179" s="1" t="str">
        <f t="shared" si="222"/>
        <v/>
      </c>
      <c r="AF179" s="1" t="str">
        <f t="shared" si="223"/>
        <v/>
      </c>
      <c r="AG179" s="1" t="str">
        <f t="shared" si="224"/>
        <v/>
      </c>
      <c r="AH179" s="1" t="str">
        <f t="shared" si="225"/>
        <v/>
      </c>
      <c r="AI179" s="1" t="str">
        <f t="shared" si="226"/>
        <v/>
      </c>
      <c r="AJ179" s="1" t="str">
        <f t="shared" si="227"/>
        <v/>
      </c>
      <c r="AK179" s="1" t="str">
        <f t="shared" si="228"/>
        <v/>
      </c>
      <c r="AL179" s="1" t="str">
        <f t="shared" si="229"/>
        <v/>
      </c>
      <c r="AM179" s="1" t="str">
        <f t="shared" si="230"/>
        <v/>
      </c>
      <c r="AN179" s="1" t="str">
        <f t="shared" si="231"/>
        <v/>
      </c>
      <c r="AO179" s="1" t="str">
        <f t="shared" si="232"/>
        <v/>
      </c>
      <c r="AP179" s="1" t="str">
        <f t="shared" si="233"/>
        <v/>
      </c>
      <c r="AQ179" s="1" t="str">
        <f t="shared" si="234"/>
        <v/>
      </c>
      <c r="AR179" s="1" t="s">
        <v>403</v>
      </c>
      <c r="AS179" s="1" t="s">
        <v>296</v>
      </c>
      <c r="AU179" s="1" t="s">
        <v>28</v>
      </c>
      <c r="AV179" s="5" t="s">
        <v>308</v>
      </c>
      <c r="AW179" s="5" t="s">
        <v>308</v>
      </c>
      <c r="AX179" s="6" t="str">
        <f t="shared" si="23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9" s="1" t="str">
        <f t="shared" si="236"/>
        <v>&lt;img src=@img/outdoor.png@&gt;</v>
      </c>
      <c r="AZ179" s="1" t="str">
        <f t="shared" si="237"/>
        <v/>
      </c>
      <c r="BA179" s="1" t="str">
        <f t="shared" si="238"/>
        <v>&lt;img src=@img/medium.png@&gt;</v>
      </c>
      <c r="BB179" s="1" t="str">
        <f t="shared" si="239"/>
        <v/>
      </c>
      <c r="BC179" s="1" t="str">
        <f t="shared" si="240"/>
        <v/>
      </c>
      <c r="BD179" s="1" t="str">
        <f t="shared" si="241"/>
        <v>&lt;img src=@img/outdoor.png@&gt;&lt;img src=@img/medium.png@&gt;</v>
      </c>
      <c r="BE179" s="1" t="str">
        <f t="shared" si="242"/>
        <v>outdoor medium med old</v>
      </c>
      <c r="BF179" s="1" t="str">
        <f t="shared" si="243"/>
        <v>Old Town</v>
      </c>
      <c r="BG179" s="1">
        <v>40.589368999999998</v>
      </c>
      <c r="BH179" s="1">
        <v>-105.07445800000001</v>
      </c>
      <c r="BI179" s="1" t="str">
        <f t="shared" si="244"/>
        <v>[40.589369,-105.074458],</v>
      </c>
      <c r="BK179" s="1" t="str">
        <f>IF(BJ179&gt;0,"&lt;img src=@img/kidicon.png@&gt;","")</f>
        <v/>
      </c>
    </row>
    <row r="180" spans="2:63" ht="21" customHeight="1" x14ac:dyDescent="0.25">
      <c r="B180" s="1" t="s">
        <v>646</v>
      </c>
      <c r="C180" s="1" t="s">
        <v>430</v>
      </c>
      <c r="G180" s="9" t="s">
        <v>647</v>
      </c>
      <c r="W180" s="1" t="str">
        <f t="shared" si="214"/>
        <v/>
      </c>
      <c r="X180" s="1" t="str">
        <f t="shared" si="215"/>
        <v/>
      </c>
      <c r="Y180" s="1" t="str">
        <f t="shared" si="216"/>
        <v/>
      </c>
      <c r="Z180" s="1" t="str">
        <f t="shared" si="217"/>
        <v/>
      </c>
      <c r="AA180" s="1" t="str">
        <f t="shared" si="218"/>
        <v/>
      </c>
      <c r="AB180" s="1" t="str">
        <f t="shared" si="219"/>
        <v/>
      </c>
      <c r="AC180" s="1" t="str">
        <f t="shared" si="220"/>
        <v/>
      </c>
      <c r="AD180" s="1" t="str">
        <f t="shared" si="221"/>
        <v/>
      </c>
      <c r="AE180" s="1" t="str">
        <f t="shared" si="222"/>
        <v/>
      </c>
      <c r="AF180" s="1" t="str">
        <f t="shared" si="223"/>
        <v/>
      </c>
      <c r="AG180" s="1" t="str">
        <f t="shared" si="224"/>
        <v/>
      </c>
      <c r="AH180" s="1" t="str">
        <f t="shared" si="225"/>
        <v/>
      </c>
      <c r="AI180" s="1" t="str">
        <f t="shared" si="226"/>
        <v/>
      </c>
      <c r="AJ180" s="1" t="str">
        <f t="shared" si="227"/>
        <v/>
      </c>
      <c r="AK180" s="1" t="str">
        <f t="shared" si="228"/>
        <v/>
      </c>
      <c r="AL180" s="1" t="str">
        <f t="shared" si="229"/>
        <v/>
      </c>
      <c r="AM180" s="1" t="str">
        <f t="shared" si="230"/>
        <v/>
      </c>
      <c r="AN180" s="1" t="str">
        <f t="shared" si="231"/>
        <v/>
      </c>
      <c r="AO180" s="1" t="str">
        <f t="shared" si="232"/>
        <v/>
      </c>
      <c r="AP180" s="1" t="str">
        <f t="shared" si="233"/>
        <v/>
      </c>
      <c r="AQ180" s="1" t="str">
        <f t="shared" si="234"/>
        <v/>
      </c>
      <c r="AR180" s="15" t="s">
        <v>648</v>
      </c>
      <c r="AU180" s="1" t="s">
        <v>28</v>
      </c>
      <c r="AV180" s="1" t="b">
        <v>0</v>
      </c>
      <c r="AW180" s="1" t="b">
        <v>0</v>
      </c>
      <c r="AX180" s="6" t="str">
        <f t="shared" si="23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0" s="1" t="str">
        <f t="shared" si="236"/>
        <v/>
      </c>
      <c r="AZ180" s="1" t="str">
        <f t="shared" si="237"/>
        <v/>
      </c>
      <c r="BA180" s="1" t="str">
        <f t="shared" si="238"/>
        <v>&lt;img src=@img/medium.png@&gt;</v>
      </c>
      <c r="BB180" s="1" t="str">
        <f t="shared" si="239"/>
        <v/>
      </c>
      <c r="BC180" s="1" t="str">
        <f t="shared" si="240"/>
        <v/>
      </c>
      <c r="BD180" s="1" t="str">
        <f t="shared" si="241"/>
        <v>&lt;img src=@img/medium.png@&gt;</v>
      </c>
      <c r="BE180" s="1" t="str">
        <f t="shared" si="242"/>
        <v>medium  cwest</v>
      </c>
      <c r="BF180" s="1" t="str">
        <f t="shared" si="243"/>
        <v>Campus West</v>
      </c>
      <c r="BG180" s="1">
        <v>40.574289999999998</v>
      </c>
      <c r="BH180" s="1">
        <v>-105.0971</v>
      </c>
      <c r="BI180" s="1" t="str">
        <f t="shared" si="244"/>
        <v>[40.57429,-105.0971],</v>
      </c>
    </row>
    <row r="181" spans="2:63" ht="21" customHeight="1" x14ac:dyDescent="0.25">
      <c r="B181" s="1" t="s">
        <v>668</v>
      </c>
      <c r="E181" s="1" t="s">
        <v>432</v>
      </c>
      <c r="G181" s="1" t="s">
        <v>692</v>
      </c>
      <c r="W181" s="1" t="str">
        <f t="shared" si="214"/>
        <v/>
      </c>
      <c r="X181" s="1" t="str">
        <f t="shared" si="215"/>
        <v/>
      </c>
      <c r="Y181" s="1" t="str">
        <f t="shared" si="216"/>
        <v/>
      </c>
      <c r="Z181" s="1" t="str">
        <f t="shared" si="217"/>
        <v/>
      </c>
      <c r="AA181" s="1" t="str">
        <f t="shared" si="218"/>
        <v/>
      </c>
      <c r="AB181" s="1" t="str">
        <f t="shared" si="219"/>
        <v/>
      </c>
      <c r="AC181" s="1" t="str">
        <f t="shared" si="220"/>
        <v/>
      </c>
      <c r="AD181" s="1" t="str">
        <f t="shared" si="221"/>
        <v/>
      </c>
      <c r="AE181" s="1" t="str">
        <f t="shared" si="222"/>
        <v/>
      </c>
      <c r="AF181" s="1" t="str">
        <f t="shared" si="223"/>
        <v/>
      </c>
      <c r="AG181" s="1" t="str">
        <f t="shared" si="224"/>
        <v/>
      </c>
      <c r="AH181" s="1" t="str">
        <f t="shared" si="225"/>
        <v/>
      </c>
      <c r="AI181" s="1" t="str">
        <f t="shared" si="226"/>
        <v/>
      </c>
      <c r="AJ181" s="1" t="str">
        <f t="shared" si="227"/>
        <v/>
      </c>
      <c r="AK181" s="1" t="str">
        <f t="shared" si="228"/>
        <v/>
      </c>
      <c r="AL181" s="1" t="str">
        <f t="shared" si="229"/>
        <v/>
      </c>
      <c r="AM181" s="1" t="str">
        <f t="shared" si="230"/>
        <v/>
      </c>
      <c r="AN181" s="1" t="str">
        <f t="shared" si="231"/>
        <v/>
      </c>
      <c r="AO181" s="1" t="str">
        <f t="shared" si="232"/>
        <v/>
      </c>
      <c r="AP181" s="1" t="str">
        <f t="shared" si="233"/>
        <v/>
      </c>
      <c r="AQ181" s="1" t="str">
        <f t="shared" si="234"/>
        <v/>
      </c>
      <c r="AU181" s="1" t="s">
        <v>300</v>
      </c>
      <c r="AV181" s="5" t="s">
        <v>308</v>
      </c>
      <c r="AW181" s="5" t="s">
        <v>308</v>
      </c>
      <c r="AX181" s="6" t="str">
        <f t="shared" si="23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1" s="1" t="str">
        <f t="shared" si="236"/>
        <v/>
      </c>
      <c r="AZ181" s="1" t="str">
        <f t="shared" si="237"/>
        <v/>
      </c>
      <c r="BA181" s="1" t="str">
        <f t="shared" si="238"/>
        <v>&lt;img src=@img/easy.png@&gt;</v>
      </c>
      <c r="BB181" s="1" t="str">
        <f t="shared" si="239"/>
        <v/>
      </c>
      <c r="BC181" s="1" t="str">
        <f t="shared" si="240"/>
        <v/>
      </c>
      <c r="BD181" s="1" t="str">
        <f t="shared" si="241"/>
        <v>&lt;img src=@img/easy.png@&gt;</v>
      </c>
      <c r="BE181" s="1" t="str">
        <f t="shared" si="242"/>
        <v xml:space="preserve">easy med </v>
      </c>
      <c r="BF181" s="1" t="str">
        <f t="shared" si="243"/>
        <v/>
      </c>
      <c r="BG181" s="1">
        <v>40.552579999999999</v>
      </c>
      <c r="BH181" s="1">
        <v>-105.09672999999999</v>
      </c>
      <c r="BI181" s="1" t="str">
        <f t="shared" si="244"/>
        <v>[40.55258,-105.09673],</v>
      </c>
    </row>
    <row r="182" spans="2:63" ht="21" customHeight="1" x14ac:dyDescent="0.25">
      <c r="B182" s="1" t="s">
        <v>128</v>
      </c>
      <c r="C182" s="1" t="s">
        <v>309</v>
      </c>
      <c r="D182" s="1" t="s">
        <v>129</v>
      </c>
      <c r="E182" s="1" t="s">
        <v>54</v>
      </c>
      <c r="G182" s="3" t="s">
        <v>130</v>
      </c>
      <c r="W182" s="1" t="str">
        <f t="shared" si="214"/>
        <v/>
      </c>
      <c r="X182" s="1" t="str">
        <f t="shared" si="215"/>
        <v/>
      </c>
      <c r="Y182" s="1" t="str">
        <f t="shared" si="216"/>
        <v/>
      </c>
      <c r="Z182" s="1" t="str">
        <f t="shared" si="217"/>
        <v/>
      </c>
      <c r="AA182" s="1" t="str">
        <f t="shared" si="218"/>
        <v/>
      </c>
      <c r="AB182" s="1" t="str">
        <f t="shared" si="219"/>
        <v/>
      </c>
      <c r="AC182" s="1" t="str">
        <f t="shared" si="220"/>
        <v/>
      </c>
      <c r="AD182" s="1" t="str">
        <f t="shared" si="221"/>
        <v/>
      </c>
      <c r="AE182" s="1" t="str">
        <f t="shared" si="222"/>
        <v/>
      </c>
      <c r="AF182" s="1" t="str">
        <f t="shared" si="223"/>
        <v/>
      </c>
      <c r="AG182" s="1" t="str">
        <f t="shared" si="224"/>
        <v/>
      </c>
      <c r="AH182" s="1" t="str">
        <f t="shared" si="225"/>
        <v/>
      </c>
      <c r="AI182" s="1" t="str">
        <f t="shared" si="226"/>
        <v/>
      </c>
      <c r="AJ182" s="1" t="str">
        <f t="shared" si="227"/>
        <v/>
      </c>
      <c r="AK182" s="1" t="str">
        <f t="shared" si="228"/>
        <v/>
      </c>
      <c r="AL182" s="1" t="str">
        <f t="shared" si="229"/>
        <v/>
      </c>
      <c r="AM182" s="1" t="str">
        <f t="shared" si="230"/>
        <v/>
      </c>
      <c r="AN182" s="1" t="str">
        <f t="shared" si="231"/>
        <v/>
      </c>
      <c r="AO182" s="1" t="str">
        <f t="shared" si="232"/>
        <v/>
      </c>
      <c r="AP182" s="1" t="str">
        <f t="shared" si="233"/>
        <v/>
      </c>
      <c r="AQ182" s="1" t="str">
        <f t="shared" si="234"/>
        <v/>
      </c>
      <c r="AR182" s="4" t="s">
        <v>330</v>
      </c>
      <c r="AS182" s="1" t="s">
        <v>296</v>
      </c>
      <c r="AT182" s="1" t="s">
        <v>306</v>
      </c>
      <c r="AU182" s="1" t="s">
        <v>28</v>
      </c>
      <c r="AV182" s="5" t="s">
        <v>308</v>
      </c>
      <c r="AW182" s="5" t="s">
        <v>308</v>
      </c>
      <c r="AX182" s="6" t="str">
        <f t="shared" si="23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2" s="1" t="str">
        <f t="shared" si="236"/>
        <v>&lt;img src=@img/outdoor.png@&gt;</v>
      </c>
      <c r="AZ182" s="1" t="str">
        <f t="shared" si="237"/>
        <v>&lt;img src=@img/pets.png@&gt;</v>
      </c>
      <c r="BA182" s="1" t="str">
        <f t="shared" si="238"/>
        <v>&lt;img src=@img/medium.png@&gt;</v>
      </c>
      <c r="BB182" s="1" t="str">
        <f t="shared" si="239"/>
        <v/>
      </c>
      <c r="BC182" s="1" t="str">
        <f t="shared" si="240"/>
        <v/>
      </c>
      <c r="BD182" s="1" t="str">
        <f t="shared" si="241"/>
        <v>&lt;img src=@img/outdoor.png@&gt;&lt;img src=@img/pets.png@&gt;&lt;img src=@img/medium.png@&gt;</v>
      </c>
      <c r="BE182" s="1" t="str">
        <f t="shared" si="242"/>
        <v>outdoor pet medium low campus</v>
      </c>
      <c r="BF182" s="1" t="str">
        <f t="shared" si="243"/>
        <v>Near Campus</v>
      </c>
      <c r="BG182" s="1">
        <v>40.568157999999997</v>
      </c>
      <c r="BH182" s="1">
        <v>-105.076488</v>
      </c>
      <c r="BI182" s="1" t="str">
        <f t="shared" si="244"/>
        <v>[40.568158,-105.076488],</v>
      </c>
      <c r="BK182" s="1" t="str">
        <f>IF(BJ182&gt;0,"&lt;img src=@img/kidicon.png@&gt;","")</f>
        <v/>
      </c>
    </row>
    <row r="183" spans="2:63" ht="21" customHeight="1" x14ac:dyDescent="0.25">
      <c r="B183" s="1" t="s">
        <v>554</v>
      </c>
      <c r="C183" s="1" t="s">
        <v>310</v>
      </c>
      <c r="D183" s="1" t="s">
        <v>373</v>
      </c>
      <c r="E183" s="1" t="s">
        <v>432</v>
      </c>
      <c r="G183" s="3" t="s">
        <v>555</v>
      </c>
      <c r="W183" s="1" t="str">
        <f t="shared" si="214"/>
        <v/>
      </c>
      <c r="X183" s="1" t="str">
        <f t="shared" si="215"/>
        <v/>
      </c>
      <c r="Y183" s="1" t="str">
        <f t="shared" si="216"/>
        <v/>
      </c>
      <c r="Z183" s="1" t="str">
        <f t="shared" si="217"/>
        <v/>
      </c>
      <c r="AA183" s="1" t="str">
        <f t="shared" si="218"/>
        <v/>
      </c>
      <c r="AB183" s="1" t="str">
        <f t="shared" si="219"/>
        <v/>
      </c>
      <c r="AC183" s="1" t="str">
        <f t="shared" si="220"/>
        <v/>
      </c>
      <c r="AD183" s="1" t="str">
        <f t="shared" si="221"/>
        <v/>
      </c>
      <c r="AE183" s="1" t="str">
        <f t="shared" si="222"/>
        <v/>
      </c>
      <c r="AF183" s="1" t="str">
        <f t="shared" si="223"/>
        <v/>
      </c>
      <c r="AG183" s="1" t="str">
        <f t="shared" si="224"/>
        <v/>
      </c>
      <c r="AH183" s="1" t="str">
        <f t="shared" si="225"/>
        <v/>
      </c>
      <c r="AI183" s="1" t="str">
        <f t="shared" si="226"/>
        <v/>
      </c>
      <c r="AJ183" s="1" t="str">
        <f t="shared" si="227"/>
        <v/>
      </c>
      <c r="AK183" s="1" t="str">
        <f t="shared" si="228"/>
        <v/>
      </c>
      <c r="AL183" s="1" t="str">
        <f t="shared" si="229"/>
        <v/>
      </c>
      <c r="AM183" s="1" t="str">
        <f t="shared" si="230"/>
        <v/>
      </c>
      <c r="AN183" s="1" t="str">
        <f t="shared" si="231"/>
        <v/>
      </c>
      <c r="AO183" s="1" t="str">
        <f t="shared" si="232"/>
        <v/>
      </c>
      <c r="AP183" s="1" t="str">
        <f t="shared" si="233"/>
        <v/>
      </c>
      <c r="AQ183" s="1" t="str">
        <f t="shared" si="234"/>
        <v/>
      </c>
      <c r="AR183" s="15" t="s">
        <v>556</v>
      </c>
      <c r="AS183" s="1" t="s">
        <v>296</v>
      </c>
      <c r="AU183" s="1" t="s">
        <v>300</v>
      </c>
      <c r="AV183" s="5" t="s">
        <v>308</v>
      </c>
      <c r="AW183" s="5" t="s">
        <v>308</v>
      </c>
      <c r="AX183" s="6" t="str">
        <f t="shared" si="23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3" s="1" t="str">
        <f t="shared" si="236"/>
        <v>&lt;img src=@img/outdoor.png@&gt;</v>
      </c>
      <c r="AZ183" s="1" t="str">
        <f t="shared" si="237"/>
        <v/>
      </c>
      <c r="BA183" s="1" t="str">
        <f t="shared" si="238"/>
        <v>&lt;img src=@img/easy.png@&gt;</v>
      </c>
      <c r="BB183" s="1" t="str">
        <f t="shared" si="239"/>
        <v/>
      </c>
      <c r="BC183" s="1" t="str">
        <f t="shared" si="240"/>
        <v/>
      </c>
      <c r="BD183" s="1" t="str">
        <f t="shared" si="241"/>
        <v>&lt;img src=@img/outdoor.png@&gt;&lt;img src=@img/easy.png@&gt;</v>
      </c>
      <c r="BE183" s="1" t="str">
        <f t="shared" si="242"/>
        <v>outdoor easy med midtown</v>
      </c>
      <c r="BF183" s="1" t="str">
        <f t="shared" si="243"/>
        <v>Midtown</v>
      </c>
      <c r="BG183" s="1">
        <v>40.551969999999997</v>
      </c>
      <c r="BH183" s="1">
        <v>-105.03718000000001</v>
      </c>
      <c r="BI183" s="1" t="str">
        <f t="shared" si="244"/>
        <v>[40.55197,-105.03718],</v>
      </c>
    </row>
    <row r="184" spans="2:63" ht="21" customHeight="1" x14ac:dyDescent="0.25">
      <c r="B184" s="1" t="s">
        <v>649</v>
      </c>
      <c r="C184" s="1" t="s">
        <v>310</v>
      </c>
      <c r="G184" s="9" t="s">
        <v>650</v>
      </c>
      <c r="J184" s="1">
        <v>1100</v>
      </c>
      <c r="K184" s="1">
        <v>2400</v>
      </c>
      <c r="L184" s="1">
        <v>1100</v>
      </c>
      <c r="M184" s="1">
        <v>2400</v>
      </c>
      <c r="N184" s="1">
        <v>1100</v>
      </c>
      <c r="O184" s="1">
        <v>2400</v>
      </c>
      <c r="V184" s="1" t="s">
        <v>651</v>
      </c>
      <c r="W184" s="1" t="str">
        <f t="shared" si="214"/>
        <v/>
      </c>
      <c r="X184" s="1" t="str">
        <f t="shared" si="215"/>
        <v/>
      </c>
      <c r="Y184" s="1">
        <f t="shared" si="216"/>
        <v>11</v>
      </c>
      <c r="Z184" s="1">
        <f t="shared" si="217"/>
        <v>24</v>
      </c>
      <c r="AA184" s="1">
        <f t="shared" si="218"/>
        <v>11</v>
      </c>
      <c r="AB184" s="1">
        <f t="shared" si="219"/>
        <v>24</v>
      </c>
      <c r="AC184" s="1">
        <f t="shared" si="220"/>
        <v>11</v>
      </c>
      <c r="AD184" s="1">
        <f t="shared" si="221"/>
        <v>24</v>
      </c>
      <c r="AE184" s="1" t="str">
        <f t="shared" si="222"/>
        <v/>
      </c>
      <c r="AF184" s="1" t="str">
        <f t="shared" si="223"/>
        <v/>
      </c>
      <c r="AG184" s="1" t="str">
        <f t="shared" si="224"/>
        <v/>
      </c>
      <c r="AH184" s="1" t="str">
        <f t="shared" si="225"/>
        <v/>
      </c>
      <c r="AI184" s="1" t="str">
        <f t="shared" si="226"/>
        <v/>
      </c>
      <c r="AJ184" s="1" t="str">
        <f t="shared" si="227"/>
        <v/>
      </c>
      <c r="AK184" s="1" t="str">
        <f t="shared" si="228"/>
        <v/>
      </c>
      <c r="AL184" s="1" t="str">
        <f t="shared" si="229"/>
        <v>11am-12am</v>
      </c>
      <c r="AM184" s="1" t="str">
        <f t="shared" si="230"/>
        <v>11am-12am</v>
      </c>
      <c r="AN184" s="1" t="str">
        <f t="shared" si="231"/>
        <v>11am-12am</v>
      </c>
      <c r="AO184" s="1" t="e">
        <f t="shared" si="232"/>
        <v>#VALUE!</v>
      </c>
      <c r="AP184" s="1" t="str">
        <f t="shared" si="233"/>
        <v/>
      </c>
      <c r="AQ184" s="1" t="str">
        <f t="shared" si="234"/>
        <v/>
      </c>
      <c r="AR184" s="15" t="s">
        <v>652</v>
      </c>
      <c r="AU184" s="1" t="s">
        <v>300</v>
      </c>
      <c r="AV184" s="1" t="b">
        <v>0</v>
      </c>
      <c r="AW184" s="1" t="b">
        <v>1</v>
      </c>
      <c r="AX184" s="6" t="str">
        <f t="shared" si="23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4" s="1" t="str">
        <f t="shared" si="236"/>
        <v/>
      </c>
      <c r="AZ184" s="1" t="str">
        <f t="shared" si="237"/>
        <v/>
      </c>
      <c r="BA184" s="1" t="str">
        <f t="shared" si="238"/>
        <v>&lt;img src=@img/easy.png@&gt;</v>
      </c>
      <c r="BB184" s="1" t="str">
        <f t="shared" si="239"/>
        <v/>
      </c>
      <c r="BC184" s="1" t="str">
        <f t="shared" si="240"/>
        <v/>
      </c>
      <c r="BD184" s="1" t="str">
        <f t="shared" si="241"/>
        <v>&lt;img src=@img/easy.png@&gt;</v>
      </c>
      <c r="BE184" s="1" t="str">
        <f t="shared" si="242"/>
        <v>easy  midtown</v>
      </c>
      <c r="BF184" s="1" t="str">
        <f t="shared" si="243"/>
        <v>Midtown</v>
      </c>
      <c r="BG184" s="1">
        <v>40.57358</v>
      </c>
      <c r="BH184" s="1">
        <v>-105.05826</v>
      </c>
      <c r="BI184" s="1" t="str">
        <f t="shared" si="244"/>
        <v>[40.57358,-105.05826],</v>
      </c>
    </row>
    <row r="185" spans="2:63" ht="21" customHeight="1" x14ac:dyDescent="0.25">
      <c r="B185" s="1" t="s">
        <v>225</v>
      </c>
      <c r="C185" s="1" t="s">
        <v>427</v>
      </c>
      <c r="D185" s="1" t="s">
        <v>147</v>
      </c>
      <c r="E185" s="1" t="s">
        <v>432</v>
      </c>
      <c r="G185" s="1" t="s">
        <v>226</v>
      </c>
      <c r="W185" s="1" t="str">
        <f t="shared" si="214"/>
        <v/>
      </c>
      <c r="X185" s="1" t="str">
        <f t="shared" si="215"/>
        <v/>
      </c>
      <c r="Y185" s="1" t="str">
        <f t="shared" si="216"/>
        <v/>
      </c>
      <c r="Z185" s="1" t="str">
        <f t="shared" si="217"/>
        <v/>
      </c>
      <c r="AA185" s="1" t="str">
        <f t="shared" si="218"/>
        <v/>
      </c>
      <c r="AB185" s="1" t="str">
        <f t="shared" si="219"/>
        <v/>
      </c>
      <c r="AC185" s="1" t="str">
        <f t="shared" si="220"/>
        <v/>
      </c>
      <c r="AD185" s="1" t="str">
        <f t="shared" si="221"/>
        <v/>
      </c>
      <c r="AE185" s="1" t="str">
        <f t="shared" si="222"/>
        <v/>
      </c>
      <c r="AF185" s="1" t="str">
        <f t="shared" si="223"/>
        <v/>
      </c>
      <c r="AG185" s="1" t="str">
        <f t="shared" si="224"/>
        <v/>
      </c>
      <c r="AH185" s="1" t="str">
        <f t="shared" si="225"/>
        <v/>
      </c>
      <c r="AI185" s="1" t="str">
        <f t="shared" si="226"/>
        <v/>
      </c>
      <c r="AJ185" s="1" t="str">
        <f t="shared" si="227"/>
        <v/>
      </c>
      <c r="AK185" s="1" t="str">
        <f t="shared" si="228"/>
        <v/>
      </c>
      <c r="AL185" s="1" t="str">
        <f t="shared" si="229"/>
        <v/>
      </c>
      <c r="AM185" s="1" t="str">
        <f t="shared" si="230"/>
        <v/>
      </c>
      <c r="AN185" s="1" t="str">
        <f t="shared" si="231"/>
        <v/>
      </c>
      <c r="AO185" s="1" t="str">
        <f t="shared" si="232"/>
        <v/>
      </c>
      <c r="AP185" s="1" t="str">
        <f t="shared" si="233"/>
        <v/>
      </c>
      <c r="AQ185" s="1" t="str">
        <f t="shared" si="234"/>
        <v/>
      </c>
      <c r="AR185" s="8" t="s">
        <v>266</v>
      </c>
      <c r="AU185" s="1" t="s">
        <v>28</v>
      </c>
      <c r="AV185" s="5" t="s">
        <v>308</v>
      </c>
      <c r="AW185" s="5" t="s">
        <v>308</v>
      </c>
      <c r="AX185" s="6" t="str">
        <f t="shared" si="23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5" s="1" t="str">
        <f t="shared" si="236"/>
        <v/>
      </c>
      <c r="AZ185" s="1" t="str">
        <f t="shared" si="237"/>
        <v/>
      </c>
      <c r="BA185" s="1" t="str">
        <f t="shared" si="238"/>
        <v>&lt;img src=@img/medium.png@&gt;</v>
      </c>
      <c r="BB185" s="1" t="str">
        <f t="shared" si="239"/>
        <v/>
      </c>
      <c r="BC185" s="1" t="str">
        <f t="shared" si="240"/>
        <v/>
      </c>
      <c r="BD185" s="1" t="str">
        <f t="shared" si="241"/>
        <v>&lt;img src=@img/medium.png@&gt;</v>
      </c>
      <c r="BE185" s="1" t="str">
        <f t="shared" si="242"/>
        <v>medium med old</v>
      </c>
      <c r="BF185" s="1" t="str">
        <f t="shared" si="243"/>
        <v>Old Town</v>
      </c>
      <c r="BG185" s="1">
        <v>40.590724000000002</v>
      </c>
      <c r="BH185" s="1">
        <v>-105.073266</v>
      </c>
      <c r="BI185" s="1" t="str">
        <f t="shared" si="244"/>
        <v>[40.590724,-105.073266],</v>
      </c>
      <c r="BK185" s="1" t="str">
        <f>IF(BJ185&gt;0,"&lt;img src=@img/kidicon.png@&gt;","")</f>
        <v/>
      </c>
    </row>
    <row r="186" spans="2:63" ht="21" customHeight="1" x14ac:dyDescent="0.25">
      <c r="B186" s="17" t="s">
        <v>49</v>
      </c>
      <c r="C186" s="1" t="s">
        <v>310</v>
      </c>
      <c r="D186" s="1" t="s">
        <v>50</v>
      </c>
      <c r="E186" s="1" t="s">
        <v>432</v>
      </c>
      <c r="G186" s="3" t="s">
        <v>51</v>
      </c>
      <c r="W186" s="1" t="str">
        <f t="shared" si="214"/>
        <v/>
      </c>
      <c r="X186" s="1" t="str">
        <f t="shared" si="215"/>
        <v/>
      </c>
      <c r="Y186" s="1" t="str">
        <f t="shared" si="216"/>
        <v/>
      </c>
      <c r="Z186" s="1" t="str">
        <f t="shared" si="217"/>
        <v/>
      </c>
      <c r="AA186" s="1" t="str">
        <f t="shared" si="218"/>
        <v/>
      </c>
      <c r="AB186" s="1" t="str">
        <f t="shared" si="219"/>
        <v/>
      </c>
      <c r="AC186" s="1" t="str">
        <f t="shared" si="220"/>
        <v/>
      </c>
      <c r="AD186" s="1" t="str">
        <f t="shared" si="221"/>
        <v/>
      </c>
      <c r="AE186" s="1" t="str">
        <f t="shared" si="222"/>
        <v/>
      </c>
      <c r="AF186" s="1" t="str">
        <f t="shared" si="223"/>
        <v/>
      </c>
      <c r="AG186" s="1" t="str">
        <f t="shared" si="224"/>
        <v/>
      </c>
      <c r="AH186" s="1" t="str">
        <f t="shared" si="225"/>
        <v/>
      </c>
      <c r="AI186" s="1" t="str">
        <f t="shared" si="226"/>
        <v/>
      </c>
      <c r="AJ186" s="1" t="str">
        <f t="shared" si="227"/>
        <v/>
      </c>
      <c r="AK186" s="1" t="str">
        <f t="shared" si="228"/>
        <v/>
      </c>
      <c r="AL186" s="1" t="str">
        <f t="shared" si="229"/>
        <v/>
      </c>
      <c r="AM186" s="1" t="str">
        <f t="shared" si="230"/>
        <v/>
      </c>
      <c r="AN186" s="1" t="str">
        <f t="shared" si="231"/>
        <v/>
      </c>
      <c r="AO186" s="1" t="str">
        <f t="shared" si="232"/>
        <v/>
      </c>
      <c r="AP186" s="1" t="str">
        <f t="shared" si="233"/>
        <v/>
      </c>
      <c r="AQ186" s="1" t="str">
        <f t="shared" si="234"/>
        <v/>
      </c>
      <c r="AR186" s="1" t="s">
        <v>238</v>
      </c>
      <c r="AU186" s="1" t="s">
        <v>300</v>
      </c>
      <c r="AV186" s="5" t="s">
        <v>308</v>
      </c>
      <c r="AW186" s="5" t="s">
        <v>308</v>
      </c>
      <c r="AX186" s="6" t="str">
        <f t="shared" si="23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6" s="1" t="str">
        <f t="shared" si="236"/>
        <v/>
      </c>
      <c r="AZ186" s="1" t="str">
        <f t="shared" si="237"/>
        <v/>
      </c>
      <c r="BA186" s="1" t="str">
        <f t="shared" si="238"/>
        <v>&lt;img src=@img/easy.png@&gt;</v>
      </c>
      <c r="BB186" s="1" t="str">
        <f t="shared" si="239"/>
        <v/>
      </c>
      <c r="BC186" s="1" t="str">
        <f t="shared" si="240"/>
        <v/>
      </c>
      <c r="BD186" s="1" t="str">
        <f t="shared" si="241"/>
        <v>&lt;img src=@img/easy.png@&gt;</v>
      </c>
      <c r="BE186" s="1" t="str">
        <f t="shared" si="242"/>
        <v>easy med midtown</v>
      </c>
      <c r="BF186" s="1" t="str">
        <f t="shared" si="243"/>
        <v>Midtown</v>
      </c>
      <c r="BG186" s="1">
        <v>40.541967999999997</v>
      </c>
      <c r="BH186" s="1">
        <v>-105.079037</v>
      </c>
      <c r="BI186" s="1" t="str">
        <f t="shared" si="244"/>
        <v>[40.541968,-105.079037],</v>
      </c>
      <c r="BK186" s="1" t="str">
        <f>IF(BJ186&gt;0,"&lt;img src=@img/kidicon.png@&gt;","")</f>
        <v/>
      </c>
    </row>
    <row r="187" spans="2:63" ht="21" customHeight="1" x14ac:dyDescent="0.25">
      <c r="B187" s="1" t="s">
        <v>653</v>
      </c>
      <c r="C187" s="1" t="s">
        <v>430</v>
      </c>
      <c r="G187" s="9" t="s">
        <v>654</v>
      </c>
      <c r="W187" s="1" t="str">
        <f t="shared" si="214"/>
        <v/>
      </c>
      <c r="X187" s="1" t="str">
        <f t="shared" si="215"/>
        <v/>
      </c>
      <c r="Y187" s="1" t="str">
        <f t="shared" si="216"/>
        <v/>
      </c>
      <c r="Z187" s="1" t="str">
        <f t="shared" si="217"/>
        <v/>
      </c>
      <c r="AA187" s="1" t="str">
        <f t="shared" si="218"/>
        <v/>
      </c>
      <c r="AB187" s="1" t="str">
        <f t="shared" si="219"/>
        <v/>
      </c>
      <c r="AC187" s="1" t="str">
        <f t="shared" si="220"/>
        <v/>
      </c>
      <c r="AD187" s="1" t="str">
        <f t="shared" si="221"/>
        <v/>
      </c>
      <c r="AE187" s="1" t="str">
        <f t="shared" si="222"/>
        <v/>
      </c>
      <c r="AF187" s="1" t="str">
        <f t="shared" si="223"/>
        <v/>
      </c>
      <c r="AG187" s="1" t="str">
        <f t="shared" si="224"/>
        <v/>
      </c>
      <c r="AH187" s="1" t="str">
        <f t="shared" si="225"/>
        <v/>
      </c>
      <c r="AI187" s="1" t="str">
        <f t="shared" si="226"/>
        <v/>
      </c>
      <c r="AJ187" s="1" t="str">
        <f t="shared" si="227"/>
        <v/>
      </c>
      <c r="AK187" s="1" t="str">
        <f t="shared" si="228"/>
        <v/>
      </c>
      <c r="AL187" s="1" t="str">
        <f t="shared" si="229"/>
        <v/>
      </c>
      <c r="AM187" s="1" t="str">
        <f t="shared" si="230"/>
        <v/>
      </c>
      <c r="AN187" s="1" t="str">
        <f t="shared" si="231"/>
        <v/>
      </c>
      <c r="AO187" s="1" t="str">
        <f t="shared" si="232"/>
        <v/>
      </c>
      <c r="AP187" s="1" t="str">
        <f t="shared" si="233"/>
        <v/>
      </c>
      <c r="AQ187" s="1" t="str">
        <f t="shared" si="234"/>
        <v/>
      </c>
      <c r="AR187" s="15" t="s">
        <v>655</v>
      </c>
      <c r="AS187" s="1" t="s">
        <v>296</v>
      </c>
      <c r="AU187" s="1" t="s">
        <v>28</v>
      </c>
      <c r="AV187" s="1" t="b">
        <v>0</v>
      </c>
      <c r="AW187" s="1" t="b">
        <v>0</v>
      </c>
      <c r="AX187" s="6" t="str">
        <f t="shared" si="23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7" s="1" t="str">
        <f t="shared" si="236"/>
        <v>&lt;img src=@img/outdoor.png@&gt;</v>
      </c>
      <c r="AZ187" s="1" t="str">
        <f t="shared" si="237"/>
        <v/>
      </c>
      <c r="BA187" s="1" t="str">
        <f t="shared" si="238"/>
        <v>&lt;img src=@img/medium.png@&gt;</v>
      </c>
      <c r="BB187" s="1" t="str">
        <f t="shared" si="239"/>
        <v/>
      </c>
      <c r="BC187" s="1" t="str">
        <f t="shared" si="240"/>
        <v/>
      </c>
      <c r="BD187" s="1" t="str">
        <f t="shared" si="241"/>
        <v>&lt;img src=@img/outdoor.png@&gt;&lt;img src=@img/medium.png@&gt;</v>
      </c>
      <c r="BE187" s="1" t="str">
        <f t="shared" si="242"/>
        <v>outdoor medium  cwest</v>
      </c>
      <c r="BF187" s="1" t="str">
        <f t="shared" si="243"/>
        <v>Campus West</v>
      </c>
      <c r="BG187" s="1">
        <v>40.57488</v>
      </c>
      <c r="BH187" s="1">
        <v>-105.10039</v>
      </c>
      <c r="BI187" s="1" t="str">
        <f t="shared" si="244"/>
        <v>[40.57488,-105.10039],</v>
      </c>
    </row>
    <row r="188" spans="2:63" ht="21" customHeight="1" x14ac:dyDescent="0.25">
      <c r="B188" s="1" t="s">
        <v>227</v>
      </c>
      <c r="C188" s="1" t="s">
        <v>429</v>
      </c>
      <c r="D188" s="1" t="s">
        <v>272</v>
      </c>
      <c r="E188" s="1" t="s">
        <v>432</v>
      </c>
      <c r="G188" s="1" t="s">
        <v>228</v>
      </c>
      <c r="W188" s="1" t="str">
        <f t="shared" si="214"/>
        <v/>
      </c>
      <c r="X188" s="1" t="str">
        <f t="shared" si="215"/>
        <v/>
      </c>
      <c r="Y188" s="1" t="str">
        <f t="shared" si="216"/>
        <v/>
      </c>
      <c r="Z188" s="1" t="str">
        <f t="shared" si="217"/>
        <v/>
      </c>
      <c r="AA188" s="1" t="str">
        <f t="shared" si="218"/>
        <v/>
      </c>
      <c r="AB188" s="1" t="str">
        <f t="shared" si="219"/>
        <v/>
      </c>
      <c r="AC188" s="1" t="str">
        <f t="shared" si="220"/>
        <v/>
      </c>
      <c r="AD188" s="1" t="str">
        <f t="shared" si="221"/>
        <v/>
      </c>
      <c r="AE188" s="1" t="str">
        <f t="shared" si="222"/>
        <v/>
      </c>
      <c r="AF188" s="1" t="str">
        <f t="shared" si="223"/>
        <v/>
      </c>
      <c r="AG188" s="1" t="str">
        <f t="shared" si="224"/>
        <v/>
      </c>
      <c r="AH188" s="1" t="str">
        <f t="shared" si="225"/>
        <v/>
      </c>
      <c r="AI188" s="1" t="str">
        <f t="shared" si="226"/>
        <v/>
      </c>
      <c r="AJ188" s="1" t="str">
        <f t="shared" si="227"/>
        <v/>
      </c>
      <c r="AK188" s="1" t="str">
        <f t="shared" si="228"/>
        <v/>
      </c>
      <c r="AL188" s="1" t="str">
        <f t="shared" si="229"/>
        <v/>
      </c>
      <c r="AM188" s="1" t="str">
        <f t="shared" si="230"/>
        <v/>
      </c>
      <c r="AN188" s="1" t="str">
        <f t="shared" si="231"/>
        <v/>
      </c>
      <c r="AO188" s="1" t="str">
        <f t="shared" si="232"/>
        <v/>
      </c>
      <c r="AP188" s="1" t="str">
        <f t="shared" si="233"/>
        <v/>
      </c>
      <c r="AQ188" s="1" t="str">
        <f t="shared" si="234"/>
        <v/>
      </c>
      <c r="AR188" s="14" t="s">
        <v>358</v>
      </c>
      <c r="AS188" s="1" t="s">
        <v>296</v>
      </c>
      <c r="AT188" s="1" t="s">
        <v>306</v>
      </c>
      <c r="AU188" s="1" t="s">
        <v>28</v>
      </c>
      <c r="AV188" s="5" t="s">
        <v>308</v>
      </c>
      <c r="AW188" s="5" t="s">
        <v>308</v>
      </c>
      <c r="AX188" s="6" t="str">
        <f t="shared" si="23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8" s="1" t="str">
        <f t="shared" si="236"/>
        <v>&lt;img src=@img/outdoor.png@&gt;</v>
      </c>
      <c r="AZ188" s="1" t="str">
        <f t="shared" si="237"/>
        <v>&lt;img src=@img/pets.png@&gt;</v>
      </c>
      <c r="BA188" s="1" t="str">
        <f t="shared" si="238"/>
        <v>&lt;img src=@img/medium.png@&gt;</v>
      </c>
      <c r="BB188" s="1" t="str">
        <f t="shared" si="239"/>
        <v/>
      </c>
      <c r="BC188" s="1" t="str">
        <f t="shared" si="240"/>
        <v/>
      </c>
      <c r="BD188" s="1" t="str">
        <f t="shared" si="241"/>
        <v>&lt;img src=@img/outdoor.png@&gt;&lt;img src=@img/pets.png@&gt;&lt;img src=@img/medium.png@&gt;</v>
      </c>
      <c r="BE188" s="1" t="str">
        <f t="shared" si="242"/>
        <v>outdoor pet medium med sfoco</v>
      </c>
      <c r="BF188" s="1" t="str">
        <f t="shared" si="243"/>
        <v>South Foco</v>
      </c>
      <c r="BG188" s="1">
        <v>40.522742000000001</v>
      </c>
      <c r="BH188" s="1">
        <v>-105.078374</v>
      </c>
      <c r="BI188" s="1" t="str">
        <f t="shared" si="244"/>
        <v>[40.522742,-105.078374],</v>
      </c>
      <c r="BK188" s="1" t="str">
        <f>IF(BJ188&gt;0,"&lt;img src=@img/kidicon.png@&gt;","")</f>
        <v/>
      </c>
    </row>
    <row r="189" spans="2:63" ht="21" customHeight="1" x14ac:dyDescent="0.25">
      <c r="AV189" s="5"/>
      <c r="AW189" s="5"/>
    </row>
  </sheetData>
  <autoFilter ref="C2:C190"/>
  <sortState ref="B2:BL188">
    <sortCondition ref="B3"/>
  </sortState>
  <hyperlinks>
    <hyperlink ref="G131" r:id="rId1" display="https://www.google.com/maps/dir/Current+Location/101 S. College Avenue, Fort Collins, CO 80524"/>
    <hyperlink ref="AR42" r:id="rId2"/>
    <hyperlink ref="AR94" r:id="rId3"/>
    <hyperlink ref="AR28" r:id="rId4"/>
    <hyperlink ref="AR110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58" r:id="rId12"/>
    <hyperlink ref="AR53" r:id="rId13"/>
    <hyperlink ref="AR121" r:id="rId14"/>
    <hyperlink ref="AR90" r:id="rId15"/>
    <hyperlink ref="AR62" r:id="rId16"/>
    <hyperlink ref="AR161" r:id="rId17"/>
    <hyperlink ref="AR146" r:id="rId18"/>
    <hyperlink ref="AR19" r:id="rId19"/>
    <hyperlink ref="AR10" r:id="rId20"/>
    <hyperlink ref="AR156" r:id="rId21"/>
    <hyperlink ref="AR87" r:id="rId22"/>
    <hyperlink ref="AR148" r:id="rId23"/>
    <hyperlink ref="AR108" r:id="rId24"/>
    <hyperlink ref="AR182" r:id="rId25"/>
    <hyperlink ref="AR89" r:id="rId26"/>
    <hyperlink ref="AR15" r:id="rId27"/>
    <hyperlink ref="AR82" r:id="rId28"/>
    <hyperlink ref="AR5" r:id="rId29"/>
    <hyperlink ref="AR7" r:id="rId30"/>
    <hyperlink ref="AR43" r:id="rId31"/>
    <hyperlink ref="AR45" r:id="rId32"/>
    <hyperlink ref="AR56" r:id="rId33"/>
    <hyperlink ref="AR79" r:id="rId34"/>
    <hyperlink ref="AR101" r:id="rId35"/>
    <hyperlink ref="AR109" r:id="rId36"/>
    <hyperlink ref="AR111" r:id="rId37"/>
    <hyperlink ref="AR131" r:id="rId38"/>
    <hyperlink ref="AR16" r:id="rId39"/>
    <hyperlink ref="AR24" r:id="rId40"/>
    <hyperlink ref="AR61" r:id="rId41"/>
    <hyperlink ref="AR77" r:id="rId42"/>
    <hyperlink ref="AR81" r:id="rId43"/>
    <hyperlink ref="AR105" r:id="rId44"/>
    <hyperlink ref="AR123" r:id="rId45"/>
    <hyperlink ref="AR133" r:id="rId46"/>
    <hyperlink ref="AR138" r:id="rId47"/>
    <hyperlink ref="AR144" r:id="rId48"/>
    <hyperlink ref="AR164" r:id="rId49"/>
    <hyperlink ref="AR175" r:id="rId50"/>
    <hyperlink ref="AR188" r:id="rId51"/>
    <hyperlink ref="AR23" r:id="rId52"/>
    <hyperlink ref="AR57" r:id="rId53"/>
    <hyperlink ref="AR64" r:id="rId54"/>
    <hyperlink ref="AR65" r:id="rId55"/>
    <hyperlink ref="AR74" r:id="rId56"/>
    <hyperlink ref="AR96" r:id="rId57"/>
    <hyperlink ref="AR145" r:id="rId58"/>
    <hyperlink ref="AR178" r:id="rId59"/>
    <hyperlink ref="AR58" r:id="rId60"/>
    <hyperlink ref="AR76" r:id="rId61"/>
    <hyperlink ref="AR47" r:id="rId62"/>
    <hyperlink ref="AR9" r:id="rId63"/>
    <hyperlink ref="AR168" r:id="rId64"/>
    <hyperlink ref="B11" r:id="rId65" display="https://www.yelp.com/biz/avuncular-bobs-beerhouse-fort-collins"/>
    <hyperlink ref="AR167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693</v>
      </c>
      <c r="E1" s="11" t="s">
        <v>712</v>
      </c>
    </row>
    <row r="2" spans="2:5" x14ac:dyDescent="0.25">
      <c r="B2" s="11">
        <v>40.58587</v>
      </c>
      <c r="C2" s="11">
        <v>-105.07762</v>
      </c>
      <c r="D2" s="11" t="s">
        <v>690</v>
      </c>
      <c r="E2" s="11" t="s">
        <v>713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2018-09-25T13:09:12Z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