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5" i="1" l="1"/>
  <c r="AY135" i="1"/>
  <c r="AZ135" i="1"/>
  <c r="BA135" i="1"/>
  <c r="BB135" i="1"/>
  <c r="BC135" i="1"/>
  <c r="BE135" i="1"/>
  <c r="BF135" i="1"/>
  <c r="BI135" i="1"/>
  <c r="W135" i="1"/>
  <c r="X135" i="1"/>
  <c r="Y135" i="1"/>
  <c r="Z135" i="1"/>
  <c r="AL135" i="1" s="1"/>
  <c r="AA135" i="1"/>
  <c r="AM135" i="1" s="1"/>
  <c r="AB135" i="1"/>
  <c r="AC135" i="1"/>
  <c r="AD135" i="1"/>
  <c r="AN135" i="1" s="1"/>
  <c r="AE135" i="1"/>
  <c r="AF135" i="1"/>
  <c r="AG135" i="1"/>
  <c r="AH135" i="1"/>
  <c r="AI135" i="1"/>
  <c r="AJ135" i="1"/>
  <c r="AP135" i="1"/>
  <c r="AQ135" i="1"/>
  <c r="BD135" i="1" l="1"/>
  <c r="AO135" i="1"/>
  <c r="AK135" i="1"/>
  <c r="W126" i="1"/>
  <c r="X126" i="1"/>
  <c r="AI126" i="1"/>
  <c r="AJ126" i="1"/>
  <c r="AG126" i="1"/>
  <c r="AH126" i="1"/>
  <c r="AX56" i="1" l="1"/>
  <c r="BI56" i="1"/>
  <c r="AY56" i="1"/>
  <c r="AZ56" i="1"/>
  <c r="BA56" i="1"/>
  <c r="BB56" i="1"/>
  <c r="BC56" i="1"/>
  <c r="BE56" i="1"/>
  <c r="BF56" i="1"/>
  <c r="W56" i="1"/>
  <c r="X56" i="1"/>
  <c r="Y56" i="1"/>
  <c r="Z56" i="1"/>
  <c r="AA56" i="1"/>
  <c r="AB56" i="1"/>
  <c r="AC56" i="1"/>
  <c r="AD56" i="1"/>
  <c r="AE56" i="1"/>
  <c r="AF56" i="1"/>
  <c r="AG56" i="1"/>
  <c r="AH56" i="1"/>
  <c r="AI56" i="1"/>
  <c r="AJ56" i="1"/>
  <c r="AK56" i="1"/>
  <c r="AP56" i="1"/>
  <c r="AQ56" i="1"/>
  <c r="AL56" i="1" l="1"/>
  <c r="AM56" i="1"/>
  <c r="AN56" i="1"/>
  <c r="BD56" i="1"/>
  <c r="AO56" i="1"/>
  <c r="AE171" i="1"/>
  <c r="AF171" i="1"/>
  <c r="AE172" i="1"/>
  <c r="AF172" i="1"/>
  <c r="AC81" i="1" l="1"/>
  <c r="AD81" i="1"/>
  <c r="AK81" i="1" l="1"/>
  <c r="AN81" i="1"/>
  <c r="AP81" i="1"/>
  <c r="AQ81" i="1"/>
  <c r="BI120" i="1" l="1"/>
  <c r="AX120" i="1"/>
  <c r="AY120" i="1"/>
  <c r="AZ120" i="1"/>
  <c r="BA120" i="1"/>
  <c r="BB120" i="1"/>
  <c r="BC120" i="1"/>
  <c r="BE120" i="1"/>
  <c r="W120" i="1"/>
  <c r="X120" i="1"/>
  <c r="Y120" i="1"/>
  <c r="Z120" i="1"/>
  <c r="AA120" i="1"/>
  <c r="AB120" i="1"/>
  <c r="AC120" i="1"/>
  <c r="AD120" i="1"/>
  <c r="AE120" i="1"/>
  <c r="AF120" i="1"/>
  <c r="AG120" i="1"/>
  <c r="AH120" i="1"/>
  <c r="AI120" i="1"/>
  <c r="AJ120" i="1"/>
  <c r="AK120" i="1"/>
  <c r="AQ120" i="1"/>
  <c r="BF120" i="1"/>
  <c r="AM120" i="1" l="1"/>
  <c r="AO120" i="1"/>
  <c r="AP120" i="1"/>
  <c r="AN120" i="1"/>
  <c r="AL120" i="1"/>
  <c r="BD120" i="1"/>
  <c r="BI110" i="1"/>
  <c r="AX110" i="1"/>
  <c r="AY110" i="1"/>
  <c r="AZ110" i="1"/>
  <c r="BA110" i="1"/>
  <c r="BB110" i="1"/>
  <c r="BC110" i="1"/>
  <c r="BE110" i="1"/>
  <c r="W110" i="1"/>
  <c r="X110" i="1"/>
  <c r="Y110" i="1"/>
  <c r="Z110" i="1"/>
  <c r="AA110" i="1"/>
  <c r="AB110" i="1"/>
  <c r="AC110" i="1"/>
  <c r="AD110" i="1"/>
  <c r="AE110" i="1"/>
  <c r="AF110" i="1"/>
  <c r="AG110" i="1"/>
  <c r="AH110" i="1"/>
  <c r="AI110" i="1"/>
  <c r="AJ110" i="1"/>
  <c r="BF110" i="1"/>
  <c r="AN110" i="1" l="1"/>
  <c r="AM110" i="1"/>
  <c r="AO110" i="1"/>
  <c r="AQ110" i="1"/>
  <c r="AK110" i="1"/>
  <c r="AL110" i="1"/>
  <c r="BD110" i="1"/>
  <c r="AP110"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5" i="1"/>
  <c r="AX45" i="1"/>
  <c r="AY45" i="1"/>
  <c r="AZ45" i="1"/>
  <c r="BA45" i="1"/>
  <c r="BB45" i="1"/>
  <c r="BC45" i="1"/>
  <c r="BE45" i="1"/>
  <c r="BF45" i="1"/>
  <c r="W45" i="1"/>
  <c r="X45" i="1"/>
  <c r="Y45" i="1"/>
  <c r="Z45" i="1"/>
  <c r="AA45" i="1"/>
  <c r="AB45" i="1"/>
  <c r="AC45" i="1"/>
  <c r="AD45" i="1"/>
  <c r="AE45" i="1"/>
  <c r="AF45" i="1"/>
  <c r="AG45" i="1"/>
  <c r="AH45" i="1"/>
  <c r="AI45" i="1"/>
  <c r="AJ45" i="1"/>
  <c r="AK45" i="1"/>
  <c r="AL45" i="1"/>
  <c r="AM45" i="1"/>
  <c r="AN45" i="1"/>
  <c r="AO45" i="1"/>
  <c r="AP45" i="1"/>
  <c r="AQ45" i="1"/>
  <c r="BK80" i="1"/>
  <c r="BI80" i="1"/>
  <c r="AX80" i="1"/>
  <c r="AY80" i="1"/>
  <c r="AZ80" i="1"/>
  <c r="BA80" i="1"/>
  <c r="BB80" i="1"/>
  <c r="BC80" i="1"/>
  <c r="BE80" i="1"/>
  <c r="BF80" i="1"/>
  <c r="X80" i="1"/>
  <c r="Y80" i="1"/>
  <c r="Z80" i="1"/>
  <c r="AA80" i="1"/>
  <c r="AB80" i="1"/>
  <c r="AC80" i="1"/>
  <c r="AD80" i="1"/>
  <c r="AE80" i="1"/>
  <c r="AF80" i="1"/>
  <c r="AG80" i="1"/>
  <c r="AH80" i="1"/>
  <c r="AI80" i="1"/>
  <c r="AJ80" i="1"/>
  <c r="AK80" i="1"/>
  <c r="AQ80" i="1"/>
  <c r="AN80" i="1" l="1"/>
  <c r="AL80" i="1"/>
  <c r="AP80" i="1"/>
  <c r="AO80" i="1"/>
  <c r="AM80" i="1"/>
  <c r="BD45" i="1"/>
  <c r="BD80"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L16" i="1"/>
  <c r="AM16" i="1"/>
  <c r="AN16" i="1"/>
  <c r="AO16" i="1"/>
  <c r="AP16" i="1"/>
  <c r="AQ16" i="1"/>
  <c r="AK19" i="1"/>
  <c r="AL19" i="1"/>
  <c r="AM19" i="1"/>
  <c r="AN19" i="1"/>
  <c r="AO19" i="1"/>
  <c r="AP19" i="1"/>
  <c r="AQ19" i="1"/>
  <c r="AK22" i="1"/>
  <c r="AK23" i="1"/>
  <c r="AQ23" i="1"/>
  <c r="AK24" i="1"/>
  <c r="AL24" i="1"/>
  <c r="AM24" i="1"/>
  <c r="AN24" i="1"/>
  <c r="AL25" i="1"/>
  <c r="AM25" i="1"/>
  <c r="AK26" i="1"/>
  <c r="AL26" i="1"/>
  <c r="AM26" i="1"/>
  <c r="AN26" i="1"/>
  <c r="AO26" i="1"/>
  <c r="AP26" i="1"/>
  <c r="AQ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4" i="1"/>
  <c r="AL34" i="1"/>
  <c r="AM34" i="1"/>
  <c r="AN34" i="1"/>
  <c r="AO34" i="1"/>
  <c r="AP34" i="1"/>
  <c r="AQ34" i="1"/>
  <c r="AK36" i="1"/>
  <c r="AQ36" i="1"/>
  <c r="AK37" i="1"/>
  <c r="AL37" i="1"/>
  <c r="AM37" i="1"/>
  <c r="AN37" i="1"/>
  <c r="AO37" i="1"/>
  <c r="AP37" i="1"/>
  <c r="AQ37" i="1"/>
  <c r="AK38" i="1"/>
  <c r="AL38" i="1"/>
  <c r="AM38" i="1"/>
  <c r="AN38" i="1"/>
  <c r="AO38" i="1"/>
  <c r="AP38" i="1"/>
  <c r="AQ38" i="1"/>
  <c r="AK40" i="1"/>
  <c r="AQ40" i="1"/>
  <c r="AK42" i="1"/>
  <c r="AQ42" i="1"/>
  <c r="AL43" i="1"/>
  <c r="AM43" i="1"/>
  <c r="AP43" i="1"/>
  <c r="AQ43" i="1"/>
  <c r="AK46" i="1"/>
  <c r="AQ46" i="1"/>
  <c r="AK47" i="1"/>
  <c r="AL47" i="1"/>
  <c r="AM47" i="1"/>
  <c r="AN47" i="1"/>
  <c r="AO47" i="1"/>
  <c r="AP47" i="1"/>
  <c r="AQ47" i="1"/>
  <c r="AK48" i="1"/>
  <c r="AL48" i="1"/>
  <c r="AK49" i="1"/>
  <c r="AL49" i="1"/>
  <c r="AM49" i="1"/>
  <c r="AN49" i="1"/>
  <c r="AO49" i="1"/>
  <c r="AP49" i="1"/>
  <c r="AQ49" i="1"/>
  <c r="AK50" i="1"/>
  <c r="AL50" i="1"/>
  <c r="AM50" i="1"/>
  <c r="AN50" i="1"/>
  <c r="AO50" i="1"/>
  <c r="AP50" i="1"/>
  <c r="AQ50" i="1"/>
  <c r="AK51" i="1"/>
  <c r="AL51" i="1"/>
  <c r="AM51" i="1"/>
  <c r="AN51" i="1"/>
  <c r="AO51" i="1"/>
  <c r="AP51" i="1"/>
  <c r="AQ51" i="1"/>
  <c r="AK53" i="1"/>
  <c r="AL53" i="1"/>
  <c r="AM53" i="1"/>
  <c r="AP53" i="1"/>
  <c r="AQ53" i="1"/>
  <c r="AK54" i="1"/>
  <c r="AQ54" i="1"/>
  <c r="AK57" i="1"/>
  <c r="AL57" i="1"/>
  <c r="AM57" i="1"/>
  <c r="AN57" i="1"/>
  <c r="AO57" i="1"/>
  <c r="AP57" i="1"/>
  <c r="AQ57" i="1"/>
  <c r="AK58" i="1"/>
  <c r="AL58" i="1"/>
  <c r="AM58" i="1"/>
  <c r="AN58" i="1"/>
  <c r="AO58" i="1"/>
  <c r="AP58" i="1"/>
  <c r="AQ58" i="1"/>
  <c r="AK59" i="1"/>
  <c r="AL59" i="1"/>
  <c r="AM59" i="1"/>
  <c r="AN59" i="1"/>
  <c r="AO59" i="1"/>
  <c r="AP59" i="1"/>
  <c r="AQ59" i="1"/>
  <c r="AK61" i="1"/>
  <c r="AL61" i="1"/>
  <c r="AM61" i="1"/>
  <c r="AN61" i="1"/>
  <c r="AO61" i="1"/>
  <c r="AP61" i="1"/>
  <c r="AQ61" i="1"/>
  <c r="AK62" i="1"/>
  <c r="AL62" i="1"/>
  <c r="AM62" i="1"/>
  <c r="AN62" i="1"/>
  <c r="AO62" i="1"/>
  <c r="AP62" i="1"/>
  <c r="AQ62" i="1"/>
  <c r="AK64" i="1"/>
  <c r="AQ64" i="1"/>
  <c r="AK65" i="1"/>
  <c r="AL65" i="1"/>
  <c r="AM65" i="1"/>
  <c r="AN65" i="1"/>
  <c r="AO65" i="1"/>
  <c r="AP65" i="1"/>
  <c r="AQ65" i="1"/>
  <c r="AK66" i="1"/>
  <c r="AL66" i="1"/>
  <c r="AM66" i="1"/>
  <c r="AN66" i="1"/>
  <c r="AO66" i="1"/>
  <c r="AP66" i="1"/>
  <c r="AQ66" i="1"/>
  <c r="AM67" i="1"/>
  <c r="AK68" i="1"/>
  <c r="AK69" i="1"/>
  <c r="AL69" i="1"/>
  <c r="AM69" i="1"/>
  <c r="AN69" i="1"/>
  <c r="AO69" i="1"/>
  <c r="AP69" i="1"/>
  <c r="AQ69" i="1"/>
  <c r="AK70" i="1"/>
  <c r="AL70" i="1"/>
  <c r="AM70" i="1"/>
  <c r="AN70" i="1"/>
  <c r="AO70" i="1"/>
  <c r="AP70" i="1"/>
  <c r="AQ70" i="1"/>
  <c r="AK72" i="1"/>
  <c r="AL72" i="1"/>
  <c r="AM72" i="1"/>
  <c r="AN72" i="1"/>
  <c r="AO72" i="1"/>
  <c r="AP72" i="1"/>
  <c r="AQ72" i="1"/>
  <c r="AK75" i="1"/>
  <c r="AL75" i="1"/>
  <c r="AM75" i="1"/>
  <c r="AN75" i="1"/>
  <c r="AO75" i="1"/>
  <c r="AP75" i="1"/>
  <c r="AQ75" i="1"/>
  <c r="AK76" i="1"/>
  <c r="AL76" i="1"/>
  <c r="AM76" i="1"/>
  <c r="AN76" i="1"/>
  <c r="AO76" i="1"/>
  <c r="AP76" i="1"/>
  <c r="AQ76" i="1"/>
  <c r="AK77" i="1"/>
  <c r="AL77" i="1"/>
  <c r="AM77" i="1"/>
  <c r="AN77" i="1"/>
  <c r="AO77" i="1"/>
  <c r="AP77" i="1"/>
  <c r="AQ77" i="1"/>
  <c r="AK79" i="1"/>
  <c r="AL79" i="1"/>
  <c r="AM79" i="1"/>
  <c r="AN79" i="1"/>
  <c r="AO79" i="1"/>
  <c r="AP79" i="1"/>
  <c r="AQ79" i="1"/>
  <c r="AK83" i="1"/>
  <c r="AL83" i="1"/>
  <c r="AM83" i="1"/>
  <c r="AN83" i="1"/>
  <c r="AO83" i="1"/>
  <c r="AP83" i="1"/>
  <c r="AQ83" i="1"/>
  <c r="AK87" i="1"/>
  <c r="AL87" i="1"/>
  <c r="AM87" i="1"/>
  <c r="AN87" i="1"/>
  <c r="AO87" i="1"/>
  <c r="AP87" i="1"/>
  <c r="AQ87" i="1"/>
  <c r="AK88" i="1"/>
  <c r="AL88" i="1"/>
  <c r="AM88" i="1"/>
  <c r="AN88" i="1"/>
  <c r="AO88" i="1"/>
  <c r="AP88" i="1"/>
  <c r="AQ88" i="1"/>
  <c r="AK89" i="1"/>
  <c r="AL89" i="1"/>
  <c r="AM89" i="1"/>
  <c r="AN89" i="1"/>
  <c r="AO89" i="1"/>
  <c r="AP89" i="1"/>
  <c r="AQ89" i="1"/>
  <c r="AK90" i="1"/>
  <c r="AQ90" i="1"/>
  <c r="AK91" i="1"/>
  <c r="AL91" i="1"/>
  <c r="AM91" i="1"/>
  <c r="AN91" i="1"/>
  <c r="AO91" i="1"/>
  <c r="AP91" i="1"/>
  <c r="AQ91" i="1"/>
  <c r="AK96" i="1"/>
  <c r="AL96" i="1"/>
  <c r="AM96" i="1"/>
  <c r="AN96" i="1"/>
  <c r="AO96" i="1"/>
  <c r="AP96" i="1"/>
  <c r="AQ96" i="1"/>
  <c r="AK98" i="1"/>
  <c r="AL98" i="1"/>
  <c r="AM98" i="1"/>
  <c r="AN98" i="1"/>
  <c r="AO98" i="1"/>
  <c r="AP98" i="1"/>
  <c r="AQ98" i="1"/>
  <c r="AK99" i="1"/>
  <c r="AL99" i="1"/>
  <c r="AM99" i="1"/>
  <c r="AN99" i="1"/>
  <c r="AO99" i="1"/>
  <c r="AP99" i="1"/>
  <c r="AQ99" i="1"/>
  <c r="AK100" i="1"/>
  <c r="AL100" i="1"/>
  <c r="AK101" i="1"/>
  <c r="AL101" i="1"/>
  <c r="AM101" i="1"/>
  <c r="AN101" i="1"/>
  <c r="AO101" i="1"/>
  <c r="AP101" i="1"/>
  <c r="AQ101" i="1"/>
  <c r="AK102" i="1"/>
  <c r="AL102" i="1"/>
  <c r="AN102" i="1"/>
  <c r="AO102" i="1"/>
  <c r="AP102" i="1"/>
  <c r="AQ102" i="1"/>
  <c r="AK103" i="1"/>
  <c r="AL103" i="1"/>
  <c r="AM103" i="1"/>
  <c r="AN103" i="1"/>
  <c r="AO103" i="1"/>
  <c r="AP103" i="1"/>
  <c r="AQ103" i="1"/>
  <c r="AK105" i="1"/>
  <c r="AL105" i="1"/>
  <c r="AM105" i="1"/>
  <c r="AN105" i="1"/>
  <c r="AO105" i="1"/>
  <c r="AP105" i="1"/>
  <c r="AQ105" i="1"/>
  <c r="AK106" i="1"/>
  <c r="AL106" i="1"/>
  <c r="AM106" i="1"/>
  <c r="AN106" i="1"/>
  <c r="AO106" i="1"/>
  <c r="AP106" i="1"/>
  <c r="AQ106" i="1"/>
  <c r="AK107" i="1"/>
  <c r="AL107" i="1"/>
  <c r="AM107" i="1"/>
  <c r="AN107" i="1"/>
  <c r="AO107" i="1"/>
  <c r="AP107" i="1"/>
  <c r="AQ107" i="1"/>
  <c r="AK112" i="1"/>
  <c r="AL112" i="1"/>
  <c r="AM112" i="1"/>
  <c r="AN112" i="1"/>
  <c r="AO112" i="1"/>
  <c r="AP112" i="1"/>
  <c r="AQ112" i="1"/>
  <c r="AK113" i="1"/>
  <c r="AQ113" i="1"/>
  <c r="AK114" i="1"/>
  <c r="AL114" i="1"/>
  <c r="AM114" i="1"/>
  <c r="AN114" i="1"/>
  <c r="AO114" i="1"/>
  <c r="AP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1" i="1"/>
  <c r="AL121" i="1"/>
  <c r="AM121" i="1"/>
  <c r="AN121" i="1"/>
  <c r="AO121" i="1"/>
  <c r="AP121" i="1"/>
  <c r="AQ121" i="1"/>
  <c r="AK125" i="1"/>
  <c r="AQ125" i="1"/>
  <c r="AK127" i="1"/>
  <c r="AP127" i="1"/>
  <c r="AQ127" i="1"/>
  <c r="AK128" i="1"/>
  <c r="AL128" i="1"/>
  <c r="AM128" i="1"/>
  <c r="AN128" i="1"/>
  <c r="AO128" i="1"/>
  <c r="AP128" i="1"/>
  <c r="AQ128" i="1"/>
  <c r="AK129" i="1"/>
  <c r="AL129" i="1"/>
  <c r="AM129" i="1"/>
  <c r="AN129" i="1"/>
  <c r="AO129" i="1"/>
  <c r="AP129" i="1"/>
  <c r="AQ129" i="1"/>
  <c r="AK130" i="1"/>
  <c r="AL130" i="1"/>
  <c r="AM130" i="1"/>
  <c r="AN130" i="1"/>
  <c r="AO130" i="1"/>
  <c r="AP130" i="1"/>
  <c r="AQ130" i="1"/>
  <c r="AK131" i="1"/>
  <c r="AP131" i="1"/>
  <c r="AQ131" i="1"/>
  <c r="AK133" i="1"/>
  <c r="AL133" i="1"/>
  <c r="AM133" i="1"/>
  <c r="AN133" i="1"/>
  <c r="AO133" i="1"/>
  <c r="AP133" i="1"/>
  <c r="AQ133" i="1"/>
  <c r="AK134"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L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0" i="1" l="1"/>
  <c r="AX90" i="1"/>
  <c r="AY90" i="1"/>
  <c r="AZ90" i="1"/>
  <c r="BA90" i="1"/>
  <c r="BB90" i="1"/>
  <c r="BC90" i="1"/>
  <c r="BE90" i="1"/>
  <c r="BF90" i="1"/>
  <c r="W90" i="1"/>
  <c r="X90" i="1"/>
  <c r="Y90" i="1"/>
  <c r="AL90" i="1" s="1"/>
  <c r="Z90" i="1"/>
  <c r="AA90" i="1"/>
  <c r="AB90" i="1"/>
  <c r="AC90" i="1"/>
  <c r="AD90" i="1"/>
  <c r="AE90" i="1"/>
  <c r="AF90" i="1"/>
  <c r="AG90" i="1"/>
  <c r="AP90" i="1" s="1"/>
  <c r="AH90" i="1"/>
  <c r="AI90" i="1"/>
  <c r="AJ90" i="1"/>
  <c r="AO90" i="1" l="1"/>
  <c r="AM90" i="1"/>
  <c r="AN90" i="1"/>
  <c r="BD90" i="1"/>
  <c r="BI186" i="1"/>
  <c r="BI62" i="1"/>
  <c r="BI185" i="1"/>
  <c r="BI65" i="1"/>
  <c r="BI144" i="1"/>
  <c r="BI121" i="1"/>
  <c r="BI172" i="1"/>
  <c r="AX186" i="1"/>
  <c r="AY186" i="1"/>
  <c r="AZ186" i="1"/>
  <c r="BA186" i="1"/>
  <c r="BB186" i="1"/>
  <c r="BC186" i="1"/>
  <c r="BE186" i="1"/>
  <c r="BF186" i="1"/>
  <c r="AX62" i="1"/>
  <c r="AY62" i="1"/>
  <c r="AZ62" i="1"/>
  <c r="BA62" i="1"/>
  <c r="BB62" i="1"/>
  <c r="BC62" i="1"/>
  <c r="BE62" i="1"/>
  <c r="BF62" i="1"/>
  <c r="AX185" i="1"/>
  <c r="AY185" i="1"/>
  <c r="AZ185" i="1"/>
  <c r="BA185" i="1"/>
  <c r="BB185" i="1"/>
  <c r="BC185" i="1"/>
  <c r="BE185" i="1"/>
  <c r="BF185" i="1"/>
  <c r="AX65" i="1"/>
  <c r="AY65" i="1"/>
  <c r="AZ65" i="1"/>
  <c r="BA65" i="1"/>
  <c r="BB65" i="1"/>
  <c r="BC65" i="1"/>
  <c r="BE65" i="1"/>
  <c r="BF65" i="1"/>
  <c r="AX144" i="1"/>
  <c r="AY144" i="1"/>
  <c r="AZ144" i="1"/>
  <c r="BA144" i="1"/>
  <c r="BB144" i="1"/>
  <c r="BC144" i="1"/>
  <c r="BE144" i="1"/>
  <c r="BF144" i="1"/>
  <c r="AX121" i="1"/>
  <c r="AY121" i="1"/>
  <c r="AZ121" i="1"/>
  <c r="BA121" i="1"/>
  <c r="BB121" i="1"/>
  <c r="BC121" i="1"/>
  <c r="BE121" i="1"/>
  <c r="BF121"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2" i="1"/>
  <c r="X62" i="1"/>
  <c r="Y62" i="1"/>
  <c r="Z62" i="1"/>
  <c r="AA62" i="1"/>
  <c r="AB62" i="1"/>
  <c r="AC62" i="1"/>
  <c r="AD62" i="1"/>
  <c r="AG62" i="1"/>
  <c r="AH62" i="1"/>
  <c r="AI62" i="1"/>
  <c r="AJ62" i="1"/>
  <c r="W185" i="1"/>
  <c r="X185" i="1"/>
  <c r="Y185" i="1"/>
  <c r="Z185" i="1"/>
  <c r="AA185" i="1"/>
  <c r="AB185" i="1"/>
  <c r="AC185" i="1"/>
  <c r="AD185" i="1"/>
  <c r="AG185" i="1"/>
  <c r="AH185" i="1"/>
  <c r="AI185" i="1"/>
  <c r="AJ185" i="1"/>
  <c r="W65" i="1"/>
  <c r="X65" i="1"/>
  <c r="Y65" i="1"/>
  <c r="Z65" i="1"/>
  <c r="AA65" i="1"/>
  <c r="AB65" i="1"/>
  <c r="AC65" i="1"/>
  <c r="AD65" i="1"/>
  <c r="AG65" i="1"/>
  <c r="AH65" i="1"/>
  <c r="AI65" i="1"/>
  <c r="AJ65" i="1"/>
  <c r="W144" i="1"/>
  <c r="X144" i="1"/>
  <c r="Y144" i="1"/>
  <c r="Z144" i="1"/>
  <c r="AA144" i="1"/>
  <c r="AB144" i="1"/>
  <c r="AC144" i="1"/>
  <c r="AD144" i="1"/>
  <c r="AG144" i="1"/>
  <c r="AH144" i="1"/>
  <c r="AI144" i="1"/>
  <c r="AJ144" i="1"/>
  <c r="W121" i="1"/>
  <c r="X121" i="1"/>
  <c r="Y121" i="1"/>
  <c r="Z121" i="1"/>
  <c r="AA121" i="1"/>
  <c r="AB121" i="1"/>
  <c r="AC121" i="1"/>
  <c r="AD121" i="1"/>
  <c r="AG121" i="1"/>
  <c r="AH121" i="1"/>
  <c r="AI121" i="1"/>
  <c r="AJ121"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1" i="1"/>
  <c r="BD144" i="1"/>
  <c r="BD65" i="1"/>
  <c r="BD185" i="1"/>
  <c r="BD62" i="1"/>
  <c r="BD186" i="1"/>
  <c r="BI132" i="1"/>
  <c r="BB132" i="1"/>
  <c r="BC132" i="1"/>
  <c r="BE132" i="1"/>
  <c r="BF132" i="1"/>
  <c r="AX132" i="1"/>
  <c r="AY132" i="1"/>
  <c r="AZ132" i="1"/>
  <c r="BA132" i="1"/>
  <c r="W132" i="1"/>
  <c r="X132" i="1"/>
  <c r="Y132" i="1"/>
  <c r="Z132" i="1"/>
  <c r="AA132" i="1"/>
  <c r="AB132" i="1"/>
  <c r="AC132" i="1"/>
  <c r="AD132" i="1"/>
  <c r="AE132" i="1"/>
  <c r="AF132" i="1"/>
  <c r="AG132" i="1"/>
  <c r="AH132" i="1"/>
  <c r="AI132" i="1"/>
  <c r="AJ132" i="1"/>
  <c r="AP132" i="1" l="1"/>
  <c r="AN132" i="1"/>
  <c r="AL132" i="1"/>
  <c r="AM132" i="1"/>
  <c r="AQ132" i="1"/>
  <c r="AO132" i="1"/>
  <c r="AK132" i="1"/>
  <c r="BD132" i="1"/>
  <c r="AY73" i="1"/>
  <c r="AZ73" i="1"/>
  <c r="BA73" i="1"/>
  <c r="BB73" i="1"/>
  <c r="BC73" i="1"/>
  <c r="BE73" i="1"/>
  <c r="BD73" i="1" l="1"/>
  <c r="BI73" i="1"/>
  <c r="W73" i="1"/>
  <c r="X73" i="1"/>
  <c r="Y73" i="1"/>
  <c r="Z73" i="1"/>
  <c r="AA73" i="1"/>
  <c r="AB73" i="1"/>
  <c r="AC73" i="1"/>
  <c r="AD73" i="1"/>
  <c r="AE73" i="1"/>
  <c r="AF73" i="1"/>
  <c r="AG73" i="1"/>
  <c r="AH73" i="1"/>
  <c r="AI73" i="1"/>
  <c r="AJ73" i="1"/>
  <c r="AX73" i="1"/>
  <c r="BF73" i="1"/>
  <c r="BK39"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7" i="1"/>
  <c r="BF58" i="1"/>
  <c r="BF59" i="1"/>
  <c r="BF60" i="1"/>
  <c r="BF61" i="1"/>
  <c r="BF63" i="1"/>
  <c r="BF64" i="1"/>
  <c r="BF66" i="1"/>
  <c r="BF67" i="1"/>
  <c r="BF68" i="1"/>
  <c r="BF69" i="1"/>
  <c r="BF70" i="1"/>
  <c r="BF71" i="1"/>
  <c r="BF72" i="1"/>
  <c r="BF74" i="1"/>
  <c r="BF75" i="1"/>
  <c r="BF76" i="1"/>
  <c r="BF77" i="1"/>
  <c r="BF78" i="1"/>
  <c r="BF79" i="1"/>
  <c r="BF81" i="1"/>
  <c r="BF82" i="1"/>
  <c r="BF83" i="1"/>
  <c r="BF84" i="1"/>
  <c r="BF85" i="1"/>
  <c r="BF86" i="1"/>
  <c r="BF87" i="1"/>
  <c r="BF88" i="1"/>
  <c r="BF89" i="1"/>
  <c r="BF91" i="1"/>
  <c r="BF92" i="1"/>
  <c r="BF93" i="1"/>
  <c r="BF94" i="1"/>
  <c r="BF95" i="1"/>
  <c r="BF96" i="1"/>
  <c r="BF97" i="1"/>
  <c r="BF98" i="1"/>
  <c r="BF99" i="1"/>
  <c r="BF100" i="1"/>
  <c r="BF101" i="1"/>
  <c r="BF102" i="1"/>
  <c r="BF103" i="1"/>
  <c r="BF104" i="1"/>
  <c r="BF105" i="1"/>
  <c r="BF106" i="1"/>
  <c r="BF107" i="1"/>
  <c r="BF108" i="1"/>
  <c r="BF109" i="1"/>
  <c r="BF111" i="1"/>
  <c r="BF112" i="1"/>
  <c r="BF113" i="1"/>
  <c r="BF114" i="1"/>
  <c r="BF115" i="1"/>
  <c r="BF116" i="1"/>
  <c r="BF117" i="1"/>
  <c r="BF118" i="1"/>
  <c r="BF119" i="1"/>
  <c r="BF122" i="1"/>
  <c r="BF123" i="1"/>
  <c r="BF124" i="1"/>
  <c r="BF125" i="1"/>
  <c r="BF126" i="1"/>
  <c r="BF127" i="1"/>
  <c r="BF128" i="1"/>
  <c r="BF129" i="1"/>
  <c r="BF130" i="1"/>
  <c r="BF131" i="1"/>
  <c r="BF133" i="1"/>
  <c r="BF134"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39" i="1"/>
  <c r="AY39" i="1"/>
  <c r="AZ39" i="1"/>
  <c r="BA39" i="1"/>
  <c r="BB39" i="1"/>
  <c r="BC39" i="1"/>
  <c r="BE39" i="1"/>
  <c r="AX39" i="1"/>
  <c r="W39" i="1"/>
  <c r="X39" i="1"/>
  <c r="Y39" i="1"/>
  <c r="Z39" i="1"/>
  <c r="AA39" i="1"/>
  <c r="AB39" i="1"/>
  <c r="AC39" i="1"/>
  <c r="AD39" i="1"/>
  <c r="AE39" i="1"/>
  <c r="AF39" i="1"/>
  <c r="AG39" i="1"/>
  <c r="AH39" i="1"/>
  <c r="AI39" i="1"/>
  <c r="AJ39" i="1"/>
  <c r="AP39" i="1" l="1"/>
  <c r="AN39" i="1"/>
  <c r="AL39" i="1"/>
  <c r="AP73" i="1"/>
  <c r="AN73" i="1"/>
  <c r="AL73" i="1"/>
  <c r="AQ39" i="1"/>
  <c r="AO39" i="1"/>
  <c r="AM39" i="1"/>
  <c r="AK39" i="1"/>
  <c r="AQ73" i="1"/>
  <c r="AO73" i="1"/>
  <c r="AM73" i="1"/>
  <c r="AK73" i="1"/>
  <c r="BD39" i="1"/>
  <c r="BI14" i="1"/>
  <c r="AX14" i="1"/>
  <c r="AY14" i="1"/>
  <c r="AZ14" i="1"/>
  <c r="BA14" i="1"/>
  <c r="BB14" i="1"/>
  <c r="BC14" i="1"/>
  <c r="BE14" i="1"/>
  <c r="W14" i="1"/>
  <c r="X14" i="1"/>
  <c r="Y14" i="1"/>
  <c r="Z14" i="1"/>
  <c r="AA14" i="1"/>
  <c r="AB14" i="1"/>
  <c r="AC14" i="1"/>
  <c r="AD14" i="1"/>
  <c r="AE14" i="1"/>
  <c r="AF14" i="1"/>
  <c r="AG14" i="1"/>
  <c r="AH14" i="1"/>
  <c r="AI14" i="1"/>
  <c r="AJ14" i="1"/>
  <c r="BI88" i="1"/>
  <c r="AX88" i="1"/>
  <c r="AY88" i="1"/>
  <c r="AZ88" i="1"/>
  <c r="BA88" i="1"/>
  <c r="BB88" i="1"/>
  <c r="BC88" i="1"/>
  <c r="BE88" i="1"/>
  <c r="AP14" i="1" l="1"/>
  <c r="AN14" i="1"/>
  <c r="AL14" i="1"/>
  <c r="AQ14" i="1"/>
  <c r="AO14" i="1"/>
  <c r="AM14" i="1"/>
  <c r="AK14" i="1"/>
  <c r="BD88" i="1"/>
  <c r="BD14" i="1"/>
  <c r="BK32"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40" i="1"/>
  <c r="BI41" i="1"/>
  <c r="BI42" i="1"/>
  <c r="BI43" i="1"/>
  <c r="BI44" i="1"/>
  <c r="BI46" i="1"/>
  <c r="BI47" i="1"/>
  <c r="BI48" i="1"/>
  <c r="BI49" i="1"/>
  <c r="BI50" i="1"/>
  <c r="BI51" i="1"/>
  <c r="BI52" i="1"/>
  <c r="BI53" i="1"/>
  <c r="BI54" i="1"/>
  <c r="BI55" i="1"/>
  <c r="BI57" i="1"/>
  <c r="BI58" i="1"/>
  <c r="BI59" i="1"/>
  <c r="BI60" i="1"/>
  <c r="BI61" i="1"/>
  <c r="BI63" i="1"/>
  <c r="BI64" i="1"/>
  <c r="BI66" i="1"/>
  <c r="BI67" i="1"/>
  <c r="BI68" i="1"/>
  <c r="BI69" i="1"/>
  <c r="BI70" i="1"/>
  <c r="BI71" i="1"/>
  <c r="BI72" i="1"/>
  <c r="BI74" i="1"/>
  <c r="BI75" i="1"/>
  <c r="BI76" i="1"/>
  <c r="BI77" i="1"/>
  <c r="BI78" i="1"/>
  <c r="BI79" i="1"/>
  <c r="BI81" i="1"/>
  <c r="BI82" i="1"/>
  <c r="BI83" i="1"/>
  <c r="BI84" i="1"/>
  <c r="BI85" i="1"/>
  <c r="BI86" i="1"/>
  <c r="BI87" i="1"/>
  <c r="BI89" i="1"/>
  <c r="BI91" i="1"/>
  <c r="BI92" i="1"/>
  <c r="BI93" i="1"/>
  <c r="BI94" i="1"/>
  <c r="BI95" i="1"/>
  <c r="BI96" i="1"/>
  <c r="BI97" i="1"/>
  <c r="BI98" i="1"/>
  <c r="BI99" i="1"/>
  <c r="BI100" i="1"/>
  <c r="BI101" i="1"/>
  <c r="BI102" i="1"/>
  <c r="BI103" i="1"/>
  <c r="BI104" i="1"/>
  <c r="BI105" i="1"/>
  <c r="BI106" i="1"/>
  <c r="BI107" i="1"/>
  <c r="BI108" i="1"/>
  <c r="BI109" i="1"/>
  <c r="BI111" i="1"/>
  <c r="BI112" i="1"/>
  <c r="BI113" i="1"/>
  <c r="BI114" i="1"/>
  <c r="BI115" i="1"/>
  <c r="BI116" i="1"/>
  <c r="BI117" i="1"/>
  <c r="BI118" i="1"/>
  <c r="BI119" i="1"/>
  <c r="BI122" i="1"/>
  <c r="BI123" i="1"/>
  <c r="BI124" i="1"/>
  <c r="BI125" i="1"/>
  <c r="BI126" i="1"/>
  <c r="BI127" i="1"/>
  <c r="BI128" i="1"/>
  <c r="BI129" i="1"/>
  <c r="BI130" i="1"/>
  <c r="BI131" i="1"/>
  <c r="BI133" i="1"/>
  <c r="BI134"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40" i="1"/>
  <c r="AY40" i="1"/>
  <c r="AZ40" i="1"/>
  <c r="BA40" i="1"/>
  <c r="BB40" i="1"/>
  <c r="BC40" i="1"/>
  <c r="BE40"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6" i="1"/>
  <c r="AY46" i="1"/>
  <c r="AZ46" i="1"/>
  <c r="BA46" i="1"/>
  <c r="BB46" i="1"/>
  <c r="BC46" i="1"/>
  <c r="BE46"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3" i="1"/>
  <c r="AY63" i="1"/>
  <c r="AZ63" i="1"/>
  <c r="BA63" i="1"/>
  <c r="BB63" i="1"/>
  <c r="BC63" i="1"/>
  <c r="BE63" i="1"/>
  <c r="AX64" i="1"/>
  <c r="AY64" i="1"/>
  <c r="AZ64" i="1"/>
  <c r="BA64" i="1"/>
  <c r="BB64" i="1"/>
  <c r="BC64" i="1"/>
  <c r="BE64" i="1"/>
  <c r="AX66" i="1"/>
  <c r="AY66" i="1"/>
  <c r="AZ66" i="1"/>
  <c r="BA66" i="1"/>
  <c r="BB66" i="1"/>
  <c r="BC66" i="1"/>
  <c r="BE66"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4" i="1"/>
  <c r="AY74" i="1"/>
  <c r="AZ74" i="1"/>
  <c r="BA74" i="1"/>
  <c r="BB74" i="1"/>
  <c r="BC74" i="1"/>
  <c r="BE74"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1" i="1"/>
  <c r="AY81" i="1"/>
  <c r="AZ81" i="1"/>
  <c r="BA81" i="1"/>
  <c r="BB81" i="1"/>
  <c r="BC81" i="1"/>
  <c r="BE81"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9" i="1"/>
  <c r="AY89" i="1"/>
  <c r="AZ89" i="1"/>
  <c r="BA89" i="1"/>
  <c r="BB89" i="1"/>
  <c r="BC89" i="1"/>
  <c r="BE89" i="1"/>
  <c r="AX91" i="1"/>
  <c r="AY91" i="1"/>
  <c r="AZ91" i="1"/>
  <c r="BA91" i="1"/>
  <c r="BB91" i="1"/>
  <c r="BC91" i="1"/>
  <c r="BE91"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1" i="1"/>
  <c r="AY111" i="1"/>
  <c r="AZ111" i="1"/>
  <c r="BA111" i="1"/>
  <c r="BB111" i="1"/>
  <c r="BC111" i="1"/>
  <c r="BE111"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2" i="1"/>
  <c r="AY122" i="1"/>
  <c r="AZ122" i="1"/>
  <c r="BA122" i="1"/>
  <c r="BB122" i="1"/>
  <c r="BC122" i="1"/>
  <c r="BE122"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AL18" i="1" s="1"/>
  <c r="Z18" i="1"/>
  <c r="AA18" i="1"/>
  <c r="AB18" i="1"/>
  <c r="AC18" i="1"/>
  <c r="AN18" i="1" s="1"/>
  <c r="AD18" i="1"/>
  <c r="AE18" i="1"/>
  <c r="AF18" i="1"/>
  <c r="AG18" i="1"/>
  <c r="AP18" i="1" s="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Q48" i="1" s="1"/>
  <c r="AJ48" i="1"/>
  <c r="W49" i="1"/>
  <c r="X49" i="1"/>
  <c r="Y49" i="1"/>
  <c r="Z49" i="1"/>
  <c r="AA49" i="1"/>
  <c r="AB49" i="1"/>
  <c r="AC49" i="1"/>
  <c r="AD49" i="1"/>
  <c r="AE49" i="1"/>
  <c r="AF49" i="1"/>
  <c r="AG49" i="1"/>
  <c r="AH49" i="1"/>
  <c r="AI49" i="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AK52" i="1" s="1"/>
  <c r="X52" i="1"/>
  <c r="Y52" i="1"/>
  <c r="AL52" i="1" s="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W66" i="1"/>
  <c r="X66" i="1"/>
  <c r="Y66" i="1"/>
  <c r="Z66" i="1"/>
  <c r="AA66" i="1"/>
  <c r="AB66" i="1"/>
  <c r="AC66" i="1"/>
  <c r="AD66" i="1"/>
  <c r="AE66" i="1"/>
  <c r="AF66" i="1"/>
  <c r="AG66" i="1"/>
  <c r="AH66" i="1"/>
  <c r="AI66" i="1"/>
  <c r="AJ66" i="1"/>
  <c r="W67" i="1"/>
  <c r="AK67" i="1" s="1"/>
  <c r="X67" i="1"/>
  <c r="Y67" i="1"/>
  <c r="Z67" i="1"/>
  <c r="AA67" i="1"/>
  <c r="AB67" i="1"/>
  <c r="AC67" i="1"/>
  <c r="AD67" i="1"/>
  <c r="AE67" i="1"/>
  <c r="AO67" i="1" s="1"/>
  <c r="AF67" i="1"/>
  <c r="AG67" i="1"/>
  <c r="AH67" i="1"/>
  <c r="AI67" i="1"/>
  <c r="AQ67" i="1" s="1"/>
  <c r="AJ67" i="1"/>
  <c r="W68" i="1"/>
  <c r="X68" i="1"/>
  <c r="Y68" i="1"/>
  <c r="AL68" i="1" s="1"/>
  <c r="Z68" i="1"/>
  <c r="AA68" i="1"/>
  <c r="AB68" i="1"/>
  <c r="AC68" i="1"/>
  <c r="AN68" i="1" s="1"/>
  <c r="AD68" i="1"/>
  <c r="AE68" i="1"/>
  <c r="AF68" i="1"/>
  <c r="AG68" i="1"/>
  <c r="AP68" i="1" s="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1" i="1"/>
  <c r="X81" i="1"/>
  <c r="Y81" i="1"/>
  <c r="Z81" i="1"/>
  <c r="AA81" i="1"/>
  <c r="AB81" i="1"/>
  <c r="AE81" i="1"/>
  <c r="AF81" i="1"/>
  <c r="AG81" i="1"/>
  <c r="AH81" i="1"/>
  <c r="AI81" i="1"/>
  <c r="AJ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AK86" i="1" s="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Y126" i="1"/>
  <c r="Z126" i="1"/>
  <c r="AA126" i="1"/>
  <c r="AB126" i="1"/>
  <c r="AC126" i="1"/>
  <c r="AD126" i="1"/>
  <c r="AE126" i="1"/>
  <c r="AF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P141" i="1" l="1"/>
  <c r="AO46" i="1"/>
  <c r="AK43" i="1"/>
  <c r="AN40" i="1"/>
  <c r="AM48" i="1"/>
  <c r="AP44" i="1"/>
  <c r="AL42" i="1"/>
  <c r="AP40" i="1"/>
  <c r="AL35" i="1"/>
  <c r="AM141" i="1"/>
  <c r="AK141" i="1"/>
  <c r="AN141" i="1"/>
  <c r="AO141" i="1"/>
  <c r="AM46" i="1"/>
  <c r="AN44" i="1"/>
  <c r="AO43" i="1"/>
  <c r="AP42" i="1"/>
  <c r="AL40" i="1"/>
  <c r="AO36" i="1"/>
  <c r="AP35" i="1"/>
  <c r="AN25" i="1"/>
  <c r="AM190" i="1"/>
  <c r="AK190" i="1"/>
  <c r="AL81" i="1"/>
  <c r="AL78" i="1"/>
  <c r="AQ74" i="1"/>
  <c r="AK74" i="1"/>
  <c r="AM71" i="1"/>
  <c r="AM64" i="1"/>
  <c r="AN63" i="1"/>
  <c r="AP60" i="1"/>
  <c r="AN55" i="1"/>
  <c r="AO54" i="1"/>
  <c r="AQ52" i="1"/>
  <c r="AO81" i="1"/>
  <c r="AN78" i="1"/>
  <c r="AM74" i="1"/>
  <c r="AO71" i="1"/>
  <c r="AO64" i="1"/>
  <c r="AP63" i="1"/>
  <c r="AL60" i="1"/>
  <c r="AP55" i="1"/>
  <c r="AM52" i="1"/>
  <c r="AM102" i="1"/>
  <c r="AQ190" i="1"/>
  <c r="AO150" i="1"/>
  <c r="AL149" i="1"/>
  <c r="AM148" i="1"/>
  <c r="AN147" i="1"/>
  <c r="AK143" i="1"/>
  <c r="AO137" i="1"/>
  <c r="AP136" i="1"/>
  <c r="AQ134" i="1"/>
  <c r="AO131" i="1"/>
  <c r="AM127" i="1"/>
  <c r="AL126" i="1"/>
  <c r="AO125" i="1"/>
  <c r="AN124" i="1"/>
  <c r="AQ123" i="1"/>
  <c r="AK123" i="1"/>
  <c r="AL122" i="1"/>
  <c r="AO111" i="1"/>
  <c r="AM111" i="1"/>
  <c r="AN109" i="1"/>
  <c r="AO108" i="1"/>
  <c r="AM104" i="1"/>
  <c r="AQ100" i="1"/>
  <c r="AM100" i="1"/>
  <c r="AP97" i="1"/>
  <c r="AP95" i="1"/>
  <c r="AM94" i="1"/>
  <c r="AK94" i="1"/>
  <c r="AN93" i="1"/>
  <c r="AL93" i="1"/>
  <c r="AO92" i="1"/>
  <c r="AM92" i="1"/>
  <c r="AM86" i="1"/>
  <c r="AN85" i="1"/>
  <c r="AL85" i="1"/>
  <c r="AO84" i="1"/>
  <c r="AM84" i="1"/>
  <c r="AQ82" i="1"/>
  <c r="AO82" i="1"/>
  <c r="AK82" i="1"/>
  <c r="AM81" i="1"/>
  <c r="AO40" i="1"/>
  <c r="AM40"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4" i="1"/>
  <c r="AM131" i="1"/>
  <c r="AN126" i="1"/>
  <c r="AM125" i="1"/>
  <c r="AP124" i="1"/>
  <c r="AO123" i="1"/>
  <c r="AP122" i="1"/>
  <c r="AM113" i="1"/>
  <c r="AP109" i="1"/>
  <c r="AQ108" i="1"/>
  <c r="AK108" i="1"/>
  <c r="AO104" i="1"/>
  <c r="AN97" i="1"/>
  <c r="AL95" i="1"/>
  <c r="AQ94" i="1"/>
  <c r="AP190" i="1"/>
  <c r="AO190" i="1"/>
  <c r="AO173" i="1"/>
  <c r="AM169" i="1"/>
  <c r="AO160" i="1"/>
  <c r="AN155" i="1"/>
  <c r="AM150" i="1"/>
  <c r="AP147" i="1"/>
  <c r="AM143" i="1"/>
  <c r="AM137" i="1"/>
  <c r="AO134" i="1"/>
  <c r="AO127" i="1"/>
  <c r="AL124" i="1"/>
  <c r="AN122" i="1"/>
  <c r="AO113" i="1"/>
  <c r="AK111" i="1"/>
  <c r="AM108" i="1"/>
  <c r="AQ104" i="1"/>
  <c r="AK104" i="1"/>
  <c r="AO100" i="1"/>
  <c r="AL97" i="1"/>
  <c r="AN95" i="1"/>
  <c r="AO94" i="1"/>
  <c r="AP93" i="1"/>
  <c r="AQ92" i="1"/>
  <c r="AK92" i="1"/>
  <c r="AO86" i="1"/>
  <c r="AP85" i="1"/>
  <c r="AQ84" i="1"/>
  <c r="AK84" i="1"/>
  <c r="AM82" i="1"/>
  <c r="AP78" i="1"/>
  <c r="AO74" i="1"/>
  <c r="AQ71" i="1"/>
  <c r="AK71" i="1"/>
  <c r="AL63" i="1"/>
  <c r="AN60" i="1"/>
  <c r="AL55" i="1"/>
  <c r="AM54" i="1"/>
  <c r="AN53" i="1"/>
  <c r="AO52" i="1"/>
  <c r="AO48" i="1"/>
  <c r="AL44" i="1"/>
  <c r="AN42" i="1"/>
  <c r="AM36" i="1"/>
  <c r="AN35" i="1"/>
  <c r="AQ20" i="1"/>
  <c r="AK20" i="1"/>
  <c r="AN161" i="1"/>
  <c r="AK158" i="1"/>
  <c r="AN149" i="1"/>
  <c r="AK146" i="1"/>
  <c r="AN136" i="1"/>
  <c r="AP126" i="1"/>
  <c r="AM123" i="1"/>
  <c r="AQ111" i="1"/>
  <c r="AL109" i="1"/>
  <c r="AN168" i="1"/>
  <c r="AP159" i="1"/>
  <c r="AQ158" i="1"/>
  <c r="AK25" i="1"/>
  <c r="AQ184" i="1"/>
  <c r="AO184" i="1"/>
  <c r="AM184" i="1"/>
  <c r="AK184" i="1"/>
  <c r="AQ168" i="1"/>
  <c r="AO168" i="1"/>
  <c r="AM168" i="1"/>
  <c r="AK168" i="1"/>
  <c r="AQ33" i="1"/>
  <c r="AO33" i="1"/>
  <c r="AM33" i="1"/>
  <c r="AK33" i="1"/>
  <c r="AQ25" i="1"/>
  <c r="AO25" i="1"/>
  <c r="AP24" i="1"/>
  <c r="AO23" i="1"/>
  <c r="AM23" i="1"/>
  <c r="AP22" i="1"/>
  <c r="AN22" i="1"/>
  <c r="AL22" i="1"/>
  <c r="AP20" i="1"/>
  <c r="AN20" i="1"/>
  <c r="AL20" i="1"/>
  <c r="AQ17" i="1"/>
  <c r="AO17" i="1"/>
  <c r="AM17" i="1"/>
  <c r="AK17" i="1"/>
  <c r="AP10" i="1"/>
  <c r="AN10" i="1"/>
  <c r="AN184" i="1"/>
  <c r="AL168" i="1"/>
  <c r="AQ41" i="1"/>
  <c r="AP41" i="1"/>
  <c r="AO41" i="1"/>
  <c r="AN41" i="1"/>
  <c r="AM41" i="1"/>
  <c r="AL41" i="1"/>
  <c r="AK41" i="1"/>
  <c r="AL10" i="1"/>
  <c r="AQ9" i="1"/>
  <c r="AO9" i="1"/>
  <c r="AM9" i="1"/>
  <c r="AK9" i="1"/>
  <c r="AP8" i="1"/>
  <c r="AN8" i="1"/>
  <c r="AL8" i="1"/>
  <c r="AQ3" i="1"/>
  <c r="AO3" i="1"/>
  <c r="AM3" i="1"/>
  <c r="AK3" i="1"/>
  <c r="AQ21" i="1"/>
  <c r="AO21" i="1"/>
  <c r="AM21" i="1"/>
  <c r="AK21"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4" i="1"/>
  <c r="AL134" i="1"/>
  <c r="AL131" i="1"/>
  <c r="AL127" i="1"/>
  <c r="AO126" i="1"/>
  <c r="AK126" i="1"/>
  <c r="AN125" i="1"/>
  <c r="AQ124" i="1"/>
  <c r="AM124" i="1"/>
  <c r="AP123" i="1"/>
  <c r="AN123" i="1"/>
  <c r="AQ122" i="1"/>
  <c r="AK122" i="1"/>
  <c r="AN113" i="1"/>
  <c r="AN111" i="1"/>
  <c r="AQ109" i="1"/>
  <c r="AM109" i="1"/>
  <c r="AP108" i="1"/>
  <c r="AN108" i="1"/>
  <c r="AP104" i="1"/>
  <c r="AL104" i="1"/>
  <c r="AP100" i="1"/>
  <c r="AO97" i="1"/>
  <c r="AK97" i="1"/>
  <c r="AQ95" i="1"/>
  <c r="AM95" i="1"/>
  <c r="AP94" i="1"/>
  <c r="AL94" i="1"/>
  <c r="AO93" i="1"/>
  <c r="AP92" i="1"/>
  <c r="AL92" i="1"/>
  <c r="AN86" i="1"/>
  <c r="AO85" i="1"/>
  <c r="AK85" i="1"/>
  <c r="AL84" i="1"/>
  <c r="AN82" i="1"/>
  <c r="AQ78" i="1"/>
  <c r="AM78" i="1"/>
  <c r="AP74" i="1"/>
  <c r="AL74" i="1"/>
  <c r="AN71" i="1"/>
  <c r="AM68" i="1"/>
  <c r="AL67" i="1"/>
  <c r="AN64" i="1"/>
  <c r="AQ63" i="1"/>
  <c r="AM63" i="1"/>
  <c r="AQ60" i="1"/>
  <c r="AM60" i="1"/>
  <c r="AK60" i="1"/>
  <c r="AO55" i="1"/>
  <c r="AM55" i="1"/>
  <c r="AK55" i="1"/>
  <c r="AP54" i="1"/>
  <c r="AN54" i="1"/>
  <c r="AL54" i="1"/>
  <c r="AO53" i="1"/>
  <c r="AP52" i="1"/>
  <c r="AN52" i="1"/>
  <c r="AP48" i="1"/>
  <c r="AN48" i="1"/>
  <c r="AP46" i="1"/>
  <c r="AN46" i="1"/>
  <c r="AL46" i="1"/>
  <c r="AQ44" i="1"/>
  <c r="AO44" i="1"/>
  <c r="AM44" i="1"/>
  <c r="AK44" i="1"/>
  <c r="AN43" i="1"/>
  <c r="AO42" i="1"/>
  <c r="AM42" i="1"/>
  <c r="AP36" i="1"/>
  <c r="AN36" i="1"/>
  <c r="AL36" i="1"/>
  <c r="AQ35" i="1"/>
  <c r="AO35" i="1"/>
  <c r="AM35" i="1"/>
  <c r="AK35" i="1"/>
  <c r="AP33" i="1"/>
  <c r="AN33" i="1"/>
  <c r="AL33" i="1"/>
  <c r="AP25" i="1"/>
  <c r="AQ24" i="1"/>
  <c r="AO24" i="1"/>
  <c r="AP23" i="1"/>
  <c r="AN23" i="1"/>
  <c r="AL23" i="1"/>
  <c r="AQ22" i="1"/>
  <c r="AO22" i="1"/>
  <c r="AM22" i="1"/>
  <c r="AP21" i="1"/>
  <c r="AN21" i="1"/>
  <c r="AL21" i="1"/>
  <c r="AO20" i="1"/>
  <c r="AM20" i="1"/>
  <c r="AQ18" i="1"/>
  <c r="AO18" i="1"/>
  <c r="AM18" i="1"/>
  <c r="AK18" i="1"/>
  <c r="AP17" i="1"/>
  <c r="AN17" i="1"/>
  <c r="AL17"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4" i="1"/>
  <c r="AN131" i="1"/>
  <c r="AN127" i="1"/>
  <c r="AQ126" i="1"/>
  <c r="AM126" i="1"/>
  <c r="AP125" i="1"/>
  <c r="AL125" i="1"/>
  <c r="AO124" i="1"/>
  <c r="AK124" i="1"/>
  <c r="AL123" i="1"/>
  <c r="AO122" i="1"/>
  <c r="AM122" i="1"/>
  <c r="AP113" i="1"/>
  <c r="AL113" i="1"/>
  <c r="AP111" i="1"/>
  <c r="AL111" i="1"/>
  <c r="AO109" i="1"/>
  <c r="AK109" i="1"/>
  <c r="AL108" i="1"/>
  <c r="AN104" i="1"/>
  <c r="AN100" i="1"/>
  <c r="AQ97" i="1"/>
  <c r="AM97" i="1"/>
  <c r="AO95" i="1"/>
  <c r="AK95" i="1"/>
  <c r="AN94" i="1"/>
  <c r="AQ93" i="1"/>
  <c r="AM93" i="1"/>
  <c r="AK93" i="1"/>
  <c r="AN92" i="1"/>
  <c r="AP86" i="1"/>
  <c r="AL86" i="1"/>
  <c r="AQ85" i="1"/>
  <c r="AM85" i="1"/>
  <c r="AP84" i="1"/>
  <c r="AN84" i="1"/>
  <c r="AP82" i="1"/>
  <c r="AL82" i="1"/>
  <c r="AO78" i="1"/>
  <c r="AK78" i="1"/>
  <c r="AN74" i="1"/>
  <c r="AP71" i="1"/>
  <c r="AL71" i="1"/>
  <c r="AQ68" i="1"/>
  <c r="AO68" i="1"/>
  <c r="AP67" i="1"/>
  <c r="AN67" i="1"/>
  <c r="AP64" i="1"/>
  <c r="AL64" i="1"/>
  <c r="AO63" i="1"/>
  <c r="AK63" i="1"/>
  <c r="AO60" i="1"/>
  <c r="AQ55" i="1"/>
  <c r="BD164" i="1"/>
  <c r="BD176" i="1"/>
  <c r="BD170" i="1"/>
  <c r="BD190" i="1"/>
  <c r="BD174" i="1"/>
  <c r="BD191" i="1"/>
  <c r="BD194" i="1"/>
  <c r="BD188" i="1"/>
  <c r="BD98" i="1"/>
  <c r="BD129" i="1"/>
  <c r="BD123" i="1"/>
  <c r="BD83" i="1"/>
  <c r="BD34" i="1"/>
  <c r="BD11" i="1"/>
  <c r="BD93" i="1"/>
  <c r="BD171" i="1"/>
  <c r="BD24" i="1"/>
  <c r="BD159" i="1"/>
  <c r="BD153" i="1"/>
  <c r="BD147" i="1"/>
  <c r="BD140" i="1"/>
  <c r="BD125" i="1"/>
  <c r="BD114" i="1"/>
  <c r="BD101" i="1"/>
  <c r="BD37" i="1"/>
  <c r="BD182" i="1"/>
  <c r="BD57" i="1"/>
  <c r="BD31" i="1"/>
  <c r="BD108" i="1"/>
  <c r="BD4" i="1"/>
  <c r="BD28" i="1"/>
  <c r="BD173" i="1"/>
  <c r="BD122" i="1"/>
  <c r="BD104" i="1"/>
  <c r="BD96" i="1"/>
  <c r="BD71" i="1"/>
  <c r="BD52" i="1"/>
  <c r="BD167" i="1"/>
  <c r="BD99" i="1"/>
  <c r="BD16" i="1"/>
  <c r="BD181" i="1"/>
  <c r="BD156" i="1"/>
  <c r="BD130" i="1"/>
  <c r="BD49" i="1"/>
  <c r="BD32" i="1"/>
  <c r="BD187" i="1"/>
  <c r="BD175" i="1"/>
  <c r="BD103" i="1"/>
  <c r="BD84" i="1"/>
  <c r="BD75" i="1"/>
  <c r="BD143" i="1"/>
  <c r="BD133" i="1"/>
  <c r="BD116" i="1"/>
  <c r="BK92" i="1" l="1"/>
  <c r="BD92"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7" i="1"/>
  <c r="BD17" i="1" s="1"/>
  <c r="BK18" i="1"/>
  <c r="BD18" i="1" s="1"/>
  <c r="BK19" i="1"/>
  <c r="BD19" i="1" s="1"/>
  <c r="BK20" i="1"/>
  <c r="BD20" i="1" s="1"/>
  <c r="BK21" i="1"/>
  <c r="BD21" i="1" s="1"/>
  <c r="BK22" i="1"/>
  <c r="BD22" i="1" s="1"/>
  <c r="BK23" i="1"/>
  <c r="BD23" i="1" s="1"/>
  <c r="BK25" i="1"/>
  <c r="BD25" i="1" s="1"/>
  <c r="BK26" i="1"/>
  <c r="BD26" i="1" s="1"/>
  <c r="BK27" i="1"/>
  <c r="BD27" i="1" s="1"/>
  <c r="BK29" i="1"/>
  <c r="BD29" i="1" s="1"/>
  <c r="BK30" i="1"/>
  <c r="BD30" i="1" s="1"/>
  <c r="BK33" i="1"/>
  <c r="BD33" i="1" s="1"/>
  <c r="BK35" i="1"/>
  <c r="BD35" i="1" s="1"/>
  <c r="BK36" i="1"/>
  <c r="BD36" i="1" s="1"/>
  <c r="BK38" i="1"/>
  <c r="BD38" i="1" s="1"/>
  <c r="BK40" i="1"/>
  <c r="BD40" i="1" s="1"/>
  <c r="BK41" i="1"/>
  <c r="BD41" i="1" s="1"/>
  <c r="BK42" i="1"/>
  <c r="BD42" i="1" s="1"/>
  <c r="BK43" i="1"/>
  <c r="BD43" i="1" s="1"/>
  <c r="BK44" i="1"/>
  <c r="BD44" i="1" s="1"/>
  <c r="BK46" i="1"/>
  <c r="BD46" i="1" s="1"/>
  <c r="BK47" i="1"/>
  <c r="BD47" i="1" s="1"/>
  <c r="BK48" i="1"/>
  <c r="BD48" i="1" s="1"/>
  <c r="BK50" i="1"/>
  <c r="BD50" i="1" s="1"/>
  <c r="BK51" i="1"/>
  <c r="BD51" i="1" s="1"/>
  <c r="BK53" i="1"/>
  <c r="BD53" i="1" s="1"/>
  <c r="BK54" i="1"/>
  <c r="BD54" i="1" s="1"/>
  <c r="BK55" i="1"/>
  <c r="BD55" i="1" s="1"/>
  <c r="BK58" i="1"/>
  <c r="BD58" i="1" s="1"/>
  <c r="BK59" i="1"/>
  <c r="BD59" i="1" s="1"/>
  <c r="BK60" i="1"/>
  <c r="BD60" i="1" s="1"/>
  <c r="BK61" i="1"/>
  <c r="BD61" i="1" s="1"/>
  <c r="BK63" i="1"/>
  <c r="BD63" i="1" s="1"/>
  <c r="BK64" i="1"/>
  <c r="BD64" i="1" s="1"/>
  <c r="BK66" i="1"/>
  <c r="BD66" i="1" s="1"/>
  <c r="BK67" i="1"/>
  <c r="BD67" i="1" s="1"/>
  <c r="BK68" i="1"/>
  <c r="BD68" i="1" s="1"/>
  <c r="BK69" i="1"/>
  <c r="BD69" i="1" s="1"/>
  <c r="BK70" i="1"/>
  <c r="BD70" i="1" s="1"/>
  <c r="BK72" i="1"/>
  <c r="BD72" i="1" s="1"/>
  <c r="BK74" i="1"/>
  <c r="BD74" i="1" s="1"/>
  <c r="BK76" i="1"/>
  <c r="BD76" i="1" s="1"/>
  <c r="BK77" i="1"/>
  <c r="BD77" i="1" s="1"/>
  <c r="BK78" i="1"/>
  <c r="BD78" i="1" s="1"/>
  <c r="BK79" i="1"/>
  <c r="BD79" i="1" s="1"/>
  <c r="BK81" i="1"/>
  <c r="BD81" i="1" s="1"/>
  <c r="BK82" i="1"/>
  <c r="BD82" i="1" s="1"/>
  <c r="BK85" i="1"/>
  <c r="BD85" i="1" s="1"/>
  <c r="BK86" i="1"/>
  <c r="BD86" i="1" s="1"/>
  <c r="BK87" i="1"/>
  <c r="BD87" i="1" s="1"/>
  <c r="BK89" i="1"/>
  <c r="BD89" i="1" s="1"/>
  <c r="BK91" i="1"/>
  <c r="BD91" i="1" s="1"/>
  <c r="BK94" i="1"/>
  <c r="BD94" i="1" s="1"/>
  <c r="BK95" i="1"/>
  <c r="BD95" i="1" s="1"/>
  <c r="BK97" i="1"/>
  <c r="BD97" i="1" s="1"/>
  <c r="BK100" i="1"/>
  <c r="BD100" i="1" s="1"/>
  <c r="BK102" i="1"/>
  <c r="BD102" i="1" s="1"/>
  <c r="BK105" i="1"/>
  <c r="BD105" i="1" s="1"/>
  <c r="BK106" i="1"/>
  <c r="BD106" i="1" s="1"/>
  <c r="BK107" i="1"/>
  <c r="BD107" i="1" s="1"/>
  <c r="BK109" i="1"/>
  <c r="BD109" i="1" s="1"/>
  <c r="BK111" i="1"/>
  <c r="BD111" i="1" s="1"/>
  <c r="BK112" i="1"/>
  <c r="BD112" i="1" s="1"/>
  <c r="BK113" i="1"/>
  <c r="BD113" i="1" s="1"/>
  <c r="BK115" i="1"/>
  <c r="BD115" i="1" s="1"/>
  <c r="BK117" i="1"/>
  <c r="BD117" i="1" s="1"/>
  <c r="BK118" i="1"/>
  <c r="BD118" i="1" s="1"/>
  <c r="BK119" i="1"/>
  <c r="BD119" i="1" s="1"/>
  <c r="BK124" i="1"/>
  <c r="BD124" i="1" s="1"/>
  <c r="BK126" i="1"/>
  <c r="BD126" i="1" s="1"/>
  <c r="BK127" i="1"/>
  <c r="BD127" i="1" s="1"/>
  <c r="BK128" i="1"/>
  <c r="BD128" i="1" s="1"/>
  <c r="BK131" i="1"/>
  <c r="BD131" i="1" s="1"/>
  <c r="BK134" i="1"/>
  <c r="BD134"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<sst xmlns="http://schemas.openxmlformats.org/spreadsheetml/2006/main" count="1876" uniqueCount="801">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</sst>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5"/>
  <sheetViews>
    <sheetView tabSelected="1" zoomScale="85" zoomScaleNormal="85" workbookViewId="0">
      <pane xSplit="4" ySplit="1" topLeftCell="E7" activePane="bottomRight" state="frozen"/>
      <selection pane="topRight" activeCell="E1" sqref="E1"/>
      <selection pane="bottomLeft" activeCell="U86" sqref="U86"/>
      <selection pane="bottomRight" activeCell="A16" sqref="A16:XFD16"/>
    </sheetView>
  </sheetViews>
  <sheetFormatPr defaultColWidth="9.140625" defaultRowHeight="21" customHeight="1"/>
  <cols>
    <col min="2" max="2" width="34.7109375" customWidth="1"/>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2" si="0">IF(H2&gt;0,H2/100,"")</f>
        <v>16</v>
      </c>
      <c r="X2">
        <f t="shared" ref="X2:X32" si="1">IF(I2&gt;0,I2/100,"")</f>
        <v>18</v>
      </c>
      <c r="Y2">
        <f t="shared" ref="Y2:Y32" si="2">IF(J2&gt;0,J2/100,"")</f>
        <v>16</v>
      </c>
      <c r="Z2">
        <f t="shared" ref="Z2:Z32" si="3">IF(K2&gt;0,K2/100,"")</f>
        <v>18</v>
      </c>
      <c r="AA2">
        <f t="shared" ref="AA2:AA32" si="4">IF(L2&gt;0,L2/100,"")</f>
        <v>16</v>
      </c>
      <c r="AB2">
        <f t="shared" ref="AB2:AB32" si="5">IF(M2&gt;0,M2/100,"")</f>
        <v>18</v>
      </c>
      <c r="AC2">
        <f t="shared" ref="AC2:AC32" si="6">IF(N2&gt;0,N2/100,"")</f>
        <v>16</v>
      </c>
      <c r="AD2">
        <f t="shared" ref="AD2:AD32" si="7">IF(O2&gt;0,O2/100,"")</f>
        <v>18</v>
      </c>
      <c r="AE2">
        <f t="shared" ref="AE2:AE32" si="8">IF(P2&gt;0,P2/100,"")</f>
        <v>16</v>
      </c>
      <c r="AF2">
        <f t="shared" ref="AF2:AF32" si="9">IF(Q2&gt;0,Q2/100,"")</f>
        <v>18</v>
      </c>
      <c r="AG2">
        <f t="shared" ref="AG2:AG32" si="10">IF(R2&gt;0,R2/100,"")</f>
        <v>16</v>
      </c>
      <c r="AH2">
        <f t="shared" ref="AH2:AH32" si="11">IF(S2&gt;0,S2/100,"")</f>
        <v>18</v>
      </c>
      <c r="AI2">
        <f t="shared" ref="AI2:AI32" si="12">IF(T2&gt;0,T2/100,"")</f>
        <v>16</v>
      </c>
      <c r="AJ2">
        <f t="shared" ref="AJ2:AJ32"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2"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2" si="16">IF(AS2&gt;0,"&lt;img src=@img/outdoor.png@&gt;","")</f>
        <v/>
      </c>
      <c r="AZ2" t="str">
        <f t="shared" ref="AZ2:AZ32" si="17">IF(AT2&gt;0,"&lt;img src=@img/pets.png@&gt;","")</f>
        <v/>
      </c>
      <c r="BA2" t="str">
        <f t="shared" ref="BA2:BA32" si="18">IF(AU2="hard","&lt;img src=@img/hard.png@&gt;",IF(AU2="medium","&lt;img src=@img/medium.png@&gt;",IF(AU2="easy","&lt;img src=@img/easy.png@&gt;","")))</f>
        <v>&lt;img src=@img/easy.png@&gt;</v>
      </c>
      <c r="BB2" t="str">
        <f t="shared" ref="BB2:BB32" si="19">IF(AV2="true","&lt;img src=@img/drinkicon.png@&gt;","")</f>
        <v>&lt;img src=@img/drinkicon.png@&gt;</v>
      </c>
      <c r="BC2" t="str">
        <f t="shared" ref="BC2:BC32" si="20">IF(AW2="true","&lt;img src=@img/foodicon.png@&gt;","")</f>
        <v>&lt;img src=@img/foodicon.png@&gt;</v>
      </c>
      <c r="BD2" t="str">
        <f t="shared" ref="BD2:BD32" si="21">CONCATENATE(AY2,AZ2,BA2,BB2,BC2,BK2)</f>
        <v>&lt;img src=@img/easy.png@&gt;&lt;img src=@img/drinkicon.png@&gt;&lt;img src=@img/foodicon.png@&gt;&lt;img src=@img/kidicon.png@&gt;</v>
      </c>
      <c r="BE2" t="str">
        <f t="shared" ref="BE2:BE32" si="22">CONCATENATE(IF(AS2&gt;0,"outdoor ",""),IF(AT2&gt;0,"pet ",""),IF(AV2="true","drink ",""),IF(AW2="true","food ",""),AU2," ",E2," ",C2,IF(BJ2=TRUE," kid",""))</f>
        <v>drink food easy med sfoco kid</v>
      </c>
      <c r="BF2" t="str">
        <f t="shared" ref="BF2:BF32" si="23">IF(C2="old","Old Town",IF(C2="campus","Near Campus",IF(C2="sfoco","South Foco",IF(C2="nfoco","North Foco",IF(C2="midtown","Midtown",IF(C2="cwest","Campus West",IF(C2="efoco","East FoCo",IF(C2="windsor","Windsor",""))))))))</f>
        <v>South Foco</v>
      </c>
      <c r="BG2">
        <v>40.531728000000001</v>
      </c>
      <c r="BH2">
        <v>-105.076154</v>
      </c>
      <c r="BI2" t="str">
        <f t="shared" ref="BI2:BI32" si="24">CONCATENATE("[",BG2,",",BH2,"],")</f>
        <v>[40.531728,-105.076154],</v>
      </c>
      <c r="BJ2" t="b">
        <v>1</v>
      </c>
      <c r="BK2" t="str">
        <f>IF(BJ2&gt;0,"&lt;img src=@img/kidicon.png@&gt;","")</f>
        <v>&lt;img src=@img/kidicon.png@&gt;</v>
      </c>
      <c r="BL2" s="8" t="s">
        <v>451</v>
      </c>
    </row>
    <row r="3" spans="2:64" ht="21" customHeight="1">
      <c r="B3" t="s">
        <v>769</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4" si="25">IF(H3&gt;0,CONCATENATE(IF(W3&lt;=12,W3,W3-12),IF(OR(W3&lt;12,W3=24),"am","pm"),"-",IF(X3&lt;=12,X3,X3-12),IF(OR(X3&lt;12,X3=24),"am","pm")),"")</f>
        <v>4pm-6pm</v>
      </c>
      <c r="AL3" t="str">
        <f t="shared" ref="AL3:AL64" si="26">IF(J3&gt;0,CONCATENATE(IF(Y3&lt;=12,Y3,Y3-12),IF(OR(Y3&lt;12,Y3=24),"am","pm"),"-",IF(Z3&lt;=12,Z3,Z3-12),IF(OR(Z3&lt;12,Z3=24),"am","pm")),"")</f>
        <v>4pm-6pm</v>
      </c>
      <c r="AM3" t="str">
        <f t="shared" ref="AM3:AM64" si="27">IF(L3&gt;0,CONCATENATE(IF(AA3&lt;=12,AA3,AA3-12),IF(OR(AA3&lt;12,AA3=24),"am","pm"),"-",IF(AB3&lt;=12,AB3,AB3-12),IF(OR(AB3&lt;12,AB3=24),"am","pm")),"")</f>
        <v>4pm-6pm</v>
      </c>
      <c r="AN3" t="str">
        <f t="shared" ref="AN3:AN64" si="28">IF(N3&gt;0,CONCATENATE(IF(AC3&lt;=12,AC3,AC3-12),IF(OR(AC3&lt;12,AC3=24),"am","pm"),"-",IF(AD3&lt;=12,AD3,AD3-12),IF(OR(AD3&lt;12,AD3=24),"am","pm")),"")</f>
        <v>4pm-6pm</v>
      </c>
      <c r="AO3" t="str">
        <f t="shared" ref="AO3:AO64" si="29">IF(P3&gt;0,CONCATENATE(IF(AE3&lt;=12,AE3,AE3-12),IF(OR(AE3&lt;12,AE3=24),"am","pm"),"-",IF(AF3&lt;=12,AF3,AF3-12),IF(OR(AF3&lt;12,AF3=24),"am","pm")),"")</f>
        <v>4pm-6pm</v>
      </c>
      <c r="AP3" t="str">
        <f t="shared" ref="AP3:AP64" si="30">IF(R3&gt;0,CONCATENATE(IF(AG3&lt;=12,AG3,AG3-12),IF(OR(AG3&lt;12,AG3=24),"am","pm"),"-",IF(AH3&lt;=12,AH3,AH3-12),IF(OR(AH3&lt;12,AH3=24),"am","pm")),"")</f>
        <v>4pm-6pm</v>
      </c>
      <c r="AQ3" t="str">
        <f t="shared" ref="AQ3:AQ64"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770</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771</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772</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457</v>
      </c>
      <c r="C12" t="s">
        <v>392</v>
      </c>
      <c r="D12" t="s">
        <v>455</v>
      </c>
      <c r="E12" t="s">
        <v>396</v>
      </c>
      <c r="G12" s="1" t="s">
        <v>458</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272</v>
      </c>
      <c r="AV12" s="3" t="s">
        <v>279</v>
      </c>
      <c r="AW12" s="3" t="s">
        <v>279</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459</v>
      </c>
      <c r="C13" t="s">
        <v>391</v>
      </c>
      <c r="E13" t="s">
        <v>396</v>
      </c>
      <c r="G13" s="1" t="s">
        <v>460</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271</v>
      </c>
      <c r="AV13" s="3" t="s">
        <v>279</v>
      </c>
      <c r="AW13" s="3" t="s">
        <v>279</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636</v>
      </c>
      <c r="C14" t="s">
        <v>281</v>
      </c>
      <c r="E14" t="s">
        <v>396</v>
      </c>
      <c r="G14" s="1" t="s">
        <v>637</v>
      </c>
      <c r="H14">
        <v>1500</v>
      </c>
      <c r="I14">
        <v>1800</v>
      </c>
      <c r="J14">
        <v>1500</v>
      </c>
      <c r="K14">
        <v>1800</v>
      </c>
      <c r="L14">
        <v>1500</v>
      </c>
      <c r="M14">
        <v>1800</v>
      </c>
      <c r="N14">
        <v>1500</v>
      </c>
      <c r="O14">
        <v>1800</v>
      </c>
      <c r="P14">
        <v>1500</v>
      </c>
      <c r="Q14">
        <v>1800</v>
      </c>
      <c r="R14">
        <v>1500</v>
      </c>
      <c r="S14">
        <v>1800</v>
      </c>
      <c r="T14">
        <v>1500</v>
      </c>
      <c r="U14">
        <v>1800</v>
      </c>
      <c r="V14" s="13" t="s">
        <v>640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641</v>
      </c>
      <c r="AS14" t="s">
        <v>268</v>
      </c>
      <c r="AU14" t="s">
        <v>272</v>
      </c>
      <c r="AV14" s="6" t="s">
        <v>642</v>
      </c>
      <c r="AW14" s="3" t="s">
        <v>278</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126</v>
      </c>
      <c r="C15" t="s">
        <v>280</v>
      </c>
      <c r="D15" t="s">
        <v>112</v>
      </c>
      <c r="E15" t="s">
        <v>51</v>
      </c>
      <c r="G15" s="1" t="s">
        <v>102</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303</v>
      </c>
      <c r="AU15" t="s">
        <v>26</v>
      </c>
      <c r="AV15" s="3" t="s">
        <v>279</v>
      </c>
      <c r="AW15" s="3" t="s">
        <v>279</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512</v>
      </c>
      <c r="C16" t="s">
        <v>280</v>
      </c>
      <c r="G16" s="6" t="s">
        <v>513</v>
      </c>
      <c r="V16" s="13" t="s">
        <v>638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11" t="s">
        <v>514</v>
      </c>
      <c r="AS16" t="s">
        <v>268</v>
      </c>
      <c r="AU16" t="s">
        <v>272</v>
      </c>
      <c r="AV16" s="3" t="s">
        <v>279</v>
      </c>
      <c r="AW16" s="3" t="s">
        <v>279</v>
      </c>
      <c r="AX16"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6" t="str">
        <f t="shared" si="16"/>
        <v>&lt;img src=@img/outdoor.png@&gt;</v>
      </c>
      <c r="AZ16" t="str">
        <f t="shared" si="17"/>
        <v/>
      </c>
      <c r="BA16" t="str">
        <f t="shared" si="18"/>
        <v>&lt;img src=@img/easy.png@&gt;</v>
      </c>
      <c r="BB16" t="str">
        <f t="shared" si="19"/>
        <v/>
      </c>
      <c r="BC16" t="str">
        <f t="shared" si="20"/>
        <v/>
      </c>
      <c r="BD16" t="str">
        <f t="shared" si="21"/>
        <v>&lt;img src=@img/outdoor.png@&gt;&lt;img src=@img/easy.png@&gt;</v>
      </c>
      <c r="BE16" t="str">
        <f t="shared" si="22"/>
        <v>outdoor easy  campus</v>
      </c>
      <c r="BF16" t="str">
        <f t="shared" si="23"/>
        <v>Near Campus</v>
      </c>
      <c r="BG16">
        <v>40.56626</v>
      </c>
      <c r="BH16">
        <v>-105.07835</v>
      </c>
      <c r="BI16" t="str">
        <f t="shared" si="24"/>
        <v>[40.56626,-105.07835],</v>
      </c>
    </row>
    <row r="17" spans="2:64" ht="21" customHeight="1">
      <c r="B17" t="s">
        <v>773</v>
      </c>
      <c r="C17" t="s">
        <v>391</v>
      </c>
      <c r="D17" t="s">
        <v>53</v>
      </c>
      <c r="E17" t="s">
        <v>396</v>
      </c>
      <c r="G17" s="1" t="s">
        <v>54</v>
      </c>
      <c r="H17">
        <v>1500</v>
      </c>
      <c r="I17">
        <v>1800</v>
      </c>
      <c r="J17">
        <v>1500</v>
      </c>
      <c r="K17">
        <v>1800</v>
      </c>
      <c r="L17">
        <v>1500</v>
      </c>
      <c r="M17">
        <v>1800</v>
      </c>
      <c r="N17">
        <v>1500</v>
      </c>
      <c r="O17">
        <v>1800</v>
      </c>
      <c r="P17">
        <v>1500</v>
      </c>
      <c r="Q17">
        <v>1800</v>
      </c>
      <c r="R17">
        <v>1500</v>
      </c>
      <c r="S17">
        <v>1800</v>
      </c>
      <c r="T17">
        <v>1500</v>
      </c>
      <c r="U17">
        <v>1800</v>
      </c>
      <c r="V17" s="15" t="s">
        <v>714</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25"/>
        <v>3pm-6pm</v>
      </c>
      <c r="AL17" t="str">
        <f t="shared" si="26"/>
        <v>3pm-6pm</v>
      </c>
      <c r="AM17" t="str">
        <f t="shared" si="27"/>
        <v>3pm-6pm</v>
      </c>
      <c r="AN17" t="str">
        <f t="shared" si="28"/>
        <v>3pm-6pm</v>
      </c>
      <c r="AO17" t="str">
        <f t="shared" si="29"/>
        <v>3pm-6pm</v>
      </c>
      <c r="AP17" t="str">
        <f t="shared" si="30"/>
        <v>3pm-6pm</v>
      </c>
      <c r="AQ17" t="str">
        <f t="shared" si="31"/>
        <v>3pm-6pm</v>
      </c>
      <c r="AR17" s="5" t="s">
        <v>217</v>
      </c>
      <c r="AS17" t="s">
        <v>268</v>
      </c>
      <c r="AU17" t="s">
        <v>26</v>
      </c>
      <c r="AV17" s="3" t="s">
        <v>278</v>
      </c>
      <c r="AW17" s="3" t="s">
        <v>278</v>
      </c>
      <c r="AX17"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7" t="str">
        <f t="shared" si="16"/>
        <v>&lt;img src=@img/outdoor.png@&gt;</v>
      </c>
      <c r="AZ17" t="str">
        <f t="shared" si="17"/>
        <v/>
      </c>
      <c r="BA17" t="str">
        <f t="shared" si="18"/>
        <v>&lt;img src=@img/medium.png@&gt;</v>
      </c>
      <c r="BB17" t="str">
        <f t="shared" si="19"/>
        <v>&lt;img src=@img/drinkicon.png@&gt;</v>
      </c>
      <c r="BC17" t="str">
        <f t="shared" si="20"/>
        <v>&lt;img src=@img/foodicon.png@&gt;</v>
      </c>
      <c r="BD17" t="str">
        <f t="shared" si="21"/>
        <v>&lt;img src=@img/outdoor.png@&gt;&lt;img src=@img/medium.png@&gt;&lt;img src=@img/drinkicon.png@&gt;&lt;img src=@img/foodicon.png@&gt;&lt;img src=@img/kidicon.png@&gt;</v>
      </c>
      <c r="BE17" t="str">
        <f t="shared" si="22"/>
        <v>outdoor drink food medium med old kid</v>
      </c>
      <c r="BF17" t="str">
        <f t="shared" si="23"/>
        <v>Old Town</v>
      </c>
      <c r="BG17">
        <v>40.587240999999999</v>
      </c>
      <c r="BH17">
        <v>-105.076707</v>
      </c>
      <c r="BI17" t="str">
        <f t="shared" si="24"/>
        <v>[40.587241,-105.076707],</v>
      </c>
      <c r="BJ17" t="b">
        <v>1</v>
      </c>
      <c r="BK17" t="str">
        <f t="shared" ref="BK17:BK23" si="33">IF(BJ17&gt;0,"&lt;img src=@img/kidicon.png@&gt;","")</f>
        <v>&lt;img src=@img/kidicon.png@&gt;</v>
      </c>
      <c r="BL17" t="s">
        <v>402</v>
      </c>
    </row>
    <row r="18" spans="2:64" ht="21" customHeight="1">
      <c r="B18" t="s">
        <v>774</v>
      </c>
      <c r="C18" t="s">
        <v>391</v>
      </c>
      <c r="D18" t="s">
        <v>100</v>
      </c>
      <c r="E18" t="s">
        <v>51</v>
      </c>
      <c r="G18" s="1" t="s">
        <v>101</v>
      </c>
      <c r="V18" s="13" t="s">
        <v>639</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25"/>
        <v/>
      </c>
      <c r="AL18" t="str">
        <f t="shared" si="26"/>
        <v/>
      </c>
      <c r="AM18" t="str">
        <f t="shared" si="27"/>
        <v/>
      </c>
      <c r="AN18" t="str">
        <f t="shared" si="28"/>
        <v/>
      </c>
      <c r="AO18" t="str">
        <f t="shared" si="29"/>
        <v/>
      </c>
      <c r="AP18" t="str">
        <f t="shared" si="30"/>
        <v/>
      </c>
      <c r="AQ18" t="str">
        <f t="shared" si="31"/>
        <v/>
      </c>
      <c r="AR18" s="10" t="s">
        <v>294</v>
      </c>
      <c r="AU18" t="s">
        <v>26</v>
      </c>
      <c r="AV18" s="3" t="s">
        <v>279</v>
      </c>
      <c r="AW18" s="3" t="s">
        <v>279</v>
      </c>
      <c r="AX18"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8" t="str">
        <f t="shared" si="16"/>
        <v/>
      </c>
      <c r="AZ18" t="str">
        <f t="shared" si="17"/>
        <v/>
      </c>
      <c r="BA18" t="str">
        <f t="shared" si="18"/>
        <v>&lt;img src=@img/medium.png@&gt;</v>
      </c>
      <c r="BB18" t="str">
        <f t="shared" si="19"/>
        <v/>
      </c>
      <c r="BC18" t="str">
        <f t="shared" si="20"/>
        <v/>
      </c>
      <c r="BD18" t="str">
        <f t="shared" si="21"/>
        <v>&lt;img src=@img/medium.png@&gt;</v>
      </c>
      <c r="BE18" t="str">
        <f t="shared" si="22"/>
        <v>medium low old</v>
      </c>
      <c r="BF18" t="str">
        <f t="shared" si="23"/>
        <v>Old Town</v>
      </c>
      <c r="BG18">
        <v>40.587246</v>
      </c>
      <c r="BH18">
        <v>-105.078137</v>
      </c>
      <c r="BI18" t="str">
        <f t="shared" si="24"/>
        <v>[40.587246,-105.078137],</v>
      </c>
      <c r="BK18" t="str">
        <f t="shared" si="33"/>
        <v/>
      </c>
    </row>
    <row r="19" spans="2:64" ht="21" customHeight="1">
      <c r="B19" t="s">
        <v>49</v>
      </c>
      <c r="C19" t="s">
        <v>280</v>
      </c>
      <c r="D19" t="s">
        <v>50</v>
      </c>
      <c r="E19" t="s">
        <v>51</v>
      </c>
      <c r="G19" s="1" t="s">
        <v>52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2" t="s">
        <v>282</v>
      </c>
      <c r="AU19" t="s">
        <v>26</v>
      </c>
      <c r="AV19" s="3" t="s">
        <v>279</v>
      </c>
      <c r="AW19" s="3" t="s">
        <v>279</v>
      </c>
      <c r="AX19"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campus</v>
      </c>
      <c r="BF19" t="str">
        <f t="shared" si="23"/>
        <v>Near Campus</v>
      </c>
      <c r="BG19">
        <v>40.581021</v>
      </c>
      <c r="BH19">
        <v>-105.07677200000001</v>
      </c>
      <c r="BI19" t="str">
        <f t="shared" si="24"/>
        <v>[40.581021,-105.076772],</v>
      </c>
      <c r="BK19" t="str">
        <f t="shared" si="33"/>
        <v/>
      </c>
    </row>
    <row r="20" spans="2:64" ht="21" customHeight="1">
      <c r="B20" t="s">
        <v>775</v>
      </c>
      <c r="C20" t="s">
        <v>393</v>
      </c>
      <c r="D20" t="s">
        <v>73</v>
      </c>
      <c r="E20" t="s">
        <v>396</v>
      </c>
      <c r="G20" s="6" t="s">
        <v>263</v>
      </c>
      <c r="H20">
        <v>2200</v>
      </c>
      <c r="I20">
        <v>2400</v>
      </c>
      <c r="J20">
        <v>1500</v>
      </c>
      <c r="K20">
        <v>1900</v>
      </c>
      <c r="L20">
        <v>1500</v>
      </c>
      <c r="M20">
        <v>1900</v>
      </c>
      <c r="N20">
        <v>1500</v>
      </c>
      <c r="O20">
        <v>1900</v>
      </c>
      <c r="P20">
        <v>1500</v>
      </c>
      <c r="Q20">
        <v>1900</v>
      </c>
      <c r="R20">
        <v>1500</v>
      </c>
      <c r="S20">
        <v>1900</v>
      </c>
      <c r="T20">
        <v>2200</v>
      </c>
      <c r="U20">
        <v>2400</v>
      </c>
      <c r="V20" t="s">
        <v>715</v>
      </c>
      <c r="W20">
        <f t="shared" si="0"/>
        <v>22</v>
      </c>
      <c r="X20">
        <f t="shared" si="1"/>
        <v>24</v>
      </c>
      <c r="Y20">
        <f t="shared" si="2"/>
        <v>15</v>
      </c>
      <c r="Z20">
        <f t="shared" si="3"/>
        <v>19</v>
      </c>
      <c r="AA20">
        <f t="shared" si="4"/>
        <v>15</v>
      </c>
      <c r="AB20">
        <f t="shared" si="5"/>
        <v>19</v>
      </c>
      <c r="AC20">
        <f t="shared" si="6"/>
        <v>15</v>
      </c>
      <c r="AD20">
        <f t="shared" si="7"/>
        <v>19</v>
      </c>
      <c r="AE20">
        <f t="shared" si="8"/>
        <v>15</v>
      </c>
      <c r="AF20">
        <f t="shared" si="9"/>
        <v>19</v>
      </c>
      <c r="AG20">
        <f t="shared" si="10"/>
        <v>15</v>
      </c>
      <c r="AH20">
        <f t="shared" si="11"/>
        <v>19</v>
      </c>
      <c r="AI20">
        <f t="shared" si="12"/>
        <v>22</v>
      </c>
      <c r="AJ20">
        <f t="shared" si="13"/>
        <v>24</v>
      </c>
      <c r="AK20" t="str">
        <f t="shared" si="25"/>
        <v>10pm-12am</v>
      </c>
      <c r="AL20" t="str">
        <f t="shared" si="26"/>
        <v>3pm-7pm</v>
      </c>
      <c r="AM20" t="str">
        <f t="shared" si="27"/>
        <v>3pm-7pm</v>
      </c>
      <c r="AN20" t="str">
        <f t="shared" si="28"/>
        <v>3pm-7pm</v>
      </c>
      <c r="AO20" t="str">
        <f t="shared" si="29"/>
        <v>3pm-7pm</v>
      </c>
      <c r="AP20" t="str">
        <f t="shared" si="30"/>
        <v>3pm-7pm</v>
      </c>
      <c r="AQ20" t="str">
        <f t="shared" si="31"/>
        <v>10pm-12am</v>
      </c>
      <c r="AR20" s="5" t="s">
        <v>274</v>
      </c>
      <c r="AU20" t="s">
        <v>272</v>
      </c>
      <c r="AV20" s="3" t="s">
        <v>278</v>
      </c>
      <c r="AW20" s="3" t="s">
        <v>278</v>
      </c>
      <c r="AX20"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0" t="str">
        <f t="shared" si="16"/>
        <v/>
      </c>
      <c r="AZ20" t="str">
        <f t="shared" si="17"/>
        <v/>
      </c>
      <c r="BA20" t="str">
        <f t="shared" si="18"/>
        <v>&lt;img src=@img/easy.png@&gt;</v>
      </c>
      <c r="BB20" t="str">
        <f t="shared" si="19"/>
        <v>&lt;img src=@img/drinkicon.png@&gt;</v>
      </c>
      <c r="BC20" t="str">
        <f t="shared" si="20"/>
        <v>&lt;img src=@img/foodicon.png@&gt;</v>
      </c>
      <c r="BD20" t="str">
        <f t="shared" si="21"/>
        <v>&lt;img src=@img/easy.png@&gt;&lt;img src=@img/drinkicon.png@&gt;&lt;img src=@img/foodicon.png@&gt;</v>
      </c>
      <c r="BE20" t="str">
        <f t="shared" si="22"/>
        <v>drink food easy med sfoco</v>
      </c>
      <c r="BF20" t="str">
        <f t="shared" si="23"/>
        <v>South Foco</v>
      </c>
      <c r="BG20">
        <v>40.523828000000002</v>
      </c>
      <c r="BH20">
        <v>-105.027387</v>
      </c>
      <c r="BI20" t="str">
        <f t="shared" si="24"/>
        <v>[40.523828,-105.027387],</v>
      </c>
      <c r="BK20" t="str">
        <f t="shared" si="33"/>
        <v/>
      </c>
    </row>
    <row r="21" spans="2:64" ht="21" customHeight="1">
      <c r="B21" t="s">
        <v>142</v>
      </c>
      <c r="C21" t="s">
        <v>280</v>
      </c>
      <c r="D21" t="s">
        <v>245</v>
      </c>
      <c r="E21" t="s">
        <v>396</v>
      </c>
      <c r="G21" t="s">
        <v>143</v>
      </c>
      <c r="H21">
        <v>1100</v>
      </c>
      <c r="I21">
        <v>1800</v>
      </c>
      <c r="J21">
        <v>1100</v>
      </c>
      <c r="K21">
        <v>1800</v>
      </c>
      <c r="L21">
        <v>1100</v>
      </c>
      <c r="M21">
        <v>1800</v>
      </c>
      <c r="N21">
        <v>1100</v>
      </c>
      <c r="O21">
        <v>1800</v>
      </c>
      <c r="P21">
        <v>1100</v>
      </c>
      <c r="Q21">
        <v>1800</v>
      </c>
      <c r="R21">
        <v>1100</v>
      </c>
      <c r="S21">
        <v>1800</v>
      </c>
      <c r="T21">
        <v>1100</v>
      </c>
      <c r="U21">
        <v>1800</v>
      </c>
      <c r="V21" t="s">
        <v>717</v>
      </c>
      <c r="W21">
        <f t="shared" si="0"/>
        <v>11</v>
      </c>
      <c r="X21">
        <f t="shared" si="1"/>
        <v>18</v>
      </c>
      <c r="Y21">
        <f t="shared" si="2"/>
        <v>11</v>
      </c>
      <c r="Z21">
        <f t="shared" si="3"/>
        <v>18</v>
      </c>
      <c r="AA21">
        <f t="shared" si="4"/>
        <v>11</v>
      </c>
      <c r="AB21">
        <f t="shared" si="5"/>
        <v>18</v>
      </c>
      <c r="AC21">
        <f t="shared" si="6"/>
        <v>11</v>
      </c>
      <c r="AD21">
        <f t="shared" si="7"/>
        <v>18</v>
      </c>
      <c r="AE21">
        <f t="shared" si="8"/>
        <v>11</v>
      </c>
      <c r="AF21">
        <f t="shared" si="9"/>
        <v>18</v>
      </c>
      <c r="AG21">
        <f t="shared" si="10"/>
        <v>11</v>
      </c>
      <c r="AH21">
        <f t="shared" si="11"/>
        <v>18</v>
      </c>
      <c r="AI21">
        <f t="shared" si="12"/>
        <v>11</v>
      </c>
      <c r="AJ21">
        <f t="shared" si="13"/>
        <v>18</v>
      </c>
      <c r="AK21" t="str">
        <f t="shared" si="25"/>
        <v>11am-6pm</v>
      </c>
      <c r="AL21" t="str">
        <f t="shared" si="26"/>
        <v>11am-6pm</v>
      </c>
      <c r="AM21" t="str">
        <f t="shared" si="27"/>
        <v>11am-6pm</v>
      </c>
      <c r="AN21" t="str">
        <f t="shared" si="28"/>
        <v>11am-6pm</v>
      </c>
      <c r="AO21" t="str">
        <f t="shared" si="29"/>
        <v>11am-6pm</v>
      </c>
      <c r="AP21" t="str">
        <f t="shared" si="30"/>
        <v>11am-6pm</v>
      </c>
      <c r="AQ21" t="str">
        <f t="shared" si="31"/>
        <v>11am-6pm</v>
      </c>
      <c r="AR21" s="7" t="s">
        <v>246</v>
      </c>
      <c r="AS21" t="s">
        <v>268</v>
      </c>
      <c r="AU21" t="s">
        <v>272</v>
      </c>
      <c r="AV21" s="3" t="s">
        <v>278</v>
      </c>
      <c r="AW21" s="3" t="s">
        <v>279</v>
      </c>
      <c r="AX21"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1" t="str">
        <f t="shared" si="16"/>
        <v>&lt;img src=@img/outdoor.png@&gt;</v>
      </c>
      <c r="AZ21" t="str">
        <f t="shared" si="17"/>
        <v/>
      </c>
      <c r="BA21" t="str">
        <f t="shared" si="18"/>
        <v>&lt;img src=@img/easy.png@&gt;</v>
      </c>
      <c r="BB21" t="str">
        <f t="shared" si="19"/>
        <v>&lt;img src=@img/drinkicon.png@&gt;</v>
      </c>
      <c r="BC21" t="str">
        <f t="shared" si="20"/>
        <v/>
      </c>
      <c r="BD21" t="str">
        <f t="shared" si="21"/>
        <v>&lt;img src=@img/outdoor.png@&gt;&lt;img src=@img/easy.png@&gt;&lt;img src=@img/drinkicon.png@&gt;&lt;img src=@img/kidicon.png@&gt;</v>
      </c>
      <c r="BE21" t="str">
        <f t="shared" si="22"/>
        <v>outdoor drink easy med campus kid</v>
      </c>
      <c r="BF21" t="str">
        <f t="shared" si="23"/>
        <v>Near Campus</v>
      </c>
      <c r="BG21">
        <v>40.566203000000002</v>
      </c>
      <c r="BH21">
        <v>-105.07862</v>
      </c>
      <c r="BI21" t="str">
        <f t="shared" si="24"/>
        <v>[40.566203,-105.07862],</v>
      </c>
      <c r="BJ21" t="b">
        <v>1</v>
      </c>
      <c r="BK21" t="str">
        <f t="shared" si="33"/>
        <v>&lt;img src=@img/kidicon.png@&gt;</v>
      </c>
      <c r="BL21" t="s">
        <v>403</v>
      </c>
    </row>
    <row r="22" spans="2:64" ht="21" customHeight="1">
      <c r="B22" t="s">
        <v>241</v>
      </c>
      <c r="C22" t="s">
        <v>391</v>
      </c>
      <c r="D22" t="s">
        <v>73</v>
      </c>
      <c r="E22" t="s">
        <v>396</v>
      </c>
      <c r="G22" s="6" t="s">
        <v>264</v>
      </c>
      <c r="J22">
        <v>1000</v>
      </c>
      <c r="K22">
        <v>1400</v>
      </c>
      <c r="L22">
        <v>1400</v>
      </c>
      <c r="M22">
        <v>1900</v>
      </c>
      <c r="N22">
        <v>1400</v>
      </c>
      <c r="O22">
        <v>1900</v>
      </c>
      <c r="P22">
        <v>1400</v>
      </c>
      <c r="Q22">
        <v>1900</v>
      </c>
      <c r="R22">
        <v>1400</v>
      </c>
      <c r="S22">
        <v>1900</v>
      </c>
      <c r="T22">
        <v>1100</v>
      </c>
      <c r="U22">
        <v>1600</v>
      </c>
      <c r="V22" t="s">
        <v>718</v>
      </c>
      <c r="W22" t="str">
        <f t="shared" si="0"/>
        <v/>
      </c>
      <c r="X22" t="str">
        <f t="shared" si="1"/>
        <v/>
      </c>
      <c r="Y22">
        <f t="shared" si="2"/>
        <v>10</v>
      </c>
      <c r="Z22">
        <f t="shared" si="3"/>
        <v>14</v>
      </c>
      <c r="AA22">
        <f t="shared" si="4"/>
        <v>14</v>
      </c>
      <c r="AB22">
        <f t="shared" si="5"/>
        <v>19</v>
      </c>
      <c r="AC22">
        <f t="shared" si="6"/>
        <v>14</v>
      </c>
      <c r="AD22">
        <f t="shared" si="7"/>
        <v>19</v>
      </c>
      <c r="AE22">
        <f t="shared" si="8"/>
        <v>14</v>
      </c>
      <c r="AF22">
        <f t="shared" si="9"/>
        <v>19</v>
      </c>
      <c r="AG22">
        <f t="shared" si="10"/>
        <v>14</v>
      </c>
      <c r="AH22">
        <f t="shared" si="11"/>
        <v>19</v>
      </c>
      <c r="AI22">
        <f t="shared" si="12"/>
        <v>11</v>
      </c>
      <c r="AJ22">
        <f t="shared" si="13"/>
        <v>16</v>
      </c>
      <c r="AK22" t="str">
        <f t="shared" si="25"/>
        <v/>
      </c>
      <c r="AL22" t="str">
        <f t="shared" si="26"/>
        <v>10am-2pm</v>
      </c>
      <c r="AM22" t="str">
        <f t="shared" si="27"/>
        <v>2pm-7pm</v>
      </c>
      <c r="AN22" t="str">
        <f t="shared" si="28"/>
        <v>2pm-7pm</v>
      </c>
      <c r="AO22" t="str">
        <f t="shared" si="29"/>
        <v>2pm-7pm</v>
      </c>
      <c r="AP22" t="str">
        <f t="shared" si="30"/>
        <v>2pm-7pm</v>
      </c>
      <c r="AQ22" t="str">
        <f t="shared" si="31"/>
        <v>11am-4pm</v>
      </c>
      <c r="AR22" s="2" t="s">
        <v>329</v>
      </c>
      <c r="AU22" t="s">
        <v>271</v>
      </c>
      <c r="AV22" s="3" t="s">
        <v>278</v>
      </c>
      <c r="AW22" s="3" t="s">
        <v>278</v>
      </c>
      <c r="AX22"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2" t="str">
        <f t="shared" si="16"/>
        <v/>
      </c>
      <c r="AZ22" t="str">
        <f t="shared" si="17"/>
        <v/>
      </c>
      <c r="BA22" t="str">
        <f t="shared" si="18"/>
        <v>&lt;img src=@img/hard.png@&gt;</v>
      </c>
      <c r="BB22" t="str">
        <f t="shared" si="19"/>
        <v>&lt;img src=@img/drinkicon.png@&gt;</v>
      </c>
      <c r="BC22" t="str">
        <f t="shared" si="20"/>
        <v>&lt;img src=@img/foodicon.png@&gt;</v>
      </c>
      <c r="BD22" t="str">
        <f t="shared" si="21"/>
        <v>&lt;img src=@img/hard.png@&gt;&lt;img src=@img/drinkicon.png@&gt;&lt;img src=@img/foodicon.png@&gt;&lt;img src=@img/kidicon.png@&gt;</v>
      </c>
      <c r="BE22" t="str">
        <f t="shared" si="22"/>
        <v>drink food hard med old kid</v>
      </c>
      <c r="BF22" t="str">
        <f t="shared" si="23"/>
        <v>Old Town</v>
      </c>
      <c r="BG22">
        <v>40.588160999999999</v>
      </c>
      <c r="BH22">
        <v>-105.07480700000001</v>
      </c>
      <c r="BI22" t="str">
        <f t="shared" si="24"/>
        <v>[40.588161,-105.074807],</v>
      </c>
      <c r="BJ22" t="b">
        <v>1</v>
      </c>
      <c r="BK22" t="str">
        <f t="shared" si="33"/>
        <v>&lt;img src=@img/kidicon.png@&gt;</v>
      </c>
      <c r="BL22" t="s">
        <v>404</v>
      </c>
    </row>
    <row r="23" spans="2:64" ht="21" customHeight="1">
      <c r="B23" t="s">
        <v>162</v>
      </c>
      <c r="C23" t="s">
        <v>391</v>
      </c>
      <c r="D23" t="s">
        <v>50</v>
      </c>
      <c r="E23" t="s">
        <v>396</v>
      </c>
      <c r="G23" t="s">
        <v>163</v>
      </c>
      <c r="J23">
        <v>1500</v>
      </c>
      <c r="K23">
        <v>1800</v>
      </c>
      <c r="L23">
        <v>1500</v>
      </c>
      <c r="M23">
        <v>1800</v>
      </c>
      <c r="N23">
        <v>1500</v>
      </c>
      <c r="O23">
        <v>1800</v>
      </c>
      <c r="P23">
        <v>1500</v>
      </c>
      <c r="Q23">
        <v>1800</v>
      </c>
      <c r="R23">
        <v>1500</v>
      </c>
      <c r="S23">
        <v>1800</v>
      </c>
      <c r="V23" t="s">
        <v>719</v>
      </c>
      <c r="W23" t="str">
        <f t="shared" si="0"/>
        <v/>
      </c>
      <c r="X23" t="str">
        <f t="shared" si="1"/>
        <v/>
      </c>
      <c r="Y23">
        <f t="shared" si="2"/>
        <v>15</v>
      </c>
      <c r="Z23">
        <f t="shared" si="3"/>
        <v>18</v>
      </c>
      <c r="AA23">
        <f t="shared" si="4"/>
        <v>15</v>
      </c>
      <c r="AB23">
        <f t="shared" si="5"/>
        <v>18</v>
      </c>
      <c r="AC23">
        <f t="shared" si="6"/>
        <v>15</v>
      </c>
      <c r="AD23">
        <f t="shared" si="7"/>
        <v>18</v>
      </c>
      <c r="AE23">
        <f t="shared" si="8"/>
        <v>15</v>
      </c>
      <c r="AF23">
        <f t="shared" si="9"/>
        <v>18</v>
      </c>
      <c r="AG23">
        <f t="shared" si="10"/>
        <v>15</v>
      </c>
      <c r="AH23">
        <f t="shared" si="11"/>
        <v>18</v>
      </c>
      <c r="AI23" t="str">
        <f t="shared" si="12"/>
        <v/>
      </c>
      <c r="AJ23" t="str">
        <f t="shared" si="13"/>
        <v/>
      </c>
      <c r="AK23" t="str">
        <f t="shared" si="25"/>
        <v/>
      </c>
      <c r="AL23" t="str">
        <f t="shared" si="26"/>
        <v>3pm-6pm</v>
      </c>
      <c r="AM23" t="str">
        <f t="shared" si="27"/>
        <v>3pm-6pm</v>
      </c>
      <c r="AN23" t="str">
        <f t="shared" si="28"/>
        <v>3pm-6pm</v>
      </c>
      <c r="AO23" t="str">
        <f t="shared" si="29"/>
        <v>3pm-6pm</v>
      </c>
      <c r="AP23" t="str">
        <f t="shared" si="30"/>
        <v>3pm-6pm</v>
      </c>
      <c r="AQ23" t="str">
        <f t="shared" si="31"/>
        <v/>
      </c>
      <c r="AR23" s="2" t="s">
        <v>315</v>
      </c>
      <c r="AS23" t="s">
        <v>268</v>
      </c>
      <c r="AU23" t="s">
        <v>271</v>
      </c>
      <c r="AV23" s="3" t="s">
        <v>278</v>
      </c>
      <c r="AW23" s="3" t="s">
        <v>278</v>
      </c>
      <c r="AX23"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3" t="str">
        <f t="shared" si="16"/>
        <v>&lt;img src=@img/outdoor.png@&gt;</v>
      </c>
      <c r="AZ23" t="str">
        <f t="shared" si="17"/>
        <v/>
      </c>
      <c r="BA23" t="str">
        <f t="shared" si="18"/>
        <v>&lt;img src=@img/hard.png@&gt;</v>
      </c>
      <c r="BB23" t="str">
        <f t="shared" si="19"/>
        <v>&lt;img src=@img/drinkicon.png@&gt;</v>
      </c>
      <c r="BC23" t="str">
        <f t="shared" si="20"/>
        <v>&lt;img src=@img/foodicon.png@&gt;</v>
      </c>
      <c r="BD23" t="str">
        <f t="shared" si="21"/>
        <v>&lt;img src=@img/outdoor.png@&gt;&lt;img src=@img/hard.png@&gt;&lt;img src=@img/drinkicon.png@&gt;&lt;img src=@img/foodicon.png@&gt;</v>
      </c>
      <c r="BE23" t="str">
        <f t="shared" si="22"/>
        <v>outdoor drink food hard med old</v>
      </c>
      <c r="BF23" t="str">
        <f t="shared" si="23"/>
        <v>Old Town</v>
      </c>
      <c r="BG23">
        <v>40.585295000000002</v>
      </c>
      <c r="BH23">
        <v>-105.077524</v>
      </c>
      <c r="BI23" t="str">
        <f t="shared" si="24"/>
        <v>[40.585295,-105.077524],</v>
      </c>
      <c r="BK23" t="str">
        <f t="shared" si="33"/>
        <v/>
      </c>
    </row>
    <row r="24" spans="2:64" ht="21" customHeight="1">
      <c r="B24" t="s">
        <v>585</v>
      </c>
      <c r="C24" t="s">
        <v>391</v>
      </c>
      <c r="E24" t="s">
        <v>396</v>
      </c>
      <c r="G24" t="s">
        <v>604</v>
      </c>
      <c r="P24">
        <v>2000</v>
      </c>
      <c r="Q24">
        <v>2400</v>
      </c>
      <c r="R24">
        <v>1800</v>
      </c>
      <c r="S24">
        <v>2000</v>
      </c>
      <c r="T24">
        <v>1800</v>
      </c>
      <c r="U24">
        <v>2000</v>
      </c>
      <c r="V24" t="s">
        <v>620</v>
      </c>
      <c r="W24" t="str">
        <f t="shared" si="0"/>
        <v/>
      </c>
      <c r="X24" t="str">
        <f t="shared" si="1"/>
        <v/>
      </c>
      <c r="Y24" t="str">
        <f t="shared" si="2"/>
        <v/>
      </c>
      <c r="Z24" t="str">
        <f t="shared" si="3"/>
        <v/>
      </c>
      <c r="AA24" t="str">
        <f t="shared" si="4"/>
        <v/>
      </c>
      <c r="AB24" t="str">
        <f t="shared" si="5"/>
        <v/>
      </c>
      <c r="AC24" t="str">
        <f t="shared" si="6"/>
        <v/>
      </c>
      <c r="AD24" t="str">
        <f t="shared" si="7"/>
        <v/>
      </c>
      <c r="AE24">
        <f t="shared" si="8"/>
        <v>20</v>
      </c>
      <c r="AF24">
        <f t="shared" si="9"/>
        <v>24</v>
      </c>
      <c r="AG24">
        <f t="shared" si="10"/>
        <v>18</v>
      </c>
      <c r="AH24">
        <f t="shared" si="11"/>
        <v>20</v>
      </c>
      <c r="AI24">
        <f t="shared" si="12"/>
        <v>18</v>
      </c>
      <c r="AJ24">
        <f t="shared" si="13"/>
        <v>20</v>
      </c>
      <c r="AK24" t="str">
        <f t="shared" si="25"/>
        <v/>
      </c>
      <c r="AL24" t="str">
        <f t="shared" si="26"/>
        <v/>
      </c>
      <c r="AM24" t="str">
        <f t="shared" si="27"/>
        <v/>
      </c>
      <c r="AN24" t="str">
        <f t="shared" si="28"/>
        <v/>
      </c>
      <c r="AO24" t="str">
        <f t="shared" si="29"/>
        <v>8pm-12am</v>
      </c>
      <c r="AP24" t="str">
        <f t="shared" si="30"/>
        <v>6pm-8pm</v>
      </c>
      <c r="AQ24" t="str">
        <f t="shared" si="31"/>
        <v>6pm-8pm</v>
      </c>
      <c r="AR24" t="s">
        <v>619</v>
      </c>
      <c r="AU24" t="s">
        <v>271</v>
      </c>
      <c r="AV24" s="3" t="s">
        <v>278</v>
      </c>
      <c r="AW24" s="3" t="s">
        <v>278</v>
      </c>
      <c r="AX24"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4" t="str">
        <f t="shared" si="16"/>
        <v/>
      </c>
      <c r="AZ24" t="str">
        <f t="shared" si="17"/>
        <v/>
      </c>
      <c r="BA24" t="str">
        <f t="shared" si="18"/>
        <v>&lt;img src=@img/hard.png@&gt;</v>
      </c>
      <c r="BB24" t="str">
        <f t="shared" si="19"/>
        <v>&lt;img src=@img/drinkicon.png@&gt;</v>
      </c>
      <c r="BC24" t="str">
        <f t="shared" si="20"/>
        <v>&lt;img src=@img/foodicon.png@&gt;</v>
      </c>
      <c r="BD24" t="str">
        <f t="shared" si="21"/>
        <v>&lt;img src=@img/hard.png@&gt;&lt;img src=@img/drinkicon.png@&gt;&lt;img src=@img/foodicon.png@&gt;</v>
      </c>
      <c r="BE24" t="str">
        <f t="shared" si="22"/>
        <v>drink food hard med old</v>
      </c>
      <c r="BF24" t="str">
        <f t="shared" si="23"/>
        <v>Old Town</v>
      </c>
      <c r="BG24">
        <v>40.588140000000003</v>
      </c>
      <c r="BH24">
        <v>-105.07477</v>
      </c>
      <c r="BI24" t="str">
        <f t="shared" si="24"/>
        <v>[40.58814,-105.07477],</v>
      </c>
    </row>
    <row r="25" spans="2:64" ht="21" customHeight="1">
      <c r="B25" t="s">
        <v>776</v>
      </c>
      <c r="C25" t="s">
        <v>391</v>
      </c>
      <c r="D25" t="s">
        <v>73</v>
      </c>
      <c r="E25" t="s">
        <v>396</v>
      </c>
      <c r="G25" t="s">
        <v>242</v>
      </c>
      <c r="H25">
        <v>1100</v>
      </c>
      <c r="I25">
        <v>2400</v>
      </c>
      <c r="N25">
        <v>1200</v>
      </c>
      <c r="O25">
        <v>2400</v>
      </c>
      <c r="P25">
        <v>1700</v>
      </c>
      <c r="Q25">
        <v>2100</v>
      </c>
      <c r="R25">
        <v>1500</v>
      </c>
      <c r="S25">
        <v>1800</v>
      </c>
      <c r="T25">
        <v>1500</v>
      </c>
      <c r="U25">
        <v>1800</v>
      </c>
      <c r="V25" t="s">
        <v>754</v>
      </c>
      <c r="W25">
        <f t="shared" si="0"/>
        <v>11</v>
      </c>
      <c r="X25">
        <f t="shared" si="1"/>
        <v>24</v>
      </c>
      <c r="Y25" t="str">
        <f t="shared" si="2"/>
        <v/>
      </c>
      <c r="Z25" t="str">
        <f t="shared" si="3"/>
        <v/>
      </c>
      <c r="AA25" t="str">
        <f t="shared" si="4"/>
        <v/>
      </c>
      <c r="AB25" t="str">
        <f t="shared" si="5"/>
        <v/>
      </c>
      <c r="AC25">
        <f t="shared" si="6"/>
        <v>12</v>
      </c>
      <c r="AD25">
        <f t="shared" si="7"/>
        <v>24</v>
      </c>
      <c r="AE25">
        <f t="shared" si="8"/>
        <v>17</v>
      </c>
      <c r="AF25">
        <f t="shared" si="9"/>
        <v>21</v>
      </c>
      <c r="AG25">
        <f t="shared" si="10"/>
        <v>15</v>
      </c>
      <c r="AH25">
        <f t="shared" si="11"/>
        <v>18</v>
      </c>
      <c r="AI25">
        <f t="shared" si="12"/>
        <v>15</v>
      </c>
      <c r="AJ25">
        <f t="shared" si="13"/>
        <v>18</v>
      </c>
      <c r="AK25" t="str">
        <f t="shared" si="25"/>
        <v>11am-12am</v>
      </c>
      <c r="AL25" t="str">
        <f t="shared" si="26"/>
        <v/>
      </c>
      <c r="AM25" t="str">
        <f t="shared" si="27"/>
        <v/>
      </c>
      <c r="AN25" t="str">
        <f t="shared" si="28"/>
        <v>12pm-12am</v>
      </c>
      <c r="AO25" t="str">
        <f t="shared" si="29"/>
        <v>5pm-9pm</v>
      </c>
      <c r="AP25" t="str">
        <f t="shared" si="30"/>
        <v>3pm-6pm</v>
      </c>
      <c r="AQ25" t="str">
        <f t="shared" si="31"/>
        <v>3pm-6pm</v>
      </c>
      <c r="AU25" t="s">
        <v>271</v>
      </c>
      <c r="AV25" s="3" t="s">
        <v>278</v>
      </c>
      <c r="AW25" s="3" t="s">
        <v>279</v>
      </c>
      <c r="AX25"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5" t="str">
        <f t="shared" si="16"/>
        <v/>
      </c>
      <c r="AZ25" t="str">
        <f t="shared" si="17"/>
        <v/>
      </c>
      <c r="BA25" t="str">
        <f t="shared" si="18"/>
        <v>&lt;img src=@img/hard.png@&gt;</v>
      </c>
      <c r="BB25" t="str">
        <f t="shared" si="19"/>
        <v>&lt;img src=@img/drinkicon.png@&gt;</v>
      </c>
      <c r="BC25" t="str">
        <f t="shared" si="20"/>
        <v/>
      </c>
      <c r="BD25" t="str">
        <f t="shared" si="21"/>
        <v>&lt;img src=@img/hard.png@&gt;&lt;img src=@img/drinkicon.png@&gt;</v>
      </c>
      <c r="BE25" t="str">
        <f t="shared" si="22"/>
        <v>drink hard med old</v>
      </c>
      <c r="BF25" t="str">
        <f t="shared" si="23"/>
        <v>Old Town</v>
      </c>
      <c r="BG25">
        <v>40.587682999999998</v>
      </c>
      <c r="BH25">
        <v>-105.075332</v>
      </c>
      <c r="BI25" t="str">
        <f t="shared" si="24"/>
        <v>[40.587683,-105.075332],</v>
      </c>
      <c r="BK25" t="str">
        <f>IF(BJ25&gt;0,"&lt;img src=@img/kidicon.png@&gt;","")</f>
        <v/>
      </c>
    </row>
    <row r="26" spans="2:64" ht="21" customHeight="1">
      <c r="B26" t="s">
        <v>461</v>
      </c>
      <c r="C26" t="s">
        <v>281</v>
      </c>
      <c r="D26" t="s">
        <v>462</v>
      </c>
      <c r="E26" t="s">
        <v>51</v>
      </c>
      <c r="G26" t="s">
        <v>463</v>
      </c>
      <c r="W26" t="str">
        <f t="shared" si="0"/>
        <v/>
      </c>
      <c r="X26" t="str">
        <f t="shared" si="1"/>
        <v/>
      </c>
      <c r="Y26" t="str">
        <f t="shared" si="2"/>
        <v/>
      </c>
      <c r="Z26" t="str">
        <f t="shared" si="3"/>
        <v/>
      </c>
      <c r="AA26" t="str">
        <f t="shared" si="4"/>
        <v/>
      </c>
      <c r="AB26" t="str">
        <f t="shared" si="5"/>
        <v/>
      </c>
      <c r="AC26" t="str">
        <f t="shared" si="6"/>
        <v/>
      </c>
      <c r="AD26" t="str">
        <f t="shared" si="7"/>
        <v/>
      </c>
      <c r="AE26" t="str">
        <f t="shared" si="8"/>
        <v/>
      </c>
      <c r="AF26" t="str">
        <f t="shared" si="9"/>
        <v/>
      </c>
      <c r="AG26" t="str">
        <f t="shared" si="10"/>
        <v/>
      </c>
      <c r="AH26" t="str">
        <f t="shared" si="11"/>
        <v/>
      </c>
      <c r="AI26" t="str">
        <f t="shared" si="12"/>
        <v/>
      </c>
      <c r="AJ26" t="str">
        <f t="shared" si="13"/>
        <v/>
      </c>
      <c r="AK26" t="str">
        <f t="shared" si="25"/>
        <v/>
      </c>
      <c r="AL26" t="str">
        <f t="shared" si="26"/>
        <v/>
      </c>
      <c r="AM26" t="str">
        <f t="shared" si="27"/>
        <v/>
      </c>
      <c r="AN26" t="str">
        <f t="shared" si="28"/>
        <v/>
      </c>
      <c r="AO26" t="str">
        <f t="shared" si="29"/>
        <v/>
      </c>
      <c r="AP26" t="str">
        <f t="shared" si="30"/>
        <v/>
      </c>
      <c r="AQ26" t="str">
        <f t="shared" si="31"/>
        <v/>
      </c>
      <c r="AU26" t="s">
        <v>272</v>
      </c>
      <c r="AV26" s="3" t="s">
        <v>279</v>
      </c>
      <c r="AW26" s="3" t="s">
        <v>279</v>
      </c>
      <c r="AX26"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6" t="str">
        <f t="shared" si="16"/>
        <v/>
      </c>
      <c r="AZ26" t="str">
        <f t="shared" si="17"/>
        <v/>
      </c>
      <c r="BA26" t="str">
        <f t="shared" si="18"/>
        <v>&lt;img src=@img/easy.png@&gt;</v>
      </c>
      <c r="BB26" t="str">
        <f t="shared" si="19"/>
        <v/>
      </c>
      <c r="BC26" t="str">
        <f t="shared" si="20"/>
        <v/>
      </c>
      <c r="BD26" t="str">
        <f t="shared" si="21"/>
        <v>&lt;img src=@img/easy.png@&gt;</v>
      </c>
      <c r="BE26" t="str">
        <f t="shared" si="22"/>
        <v>easy low midtown</v>
      </c>
      <c r="BF26" t="str">
        <f t="shared" si="23"/>
        <v>Midtown</v>
      </c>
      <c r="BG26">
        <v>40.539721</v>
      </c>
      <c r="BH26">
        <v>-105.07867899999999</v>
      </c>
      <c r="BI26" t="str">
        <f t="shared" si="24"/>
        <v>[40.539721,-105.078679],</v>
      </c>
      <c r="BK26" t="str">
        <f>IF(BJ26&gt;0,"&lt;img src=@img/kidicon.png@&gt;","")</f>
        <v/>
      </c>
    </row>
    <row r="27" spans="2:64" ht="21" customHeight="1">
      <c r="B27" t="s">
        <v>164</v>
      </c>
      <c r="C27" t="s">
        <v>393</v>
      </c>
      <c r="D27" t="s">
        <v>73</v>
      </c>
      <c r="E27" t="s">
        <v>51</v>
      </c>
      <c r="G27" t="s">
        <v>165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R27" s="2" t="s">
        <v>316</v>
      </c>
      <c r="AU27" t="s">
        <v>272</v>
      </c>
      <c r="AV27" s="3" t="s">
        <v>279</v>
      </c>
      <c r="AW27" s="3" t="s">
        <v>279</v>
      </c>
      <c r="AX27"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src=@img/easy.png@&gt;&lt;img src=@img/kidicon.png@&gt;</v>
      </c>
      <c r="BE27" t="str">
        <f t="shared" si="22"/>
        <v>easy low sfoco kid</v>
      </c>
      <c r="BF27" t="str">
        <f t="shared" si="23"/>
        <v>South Foco</v>
      </c>
      <c r="BG27">
        <v>40.523871999999997</v>
      </c>
      <c r="BH27">
        <v>-105.0759</v>
      </c>
      <c r="BI27" t="str">
        <f t="shared" si="24"/>
        <v>[40.523872,-105.0759],</v>
      </c>
      <c r="BJ27" t="b">
        <v>1</v>
      </c>
      <c r="BK27" t="str">
        <f>IF(BJ27&gt;0,"&lt;img src=@img/kidicon.png@&gt;","")</f>
        <v>&lt;img src=@img/kidicon.png@&gt;</v>
      </c>
      <c r="BL27" t="s">
        <v>405</v>
      </c>
    </row>
    <row r="28" spans="2:64" ht="21" customHeight="1">
      <c r="B28" t="s">
        <v>777</v>
      </c>
      <c r="C28" t="s">
        <v>281</v>
      </c>
      <c r="E28" t="s">
        <v>396</v>
      </c>
      <c r="G28" t="s">
        <v>595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U28" t="s">
        <v>26</v>
      </c>
      <c r="AV28" s="3" t="s">
        <v>279</v>
      </c>
      <c r="AW28" s="3" t="s">
        <v>279</v>
      </c>
      <c r="AX28"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8" t="str">
        <f t="shared" si="16"/>
        <v/>
      </c>
      <c r="AZ28" t="str">
        <f t="shared" si="17"/>
        <v/>
      </c>
      <c r="BA28" t="str">
        <f t="shared" si="18"/>
        <v>&lt;img src=@img/medium.png@&gt;</v>
      </c>
      <c r="BB28" t="str">
        <f t="shared" si="19"/>
        <v/>
      </c>
      <c r="BC28" t="str">
        <f t="shared" si="20"/>
        <v/>
      </c>
      <c r="BD28" t="str">
        <f t="shared" si="21"/>
        <v>&lt;img src=@img/medium.png@&gt;</v>
      </c>
      <c r="BE28" t="str">
        <f t="shared" si="22"/>
        <v>medium med midtown</v>
      </c>
      <c r="BF28" t="str">
        <f t="shared" si="23"/>
        <v>Midtown</v>
      </c>
      <c r="BG28">
        <v>40.562466000000001</v>
      </c>
      <c r="BH28">
        <v>-105.037963</v>
      </c>
      <c r="BI28" t="str">
        <f t="shared" si="24"/>
        <v>[40.562466,-105.037963],</v>
      </c>
    </row>
    <row r="29" spans="2:64" ht="21" customHeight="1">
      <c r="B29" t="s">
        <v>464</v>
      </c>
      <c r="C29" t="s">
        <v>393</v>
      </c>
      <c r="E29" t="s">
        <v>396</v>
      </c>
      <c r="G29" t="s">
        <v>465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R29" s="2"/>
      <c r="AU29" t="s">
        <v>272</v>
      </c>
      <c r="AV29" s="3" t="s">
        <v>279</v>
      </c>
      <c r="AW29" s="3" t="s">
        <v>279</v>
      </c>
      <c r="AX29"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29" t="str">
        <f t="shared" si="16"/>
        <v/>
      </c>
      <c r="AZ29" t="str">
        <f t="shared" si="17"/>
        <v/>
      </c>
      <c r="BA29" t="str">
        <f t="shared" si="18"/>
        <v>&lt;img src=@img/easy.png@&gt;</v>
      </c>
      <c r="BB29" t="str">
        <f t="shared" si="19"/>
        <v/>
      </c>
      <c r="BC29" t="str">
        <f t="shared" si="20"/>
        <v/>
      </c>
      <c r="BD29" t="str">
        <f t="shared" si="21"/>
        <v>&lt;img src=@img/easy.png@&gt;</v>
      </c>
      <c r="BE29" t="str">
        <f t="shared" si="22"/>
        <v>easy med sfoco</v>
      </c>
      <c r="BF29" t="str">
        <f t="shared" si="23"/>
        <v>South Foco</v>
      </c>
      <c r="BG29">
        <v>40.525936999999999</v>
      </c>
      <c r="BH29">
        <v>-105.02437399999999</v>
      </c>
      <c r="BI29" t="str">
        <f t="shared" si="24"/>
        <v>[40.525937,-105.024374],</v>
      </c>
      <c r="BK29" t="str">
        <f>IF(BJ29&gt;0,"&lt;img src=@img/kidicon.png@&gt;","")</f>
        <v/>
      </c>
    </row>
    <row r="30" spans="2:64" ht="21" customHeight="1">
      <c r="B30" t="s">
        <v>466</v>
      </c>
      <c r="C30" t="s">
        <v>280</v>
      </c>
      <c r="E30" t="s">
        <v>396</v>
      </c>
      <c r="G30" t="s">
        <v>467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v>
      </c>
      <c r="AV30" s="3" t="s">
        <v>279</v>
      </c>
      <c r="AW30" s="3" t="s">
        <v>279</v>
      </c>
      <c r="AX30"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0" t="str">
        <f t="shared" si="16"/>
        <v/>
      </c>
      <c r="AZ30" t="str">
        <f t="shared" si="17"/>
        <v/>
      </c>
      <c r="BA30" t="str">
        <f t="shared" si="18"/>
        <v>&lt;img src=@img/medium.png@&gt;</v>
      </c>
      <c r="BB30" t="str">
        <f t="shared" si="19"/>
        <v/>
      </c>
      <c r="BC30" t="str">
        <f t="shared" si="20"/>
        <v/>
      </c>
      <c r="BD30" t="str">
        <f t="shared" si="21"/>
        <v>&lt;img src=@img/medium.png@&gt;</v>
      </c>
      <c r="BE30" t="str">
        <f t="shared" si="22"/>
        <v>medium med campus</v>
      </c>
      <c r="BF30" t="str">
        <f t="shared" si="23"/>
        <v>Near Campus</v>
      </c>
      <c r="BG30">
        <v>40.578358000000001</v>
      </c>
      <c r="BH30">
        <v>-105.085821</v>
      </c>
      <c r="BI30" t="str">
        <f t="shared" si="24"/>
        <v>[40.578358,-105.085821],</v>
      </c>
      <c r="BK30" t="str">
        <f>IF(BJ30&gt;0,"&lt;img src=@img/kidicon.png@&gt;","")</f>
        <v/>
      </c>
    </row>
    <row r="31" spans="2:64" ht="21" customHeight="1">
      <c r="B31" t="s">
        <v>515</v>
      </c>
      <c r="C31" t="s">
        <v>394</v>
      </c>
      <c r="G31" s="6" t="s">
        <v>516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t="s">
        <v>517</v>
      </c>
      <c r="AU31" t="s">
        <v>272</v>
      </c>
      <c r="AV31" s="3" t="s">
        <v>279</v>
      </c>
      <c r="AW31" s="3" t="s">
        <v>279</v>
      </c>
      <c r="AX31"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1" t="str">
        <f t="shared" si="16"/>
        <v/>
      </c>
      <c r="AZ31" t="str">
        <f t="shared" si="17"/>
        <v/>
      </c>
      <c r="BA31" t="str">
        <f t="shared" si="18"/>
        <v>&lt;img src=@img/easy.png@&gt;</v>
      </c>
      <c r="BB31" t="str">
        <f t="shared" si="19"/>
        <v/>
      </c>
      <c r="BC31" t="str">
        <f t="shared" si="20"/>
        <v/>
      </c>
      <c r="BD31" t="str">
        <f t="shared" si="21"/>
        <v>&lt;img src=@img/easy.png@&gt;</v>
      </c>
      <c r="BE31" t="str">
        <f t="shared" si="22"/>
        <v>easy  cwest</v>
      </c>
      <c r="BF31" t="str">
        <f t="shared" si="23"/>
        <v>Campus West</v>
      </c>
      <c r="BG31">
        <v>40.575150000000001</v>
      </c>
      <c r="BH31">
        <v>-105.09912</v>
      </c>
      <c r="BI31" t="str">
        <f t="shared" si="24"/>
        <v>[40.57515,-105.09912],</v>
      </c>
    </row>
    <row r="32" spans="2:64" ht="21" customHeight="1">
      <c r="B32" t="s">
        <v>518</v>
      </c>
      <c r="C32" t="s">
        <v>281</v>
      </c>
      <c r="G32" s="6" t="s">
        <v>519</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s="9" t="s">
        <v>520</v>
      </c>
      <c r="AU32" t="s">
        <v>272</v>
      </c>
      <c r="AV32" s="3" t="s">
        <v>279</v>
      </c>
      <c r="AW32" s="3" t="s">
        <v>279</v>
      </c>
      <c r="AX32"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src=@img/easy.png@&gt;&lt;img src=@img/kidicon.png@&gt;</v>
      </c>
      <c r="BE32" t="str">
        <f t="shared" si="22"/>
        <v>easy  midtown kid</v>
      </c>
      <c r="BF32" t="str">
        <f t="shared" si="23"/>
        <v>Midtown</v>
      </c>
      <c r="BG32">
        <v>40.546750000000003</v>
      </c>
      <c r="BH32">
        <v>-105.07814</v>
      </c>
      <c r="BI32" t="str">
        <f t="shared" si="24"/>
        <v>[40.54675,-105.07814],</v>
      </c>
      <c r="BJ32" t="b">
        <v>1</v>
      </c>
      <c r="BK32" t="str">
        <f>IF(BJ32&gt;0,"&lt;img src=@img/kidicon.png@&gt;","")</f>
        <v>&lt;img src=@img/kidicon.png@&gt;</v>
      </c>
      <c r="BL32" t="s">
        <v>420</v>
      </c>
    </row>
    <row r="33" spans="2:64" ht="21" customHeight="1">
      <c r="B33" t="s">
        <v>337</v>
      </c>
      <c r="C33" t="s">
        <v>280</v>
      </c>
      <c r="D33" t="s">
        <v>66</v>
      </c>
      <c r="E33" t="s">
        <v>396</v>
      </c>
      <c r="G33" s="1" t="s">
        <v>67</v>
      </c>
      <c r="H33">
        <v>1500</v>
      </c>
      <c r="I33">
        <v>1800</v>
      </c>
      <c r="J33">
        <v>1500</v>
      </c>
      <c r="K33">
        <v>1800</v>
      </c>
      <c r="L33">
        <v>1500</v>
      </c>
      <c r="M33">
        <v>1800</v>
      </c>
      <c r="N33">
        <v>1500</v>
      </c>
      <c r="O33">
        <v>1800</v>
      </c>
      <c r="P33">
        <v>1500</v>
      </c>
      <c r="Q33">
        <v>1800</v>
      </c>
      <c r="R33">
        <v>1500</v>
      </c>
      <c r="S33">
        <v>1800</v>
      </c>
      <c r="T33">
        <v>1500</v>
      </c>
      <c r="U33">
        <v>1800</v>
      </c>
      <c r="V33" t="s">
        <v>711</v>
      </c>
      <c r="W33">
        <f t="shared" ref="W33:W61" si="34">IF(H33&gt;0,H33/100,"")</f>
        <v>15</v>
      </c>
      <c r="X33">
        <f t="shared" ref="X33:X61" si="35">IF(I33&gt;0,I33/100,"")</f>
        <v>18</v>
      </c>
      <c r="Y33">
        <f t="shared" ref="Y33:Y61" si="36">IF(J33&gt;0,J33/100,"")</f>
        <v>15</v>
      </c>
      <c r="Z33">
        <f t="shared" ref="Z33:Z61" si="37">IF(K33&gt;0,K33/100,"")</f>
        <v>18</v>
      </c>
      <c r="AA33">
        <f t="shared" ref="AA33:AA61" si="38">IF(L33&gt;0,L33/100,"")</f>
        <v>15</v>
      </c>
      <c r="AB33">
        <f t="shared" ref="AB33:AB61" si="39">IF(M33&gt;0,M33/100,"")</f>
        <v>18</v>
      </c>
      <c r="AC33">
        <f t="shared" ref="AC33:AC61" si="40">IF(N33&gt;0,N33/100,"")</f>
        <v>15</v>
      </c>
      <c r="AD33">
        <f t="shared" ref="AD33:AD61" si="41">IF(O33&gt;0,O33/100,"")</f>
        <v>18</v>
      </c>
      <c r="AE33">
        <f t="shared" ref="AE33:AE61" si="42">IF(P33&gt;0,P33/100,"")</f>
        <v>15</v>
      </c>
      <c r="AF33">
        <f t="shared" ref="AF33:AF61" si="43">IF(Q33&gt;0,Q33/100,"")</f>
        <v>18</v>
      </c>
      <c r="AG33">
        <f t="shared" ref="AG33:AG61" si="44">IF(R33&gt;0,R33/100,"")</f>
        <v>15</v>
      </c>
      <c r="AH33">
        <f t="shared" ref="AH33:AH61" si="45">IF(S33&gt;0,S33/100,"")</f>
        <v>18</v>
      </c>
      <c r="AI33">
        <f t="shared" ref="AI33:AI61" si="46">IF(T33&gt;0,T33/100,"")</f>
        <v>15</v>
      </c>
      <c r="AJ33">
        <f t="shared" ref="AJ33:AJ61" si="47">IF(U33&gt;0,U33/100,"")</f>
        <v>18</v>
      </c>
      <c r="AK33" t="str">
        <f t="shared" si="25"/>
        <v>3pm-6pm</v>
      </c>
      <c r="AL33" t="str">
        <f t="shared" si="26"/>
        <v>3pm-6pm</v>
      </c>
      <c r="AM33" t="str">
        <f t="shared" si="27"/>
        <v>3pm-6pm</v>
      </c>
      <c r="AN33" t="str">
        <f t="shared" si="28"/>
        <v>3pm-6pm</v>
      </c>
      <c r="AO33" t="str">
        <f t="shared" si="29"/>
        <v>3pm-6pm</v>
      </c>
      <c r="AP33" t="str">
        <f t="shared" si="30"/>
        <v>3pm-6pm</v>
      </c>
      <c r="AQ33" t="str">
        <f t="shared" si="31"/>
        <v>3pm-6pm</v>
      </c>
      <c r="AR33" s="2" t="s">
        <v>285</v>
      </c>
      <c r="AS33" t="s">
        <v>268</v>
      </c>
      <c r="AU33" t="s">
        <v>26</v>
      </c>
      <c r="AV33" s="3" t="s">
        <v>278</v>
      </c>
      <c r="AW33" s="3" t="s">
        <v>278</v>
      </c>
      <c r="AX33" s="4" t="str">
        <f t="shared" ref="AX33:AX63" si="48">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3" t="str">
        <f t="shared" ref="AY33:AY63" si="49">IF(AS33&gt;0,"&lt;img src=@img/outdoor.png@&gt;","")</f>
        <v>&lt;img src=@img/outdoor.png@&gt;</v>
      </c>
      <c r="AZ33" t="str">
        <f t="shared" ref="AZ33:AZ63" si="50">IF(AT33&gt;0,"&lt;img src=@img/pets.png@&gt;","")</f>
        <v/>
      </c>
      <c r="BA33" t="str">
        <f t="shared" ref="BA33:BA63" si="51">IF(AU33="hard","&lt;img src=@img/hard.png@&gt;",IF(AU33="medium","&lt;img src=@img/medium.png@&gt;",IF(AU33="easy","&lt;img src=@img/easy.png@&gt;","")))</f>
        <v>&lt;img src=@img/medium.png@&gt;</v>
      </c>
      <c r="BB33" t="str">
        <f t="shared" ref="BB33:BB63" si="52">IF(AV33="true","&lt;img src=@img/drinkicon.png@&gt;","")</f>
        <v>&lt;img src=@img/drinkicon.png@&gt;</v>
      </c>
      <c r="BC33" t="str">
        <f t="shared" ref="BC33:BC63" si="53">IF(AW33="true","&lt;img src=@img/foodicon.png@&gt;","")</f>
        <v>&lt;img src=@img/foodicon.png@&gt;</v>
      </c>
      <c r="BD33" t="str">
        <f t="shared" ref="BD33:BD63" si="54">CONCATENATE(AY33,AZ33,BA33,BB33,BC33,BK33)</f>
        <v>&lt;img src=@img/outdoor.png@&gt;&lt;img src=@img/medium.png@&gt;&lt;img src=@img/drinkicon.png@&gt;&lt;img src=@img/foodicon.png@&gt;</v>
      </c>
      <c r="BE33" t="str">
        <f t="shared" ref="BE33:BE63" si="55">CONCATENATE(IF(AS33&gt;0,"outdoor ",""),IF(AT33&gt;0,"pet ",""),IF(AV33="true","drink ",""),IF(AW33="true","food ",""),AU33," ",E33," ",C33,IF(BJ33=TRUE," kid",""))</f>
        <v>outdoor drink food medium med campus</v>
      </c>
      <c r="BF33" t="str">
        <f t="shared" ref="BF33:BF63" si="56">IF(C33="old","Old Town",IF(C33="campus","Near Campus",IF(C33="sfoco","South Foco",IF(C33="nfoco","North Foco",IF(C33="midtown","Midtown",IF(C33="cwest","Campus West",IF(C33="efoco","East FoCo",IF(C33="windsor","Windsor",""))))))))</f>
        <v>Near Campus</v>
      </c>
      <c r="BG33">
        <v>40.571671000000002</v>
      </c>
      <c r="BH33">
        <v>-105.076622</v>
      </c>
      <c r="BI33" t="str">
        <f t="shared" ref="BI33:BI63" si="57">CONCATENATE("[",BG33,",",BH33,"],")</f>
        <v>[40.571671,-105.076622],</v>
      </c>
      <c r="BK33" t="str">
        <f>IF(BJ33&gt;0,"&lt;img src=@img/kidicon.png@&gt;","")</f>
        <v/>
      </c>
    </row>
    <row r="34" spans="2:64" ht="21" customHeight="1">
      <c r="B34" t="s">
        <v>521</v>
      </c>
      <c r="C34" t="s">
        <v>391</v>
      </c>
      <c r="G34" s="6" t="s">
        <v>522</v>
      </c>
      <c r="W34" t="str">
        <f t="shared" si="34"/>
        <v/>
      </c>
      <c r="X34" t="str">
        <f t="shared" si="35"/>
        <v/>
      </c>
      <c r="Y34" t="str">
        <f t="shared" si="36"/>
        <v/>
      </c>
      <c r="Z34" t="str">
        <f t="shared" si="37"/>
        <v/>
      </c>
      <c r="AA34" t="str">
        <f t="shared" si="38"/>
        <v/>
      </c>
      <c r="AB34" t="str">
        <f t="shared" si="39"/>
        <v/>
      </c>
      <c r="AC34" t="str">
        <f t="shared" si="40"/>
        <v/>
      </c>
      <c r="AD34" t="str">
        <f t="shared" si="41"/>
        <v/>
      </c>
      <c r="AE34" t="str">
        <f t="shared" si="42"/>
        <v/>
      </c>
      <c r="AF34" t="str">
        <f t="shared" si="43"/>
        <v/>
      </c>
      <c r="AG34" t="str">
        <f t="shared" si="44"/>
        <v/>
      </c>
      <c r="AH34" t="str">
        <f t="shared" si="45"/>
        <v/>
      </c>
      <c r="AI34" t="str">
        <f t="shared" si="46"/>
        <v/>
      </c>
      <c r="AJ34" t="str">
        <f t="shared" si="47"/>
        <v/>
      </c>
      <c r="AK34" t="str">
        <f t="shared" si="25"/>
        <v/>
      </c>
      <c r="AL34" t="str">
        <f t="shared" si="26"/>
        <v/>
      </c>
      <c r="AM34" t="str">
        <f t="shared" si="27"/>
        <v/>
      </c>
      <c r="AN34" t="str">
        <f t="shared" si="28"/>
        <v/>
      </c>
      <c r="AO34" t="str">
        <f t="shared" si="29"/>
        <v/>
      </c>
      <c r="AP34" t="str">
        <f t="shared" si="30"/>
        <v/>
      </c>
      <c r="AQ34" t="str">
        <f t="shared" si="31"/>
        <v/>
      </c>
      <c r="AR34" s="11" t="s">
        <v>523</v>
      </c>
      <c r="AU34" t="s">
        <v>26</v>
      </c>
      <c r="AV34" s="3" t="s">
        <v>279</v>
      </c>
      <c r="AW34" s="3" t="s">
        <v>279</v>
      </c>
      <c r="AX34"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4" t="str">
        <f t="shared" si="49"/>
        <v/>
      </c>
      <c r="AZ34" t="str">
        <f t="shared" si="50"/>
        <v/>
      </c>
      <c r="BA34" t="str">
        <f t="shared" si="51"/>
        <v>&lt;img src=@img/medium.png@&gt;</v>
      </c>
      <c r="BB34" t="str">
        <f t="shared" si="52"/>
        <v/>
      </c>
      <c r="BC34" t="str">
        <f t="shared" si="53"/>
        <v/>
      </c>
      <c r="BD34" t="str">
        <f t="shared" si="54"/>
        <v>&lt;img src=@img/medium.png@&gt;</v>
      </c>
      <c r="BE34" t="str">
        <f t="shared" si="55"/>
        <v>medium  old</v>
      </c>
      <c r="BF34" t="str">
        <f t="shared" si="56"/>
        <v>Old Town</v>
      </c>
      <c r="BG34">
        <v>40.579509999999999</v>
      </c>
      <c r="BH34">
        <v>-105.07765999999999</v>
      </c>
      <c r="BI34" t="str">
        <f t="shared" si="57"/>
        <v>[40.57951,-105.07766],</v>
      </c>
    </row>
    <row r="35" spans="2:64" ht="21" customHeight="1">
      <c r="B35" t="s">
        <v>248</v>
      </c>
      <c r="C35" t="s">
        <v>281</v>
      </c>
      <c r="E35" t="s">
        <v>396</v>
      </c>
      <c r="G35" s="6" t="s">
        <v>262</v>
      </c>
      <c r="H35">
        <v>2100</v>
      </c>
      <c r="I35">
        <v>2300</v>
      </c>
      <c r="J35">
        <v>1500</v>
      </c>
      <c r="K35">
        <v>1800</v>
      </c>
      <c r="L35">
        <v>1500</v>
      </c>
      <c r="M35">
        <v>1800</v>
      </c>
      <c r="N35">
        <v>1500</v>
      </c>
      <c r="O35">
        <v>1800</v>
      </c>
      <c r="P35">
        <v>1500</v>
      </c>
      <c r="Q35">
        <v>1800</v>
      </c>
      <c r="R35">
        <v>1500</v>
      </c>
      <c r="S35">
        <v>1800</v>
      </c>
      <c r="T35">
        <v>2100</v>
      </c>
      <c r="U35">
        <v>2300</v>
      </c>
      <c r="V35" s="4" t="s">
        <v>725</v>
      </c>
      <c r="W35">
        <f t="shared" si="34"/>
        <v>21</v>
      </c>
      <c r="X35">
        <f t="shared" si="35"/>
        <v>23</v>
      </c>
      <c r="Y35">
        <f t="shared" si="36"/>
        <v>15</v>
      </c>
      <c r="Z35">
        <f t="shared" si="37"/>
        <v>18</v>
      </c>
      <c r="AA35">
        <f t="shared" si="38"/>
        <v>15</v>
      </c>
      <c r="AB35">
        <f t="shared" si="39"/>
        <v>18</v>
      </c>
      <c r="AC35">
        <f t="shared" si="40"/>
        <v>15</v>
      </c>
      <c r="AD35">
        <f t="shared" si="41"/>
        <v>18</v>
      </c>
      <c r="AE35">
        <f t="shared" si="42"/>
        <v>15</v>
      </c>
      <c r="AF35">
        <f t="shared" si="43"/>
        <v>18</v>
      </c>
      <c r="AG35">
        <f t="shared" si="44"/>
        <v>15</v>
      </c>
      <c r="AH35">
        <f t="shared" si="45"/>
        <v>18</v>
      </c>
      <c r="AI35">
        <f t="shared" si="46"/>
        <v>21</v>
      </c>
      <c r="AJ35">
        <f t="shared" si="47"/>
        <v>23</v>
      </c>
      <c r="AK35" t="str">
        <f t="shared" si="25"/>
        <v>9pm-11pm</v>
      </c>
      <c r="AL35" t="str">
        <f t="shared" si="26"/>
        <v>3pm-6pm</v>
      </c>
      <c r="AM35" t="str">
        <f t="shared" si="27"/>
        <v>3pm-6pm</v>
      </c>
      <c r="AN35" t="str">
        <f t="shared" si="28"/>
        <v>3pm-6pm</v>
      </c>
      <c r="AO35" t="str">
        <f t="shared" si="29"/>
        <v>3pm-6pm</v>
      </c>
      <c r="AP35" t="str">
        <f t="shared" si="30"/>
        <v>3pm-6pm</v>
      </c>
      <c r="AQ35" t="str">
        <f t="shared" si="31"/>
        <v>9pm-11pm</v>
      </c>
      <c r="AR35" s="5" t="s">
        <v>273</v>
      </c>
      <c r="AS35" t="s">
        <v>268</v>
      </c>
      <c r="AU35" t="s">
        <v>272</v>
      </c>
      <c r="AV35" s="3" t="s">
        <v>278</v>
      </c>
      <c r="AW35" s="3" t="s">
        <v>278</v>
      </c>
      <c r="AX35"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5" t="str">
        <f t="shared" si="49"/>
        <v>&lt;img src=@img/outdoor.png@&gt;</v>
      </c>
      <c r="AZ35" t="str">
        <f t="shared" si="50"/>
        <v/>
      </c>
      <c r="BA35" t="str">
        <f t="shared" si="51"/>
        <v>&lt;img src=@img/easy.png@&gt;</v>
      </c>
      <c r="BB35" t="str">
        <f t="shared" si="52"/>
        <v>&lt;img src=@img/drinkicon.png@&gt;</v>
      </c>
      <c r="BC35" t="str">
        <f t="shared" si="53"/>
        <v>&lt;img src=@img/foodicon.png@&gt;</v>
      </c>
      <c r="BD35" t="str">
        <f t="shared" si="54"/>
        <v>&lt;img src=@img/outdoor.png@&gt;&lt;img src=@img/easy.png@&gt;&lt;img src=@img/drinkicon.png@&gt;&lt;img src=@img/foodicon.png@&gt;&lt;img src=@img/kidicon.png@&gt;</v>
      </c>
      <c r="BE35" t="str">
        <f t="shared" si="55"/>
        <v>outdoor drink food easy med midtown kid</v>
      </c>
      <c r="BF35" t="str">
        <f t="shared" si="56"/>
        <v>Midtown</v>
      </c>
      <c r="BG35">
        <v>40.537533000000003</v>
      </c>
      <c r="BH35">
        <v>-105.050901</v>
      </c>
      <c r="BI35" t="str">
        <f t="shared" si="57"/>
        <v>[40.537533,-105.050901],</v>
      </c>
      <c r="BJ35" t="b">
        <v>1</v>
      </c>
      <c r="BK35" t="str">
        <f>IF(BJ35&gt;0,"&lt;img src=@img/kidicon.png@&gt;","")</f>
        <v>&lt;img src=@img/kidicon.png@&gt;</v>
      </c>
      <c r="BL35" t="s">
        <v>632</v>
      </c>
    </row>
    <row r="36" spans="2:64" ht="21" customHeight="1">
      <c r="B36" t="s">
        <v>247</v>
      </c>
      <c r="C36" t="s">
        <v>281</v>
      </c>
      <c r="D36" t="s">
        <v>73</v>
      </c>
      <c r="E36" t="s">
        <v>396</v>
      </c>
      <c r="G36" t="s">
        <v>166</v>
      </c>
      <c r="J36">
        <v>1500</v>
      </c>
      <c r="K36">
        <v>1800</v>
      </c>
      <c r="L36">
        <v>1500</v>
      </c>
      <c r="M36">
        <v>1800</v>
      </c>
      <c r="N36">
        <v>1500</v>
      </c>
      <c r="O36">
        <v>1800</v>
      </c>
      <c r="P36">
        <v>1500</v>
      </c>
      <c r="Q36">
        <v>1800</v>
      </c>
      <c r="R36">
        <v>1500</v>
      </c>
      <c r="S36">
        <v>1800</v>
      </c>
      <c r="V36" t="s">
        <v>720</v>
      </c>
      <c r="W36" t="str">
        <f t="shared" si="34"/>
        <v/>
      </c>
      <c r="X36" t="str">
        <f t="shared" si="35"/>
        <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t="str">
        <f t="shared" si="46"/>
        <v/>
      </c>
      <c r="AJ36" t="str">
        <f t="shared" si="47"/>
        <v/>
      </c>
      <c r="AK36" t="str">
        <f t="shared" si="25"/>
        <v/>
      </c>
      <c r="AL36" t="str">
        <f t="shared" si="26"/>
        <v>3pm-6pm</v>
      </c>
      <c r="AM36" t="str">
        <f t="shared" si="27"/>
        <v>3pm-6pm</v>
      </c>
      <c r="AN36" t="str">
        <f t="shared" si="28"/>
        <v>3pm-6pm</v>
      </c>
      <c r="AO36" t="str">
        <f t="shared" si="29"/>
        <v>3pm-6pm</v>
      </c>
      <c r="AP36" t="str">
        <f t="shared" si="30"/>
        <v>3pm-6pm</v>
      </c>
      <c r="AQ36" t="str">
        <f t="shared" si="31"/>
        <v/>
      </c>
      <c r="AR36" s="5" t="s">
        <v>230</v>
      </c>
      <c r="AS36" t="s">
        <v>268</v>
      </c>
      <c r="AU36" t="s">
        <v>272</v>
      </c>
      <c r="AV36" s="3" t="s">
        <v>278</v>
      </c>
      <c r="AW36" s="3" t="s">
        <v>278</v>
      </c>
      <c r="AX36"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v>
      </c>
      <c r="BE36" t="str">
        <f t="shared" si="55"/>
        <v>outdoor drink food easy med midtown</v>
      </c>
      <c r="BF36" t="str">
        <f t="shared" si="56"/>
        <v>Midtown</v>
      </c>
      <c r="BG36">
        <v>40.543506999999998</v>
      </c>
      <c r="BH36">
        <v>-105.07405300000001</v>
      </c>
      <c r="BI36" t="str">
        <f t="shared" si="57"/>
        <v>[40.543507,-105.074053],</v>
      </c>
      <c r="BK36" t="str">
        <f>IF(BJ36&gt;0,"&lt;img src=@img/kidicon.png@&gt;","")</f>
        <v/>
      </c>
    </row>
    <row r="37" spans="2:64" ht="21" customHeight="1">
      <c r="B37" t="s">
        <v>524</v>
      </c>
      <c r="C37" t="s">
        <v>392</v>
      </c>
      <c r="G37" s="6" t="s">
        <v>525</v>
      </c>
      <c r="W37" t="str">
        <f t="shared" si="34"/>
        <v/>
      </c>
      <c r="X37" t="str">
        <f t="shared" si="35"/>
        <v/>
      </c>
      <c r="Y37" t="str">
        <f t="shared" si="36"/>
        <v/>
      </c>
      <c r="Z37" t="str">
        <f t="shared" si="37"/>
        <v/>
      </c>
      <c r="AA37" t="str">
        <f t="shared" si="38"/>
        <v/>
      </c>
      <c r="AB37" t="str">
        <f t="shared" si="39"/>
        <v/>
      </c>
      <c r="AC37" t="str">
        <f t="shared" si="40"/>
        <v/>
      </c>
      <c r="AD37" t="str">
        <f t="shared" si="41"/>
        <v/>
      </c>
      <c r="AE37" t="str">
        <f t="shared" si="42"/>
        <v/>
      </c>
      <c r="AF37" t="str">
        <f t="shared" si="43"/>
        <v/>
      </c>
      <c r="AG37" t="str">
        <f t="shared" si="44"/>
        <v/>
      </c>
      <c r="AH37" t="str">
        <f t="shared" si="45"/>
        <v/>
      </c>
      <c r="AI37" t="str">
        <f t="shared" si="46"/>
        <v/>
      </c>
      <c r="AJ37" t="str">
        <f t="shared" si="47"/>
        <v/>
      </c>
      <c r="AK37" t="str">
        <f t="shared" si="25"/>
        <v/>
      </c>
      <c r="AL37" t="str">
        <f t="shared" si="26"/>
        <v/>
      </c>
      <c r="AM37" t="str">
        <f t="shared" si="27"/>
        <v/>
      </c>
      <c r="AN37" t="str">
        <f t="shared" si="28"/>
        <v/>
      </c>
      <c r="AO37" t="str">
        <f t="shared" si="29"/>
        <v/>
      </c>
      <c r="AP37" t="str">
        <f t="shared" si="30"/>
        <v/>
      </c>
      <c r="AQ37" t="str">
        <f t="shared" si="31"/>
        <v/>
      </c>
      <c r="AR37" s="11" t="s">
        <v>526</v>
      </c>
      <c r="AU37" t="s">
        <v>272</v>
      </c>
      <c r="AV37" s="3" t="s">
        <v>279</v>
      </c>
      <c r="AW37" s="3" t="s">
        <v>279</v>
      </c>
      <c r="AX37"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7" t="str">
        <f t="shared" si="49"/>
        <v/>
      </c>
      <c r="AZ37" t="str">
        <f t="shared" si="50"/>
        <v/>
      </c>
      <c r="BA37" t="str">
        <f t="shared" si="51"/>
        <v>&lt;img src=@img/easy.png@&gt;</v>
      </c>
      <c r="BB37" t="str">
        <f t="shared" si="52"/>
        <v/>
      </c>
      <c r="BC37" t="str">
        <f t="shared" si="53"/>
        <v/>
      </c>
      <c r="BD37" t="str">
        <f t="shared" si="54"/>
        <v>&lt;img src=@img/easy.png@&gt;</v>
      </c>
      <c r="BE37" t="str">
        <f t="shared" si="55"/>
        <v>easy  nfoco</v>
      </c>
      <c r="BF37" t="str">
        <f t="shared" si="56"/>
        <v>North Foco</v>
      </c>
      <c r="BG37">
        <v>40.581519999999998</v>
      </c>
      <c r="BH37">
        <v>-105.04595</v>
      </c>
      <c r="BI37" t="str">
        <f t="shared" si="57"/>
        <v>[40.58152,-105.04595],</v>
      </c>
    </row>
    <row r="38" spans="2:64" ht="21" customHeight="1">
      <c r="B38" t="s">
        <v>119</v>
      </c>
      <c r="C38" t="s">
        <v>280</v>
      </c>
      <c r="D38" t="s">
        <v>85</v>
      </c>
      <c r="E38" t="s">
        <v>51</v>
      </c>
      <c r="G38" s="1" t="s">
        <v>120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5" t="s">
        <v>225</v>
      </c>
      <c r="AS38" t="s">
        <v>269</v>
      </c>
      <c r="AU38" t="s">
        <v>26</v>
      </c>
      <c r="AV38" s="3" t="s">
        <v>279</v>
      </c>
      <c r="AW38" s="3" t="s">
        <v>279</v>
      </c>
      <c r="AX38"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8" t="str">
        <f t="shared" si="49"/>
        <v>&lt;img src=@img/outdoor.png@&gt;</v>
      </c>
      <c r="AZ38" t="str">
        <f t="shared" si="50"/>
        <v/>
      </c>
      <c r="BA38" t="str">
        <f t="shared" si="51"/>
        <v>&lt;img src=@img/medium.png@&gt;</v>
      </c>
      <c r="BB38" t="str">
        <f t="shared" si="52"/>
        <v/>
      </c>
      <c r="BC38" t="str">
        <f t="shared" si="53"/>
        <v/>
      </c>
      <c r="BD38" t="str">
        <f t="shared" si="54"/>
        <v>&lt;img src=@img/outdoor.png@&gt;&lt;img src=@img/medium.png@&gt;</v>
      </c>
      <c r="BE38" t="str">
        <f t="shared" si="55"/>
        <v>outdoor medium low campus</v>
      </c>
      <c r="BF38" t="str">
        <f t="shared" si="56"/>
        <v>Near Campus</v>
      </c>
      <c r="BG38">
        <v>40.578285999999999</v>
      </c>
      <c r="BH38">
        <v>-105.07652</v>
      </c>
      <c r="BI38" t="str">
        <f t="shared" si="57"/>
        <v>[40.578286,-105.07652],</v>
      </c>
      <c r="BK38" t="str">
        <f t="shared" ref="BK38:BK48" si="58">IF(BJ38&gt;0,"&lt;img src=@img/kidicon.png@&gt;","")</f>
        <v/>
      </c>
    </row>
    <row r="39" spans="2:64" ht="21" customHeight="1">
      <c r="B39" t="s">
        <v>645</v>
      </c>
      <c r="C39" t="s">
        <v>646</v>
      </c>
      <c r="E39" t="s">
        <v>396</v>
      </c>
      <c r="G39" s="1" t="s">
        <v>647</v>
      </c>
      <c r="H39">
        <v>1600</v>
      </c>
      <c r="I39">
        <v>1800</v>
      </c>
      <c r="J39">
        <v>1600</v>
      </c>
      <c r="K39">
        <v>1800</v>
      </c>
      <c r="L39">
        <v>1600</v>
      </c>
      <c r="M39">
        <v>1800</v>
      </c>
      <c r="N39">
        <v>1600</v>
      </c>
      <c r="O39">
        <v>1800</v>
      </c>
      <c r="P39">
        <v>1600</v>
      </c>
      <c r="Q39">
        <v>1800</v>
      </c>
      <c r="R39">
        <v>1600</v>
      </c>
      <c r="S39">
        <v>1800</v>
      </c>
      <c r="T39">
        <v>1600</v>
      </c>
      <c r="U39">
        <v>1800</v>
      </c>
      <c r="V39" t="s">
        <v>758</v>
      </c>
      <c r="W39">
        <f t="shared" si="34"/>
        <v>16</v>
      </c>
      <c r="X39">
        <f t="shared" si="35"/>
        <v>18</v>
      </c>
      <c r="Y39">
        <f t="shared" si="36"/>
        <v>16</v>
      </c>
      <c r="Z39">
        <f t="shared" si="37"/>
        <v>18</v>
      </c>
      <c r="AA39">
        <f t="shared" si="38"/>
        <v>16</v>
      </c>
      <c r="AB39">
        <f t="shared" si="39"/>
        <v>18</v>
      </c>
      <c r="AC39">
        <f t="shared" si="40"/>
        <v>16</v>
      </c>
      <c r="AD39">
        <f t="shared" si="41"/>
        <v>18</v>
      </c>
      <c r="AE39">
        <f t="shared" si="42"/>
        <v>16</v>
      </c>
      <c r="AF39">
        <f t="shared" si="43"/>
        <v>18</v>
      </c>
      <c r="AG39">
        <f t="shared" si="44"/>
        <v>16</v>
      </c>
      <c r="AH39">
        <f t="shared" si="45"/>
        <v>18</v>
      </c>
      <c r="AI39">
        <f t="shared" si="46"/>
        <v>16</v>
      </c>
      <c r="AJ39">
        <f t="shared" si="47"/>
        <v>18</v>
      </c>
      <c r="AK39" t="str">
        <f t="shared" si="25"/>
        <v>4pm-6pm</v>
      </c>
      <c r="AL39" t="str">
        <f t="shared" si="26"/>
        <v>4pm-6pm</v>
      </c>
      <c r="AM39" t="str">
        <f t="shared" si="27"/>
        <v>4pm-6pm</v>
      </c>
      <c r="AN39" t="str">
        <f t="shared" si="28"/>
        <v>4pm-6pm</v>
      </c>
      <c r="AO39" t="str">
        <f t="shared" si="29"/>
        <v>4pm-6pm</v>
      </c>
      <c r="AP39" t="str">
        <f t="shared" si="30"/>
        <v>4pm-6pm</v>
      </c>
      <c r="AQ39" t="str">
        <f t="shared" si="31"/>
        <v>4pm-6pm</v>
      </c>
      <c r="AR39" s="5" t="s">
        <v>648</v>
      </c>
      <c r="AU39" t="s">
        <v>26</v>
      </c>
      <c r="AV39" s="3" t="s">
        <v>278</v>
      </c>
      <c r="AW39" s="3" t="s">
        <v>278</v>
      </c>
      <c r="AX39"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39" t="str">
        <f t="shared" si="49"/>
        <v/>
      </c>
      <c r="AZ39" t="str">
        <f t="shared" si="50"/>
        <v/>
      </c>
      <c r="BA39" t="str">
        <f t="shared" si="51"/>
        <v>&lt;img src=@img/medium.png@&gt;</v>
      </c>
      <c r="BB39" t="str">
        <f t="shared" si="52"/>
        <v>&lt;img src=@img/drinkicon.png@&gt;</v>
      </c>
      <c r="BC39" t="str">
        <f t="shared" si="53"/>
        <v>&lt;img src=@img/foodicon.png@&gt;</v>
      </c>
      <c r="BD39" t="str">
        <f t="shared" si="54"/>
        <v>&lt;img src=@img/medium.png@&gt;&lt;img src=@img/drinkicon.png@&gt;&lt;img src=@img/foodicon.png@&gt;</v>
      </c>
      <c r="BE39" t="str">
        <f t="shared" si="55"/>
        <v>drink food medium med windsor</v>
      </c>
      <c r="BF39" t="str">
        <f t="shared" si="56"/>
        <v>Windsor</v>
      </c>
      <c r="BG39">
        <v>40.480139999999999</v>
      </c>
      <c r="BH39">
        <v>-104.9027</v>
      </c>
      <c r="BI39" t="str">
        <f t="shared" si="57"/>
        <v>[40.48014,-104.9027],</v>
      </c>
      <c r="BK39" t="str">
        <f t="shared" si="58"/>
        <v/>
      </c>
    </row>
    <row r="40" spans="2:64" ht="21" customHeight="1">
      <c r="B40" t="s">
        <v>28</v>
      </c>
      <c r="C40" t="s">
        <v>391</v>
      </c>
      <c r="D40" t="s">
        <v>29</v>
      </c>
      <c r="E40" t="s">
        <v>396</v>
      </c>
      <c r="G40" s="1" t="s">
        <v>30</v>
      </c>
      <c r="J40">
        <v>1500</v>
      </c>
      <c r="K40">
        <v>1800</v>
      </c>
      <c r="L40">
        <v>1500</v>
      </c>
      <c r="M40">
        <v>1800</v>
      </c>
      <c r="N40">
        <v>1500</v>
      </c>
      <c r="O40">
        <v>1800</v>
      </c>
      <c r="P40">
        <v>1500</v>
      </c>
      <c r="Q40">
        <v>1800</v>
      </c>
      <c r="R40">
        <v>1500</v>
      </c>
      <c r="S40">
        <v>1800</v>
      </c>
      <c r="V40" t="s">
        <v>747</v>
      </c>
      <c r="W40" t="str">
        <f t="shared" si="34"/>
        <v/>
      </c>
      <c r="X40" t="str">
        <f t="shared" si="35"/>
        <v/>
      </c>
      <c r="Y40">
        <f t="shared" si="36"/>
        <v>15</v>
      </c>
      <c r="Z40">
        <f t="shared" si="37"/>
        <v>18</v>
      </c>
      <c r="AA40">
        <f t="shared" si="38"/>
        <v>15</v>
      </c>
      <c r="AB40">
        <f t="shared" si="39"/>
        <v>18</v>
      </c>
      <c r="AC40">
        <f t="shared" si="40"/>
        <v>15</v>
      </c>
      <c r="AD40">
        <f t="shared" si="41"/>
        <v>18</v>
      </c>
      <c r="AE40">
        <f t="shared" si="42"/>
        <v>15</v>
      </c>
      <c r="AF40">
        <f t="shared" si="43"/>
        <v>18</v>
      </c>
      <c r="AG40">
        <f t="shared" si="44"/>
        <v>15</v>
      </c>
      <c r="AH40">
        <f t="shared" si="45"/>
        <v>18</v>
      </c>
      <c r="AI40" t="str">
        <f t="shared" si="46"/>
        <v/>
      </c>
      <c r="AJ40" t="str">
        <f t="shared" si="47"/>
        <v/>
      </c>
      <c r="AK40" t="str">
        <f t="shared" si="25"/>
        <v/>
      </c>
      <c r="AL40" t="str">
        <f t="shared" si="26"/>
        <v>3pm-6pm</v>
      </c>
      <c r="AM40" t="str">
        <f t="shared" si="27"/>
        <v>3pm-6pm</v>
      </c>
      <c r="AN40" t="str">
        <f t="shared" si="28"/>
        <v>3pm-6pm</v>
      </c>
      <c r="AO40" t="str">
        <f t="shared" si="29"/>
        <v>3pm-6pm</v>
      </c>
      <c r="AP40" t="str">
        <f t="shared" si="30"/>
        <v>3pm-6pm</v>
      </c>
      <c r="AQ40" t="str">
        <f t="shared" si="31"/>
        <v/>
      </c>
      <c r="AR40" s="2" t="s">
        <v>209</v>
      </c>
      <c r="AS40" t="s">
        <v>268</v>
      </c>
      <c r="AU40" t="s">
        <v>271</v>
      </c>
      <c r="AV40" s="3" t="s">
        <v>278</v>
      </c>
      <c r="AW40" s="3" t="s">
        <v>278</v>
      </c>
      <c r="AX40"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0" t="str">
        <f t="shared" si="49"/>
        <v>&lt;img src=@img/outdoor.png@&gt;</v>
      </c>
      <c r="AZ40" t="str">
        <f t="shared" si="50"/>
        <v/>
      </c>
      <c r="BA40" t="str">
        <f t="shared" si="51"/>
        <v>&lt;img src=@img/hard.png@&gt;</v>
      </c>
      <c r="BB40" t="str">
        <f t="shared" si="52"/>
        <v>&lt;img src=@img/drinkicon.png@&gt;</v>
      </c>
      <c r="BC40" t="str">
        <f t="shared" si="53"/>
        <v>&lt;img src=@img/foodicon.png@&gt;</v>
      </c>
      <c r="BD40" t="str">
        <f t="shared" si="54"/>
        <v>&lt;img src=@img/outdoor.png@&gt;&lt;img src=@img/hard.png@&gt;&lt;img src=@img/drinkicon.png@&gt;&lt;img src=@img/foodicon.png@&gt;</v>
      </c>
      <c r="BE40" t="str">
        <f t="shared" si="55"/>
        <v>outdoor drink food hard med old</v>
      </c>
      <c r="BF40" t="str">
        <f t="shared" si="56"/>
        <v>Old Town</v>
      </c>
      <c r="BG40">
        <v>40.584392999999999</v>
      </c>
      <c r="BH40">
        <v>-105.077686</v>
      </c>
      <c r="BI40" t="str">
        <f t="shared" si="57"/>
        <v>[40.584393,-105.077686],</v>
      </c>
      <c r="BK40" t="str">
        <f t="shared" si="58"/>
        <v/>
      </c>
    </row>
    <row r="41" spans="2:64" ht="21" customHeight="1">
      <c r="B41" t="s">
        <v>144</v>
      </c>
      <c r="C41" t="s">
        <v>391</v>
      </c>
      <c r="D41" t="s">
        <v>145</v>
      </c>
      <c r="E41" t="s">
        <v>396</v>
      </c>
      <c r="G41" t="s">
        <v>146</v>
      </c>
      <c r="H41">
        <v>1500</v>
      </c>
      <c r="I41">
        <v>1700</v>
      </c>
      <c r="J41">
        <v>1500</v>
      </c>
      <c r="K41">
        <v>1700</v>
      </c>
      <c r="L41">
        <v>1500</v>
      </c>
      <c r="M41">
        <v>1700</v>
      </c>
      <c r="N41">
        <v>1500</v>
      </c>
      <c r="O41">
        <v>1700</v>
      </c>
      <c r="P41">
        <v>1500</v>
      </c>
      <c r="Q41">
        <v>1700</v>
      </c>
      <c r="R41">
        <v>1500</v>
      </c>
      <c r="S41">
        <v>1700</v>
      </c>
      <c r="T41">
        <v>1500</v>
      </c>
      <c r="U41">
        <v>1700</v>
      </c>
      <c r="V41" t="s">
        <v>726</v>
      </c>
      <c r="W41">
        <f t="shared" si="34"/>
        <v>15</v>
      </c>
      <c r="X41">
        <f t="shared" si="35"/>
        <v>17</v>
      </c>
      <c r="Y41">
        <f t="shared" si="36"/>
        <v>15</v>
      </c>
      <c r="Z41">
        <f t="shared" si="37"/>
        <v>17</v>
      </c>
      <c r="AA41">
        <f t="shared" si="38"/>
        <v>15</v>
      </c>
      <c r="AB41">
        <f t="shared" si="39"/>
        <v>17</v>
      </c>
      <c r="AC41">
        <f t="shared" si="40"/>
        <v>15</v>
      </c>
      <c r="AD41">
        <f t="shared" si="41"/>
        <v>17</v>
      </c>
      <c r="AE41">
        <f t="shared" si="42"/>
        <v>15</v>
      </c>
      <c r="AF41">
        <f t="shared" si="43"/>
        <v>17</v>
      </c>
      <c r="AG41">
        <f t="shared" si="44"/>
        <v>15</v>
      </c>
      <c r="AH41">
        <f t="shared" si="45"/>
        <v>17</v>
      </c>
      <c r="AI41">
        <f t="shared" si="46"/>
        <v>15</v>
      </c>
      <c r="AJ41">
        <f t="shared" si="47"/>
        <v>17</v>
      </c>
      <c r="AK41" t="str">
        <f t="shared" si="25"/>
        <v>3pm-5pm</v>
      </c>
      <c r="AL41" t="str">
        <f t="shared" si="26"/>
        <v>3pm-5pm</v>
      </c>
      <c r="AM41" t="str">
        <f t="shared" si="27"/>
        <v>3pm-5pm</v>
      </c>
      <c r="AN41" t="str">
        <f t="shared" si="28"/>
        <v>3pm-5pm</v>
      </c>
      <c r="AO41" t="str">
        <f t="shared" si="29"/>
        <v>3pm-5pm</v>
      </c>
      <c r="AP41" t="str">
        <f t="shared" si="30"/>
        <v>3pm-5pm</v>
      </c>
      <c r="AQ41" t="str">
        <f t="shared" si="31"/>
        <v>3pm-5pm</v>
      </c>
      <c r="AR41" s="2" t="s">
        <v>307</v>
      </c>
      <c r="AU41" t="s">
        <v>26</v>
      </c>
      <c r="AV41" s="3" t="s">
        <v>279</v>
      </c>
      <c r="AW41" s="3" t="s">
        <v>279</v>
      </c>
      <c r="AX41"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1" t="str">
        <f t="shared" si="49"/>
        <v/>
      </c>
      <c r="AZ41" t="str">
        <f t="shared" si="50"/>
        <v/>
      </c>
      <c r="BA41" t="str">
        <f t="shared" si="51"/>
        <v>&lt;img src=@img/medium.png@&gt;</v>
      </c>
      <c r="BB41" t="str">
        <f t="shared" si="52"/>
        <v/>
      </c>
      <c r="BC41" t="str">
        <f t="shared" si="53"/>
        <v/>
      </c>
      <c r="BD41" t="str">
        <f t="shared" si="54"/>
        <v>&lt;img src=@img/medium.png@&gt;</v>
      </c>
      <c r="BE41" t="str">
        <f t="shared" si="55"/>
        <v>medium med old</v>
      </c>
      <c r="BF41" t="str">
        <f t="shared" si="56"/>
        <v>Old Town</v>
      </c>
      <c r="BG41">
        <v>40.587420000000002</v>
      </c>
      <c r="BH41">
        <v>-105.07789</v>
      </c>
      <c r="BI41" t="str">
        <f t="shared" si="57"/>
        <v>[40.58742,-105.07789],</v>
      </c>
      <c r="BK41" t="str">
        <f t="shared" si="58"/>
        <v/>
      </c>
    </row>
    <row r="42" spans="2:64" ht="21" customHeight="1">
      <c r="B42" t="s">
        <v>778</v>
      </c>
      <c r="C42" t="s">
        <v>391</v>
      </c>
      <c r="D42" t="s">
        <v>25</v>
      </c>
      <c r="E42" t="s">
        <v>396</v>
      </c>
      <c r="G42" s="1" t="s">
        <v>27</v>
      </c>
      <c r="J42">
        <v>1500</v>
      </c>
      <c r="K42">
        <v>1800</v>
      </c>
      <c r="L42">
        <v>1500</v>
      </c>
      <c r="M42">
        <v>1800</v>
      </c>
      <c r="N42">
        <v>1500</v>
      </c>
      <c r="O42">
        <v>1800</v>
      </c>
      <c r="P42">
        <v>1500</v>
      </c>
      <c r="Q42">
        <v>1800</v>
      </c>
      <c r="R42">
        <v>1500</v>
      </c>
      <c r="S42">
        <v>1800</v>
      </c>
      <c r="V42" t="s">
        <v>727</v>
      </c>
      <c r="W42" t="str">
        <f t="shared" si="34"/>
        <v/>
      </c>
      <c r="X42" t="str">
        <f t="shared" si="35"/>
        <v/>
      </c>
      <c r="Y42">
        <f t="shared" si="36"/>
        <v>15</v>
      </c>
      <c r="Z42">
        <f t="shared" si="37"/>
        <v>18</v>
      </c>
      <c r="AA42">
        <f t="shared" si="38"/>
        <v>15</v>
      </c>
      <c r="AB42">
        <f t="shared" si="39"/>
        <v>18</v>
      </c>
      <c r="AC42">
        <f t="shared" si="40"/>
        <v>15</v>
      </c>
      <c r="AD42">
        <f t="shared" si="41"/>
        <v>18</v>
      </c>
      <c r="AE42">
        <f t="shared" si="42"/>
        <v>15</v>
      </c>
      <c r="AF42">
        <f t="shared" si="43"/>
        <v>18</v>
      </c>
      <c r="AG42">
        <f t="shared" si="44"/>
        <v>15</v>
      </c>
      <c r="AH42">
        <f t="shared" si="45"/>
        <v>18</v>
      </c>
      <c r="AI42" t="str">
        <f t="shared" si="46"/>
        <v/>
      </c>
      <c r="AJ42" t="str">
        <f t="shared" si="47"/>
        <v/>
      </c>
      <c r="AK42" t="str">
        <f t="shared" si="25"/>
        <v/>
      </c>
      <c r="AL42" t="str">
        <f t="shared" si="26"/>
        <v>3pm-6pm</v>
      </c>
      <c r="AM42" t="str">
        <f t="shared" si="27"/>
        <v>3pm-6pm</v>
      </c>
      <c r="AN42" t="str">
        <f t="shared" si="28"/>
        <v>3pm-6pm</v>
      </c>
      <c r="AO42" t="str">
        <f t="shared" si="29"/>
        <v>3pm-6pm</v>
      </c>
      <c r="AP42" t="str">
        <f t="shared" si="30"/>
        <v>3pm-6pm</v>
      </c>
      <c r="AQ42" t="str">
        <f t="shared" si="31"/>
        <v/>
      </c>
      <c r="AR42" t="s">
        <v>208</v>
      </c>
      <c r="AS42" t="s">
        <v>268</v>
      </c>
      <c r="AT42" t="s">
        <v>277</v>
      </c>
      <c r="AU42" t="s">
        <v>26</v>
      </c>
      <c r="AV42" s="3" t="s">
        <v>278</v>
      </c>
      <c r="AW42" s="3" t="s">
        <v>279</v>
      </c>
      <c r="AX42"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2" t="str">
        <f t="shared" si="49"/>
        <v>&lt;img src=@img/outdoor.png@&gt;</v>
      </c>
      <c r="AZ42" t="str">
        <f t="shared" si="50"/>
        <v>&lt;img src=@img/pets.png@&gt;</v>
      </c>
      <c r="BA42" t="str">
        <f t="shared" si="51"/>
        <v>&lt;img src=@img/medium.png@&gt;</v>
      </c>
      <c r="BB42" t="str">
        <f t="shared" si="52"/>
        <v>&lt;img src=@img/drinkicon.png@&gt;</v>
      </c>
      <c r="BC42" t="str">
        <f t="shared" si="53"/>
        <v/>
      </c>
      <c r="BD42" t="str">
        <f t="shared" si="54"/>
        <v>&lt;img src=@img/outdoor.png@&gt;&lt;img src=@img/pets.png@&gt;&lt;img src=@img/medium.png@&gt;&lt;img src=@img/drinkicon.png@&gt;</v>
      </c>
      <c r="BE42" t="str">
        <f t="shared" si="55"/>
        <v>outdoor pet drink medium med old</v>
      </c>
      <c r="BF42" t="str">
        <f t="shared" si="56"/>
        <v>Old Town</v>
      </c>
      <c r="BG42">
        <v>40.587390999999997</v>
      </c>
      <c r="BH42">
        <v>-105.07562900000001</v>
      </c>
      <c r="BI42" t="str">
        <f t="shared" si="57"/>
        <v>[40.587391,-105.075629],</v>
      </c>
      <c r="BK42" t="str">
        <f t="shared" si="58"/>
        <v/>
      </c>
    </row>
    <row r="43" spans="2:64" ht="21" customHeight="1">
      <c r="B43" t="s">
        <v>147</v>
      </c>
      <c r="C43" t="s">
        <v>391</v>
      </c>
      <c r="D43" t="s">
        <v>148</v>
      </c>
      <c r="E43" t="s">
        <v>396</v>
      </c>
      <c r="G43" t="s">
        <v>149</v>
      </c>
      <c r="H43">
        <v>1200</v>
      </c>
      <c r="I43">
        <v>1900</v>
      </c>
      <c r="N43">
        <v>1600</v>
      </c>
      <c r="O43">
        <v>2100</v>
      </c>
      <c r="P43">
        <v>1600</v>
      </c>
      <c r="Q43">
        <v>2100</v>
      </c>
      <c r="V43" t="s">
        <v>761</v>
      </c>
      <c r="W43">
        <f t="shared" si="34"/>
        <v>12</v>
      </c>
      <c r="X43">
        <f t="shared" si="35"/>
        <v>19</v>
      </c>
      <c r="Y43" t="str">
        <f t="shared" si="36"/>
        <v/>
      </c>
      <c r="Z43" t="str">
        <f t="shared" si="37"/>
        <v/>
      </c>
      <c r="AA43" t="str">
        <f t="shared" si="38"/>
        <v/>
      </c>
      <c r="AB43" t="str">
        <f t="shared" si="39"/>
        <v/>
      </c>
      <c r="AC43">
        <f t="shared" si="40"/>
        <v>16</v>
      </c>
      <c r="AD43">
        <f t="shared" si="41"/>
        <v>21</v>
      </c>
      <c r="AE43">
        <f t="shared" si="42"/>
        <v>16</v>
      </c>
      <c r="AF43">
        <f t="shared" si="43"/>
        <v>21</v>
      </c>
      <c r="AG43" t="str">
        <f t="shared" si="44"/>
        <v/>
      </c>
      <c r="AH43" t="str">
        <f t="shared" si="45"/>
        <v/>
      </c>
      <c r="AI43" t="str">
        <f t="shared" si="46"/>
        <v/>
      </c>
      <c r="AJ43" t="str">
        <f t="shared" si="47"/>
        <v/>
      </c>
      <c r="AK43" t="str">
        <f t="shared" si="25"/>
        <v>12pm-7pm</v>
      </c>
      <c r="AL43" t="str">
        <f t="shared" si="26"/>
        <v/>
      </c>
      <c r="AM43" t="str">
        <f t="shared" si="27"/>
        <v/>
      </c>
      <c r="AN43" t="str">
        <f t="shared" si="28"/>
        <v>4pm-9pm</v>
      </c>
      <c r="AO43" t="str">
        <f t="shared" si="29"/>
        <v>4pm-9pm</v>
      </c>
      <c r="AP43" t="str">
        <f t="shared" si="30"/>
        <v/>
      </c>
      <c r="AQ43" t="str">
        <f t="shared" si="31"/>
        <v/>
      </c>
      <c r="AR43" s="2" t="s">
        <v>308</v>
      </c>
      <c r="AS43" t="s">
        <v>268</v>
      </c>
      <c r="AU43" t="s">
        <v>26</v>
      </c>
      <c r="AV43" s="3" t="s">
        <v>278</v>
      </c>
      <c r="AW43" s="3" t="s">
        <v>278</v>
      </c>
      <c r="AX43"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3" t="str">
        <f t="shared" si="49"/>
        <v>&lt;img src=@img/outdoor.png@&gt;</v>
      </c>
      <c r="AZ43" t="str">
        <f t="shared" si="50"/>
        <v/>
      </c>
      <c r="BA43" t="str">
        <f t="shared" si="51"/>
        <v>&lt;img src=@img/medium.png@&gt;</v>
      </c>
      <c r="BB43" t="str">
        <f t="shared" si="52"/>
        <v>&lt;img src=@img/drinkicon.png@&gt;</v>
      </c>
      <c r="BC43" t="str">
        <f t="shared" si="53"/>
        <v>&lt;img src=@img/foodicon.png@&gt;</v>
      </c>
      <c r="BD43" t="str">
        <f t="shared" si="54"/>
        <v>&lt;img src=@img/outdoor.png@&gt;&lt;img src=@img/medium.png@&gt;&lt;img src=@img/drinkicon.png@&gt;&lt;img src=@img/foodicon.png@&gt;</v>
      </c>
      <c r="BE43" t="str">
        <f t="shared" si="55"/>
        <v>outdoor drink food medium med old</v>
      </c>
      <c r="BF43" t="str">
        <f t="shared" si="56"/>
        <v>Old Town</v>
      </c>
      <c r="BG43">
        <v>40.589993999999997</v>
      </c>
      <c r="BH43">
        <v>-105.076655</v>
      </c>
      <c r="BI43" t="str">
        <f t="shared" si="57"/>
        <v>[40.589994,-105.076655],</v>
      </c>
      <c r="BK43" t="str">
        <f t="shared" si="58"/>
        <v/>
      </c>
    </row>
    <row r="44" spans="2:64" ht="21" customHeight="1">
      <c r="B44" t="s">
        <v>72</v>
      </c>
      <c r="C44" t="s">
        <v>391</v>
      </c>
      <c r="D44" t="s">
        <v>73</v>
      </c>
      <c r="E44" t="s">
        <v>396</v>
      </c>
      <c r="G44" s="1" t="s">
        <v>74</v>
      </c>
      <c r="H44">
        <v>2200</v>
      </c>
      <c r="I44">
        <v>2400</v>
      </c>
      <c r="J44">
        <v>1500</v>
      </c>
      <c r="K44">
        <v>1800</v>
      </c>
      <c r="L44">
        <v>1500</v>
      </c>
      <c r="M44">
        <v>1800</v>
      </c>
      <c r="N44">
        <v>1500</v>
      </c>
      <c r="O44">
        <v>1800</v>
      </c>
      <c r="P44">
        <v>1500</v>
      </c>
      <c r="Q44">
        <v>1800</v>
      </c>
      <c r="R44">
        <v>2200</v>
      </c>
      <c r="S44">
        <v>2400</v>
      </c>
      <c r="T44">
        <v>2200</v>
      </c>
      <c r="U44">
        <v>2400</v>
      </c>
      <c r="V44" t="s">
        <v>444</v>
      </c>
      <c r="W44">
        <f t="shared" si="34"/>
        <v>22</v>
      </c>
      <c r="X44">
        <f t="shared" si="35"/>
        <v>24</v>
      </c>
      <c r="Y44">
        <f t="shared" si="36"/>
        <v>15</v>
      </c>
      <c r="Z44">
        <f t="shared" si="37"/>
        <v>18</v>
      </c>
      <c r="AA44">
        <f t="shared" si="38"/>
        <v>15</v>
      </c>
      <c r="AB44">
        <f t="shared" si="39"/>
        <v>18</v>
      </c>
      <c r="AC44">
        <f t="shared" si="40"/>
        <v>15</v>
      </c>
      <c r="AD44">
        <f t="shared" si="41"/>
        <v>18</v>
      </c>
      <c r="AE44">
        <f t="shared" si="42"/>
        <v>15</v>
      </c>
      <c r="AF44">
        <f t="shared" si="43"/>
        <v>18</v>
      </c>
      <c r="AG44">
        <f t="shared" si="44"/>
        <v>22</v>
      </c>
      <c r="AH44">
        <f t="shared" si="45"/>
        <v>24</v>
      </c>
      <c r="AI44">
        <f t="shared" si="46"/>
        <v>22</v>
      </c>
      <c r="AJ44">
        <f t="shared" si="47"/>
        <v>24</v>
      </c>
      <c r="AK44" t="str">
        <f t="shared" si="25"/>
        <v>10pm-12am</v>
      </c>
      <c r="AL44" t="str">
        <f t="shared" si="26"/>
        <v>3pm-6pm</v>
      </c>
      <c r="AM44" t="str">
        <f t="shared" si="27"/>
        <v>3pm-6pm</v>
      </c>
      <c r="AN44" t="str">
        <f t="shared" si="28"/>
        <v>3pm-6pm</v>
      </c>
      <c r="AO44" t="str">
        <f t="shared" si="29"/>
        <v>3pm-6pm</v>
      </c>
      <c r="AP44" t="str">
        <f t="shared" si="30"/>
        <v>10pm-12am</v>
      </c>
      <c r="AQ44" t="str">
        <f t="shared" si="31"/>
        <v>10pm-12am</v>
      </c>
      <c r="AR44" s="2" t="s">
        <v>287</v>
      </c>
      <c r="AS44" t="s">
        <v>268</v>
      </c>
      <c r="AU44" t="s">
        <v>26</v>
      </c>
      <c r="AV44" s="3" t="s">
        <v>278</v>
      </c>
      <c r="AW44" s="3" t="s">
        <v>279</v>
      </c>
      <c r="AX44"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4" t="str">
        <f t="shared" si="49"/>
        <v>&lt;img src=@img/outdoor.png@&gt;</v>
      </c>
      <c r="AZ44" t="str">
        <f t="shared" si="50"/>
        <v/>
      </c>
      <c r="BA44" t="str">
        <f t="shared" si="51"/>
        <v>&lt;img src=@img/medium.png@&gt;</v>
      </c>
      <c r="BB44" t="str">
        <f t="shared" si="52"/>
        <v>&lt;img src=@img/drinkicon.png@&gt;</v>
      </c>
      <c r="BC44" t="str">
        <f t="shared" si="53"/>
        <v/>
      </c>
      <c r="BD44" t="str">
        <f t="shared" si="54"/>
        <v>&lt;img src=@img/outdoor.png@&gt;&lt;img src=@img/medium.png@&gt;&lt;img src=@img/drinkicon.png@&gt;</v>
      </c>
      <c r="BE44" t="str">
        <f t="shared" si="55"/>
        <v>outdoor drink medium med old</v>
      </c>
      <c r="BF44" t="str">
        <f t="shared" si="56"/>
        <v>Old Town</v>
      </c>
      <c r="BG44">
        <v>40.586179000000001</v>
      </c>
      <c r="BH44">
        <v>-105.076767</v>
      </c>
      <c r="BI44" t="str">
        <f t="shared" si="57"/>
        <v>[40.586179,-105.076767],</v>
      </c>
      <c r="BK44" t="str">
        <f t="shared" si="58"/>
        <v/>
      </c>
    </row>
    <row r="45" spans="2:64" ht="21" customHeight="1">
      <c r="B45" t="s">
        <v>700</v>
      </c>
      <c r="C45" t="s">
        <v>391</v>
      </c>
      <c r="E45" t="s">
        <v>396</v>
      </c>
      <c r="G45" s="1" t="s">
        <v>701</v>
      </c>
      <c r="W45" t="str">
        <f t="shared" ref="W45" si="59">IF(H45&gt;0,H45/100,"")</f>
        <v/>
      </c>
      <c r="X45" t="str">
        <f t="shared" ref="X45" si="60">IF(I45&gt;0,I45/100,"")</f>
        <v/>
      </c>
      <c r="Y45" t="str">
        <f t="shared" ref="Y45" si="61">IF(J45&gt;0,J45/100,"")</f>
        <v/>
      </c>
      <c r="Z45" t="str">
        <f t="shared" ref="Z45" si="62">IF(K45&gt;0,K45/100,"")</f>
        <v/>
      </c>
      <c r="AA45" t="str">
        <f t="shared" ref="AA45" si="63">IF(L45&gt;0,L45/100,"")</f>
        <v/>
      </c>
      <c r="AB45" t="str">
        <f t="shared" ref="AB45" si="64">IF(M45&gt;0,M45/100,"")</f>
        <v/>
      </c>
      <c r="AC45" t="str">
        <f t="shared" ref="AC45" si="65">IF(N45&gt;0,N45/100,"")</f>
        <v/>
      </c>
      <c r="AD45" t="str">
        <f t="shared" ref="AD45" si="66">IF(O45&gt;0,O45/100,"")</f>
        <v/>
      </c>
      <c r="AE45" t="str">
        <f t="shared" ref="AE45" si="67">IF(P45&gt;0,P45/100,"")</f>
        <v/>
      </c>
      <c r="AF45" t="str">
        <f t="shared" ref="AF45" si="68">IF(Q45&gt;0,Q45/100,"")</f>
        <v/>
      </c>
      <c r="AG45" t="str">
        <f t="shared" ref="AG45" si="69">IF(R45&gt;0,R45/100,"")</f>
        <v/>
      </c>
      <c r="AH45" t="str">
        <f t="shared" ref="AH45" si="70">IF(S45&gt;0,S45/100,"")</f>
        <v/>
      </c>
      <c r="AI45" t="str">
        <f t="shared" ref="AI45" si="71">IF(T45&gt;0,T45/100,"")</f>
        <v/>
      </c>
      <c r="AJ45" t="str">
        <f t="shared" ref="AJ45" si="72">IF(U45&gt;0,U45/100,"")</f>
        <v/>
      </c>
      <c r="AK45" t="str">
        <f t="shared" ref="AK45" si="73">IF(H45&gt;0,CONCATENATE(IF(W45&lt;=12,W45,W45-12),IF(OR(W45&lt;12,W45=24),"am","pm"),"-",IF(X45&lt;=12,X45,X45-12),IF(OR(X45&lt;12,X45=24),"am","pm")),"")</f>
        <v/>
      </c>
      <c r="AL45" t="str">
        <f t="shared" ref="AL45" si="74">IF(J45&gt;0,CONCATENATE(IF(Y45&lt;=12,Y45,Y45-12),IF(OR(Y45&lt;12,Y45=24),"am","pm"),"-",IF(Z45&lt;=12,Z45,Z45-12),IF(OR(Z45&lt;12,Z45=24),"am","pm")),"")</f>
        <v/>
      </c>
      <c r="AM45" t="str">
        <f t="shared" ref="AM45" si="75">IF(L45&gt;0,CONCATENATE(IF(AA45&lt;=12,AA45,AA45-12),IF(OR(AA45&lt;12,AA45=24),"am","pm"),"-",IF(AB45&lt;=12,AB45,AB45-12),IF(OR(AB45&lt;12,AB45=24),"am","pm")),"")</f>
        <v/>
      </c>
      <c r="AN45" t="str">
        <f t="shared" ref="AN45" si="76">IF(N45&gt;0,CONCATENATE(IF(AC45&lt;=12,AC45,AC45-12),IF(OR(AC45&lt;12,AC45=24),"am","pm"),"-",IF(AD45&lt;=12,AD45,AD45-12),IF(OR(AD45&lt;12,AD45=24),"am","pm")),"")</f>
        <v/>
      </c>
      <c r="AO45" t="str">
        <f t="shared" ref="AO45" si="77">IF(P45&gt;0,CONCATENATE(IF(AE45&lt;=12,AE45,AE45-12),IF(OR(AE45&lt;12,AE45=24),"am","pm"),"-",IF(AF45&lt;=12,AF45,AF45-12),IF(OR(AF45&lt;12,AF45=24),"am","pm")),"")</f>
        <v/>
      </c>
      <c r="AP45" t="str">
        <f t="shared" ref="AP45" si="78">IF(R45&gt;0,CONCATENATE(IF(AG45&lt;=12,AG45,AG45-12),IF(OR(AG45&lt;12,AG45=24),"am","pm"),"-",IF(AH45&lt;=12,AH45,AH45-12),IF(OR(AH45&lt;12,AH45=24),"am","pm")),"")</f>
        <v/>
      </c>
      <c r="AQ45" t="str">
        <f t="shared" ref="AQ45" si="79">IF(T45&gt;0,CONCATENATE(IF(AI45&lt;=12,AI45,AI45-12),IF(OR(AI45&lt;12,AI45=24),"am","pm"),"-",IF(AJ45&lt;=12,AJ45,AJ45-12),IF(OR(AJ45&lt;12,AJ45=24),"am","pm")),"")</f>
        <v/>
      </c>
      <c r="AR45" s="2"/>
      <c r="AS45" t="s">
        <v>268</v>
      </c>
      <c r="AT45" t="s">
        <v>702</v>
      </c>
      <c r="AU45" t="s">
        <v>271</v>
      </c>
      <c r="AV45" s="3" t="s">
        <v>279</v>
      </c>
      <c r="AW45" s="3" t="s">
        <v>279</v>
      </c>
      <c r="AX45" s="4" t="str">
        <f t="shared" ref="AX45" si="80">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5" t="str">
        <f t="shared" ref="AY45" si="81">IF(AS45&gt;0,"&lt;img src=@img/outdoor.png@&gt;","")</f>
        <v>&lt;img src=@img/outdoor.png@&gt;</v>
      </c>
      <c r="AZ45" t="str">
        <f t="shared" ref="AZ45" si="82">IF(AT45&gt;0,"&lt;img src=@img/pets.png@&gt;","")</f>
        <v>&lt;img src=@img/pets.png@&gt;</v>
      </c>
      <c r="BA45" t="str">
        <f t="shared" ref="BA45" si="83">IF(AU45="hard","&lt;img src=@img/hard.png@&gt;",IF(AU45="medium","&lt;img src=@img/medium.png@&gt;",IF(AU45="easy","&lt;img src=@img/easy.png@&gt;","")))</f>
        <v>&lt;img src=@img/hard.png@&gt;</v>
      </c>
      <c r="BB45" t="str">
        <f t="shared" ref="BB45" si="84">IF(AV45="true","&lt;img src=@img/drinkicon.png@&gt;","")</f>
        <v/>
      </c>
      <c r="BC45" t="str">
        <f t="shared" ref="BC45" si="85">IF(AW45="true","&lt;img src=@img/foodicon.png@&gt;","")</f>
        <v/>
      </c>
      <c r="BD45" t="str">
        <f t="shared" ref="BD45" si="86">CONCATENATE(AY45,AZ45,BA45,BB45,BC45,BK45)</f>
        <v>&lt;img src=@img/outdoor.png@&gt;&lt;img src=@img/pets.png@&gt;&lt;img src=@img/hard.png@&gt;</v>
      </c>
      <c r="BE45" t="str">
        <f t="shared" ref="BE45" si="87">CONCATENATE(IF(AS45&gt;0,"outdoor ",""),IF(AT45&gt;0,"pet ",""),IF(AV45="true","drink ",""),IF(AW45="true","food ",""),AU45," ",E45," ",C45,IF(BJ45=TRUE," kid",""))</f>
        <v>outdoor pet hard med old</v>
      </c>
      <c r="BF45" t="str">
        <f t="shared" ref="BF45" si="88">IF(C45="old","Old Town",IF(C45="campus","Near Campus",IF(C45="sfoco","South Foco",IF(C45="nfoco","North Foco",IF(C45="midtown","Midtown",IF(C45="cwest","Campus West",IF(C45="efoco","East FoCo",IF(C45="windsor","Windsor",""))))))))</f>
        <v>Old Town</v>
      </c>
      <c r="BG45" s="14">
        <v>40.589824999999998</v>
      </c>
      <c r="BH45">
        <v>-105.076497</v>
      </c>
      <c r="BI45" t="str">
        <f t="shared" si="57"/>
        <v>[40.589825,-105.076497],</v>
      </c>
    </row>
    <row r="46" spans="2:64" ht="21" customHeight="1">
      <c r="B46" t="s">
        <v>409</v>
      </c>
      <c r="C46" t="s">
        <v>393</v>
      </c>
      <c r="E46" t="s">
        <v>396</v>
      </c>
      <c r="G46" t="s">
        <v>421</v>
      </c>
      <c r="J46">
        <v>1500</v>
      </c>
      <c r="K46">
        <v>1800</v>
      </c>
      <c r="L46">
        <v>1500</v>
      </c>
      <c r="M46">
        <v>1800</v>
      </c>
      <c r="N46">
        <v>1500</v>
      </c>
      <c r="O46">
        <v>1800</v>
      </c>
      <c r="P46">
        <v>1500</v>
      </c>
      <c r="Q46">
        <v>1800</v>
      </c>
      <c r="R46">
        <v>1500</v>
      </c>
      <c r="S46">
        <v>1800</v>
      </c>
      <c r="V46" t="s">
        <v>442</v>
      </c>
      <c r="W46" t="str">
        <f t="shared" si="34"/>
        <v/>
      </c>
      <c r="X46" t="str">
        <f t="shared" si="35"/>
        <v/>
      </c>
      <c r="Y46">
        <f t="shared" si="36"/>
        <v>15</v>
      </c>
      <c r="Z46">
        <f t="shared" si="37"/>
        <v>18</v>
      </c>
      <c r="AA46">
        <f t="shared" si="38"/>
        <v>15</v>
      </c>
      <c r="AB46">
        <f t="shared" si="39"/>
        <v>18</v>
      </c>
      <c r="AC46">
        <f t="shared" si="40"/>
        <v>15</v>
      </c>
      <c r="AD46">
        <f t="shared" si="41"/>
        <v>18</v>
      </c>
      <c r="AE46">
        <f t="shared" si="42"/>
        <v>15</v>
      </c>
      <c r="AF46">
        <f t="shared" si="43"/>
        <v>18</v>
      </c>
      <c r="AG46">
        <f t="shared" si="44"/>
        <v>15</v>
      </c>
      <c r="AH46">
        <f t="shared" si="45"/>
        <v>18</v>
      </c>
      <c r="AI46" t="str">
        <f t="shared" si="46"/>
        <v/>
      </c>
      <c r="AJ46" t="str">
        <f t="shared" si="47"/>
        <v/>
      </c>
      <c r="AK46" t="str">
        <f t="shared" si="25"/>
        <v/>
      </c>
      <c r="AL46" t="str">
        <f t="shared" si="26"/>
        <v>3pm-6pm</v>
      </c>
      <c r="AM46" t="str">
        <f t="shared" si="27"/>
        <v>3pm-6pm</v>
      </c>
      <c r="AN46" t="str">
        <f t="shared" si="28"/>
        <v>3pm-6pm</v>
      </c>
      <c r="AO46" t="str">
        <f t="shared" si="29"/>
        <v>3pm-6pm</v>
      </c>
      <c r="AP46" t="str">
        <f t="shared" si="30"/>
        <v>3pm-6pm</v>
      </c>
      <c r="AQ46" t="str">
        <f t="shared" si="31"/>
        <v/>
      </c>
      <c r="AR46" s="2" t="s">
        <v>422</v>
      </c>
      <c r="AU46" t="s">
        <v>26</v>
      </c>
      <c r="AV46" s="3" t="s">
        <v>278</v>
      </c>
      <c r="AW46" s="3" t="s">
        <v>278</v>
      </c>
      <c r="AX46"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6" t="str">
        <f t="shared" si="49"/>
        <v/>
      </c>
      <c r="AZ46" t="str">
        <f t="shared" si="50"/>
        <v/>
      </c>
      <c r="BA46" t="str">
        <f t="shared" si="51"/>
        <v>&lt;img src=@img/medium.png@&gt;</v>
      </c>
      <c r="BB46" t="str">
        <f t="shared" si="52"/>
        <v>&lt;img src=@img/drinkicon.png@&gt;</v>
      </c>
      <c r="BC46" t="str">
        <f t="shared" si="53"/>
        <v>&lt;img src=@img/foodicon.png@&gt;</v>
      </c>
      <c r="BD46" t="str">
        <f t="shared" si="54"/>
        <v>&lt;img src=@img/medium.png@&gt;&lt;img src=@img/drinkicon.png@&gt;&lt;img src=@img/foodicon.png@&gt;&lt;img src=@img/kidicon.png@&gt;</v>
      </c>
      <c r="BE46" t="str">
        <f t="shared" si="55"/>
        <v>drink food medium med sfoco kid</v>
      </c>
      <c r="BF46" t="str">
        <f t="shared" si="56"/>
        <v>South Foco</v>
      </c>
      <c r="BG46">
        <v>40.522758000000003</v>
      </c>
      <c r="BH46">
        <v>-105.011408</v>
      </c>
      <c r="BI46" t="str">
        <f t="shared" si="57"/>
        <v>[40.522758,-105.011408],</v>
      </c>
      <c r="BJ46" t="b">
        <v>1</v>
      </c>
      <c r="BK46" t="str">
        <f t="shared" si="58"/>
        <v>&lt;img src=@img/kidicon.png@&gt;</v>
      </c>
      <c r="BL46" t="s">
        <v>423</v>
      </c>
    </row>
    <row r="47" spans="2:64" ht="21" customHeight="1">
      <c r="B47" t="s">
        <v>410</v>
      </c>
      <c r="C47" t="s">
        <v>281</v>
      </c>
      <c r="E47" t="s">
        <v>51</v>
      </c>
      <c r="G47" t="s">
        <v>424</v>
      </c>
      <c r="W47" t="str">
        <f t="shared" si="34"/>
        <v/>
      </c>
      <c r="X47" t="str">
        <f t="shared" si="35"/>
        <v/>
      </c>
      <c r="Y47" t="str">
        <f t="shared" si="36"/>
        <v/>
      </c>
      <c r="Z47" t="str">
        <f t="shared" si="37"/>
        <v/>
      </c>
      <c r="AA47" t="str">
        <f t="shared" si="38"/>
        <v/>
      </c>
      <c r="AB47" t="str">
        <f t="shared" si="39"/>
        <v/>
      </c>
      <c r="AC47" t="str">
        <f t="shared" si="40"/>
        <v/>
      </c>
      <c r="AD47" t="str">
        <f t="shared" si="41"/>
        <v/>
      </c>
      <c r="AE47" t="str">
        <f t="shared" si="42"/>
        <v/>
      </c>
      <c r="AF47" t="str">
        <f t="shared" si="43"/>
        <v/>
      </c>
      <c r="AG47" t="str">
        <f t="shared" si="44"/>
        <v/>
      </c>
      <c r="AH47" t="str">
        <f t="shared" si="45"/>
        <v/>
      </c>
      <c r="AI47" t="str">
        <f t="shared" si="46"/>
        <v/>
      </c>
      <c r="AJ47" t="str">
        <f t="shared" si="47"/>
        <v/>
      </c>
      <c r="AK47" t="str">
        <f t="shared" si="25"/>
        <v/>
      </c>
      <c r="AL47" t="str">
        <f t="shared" si="26"/>
        <v/>
      </c>
      <c r="AM47" t="str">
        <f t="shared" si="27"/>
        <v/>
      </c>
      <c r="AN47" t="str">
        <f t="shared" si="28"/>
        <v/>
      </c>
      <c r="AO47" t="str">
        <f t="shared" si="29"/>
        <v/>
      </c>
      <c r="AP47" t="str">
        <f t="shared" si="30"/>
        <v/>
      </c>
      <c r="AQ47" t="str">
        <f t="shared" si="31"/>
        <v/>
      </c>
      <c r="AU47" t="s">
        <v>272</v>
      </c>
      <c r="AV47" s="3" t="s">
        <v>279</v>
      </c>
      <c r="AW47" s="3" t="s">
        <v>279</v>
      </c>
      <c r="AX47"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7" t="str">
        <f t="shared" si="49"/>
        <v/>
      </c>
      <c r="AZ47" t="str">
        <f t="shared" si="50"/>
        <v/>
      </c>
      <c r="BA47" t="str">
        <f t="shared" si="51"/>
        <v>&lt;img src=@img/easy.png@&gt;</v>
      </c>
      <c r="BB47" t="str">
        <f t="shared" si="52"/>
        <v/>
      </c>
      <c r="BC47" t="str">
        <f t="shared" si="53"/>
        <v/>
      </c>
      <c r="BD47" t="str">
        <f t="shared" si="54"/>
        <v>&lt;img src=@img/easy.png@&gt;&lt;img src=@img/kidicon.png@&gt;</v>
      </c>
      <c r="BE47" t="str">
        <f t="shared" si="55"/>
        <v>easy low midtown kid</v>
      </c>
      <c r="BF47" t="str">
        <f t="shared" si="56"/>
        <v>Midtown</v>
      </c>
      <c r="BG47">
        <v>40.549796000000001</v>
      </c>
      <c r="BH47">
        <v>-105.07767200000001</v>
      </c>
      <c r="BI47" t="str">
        <f t="shared" si="57"/>
        <v>[40.549796,-105.077672],</v>
      </c>
      <c r="BJ47" t="b">
        <v>1</v>
      </c>
      <c r="BK47" t="str">
        <f t="shared" si="58"/>
        <v>&lt;img src=@img/kidicon.png@&gt;</v>
      </c>
      <c r="BL47" t="s">
        <v>425</v>
      </c>
    </row>
    <row r="48" spans="2:64" ht="21" customHeight="1">
      <c r="B48" t="s">
        <v>779</v>
      </c>
      <c r="C48" t="s">
        <v>393</v>
      </c>
      <c r="D48" t="s">
        <v>167</v>
      </c>
      <c r="E48" t="s">
        <v>396</v>
      </c>
      <c r="G48" t="s">
        <v>168</v>
      </c>
      <c r="L48">
        <v>1600</v>
      </c>
      <c r="M48">
        <v>1800</v>
      </c>
      <c r="N48">
        <v>1600</v>
      </c>
      <c r="O48">
        <v>1800</v>
      </c>
      <c r="P48">
        <v>1600</v>
      </c>
      <c r="Q48">
        <v>1800</v>
      </c>
      <c r="R48">
        <v>1600</v>
      </c>
      <c r="S48">
        <v>1800</v>
      </c>
      <c r="V48" t="s">
        <v>728</v>
      </c>
      <c r="W48" t="str">
        <f t="shared" si="34"/>
        <v/>
      </c>
      <c r="X48" t="str">
        <f t="shared" si="35"/>
        <v/>
      </c>
      <c r="Y48" t="str">
        <f t="shared" si="36"/>
        <v/>
      </c>
      <c r="Z48" t="str">
        <f t="shared" si="37"/>
        <v/>
      </c>
      <c r="AA48">
        <f t="shared" si="38"/>
        <v>16</v>
      </c>
      <c r="AB48">
        <f t="shared" si="39"/>
        <v>18</v>
      </c>
      <c r="AC48">
        <f t="shared" si="40"/>
        <v>16</v>
      </c>
      <c r="AD48">
        <f t="shared" si="41"/>
        <v>18</v>
      </c>
      <c r="AE48">
        <f t="shared" si="42"/>
        <v>16</v>
      </c>
      <c r="AF48">
        <f t="shared" si="43"/>
        <v>18</v>
      </c>
      <c r="AG48">
        <f t="shared" si="44"/>
        <v>16</v>
      </c>
      <c r="AH48">
        <f t="shared" si="45"/>
        <v>18</v>
      </c>
      <c r="AI48" t="str">
        <f t="shared" si="46"/>
        <v/>
      </c>
      <c r="AJ48" t="str">
        <f t="shared" si="47"/>
        <v/>
      </c>
      <c r="AK48" t="str">
        <f t="shared" si="25"/>
        <v/>
      </c>
      <c r="AL48" t="str">
        <f t="shared" si="26"/>
        <v/>
      </c>
      <c r="AM48" t="str">
        <f t="shared" si="27"/>
        <v>4pm-6pm</v>
      </c>
      <c r="AN48" t="str">
        <f t="shared" si="28"/>
        <v>4pm-6pm</v>
      </c>
      <c r="AO48" t="str">
        <f t="shared" si="29"/>
        <v>4pm-6pm</v>
      </c>
      <c r="AP48" t="str">
        <f t="shared" si="30"/>
        <v>4pm-6pm</v>
      </c>
      <c r="AQ48" t="str">
        <f t="shared" si="31"/>
        <v/>
      </c>
      <c r="AR48" s="5" t="s">
        <v>231</v>
      </c>
      <c r="AS48" t="s">
        <v>268</v>
      </c>
      <c r="AU48" t="s">
        <v>272</v>
      </c>
      <c r="AV48" s="3" t="s">
        <v>279</v>
      </c>
      <c r="AW48" s="3" t="s">
        <v>279</v>
      </c>
      <c r="AX48"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8" t="str">
        <f t="shared" si="49"/>
        <v>&lt;img src=@img/outdoor.png@&gt;</v>
      </c>
      <c r="AZ48" t="str">
        <f t="shared" si="50"/>
        <v/>
      </c>
      <c r="BA48" t="str">
        <f t="shared" si="51"/>
        <v>&lt;img src=@img/easy.png@&gt;</v>
      </c>
      <c r="BB48" t="str">
        <f t="shared" si="52"/>
        <v/>
      </c>
      <c r="BC48" t="str">
        <f t="shared" si="53"/>
        <v/>
      </c>
      <c r="BD48" t="str">
        <f t="shared" si="54"/>
        <v>&lt;img src=@img/outdoor.png@&gt;&lt;img src=@img/easy.png@&gt;</v>
      </c>
      <c r="BE48" t="str">
        <f t="shared" si="55"/>
        <v>outdoor easy med sfoco</v>
      </c>
      <c r="BF48" t="str">
        <f t="shared" si="56"/>
        <v>South Foco</v>
      </c>
      <c r="BG48">
        <v>40.523086999999997</v>
      </c>
      <c r="BH48">
        <v>-105.060349</v>
      </c>
      <c r="BI48" t="str">
        <f t="shared" si="57"/>
        <v>[40.523087,-105.060349],</v>
      </c>
      <c r="BK48" t="str">
        <f t="shared" si="58"/>
        <v/>
      </c>
    </row>
    <row r="49" spans="2:64" ht="21" customHeight="1">
      <c r="B49" t="s">
        <v>587</v>
      </c>
      <c r="C49" t="s">
        <v>391</v>
      </c>
      <c r="E49" t="s">
        <v>51</v>
      </c>
      <c r="G49" t="s">
        <v>606</v>
      </c>
      <c r="W49" t="str">
        <f t="shared" si="34"/>
        <v/>
      </c>
      <c r="X49" t="str">
        <f t="shared" si="35"/>
        <v/>
      </c>
      <c r="Y49" t="str">
        <f t="shared" si="36"/>
        <v/>
      </c>
      <c r="Z49" t="str">
        <f t="shared" si="37"/>
        <v/>
      </c>
      <c r="AA49" t="str">
        <f t="shared" si="38"/>
        <v/>
      </c>
      <c r="AB49" t="str">
        <f t="shared" si="39"/>
        <v/>
      </c>
      <c r="AC49" t="str">
        <f t="shared" si="40"/>
        <v/>
      </c>
      <c r="AD49" t="str">
        <f t="shared" si="41"/>
        <v/>
      </c>
      <c r="AE49" t="str">
        <f t="shared" si="42"/>
        <v/>
      </c>
      <c r="AF49" t="str">
        <f t="shared" si="43"/>
        <v/>
      </c>
      <c r="AG49" t="str">
        <f t="shared" si="44"/>
        <v/>
      </c>
      <c r="AH49" t="str">
        <f t="shared" si="45"/>
        <v/>
      </c>
      <c r="AI49" t="str">
        <f t="shared" si="46"/>
        <v/>
      </c>
      <c r="AJ49" t="str">
        <f t="shared" si="47"/>
        <v/>
      </c>
      <c r="AK49" t="str">
        <f t="shared" si="25"/>
        <v/>
      </c>
      <c r="AL49" t="str">
        <f t="shared" si="26"/>
        <v/>
      </c>
      <c r="AM49" t="str">
        <f t="shared" si="27"/>
        <v/>
      </c>
      <c r="AN49" t="str">
        <f t="shared" si="28"/>
        <v/>
      </c>
      <c r="AO49" t="str">
        <f t="shared" si="29"/>
        <v/>
      </c>
      <c r="AP49" t="str">
        <f t="shared" si="30"/>
        <v/>
      </c>
      <c r="AQ49" t="str">
        <f t="shared" si="31"/>
        <v/>
      </c>
      <c r="AR49" t="s">
        <v>621</v>
      </c>
      <c r="AU49" t="s">
        <v>271</v>
      </c>
      <c r="AV49" s="3" t="s">
        <v>279</v>
      </c>
      <c r="AW49" s="3" t="s">
        <v>279</v>
      </c>
      <c r="AX49"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49" t="str">
        <f t="shared" si="49"/>
        <v/>
      </c>
      <c r="AZ49" t="str">
        <f t="shared" si="50"/>
        <v/>
      </c>
      <c r="BA49" t="str">
        <f t="shared" si="51"/>
        <v>&lt;img src=@img/hard.png@&gt;</v>
      </c>
      <c r="BB49" t="str">
        <f t="shared" si="52"/>
        <v/>
      </c>
      <c r="BC49" t="str">
        <f t="shared" si="53"/>
        <v/>
      </c>
      <c r="BD49" t="str">
        <f t="shared" si="54"/>
        <v>&lt;img src=@img/hard.png@&gt;</v>
      </c>
      <c r="BE49" t="str">
        <f t="shared" si="55"/>
        <v>hard low old</v>
      </c>
      <c r="BF49" t="str">
        <f t="shared" si="56"/>
        <v>Old Town</v>
      </c>
      <c r="BG49">
        <v>40.588749999999997</v>
      </c>
      <c r="BH49">
        <v>-105.07418</v>
      </c>
      <c r="BI49" t="str">
        <f t="shared" si="57"/>
        <v>[40.58875,-105.07418],</v>
      </c>
    </row>
    <row r="50" spans="2:64" ht="21" customHeight="1">
      <c r="B50" t="s">
        <v>81</v>
      </c>
      <c r="C50" t="s">
        <v>281</v>
      </c>
      <c r="D50" t="s">
        <v>82</v>
      </c>
      <c r="E50" t="s">
        <v>396</v>
      </c>
      <c r="G50" s="1" t="s">
        <v>83</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s="2" t="s">
        <v>284</v>
      </c>
      <c r="AU50" t="s">
        <v>272</v>
      </c>
      <c r="AV50" s="3" t="s">
        <v>279</v>
      </c>
      <c r="AW50" s="3" t="s">
        <v>279</v>
      </c>
      <c r="AX50"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0" t="str">
        <f t="shared" si="49"/>
        <v/>
      </c>
      <c r="AZ50" t="str">
        <f t="shared" si="50"/>
        <v/>
      </c>
      <c r="BA50" t="str">
        <f t="shared" si="51"/>
        <v>&lt;img src=@img/easy.png@&gt;</v>
      </c>
      <c r="BB50" t="str">
        <f t="shared" si="52"/>
        <v/>
      </c>
      <c r="BC50" t="str">
        <f t="shared" si="53"/>
        <v/>
      </c>
      <c r="BD50" t="str">
        <f t="shared" si="54"/>
        <v>&lt;img src=@img/easy.png@&gt;</v>
      </c>
      <c r="BE50" t="str">
        <f t="shared" si="55"/>
        <v>easy med midtown</v>
      </c>
      <c r="BF50" t="str">
        <f t="shared" si="56"/>
        <v>Midtown</v>
      </c>
      <c r="BG50">
        <v>40.566077</v>
      </c>
      <c r="BH50">
        <v>-105.056792</v>
      </c>
      <c r="BI50" t="str">
        <f t="shared" si="57"/>
        <v>[40.566077,-105.056792],</v>
      </c>
      <c r="BK50" t="str">
        <f>IF(BJ50&gt;0,"&lt;img src=@img/kidicon.png@&gt;","")</f>
        <v/>
      </c>
    </row>
    <row r="51" spans="2:64" ht="21" customHeight="1">
      <c r="B51" t="s">
        <v>63</v>
      </c>
      <c r="C51" t="s">
        <v>393</v>
      </c>
      <c r="D51" t="s">
        <v>64</v>
      </c>
      <c r="E51" t="s">
        <v>396</v>
      </c>
      <c r="G51" s="1" t="s">
        <v>65</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sfoco</v>
      </c>
      <c r="BF51" t="str">
        <f t="shared" si="56"/>
        <v>South Foco</v>
      </c>
      <c r="BG51">
        <v>40.523729000000003</v>
      </c>
      <c r="BH51">
        <v>-105.033248</v>
      </c>
      <c r="BI51" t="str">
        <f t="shared" si="57"/>
        <v>[40.523729,-105.033248],</v>
      </c>
      <c r="BK51" t="str">
        <f>IF(BJ51&gt;0,"&lt;img src=@img/kidicon.png@&gt;","")</f>
        <v/>
      </c>
    </row>
    <row r="52" spans="2:64" ht="21" customHeight="1">
      <c r="B52" t="s">
        <v>579</v>
      </c>
      <c r="C52" t="s">
        <v>392</v>
      </c>
      <c r="E52" t="s">
        <v>396</v>
      </c>
      <c r="G52" t="s">
        <v>596</v>
      </c>
      <c r="L52">
        <v>1600</v>
      </c>
      <c r="M52">
        <v>1800</v>
      </c>
      <c r="N52">
        <v>1600</v>
      </c>
      <c r="O52">
        <v>1800</v>
      </c>
      <c r="P52">
        <v>1600</v>
      </c>
      <c r="Q52">
        <v>1800</v>
      </c>
      <c r="R52">
        <v>1600</v>
      </c>
      <c r="S52">
        <v>1800</v>
      </c>
      <c r="T52">
        <v>1600</v>
      </c>
      <c r="U52">
        <v>1800</v>
      </c>
      <c r="V52" t="s">
        <v>709</v>
      </c>
      <c r="W52" t="str">
        <f t="shared" si="34"/>
        <v/>
      </c>
      <c r="X52" t="str">
        <f t="shared" si="35"/>
        <v/>
      </c>
      <c r="Y52" t="str">
        <f t="shared" si="36"/>
        <v/>
      </c>
      <c r="Z52" t="str">
        <f t="shared" si="37"/>
        <v/>
      </c>
      <c r="AA52">
        <f t="shared" si="38"/>
        <v>16</v>
      </c>
      <c r="AB52">
        <f t="shared" si="39"/>
        <v>18</v>
      </c>
      <c r="AC52">
        <f t="shared" si="40"/>
        <v>16</v>
      </c>
      <c r="AD52">
        <f t="shared" si="41"/>
        <v>18</v>
      </c>
      <c r="AE52">
        <f t="shared" si="42"/>
        <v>16</v>
      </c>
      <c r="AF52">
        <f t="shared" si="43"/>
        <v>18</v>
      </c>
      <c r="AG52">
        <f t="shared" si="44"/>
        <v>16</v>
      </c>
      <c r="AH52">
        <f t="shared" si="45"/>
        <v>18</v>
      </c>
      <c r="AI52">
        <f t="shared" si="46"/>
        <v>16</v>
      </c>
      <c r="AJ52">
        <f t="shared" si="47"/>
        <v>18</v>
      </c>
      <c r="AK52" t="str">
        <f t="shared" si="25"/>
        <v/>
      </c>
      <c r="AL52" t="str">
        <f t="shared" si="26"/>
        <v/>
      </c>
      <c r="AM52" t="str">
        <f t="shared" si="27"/>
        <v>4pm-6pm</v>
      </c>
      <c r="AN52" t="str">
        <f t="shared" si="28"/>
        <v>4pm-6pm</v>
      </c>
      <c r="AO52" t="str">
        <f t="shared" si="29"/>
        <v>4pm-6pm</v>
      </c>
      <c r="AP52" t="str">
        <f t="shared" si="30"/>
        <v>4pm-6pm</v>
      </c>
      <c r="AQ52" t="str">
        <f t="shared" si="31"/>
        <v>4pm-6pm</v>
      </c>
      <c r="AR52" t="s">
        <v>622</v>
      </c>
      <c r="AS52" t="s">
        <v>268</v>
      </c>
      <c r="AU52" t="s">
        <v>272</v>
      </c>
      <c r="AV52" s="3" t="s">
        <v>278</v>
      </c>
      <c r="AW52" s="3" t="s">
        <v>278</v>
      </c>
      <c r="AX52"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2" t="str">
        <f t="shared" si="49"/>
        <v>&lt;img src=@img/outdoor.png@&gt;</v>
      </c>
      <c r="AZ52" t="str">
        <f t="shared" si="50"/>
        <v/>
      </c>
      <c r="BA52" t="str">
        <f t="shared" si="51"/>
        <v>&lt;img src=@img/easy.png@&gt;</v>
      </c>
      <c r="BB52" t="str">
        <f t="shared" si="52"/>
        <v>&lt;img src=@img/drinkicon.png@&gt;</v>
      </c>
      <c r="BC52" t="str">
        <f t="shared" si="53"/>
        <v>&lt;img src=@img/foodicon.png@&gt;</v>
      </c>
      <c r="BD52" t="str">
        <f t="shared" si="54"/>
        <v>&lt;img src=@img/outdoor.png@&gt;&lt;img src=@img/easy.png@&gt;&lt;img src=@img/drinkicon.png@&gt;&lt;img src=@img/foodicon.png@&gt;</v>
      </c>
      <c r="BE52" t="str">
        <f t="shared" si="55"/>
        <v>outdoor drink food easy med nfoco</v>
      </c>
      <c r="BF52" t="str">
        <f t="shared" si="56"/>
        <v>North Foco</v>
      </c>
      <c r="BG52">
        <v>40.608919999999998</v>
      </c>
      <c r="BH52">
        <v>-105.07429999999999</v>
      </c>
      <c r="BI52" t="str">
        <f t="shared" si="57"/>
        <v>[40.60892,-105.0743],</v>
      </c>
    </row>
    <row r="53" spans="2:64" ht="21" customHeight="1">
      <c r="B53" t="s">
        <v>150</v>
      </c>
      <c r="C53" t="s">
        <v>281</v>
      </c>
      <c r="D53" t="s">
        <v>151</v>
      </c>
      <c r="E53" t="s">
        <v>396</v>
      </c>
      <c r="G53" t="s">
        <v>152</v>
      </c>
      <c r="N53">
        <v>1600</v>
      </c>
      <c r="O53">
        <v>1800</v>
      </c>
      <c r="P53">
        <v>1600</v>
      </c>
      <c r="Q53">
        <v>1800</v>
      </c>
      <c r="V53" t="s">
        <v>689</v>
      </c>
      <c r="W53" t="str">
        <f t="shared" si="34"/>
        <v/>
      </c>
      <c r="X53" t="str">
        <f t="shared" si="35"/>
        <v/>
      </c>
      <c r="Y53" t="str">
        <f t="shared" si="36"/>
        <v/>
      </c>
      <c r="Z53" t="str">
        <f t="shared" si="37"/>
        <v/>
      </c>
      <c r="AA53" t="str">
        <f t="shared" si="38"/>
        <v/>
      </c>
      <c r="AB53" t="str">
        <f t="shared" si="39"/>
        <v/>
      </c>
      <c r="AC53">
        <f t="shared" si="40"/>
        <v>16</v>
      </c>
      <c r="AD53">
        <f t="shared" si="41"/>
        <v>18</v>
      </c>
      <c r="AE53">
        <f t="shared" si="42"/>
        <v>16</v>
      </c>
      <c r="AF53">
        <f t="shared" si="43"/>
        <v>18</v>
      </c>
      <c r="AG53" t="str">
        <f t="shared" si="44"/>
        <v/>
      </c>
      <c r="AH53" t="str">
        <f t="shared" si="45"/>
        <v/>
      </c>
      <c r="AI53" t="str">
        <f t="shared" si="46"/>
        <v/>
      </c>
      <c r="AJ53" t="str">
        <f t="shared" si="47"/>
        <v/>
      </c>
      <c r="AK53" t="str">
        <f t="shared" si="25"/>
        <v/>
      </c>
      <c r="AL53" t="str">
        <f t="shared" si="26"/>
        <v/>
      </c>
      <c r="AM53" t="str">
        <f t="shared" si="27"/>
        <v/>
      </c>
      <c r="AN53" t="str">
        <f t="shared" si="28"/>
        <v>4pm-6pm</v>
      </c>
      <c r="AO53" t="str">
        <f t="shared" si="29"/>
        <v>4pm-6pm</v>
      </c>
      <c r="AP53" t="str">
        <f t="shared" si="30"/>
        <v/>
      </c>
      <c r="AQ53" t="str">
        <f t="shared" si="31"/>
        <v/>
      </c>
      <c r="AR53" s="2" t="s">
        <v>309</v>
      </c>
      <c r="AS53" t="s">
        <v>268</v>
      </c>
      <c r="AT53" t="s">
        <v>702</v>
      </c>
      <c r="AU53" t="s">
        <v>272</v>
      </c>
      <c r="AV53" s="3" t="s">
        <v>279</v>
      </c>
      <c r="AW53" s="3" t="s">
        <v>279</v>
      </c>
      <c r="AX53"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3" t="str">
        <f t="shared" si="49"/>
        <v>&lt;img src=@img/outdoor.png@&gt;</v>
      </c>
      <c r="AZ53" t="str">
        <f t="shared" si="50"/>
        <v>&lt;img src=@img/pets.png@&gt;</v>
      </c>
      <c r="BA53" t="str">
        <f t="shared" si="51"/>
        <v>&lt;img src=@img/easy.png@&gt;</v>
      </c>
      <c r="BB53" t="str">
        <f t="shared" si="52"/>
        <v/>
      </c>
      <c r="BC53" t="str">
        <f t="shared" si="53"/>
        <v/>
      </c>
      <c r="BD53" t="str">
        <f t="shared" si="54"/>
        <v>&lt;img src=@img/outdoor.png@&gt;&lt;img src=@img/pets.png@&gt;&lt;img src=@img/easy.png@&gt;</v>
      </c>
      <c r="BE53" t="str">
        <f t="shared" si="55"/>
        <v>outdoor pet easy med midtown</v>
      </c>
      <c r="BF53" t="str">
        <f t="shared" si="56"/>
        <v>Midtown</v>
      </c>
      <c r="BG53" s="14">
        <v>40.551755</v>
      </c>
      <c r="BH53">
        <v>-105.05984599999999</v>
      </c>
      <c r="BI53" t="str">
        <f t="shared" si="57"/>
        <v>[40.551755,-105.059846],</v>
      </c>
      <c r="BK53" t="str">
        <f>IF(BJ53&gt;0,"&lt;img src=@img/kidicon.png@&gt;","")</f>
        <v/>
      </c>
    </row>
    <row r="54" spans="2:64" ht="21" customHeight="1">
      <c r="B54" t="s">
        <v>780</v>
      </c>
      <c r="C54" t="s">
        <v>391</v>
      </c>
      <c r="D54" t="s">
        <v>201</v>
      </c>
      <c r="E54" t="s">
        <v>396</v>
      </c>
      <c r="G54" s="6" t="s">
        <v>265</v>
      </c>
      <c r="J54">
        <v>1630</v>
      </c>
      <c r="K54">
        <v>1900</v>
      </c>
      <c r="L54">
        <v>1630</v>
      </c>
      <c r="M54">
        <v>1900</v>
      </c>
      <c r="N54">
        <v>1630</v>
      </c>
      <c r="O54">
        <v>2400</v>
      </c>
      <c r="P54">
        <v>1630</v>
      </c>
      <c r="Q54">
        <v>1900</v>
      </c>
      <c r="R54">
        <v>1630</v>
      </c>
      <c r="S54">
        <v>1900</v>
      </c>
      <c r="V54" t="s">
        <v>742</v>
      </c>
      <c r="W54" t="str">
        <f t="shared" si="34"/>
        <v/>
      </c>
      <c r="X54" t="str">
        <f t="shared" si="35"/>
        <v/>
      </c>
      <c r="Y54">
        <f t="shared" si="36"/>
        <v>16.3</v>
      </c>
      <c r="Z54">
        <f t="shared" si="37"/>
        <v>19</v>
      </c>
      <c r="AA54">
        <f t="shared" si="38"/>
        <v>16.3</v>
      </c>
      <c r="AB54">
        <f t="shared" si="39"/>
        <v>19</v>
      </c>
      <c r="AC54">
        <f t="shared" si="40"/>
        <v>16.3</v>
      </c>
      <c r="AD54">
        <f t="shared" si="41"/>
        <v>24</v>
      </c>
      <c r="AE54">
        <f t="shared" si="42"/>
        <v>16.3</v>
      </c>
      <c r="AF54">
        <f t="shared" si="43"/>
        <v>19</v>
      </c>
      <c r="AG54">
        <f t="shared" si="44"/>
        <v>16.3</v>
      </c>
      <c r="AH54">
        <f t="shared" si="45"/>
        <v>19</v>
      </c>
      <c r="AI54" t="str">
        <f t="shared" si="46"/>
        <v/>
      </c>
      <c r="AJ54" t="str">
        <f t="shared" si="47"/>
        <v/>
      </c>
      <c r="AK54" t="str">
        <f t="shared" si="25"/>
        <v/>
      </c>
      <c r="AL54" t="str">
        <f t="shared" si="26"/>
        <v>4.3pm-7pm</v>
      </c>
      <c r="AM54" t="str">
        <f t="shared" si="27"/>
        <v>4.3pm-7pm</v>
      </c>
      <c r="AN54" t="str">
        <f t="shared" si="28"/>
        <v>4.3pm-12am</v>
      </c>
      <c r="AO54" t="str">
        <f t="shared" si="29"/>
        <v>4.3pm-7pm</v>
      </c>
      <c r="AP54" t="str">
        <f t="shared" si="30"/>
        <v>4.3pm-7pm</v>
      </c>
      <c r="AQ54" t="str">
        <f t="shared" si="31"/>
        <v/>
      </c>
      <c r="AR54" s="2" t="s">
        <v>330</v>
      </c>
      <c r="AU54" t="s">
        <v>271</v>
      </c>
      <c r="AV54" s="3" t="s">
        <v>278</v>
      </c>
      <c r="AW54" s="3" t="s">
        <v>278</v>
      </c>
      <c r="AX54"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4" t="str">
        <f t="shared" si="49"/>
        <v/>
      </c>
      <c r="AZ54" t="str">
        <f t="shared" si="50"/>
        <v/>
      </c>
      <c r="BA54" t="str">
        <f t="shared" si="51"/>
        <v>&lt;img src=@img/hard.png@&gt;</v>
      </c>
      <c r="BB54" t="str">
        <f t="shared" si="52"/>
        <v>&lt;img src=@img/drinkicon.png@&gt;</v>
      </c>
      <c r="BC54" t="str">
        <f t="shared" si="53"/>
        <v>&lt;img src=@img/foodicon.png@&gt;</v>
      </c>
      <c r="BD54" t="str">
        <f t="shared" si="54"/>
        <v>&lt;img src=@img/hard.png@&gt;&lt;img src=@img/drinkicon.png@&gt;&lt;img src=@img/foodicon.png@&gt;</v>
      </c>
      <c r="BE54" t="str">
        <f t="shared" si="55"/>
        <v>drink food hard med old</v>
      </c>
      <c r="BF54" t="str">
        <f t="shared" si="56"/>
        <v>Old Town</v>
      </c>
      <c r="BG54">
        <v>40.588436000000002</v>
      </c>
      <c r="BH54">
        <v>-105.074501</v>
      </c>
      <c r="BI54" t="str">
        <f t="shared" si="57"/>
        <v>[40.588436,-105.074501],</v>
      </c>
      <c r="BK54" t="str">
        <f>IF(BJ54&gt;0,"&lt;img src=@img/kidicon.png@&gt;","")</f>
        <v/>
      </c>
    </row>
    <row r="55" spans="2:64" ht="21" customHeight="1">
      <c r="B55" t="s">
        <v>338</v>
      </c>
      <c r="C55" t="s">
        <v>391</v>
      </c>
      <c r="D55" t="s">
        <v>340</v>
      </c>
      <c r="E55" t="s">
        <v>396</v>
      </c>
      <c r="G55" s="6" t="s">
        <v>339</v>
      </c>
      <c r="H55">
        <v>1500</v>
      </c>
      <c r="I55">
        <v>1800</v>
      </c>
      <c r="J55">
        <v>1500</v>
      </c>
      <c r="K55">
        <v>1800</v>
      </c>
      <c r="L55">
        <v>1500</v>
      </c>
      <c r="M55">
        <v>1800</v>
      </c>
      <c r="N55">
        <v>1500</v>
      </c>
      <c r="O55">
        <v>1800</v>
      </c>
      <c r="P55">
        <v>1500</v>
      </c>
      <c r="Q55">
        <v>1800</v>
      </c>
      <c r="R55">
        <v>1500</v>
      </c>
      <c r="S55">
        <v>1800</v>
      </c>
      <c r="T55">
        <v>1500</v>
      </c>
      <c r="U55">
        <v>1800</v>
      </c>
      <c r="V55" t="s">
        <v>743</v>
      </c>
      <c r="W55">
        <f t="shared" si="34"/>
        <v>15</v>
      </c>
      <c r="X55">
        <f t="shared" si="35"/>
        <v>18</v>
      </c>
      <c r="Y55">
        <f t="shared" si="36"/>
        <v>15</v>
      </c>
      <c r="Z55">
        <f t="shared" si="37"/>
        <v>18</v>
      </c>
      <c r="AA55">
        <f t="shared" si="38"/>
        <v>15</v>
      </c>
      <c r="AB55">
        <f t="shared" si="39"/>
        <v>18</v>
      </c>
      <c r="AC55">
        <f t="shared" si="40"/>
        <v>15</v>
      </c>
      <c r="AD55">
        <f t="shared" si="41"/>
        <v>18</v>
      </c>
      <c r="AE55">
        <f t="shared" si="42"/>
        <v>15</v>
      </c>
      <c r="AF55">
        <f t="shared" si="43"/>
        <v>18</v>
      </c>
      <c r="AG55">
        <f t="shared" si="44"/>
        <v>15</v>
      </c>
      <c r="AH55">
        <f t="shared" si="45"/>
        <v>18</v>
      </c>
      <c r="AI55">
        <f t="shared" si="46"/>
        <v>15</v>
      </c>
      <c r="AJ55">
        <f t="shared" si="47"/>
        <v>18</v>
      </c>
      <c r="AK55" t="str">
        <f t="shared" si="25"/>
        <v>3pm-6pm</v>
      </c>
      <c r="AL55" t="str">
        <f t="shared" si="26"/>
        <v>3pm-6pm</v>
      </c>
      <c r="AM55" t="str">
        <f t="shared" si="27"/>
        <v>3pm-6pm</v>
      </c>
      <c r="AN55" t="str">
        <f t="shared" si="28"/>
        <v>3pm-6pm</v>
      </c>
      <c r="AO55" t="str">
        <f t="shared" si="29"/>
        <v>3pm-6pm</v>
      </c>
      <c r="AP55" t="str">
        <f t="shared" si="30"/>
        <v>3pm-6pm</v>
      </c>
      <c r="AQ55" t="str">
        <f t="shared" si="31"/>
        <v>3pm-6pm</v>
      </c>
      <c r="AR55" s="2" t="s">
        <v>341</v>
      </c>
      <c r="AU55" t="s">
        <v>26</v>
      </c>
      <c r="AV55" s="3" t="s">
        <v>278</v>
      </c>
      <c r="AW55" s="3" t="s">
        <v>278</v>
      </c>
      <c r="AX55"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5" t="str">
        <f t="shared" si="49"/>
        <v/>
      </c>
      <c r="AZ55" t="str">
        <f t="shared" si="50"/>
        <v/>
      </c>
      <c r="BA55" t="str">
        <f t="shared" si="51"/>
        <v>&lt;img src=@img/medium.png@&gt;</v>
      </c>
      <c r="BB55" t="str">
        <f t="shared" si="52"/>
        <v>&lt;img src=@img/drinkicon.png@&gt;</v>
      </c>
      <c r="BC55" t="str">
        <f t="shared" si="53"/>
        <v>&lt;img src=@img/foodicon.png@&gt;</v>
      </c>
      <c r="BD55" t="str">
        <f t="shared" si="54"/>
        <v>&lt;img src=@img/medium.png@&gt;&lt;img src=@img/drinkicon.png@&gt;&lt;img src=@img/foodicon.png@&gt;</v>
      </c>
      <c r="BE55" t="str">
        <f t="shared" si="55"/>
        <v>drink food medium med old</v>
      </c>
      <c r="BF55" t="str">
        <f t="shared" si="56"/>
        <v>Old Town</v>
      </c>
      <c r="BG55">
        <v>40.587229000000001</v>
      </c>
      <c r="BH55">
        <v>-105.07409699999999</v>
      </c>
      <c r="BI55" t="str">
        <f t="shared" si="57"/>
        <v>[40.587229,-105.074097],</v>
      </c>
      <c r="BK55" t="str">
        <f>IF(BJ55&gt;0,"&lt;img src=@img/kidicon.png@&gt;","")</f>
        <v/>
      </c>
    </row>
    <row r="56" spans="2:64" ht="21" customHeight="1">
      <c r="B56" t="s">
        <v>749</v>
      </c>
      <c r="C56" t="s">
        <v>393</v>
      </c>
      <c r="E56" t="s">
        <v>396</v>
      </c>
      <c r="G56" s="16" t="s">
        <v>752</v>
      </c>
      <c r="J56">
        <v>1500</v>
      </c>
      <c r="K56">
        <v>1800</v>
      </c>
      <c r="L56">
        <v>1500</v>
      </c>
      <c r="M56">
        <v>1800</v>
      </c>
      <c r="N56">
        <v>1500</v>
      </c>
      <c r="O56">
        <v>1800</v>
      </c>
      <c r="P56">
        <v>1500</v>
      </c>
      <c r="Q56">
        <v>1800</v>
      </c>
      <c r="V56" t="s">
        <v>750</v>
      </c>
      <c r="W56" t="str">
        <f t="shared" ref="W56" si="89">IF(H56&gt;0,H56/100,"")</f>
        <v/>
      </c>
      <c r="X56" t="str">
        <f t="shared" ref="X56" si="90">IF(I56&gt;0,I56/100,"")</f>
        <v/>
      </c>
      <c r="Y56">
        <f t="shared" ref="Y56" si="91">IF(J56&gt;0,J56/100,"")</f>
        <v>15</v>
      </c>
      <c r="Z56">
        <f t="shared" ref="Z56" si="92">IF(K56&gt;0,K56/100,"")</f>
        <v>18</v>
      </c>
      <c r="AA56">
        <f t="shared" ref="AA56" si="93">IF(L56&gt;0,L56/100,"")</f>
        <v>15</v>
      </c>
      <c r="AB56">
        <f t="shared" ref="AB56" si="94">IF(M56&gt;0,M56/100,"")</f>
        <v>18</v>
      </c>
      <c r="AC56">
        <f t="shared" ref="AC56" si="95">IF(N56&gt;0,N56/100,"")</f>
        <v>15</v>
      </c>
      <c r="AD56">
        <f t="shared" ref="AD56" si="96">IF(O56&gt;0,O56/100,"")</f>
        <v>18</v>
      </c>
      <c r="AE56">
        <f t="shared" ref="AE56" si="97">IF(P56&gt;0,P56/100,"")</f>
        <v>15</v>
      </c>
      <c r="AF56">
        <f t="shared" ref="AF56" si="98">IF(Q56&gt;0,Q56/100,"")</f>
        <v>18</v>
      </c>
      <c r="AG56" t="str">
        <f t="shared" ref="AG56" si="99">IF(R56&gt;0,R56/100,"")</f>
        <v/>
      </c>
      <c r="AH56" t="str">
        <f t="shared" ref="AH56" si="100">IF(S56&gt;0,S56/100,"")</f>
        <v/>
      </c>
      <c r="AI56" t="str">
        <f t="shared" ref="AI56" si="101">IF(T56&gt;0,T56/100,"")</f>
        <v/>
      </c>
      <c r="AJ56" t="str">
        <f t="shared" ref="AJ56" si="102">IF(U56&gt;0,U56/100,"")</f>
        <v/>
      </c>
      <c r="AK56" t="str">
        <f t="shared" ref="AK56" si="103">IF(H56&gt;0,CONCATENATE(IF(W56&lt;=12,W56,W56-12),IF(OR(W56&lt;12,W56=24),"am","pm"),"-",IF(X56&lt;=12,X56,X56-12),IF(OR(X56&lt;12,X56=24),"am","pm")),"")</f>
        <v/>
      </c>
      <c r="AL56" t="str">
        <f t="shared" ref="AL56" si="104">IF(J56&gt;0,CONCATENATE(IF(Y56&lt;=12,Y56,Y56-12),IF(OR(Y56&lt;12,Y56=24),"am","pm"),"-",IF(Z56&lt;=12,Z56,Z56-12),IF(OR(Z56&lt;12,Z56=24),"am","pm")),"")</f>
        <v>3pm-6pm</v>
      </c>
      <c r="AM56" t="str">
        <f t="shared" ref="AM56" si="105">IF(L56&gt;0,CONCATENATE(IF(AA56&lt;=12,AA56,AA56-12),IF(OR(AA56&lt;12,AA56=24),"am","pm"),"-",IF(AB56&lt;=12,AB56,AB56-12),IF(OR(AB56&lt;12,AB56=24),"am","pm")),"")</f>
        <v>3pm-6pm</v>
      </c>
      <c r="AN56" t="str">
        <f t="shared" ref="AN56" si="106">IF(N56&gt;0,CONCATENATE(IF(AC56&lt;=12,AC56,AC56-12),IF(OR(AC56&lt;12,AC56=24),"am","pm"),"-",IF(AD56&lt;=12,AD56,AD56-12),IF(OR(AD56&lt;12,AD56=24),"am","pm")),"")</f>
        <v>3pm-6pm</v>
      </c>
      <c r="AO56" t="str">
        <f t="shared" ref="AO56" si="107">IF(P56&gt;0,CONCATENATE(IF(AE56&lt;=12,AE56,AE56-12),IF(OR(AE56&lt;12,AE56=24),"am","pm"),"-",IF(AF56&lt;=12,AF56,AF56-12),IF(OR(AF56&lt;12,AF56=24),"am","pm")),"")</f>
        <v>3pm-6pm</v>
      </c>
      <c r="AP56" t="str">
        <f t="shared" ref="AP56" si="108">IF(R56&gt;0,CONCATENATE(IF(AG56&lt;=12,AG56,AG56-12),IF(OR(AG56&lt;12,AG56=24),"am","pm"),"-",IF(AH56&lt;=12,AH56,AH56-12),IF(OR(AH56&lt;12,AH56=24),"am","pm")),"")</f>
        <v/>
      </c>
      <c r="AQ56" t="str">
        <f t="shared" ref="AQ56" si="109">IF(T56&gt;0,CONCATENATE(IF(AI56&lt;=12,AI56,AI56-12),IF(OR(AI56&lt;12,AI56=24),"am","pm"),"-",IF(AJ56&lt;=12,AJ56,AJ56-12),IF(OR(AJ56&lt;12,AJ56=24),"am","pm")),"")</f>
        <v/>
      </c>
      <c r="AR56" s="2" t="s">
        <v>751</v>
      </c>
      <c r="AU56" t="s">
        <v>272</v>
      </c>
      <c r="AV56" s="3" t="s">
        <v>278</v>
      </c>
      <c r="AW56" s="3" t="s">
        <v>279</v>
      </c>
      <c r="AX56" s="4" t="str">
        <f t="shared" ref="AX56" si="110">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6" t="str">
        <f t="shared" ref="AY56" si="111">IF(AS56&gt;0,"&lt;img src=@img/outdoor.png@&gt;","")</f>
        <v/>
      </c>
      <c r="AZ56" t="str">
        <f t="shared" ref="AZ56" si="112">IF(AT56&gt;0,"&lt;img src=@img/pets.png@&gt;","")</f>
        <v/>
      </c>
      <c r="BA56" t="str">
        <f t="shared" ref="BA56" si="113">IF(AU56="hard","&lt;img src=@img/hard.png@&gt;",IF(AU56="medium","&lt;img src=@img/medium.png@&gt;",IF(AU56="easy","&lt;img src=@img/easy.png@&gt;","")))</f>
        <v>&lt;img src=@img/easy.png@&gt;</v>
      </c>
      <c r="BB56" t="str">
        <f t="shared" ref="BB56" si="114">IF(AV56="true","&lt;img src=@img/drinkicon.png@&gt;","")</f>
        <v>&lt;img src=@img/drinkicon.png@&gt;</v>
      </c>
      <c r="BC56" t="str">
        <f t="shared" ref="BC56" si="115">IF(AW56="true","&lt;img src=@img/foodicon.png@&gt;","")</f>
        <v/>
      </c>
      <c r="BD56" t="str">
        <f t="shared" ref="BD56" si="116">CONCATENATE(AY56,AZ56,BA56,BB56,BC56,BK56)</f>
        <v>&lt;img src=@img/easy.png@&gt;&lt;img src=@img/drinkicon.png@&gt;</v>
      </c>
      <c r="BE56" t="str">
        <f t="shared" ref="BE56" si="117">CONCATENATE(IF(AS56&gt;0,"outdoor ",""),IF(AT56&gt;0,"pet ",""),IF(AV56="true","drink ",""),IF(AW56="true","food ",""),AU56," ",E56," ",C56,IF(BJ56=TRUE," kid",""))</f>
        <v>drink easy med sfoco</v>
      </c>
      <c r="BF56" t="str">
        <f t="shared" ref="BF56" si="118">IF(C56="old","Old Town",IF(C56="campus","Near Campus",IF(C56="sfoco","South Foco",IF(C56="nfoco","North Foco",IF(C56="midtown","Midtown",IF(C56="cwest","Campus West",IF(C56="efoco","East FoCo",IF(C56="windsor","Windsor",""))))))))</f>
        <v>South Foco</v>
      </c>
      <c r="BG56">
        <v>40.522713299999999</v>
      </c>
      <c r="BH56">
        <v>-105.02120410000001</v>
      </c>
      <c r="BI56" t="str">
        <f t="shared" si="57"/>
        <v>[40.5227133,-105.0212041],</v>
      </c>
    </row>
    <row r="57" spans="2:64" ht="21" customHeight="1">
      <c r="B57" t="s">
        <v>781</v>
      </c>
      <c r="C57" t="s">
        <v>391</v>
      </c>
      <c r="E57" t="s">
        <v>51</v>
      </c>
      <c r="G57" t="s">
        <v>612</v>
      </c>
      <c r="W57" t="str">
        <f t="shared" si="34"/>
        <v/>
      </c>
      <c r="X57" t="str">
        <f t="shared" si="35"/>
        <v/>
      </c>
      <c r="Y57" t="str">
        <f t="shared" si="36"/>
        <v/>
      </c>
      <c r="Z57" t="str">
        <f t="shared" si="37"/>
        <v/>
      </c>
      <c r="AA57" t="str">
        <f t="shared" si="38"/>
        <v/>
      </c>
      <c r="AB57" t="str">
        <f t="shared" si="39"/>
        <v/>
      </c>
      <c r="AC57" t="str">
        <f t="shared" si="40"/>
        <v/>
      </c>
      <c r="AD57" t="str">
        <f t="shared" si="41"/>
        <v/>
      </c>
      <c r="AE57" t="str">
        <f t="shared" si="42"/>
        <v/>
      </c>
      <c r="AF57" t="str">
        <f t="shared" si="43"/>
        <v/>
      </c>
      <c r="AG57" t="str">
        <f t="shared" si="44"/>
        <v/>
      </c>
      <c r="AH57" t="str">
        <f t="shared" si="45"/>
        <v/>
      </c>
      <c r="AI57" t="str">
        <f t="shared" si="46"/>
        <v/>
      </c>
      <c r="AJ57" t="str">
        <f t="shared" si="47"/>
        <v/>
      </c>
      <c r="AK57" t="str">
        <f t="shared" si="25"/>
        <v/>
      </c>
      <c r="AL57" t="str">
        <f t="shared" si="26"/>
        <v/>
      </c>
      <c r="AM57" t="str">
        <f t="shared" si="27"/>
        <v/>
      </c>
      <c r="AN57" t="str">
        <f t="shared" si="28"/>
        <v/>
      </c>
      <c r="AO57" t="str">
        <f t="shared" si="29"/>
        <v/>
      </c>
      <c r="AP57" t="str">
        <f t="shared" si="30"/>
        <v/>
      </c>
      <c r="AQ57" t="str">
        <f t="shared" si="31"/>
        <v/>
      </c>
      <c r="AR57" t="s">
        <v>623</v>
      </c>
      <c r="AU57" t="s">
        <v>271</v>
      </c>
      <c r="AV57" s="3" t="s">
        <v>279</v>
      </c>
      <c r="AW57" s="3" t="s">
        <v>279</v>
      </c>
      <c r="AX57"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7" t="str">
        <f t="shared" si="49"/>
        <v/>
      </c>
      <c r="AZ57" t="str">
        <f t="shared" si="50"/>
        <v/>
      </c>
      <c r="BA57" t="str">
        <f t="shared" si="51"/>
        <v>&lt;img src=@img/hard.png@&gt;</v>
      </c>
      <c r="BB57" t="str">
        <f t="shared" si="52"/>
        <v/>
      </c>
      <c r="BC57" t="str">
        <f t="shared" si="53"/>
        <v/>
      </c>
      <c r="BD57" t="str">
        <f t="shared" si="54"/>
        <v>&lt;img src=@img/hard.png@&gt;</v>
      </c>
      <c r="BE57" t="str">
        <f t="shared" si="55"/>
        <v>hard low old</v>
      </c>
      <c r="BF57" t="str">
        <f t="shared" si="56"/>
        <v>Old Town</v>
      </c>
      <c r="BG57">
        <v>40.586019999999998</v>
      </c>
      <c r="BH57">
        <v>-105.07859000000001</v>
      </c>
      <c r="BI57" t="str">
        <f t="shared" si="57"/>
        <v>[40.58602,-105.07859],</v>
      </c>
    </row>
    <row r="58" spans="2:64" ht="21" customHeight="1">
      <c r="B58" t="s">
        <v>782</v>
      </c>
      <c r="C58" t="s">
        <v>393</v>
      </c>
      <c r="E58" t="s">
        <v>51</v>
      </c>
      <c r="G58" t="s">
        <v>426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U58" t="s">
        <v>272</v>
      </c>
      <c r="AV58" s="3" t="s">
        <v>279</v>
      </c>
      <c r="AW58" s="3" t="s">
        <v>279</v>
      </c>
      <c r="AX58"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8" t="str">
        <f t="shared" si="49"/>
        <v/>
      </c>
      <c r="AZ58" t="str">
        <f t="shared" si="50"/>
        <v/>
      </c>
      <c r="BA58" t="str">
        <f t="shared" si="51"/>
        <v>&lt;img src=@img/easy.png@&gt;</v>
      </c>
      <c r="BB58" t="str">
        <f t="shared" si="52"/>
        <v/>
      </c>
      <c r="BC58" t="str">
        <f t="shared" si="53"/>
        <v/>
      </c>
      <c r="BD58" t="str">
        <f t="shared" si="54"/>
        <v>&lt;img src=@img/easy.png@&gt;&lt;img src=@img/kidicon.png@&gt;</v>
      </c>
      <c r="BE58" t="str">
        <f t="shared" si="55"/>
        <v>easy low sfoco kid</v>
      </c>
      <c r="BF58" t="str">
        <f t="shared" si="56"/>
        <v>South Foco</v>
      </c>
      <c r="BG58">
        <v>40.523744000000001</v>
      </c>
      <c r="BH58">
        <v>-105.023917</v>
      </c>
      <c r="BI58" t="str">
        <f t="shared" si="57"/>
        <v>[40.523744,-105.023917],</v>
      </c>
      <c r="BJ58" t="b">
        <v>1</v>
      </c>
      <c r="BK58" t="str">
        <f>IF(BJ58&gt;0,"&lt;img src=@img/kidicon.png@&gt;","")</f>
        <v>&lt;img src=@img/kidicon.png@&gt;</v>
      </c>
      <c r="BL58" t="s">
        <v>423</v>
      </c>
    </row>
    <row r="59" spans="2:64" ht="21" customHeight="1">
      <c r="B59" t="s">
        <v>232</v>
      </c>
      <c r="C59" t="s">
        <v>391</v>
      </c>
      <c r="D59" t="s">
        <v>169</v>
      </c>
      <c r="E59" t="s">
        <v>396</v>
      </c>
      <c r="G59" t="s">
        <v>170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s="2" t="s">
        <v>317</v>
      </c>
      <c r="AU59" t="s">
        <v>272</v>
      </c>
      <c r="AV59" s="3" t="s">
        <v>279</v>
      </c>
      <c r="AW59" s="3" t="s">
        <v>279</v>
      </c>
      <c r="AX59"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v>
      </c>
      <c r="BE59" t="str">
        <f t="shared" si="55"/>
        <v>easy med old</v>
      </c>
      <c r="BF59" t="str">
        <f t="shared" si="56"/>
        <v>Old Town</v>
      </c>
      <c r="BG59">
        <v>40.585124999999998</v>
      </c>
      <c r="BH59">
        <v>-105.04610700000001</v>
      </c>
      <c r="BI59" t="str">
        <f t="shared" si="57"/>
        <v>[40.585125,-105.046107],</v>
      </c>
      <c r="BK59" t="str">
        <f>IF(BJ59&gt;0,"&lt;img src=@img/kidicon.png@&gt;","")</f>
        <v/>
      </c>
    </row>
    <row r="60" spans="2:64" ht="21" customHeight="1">
      <c r="B60" t="s">
        <v>92</v>
      </c>
      <c r="C60" t="s">
        <v>391</v>
      </c>
      <c r="D60" t="s">
        <v>88</v>
      </c>
      <c r="E60" t="s">
        <v>32</v>
      </c>
      <c r="G60" s="1" t="s">
        <v>93</v>
      </c>
      <c r="H60">
        <v>1600</v>
      </c>
      <c r="I60">
        <v>1800</v>
      </c>
      <c r="J60">
        <v>1500</v>
      </c>
      <c r="K60">
        <v>1800</v>
      </c>
      <c r="L60">
        <v>1500</v>
      </c>
      <c r="M60">
        <v>1800</v>
      </c>
      <c r="N60">
        <v>1500</v>
      </c>
      <c r="O60">
        <v>1800</v>
      </c>
      <c r="P60">
        <v>1500</v>
      </c>
      <c r="Q60">
        <v>1800</v>
      </c>
      <c r="R60">
        <v>1500</v>
      </c>
      <c r="S60">
        <v>1800</v>
      </c>
      <c r="T60">
        <v>1500</v>
      </c>
      <c r="U60">
        <v>1800</v>
      </c>
      <c r="V60" t="s">
        <v>739</v>
      </c>
      <c r="W60">
        <f t="shared" si="34"/>
        <v>16</v>
      </c>
      <c r="X60">
        <f t="shared" si="35"/>
        <v>18</v>
      </c>
      <c r="Y60">
        <f t="shared" si="36"/>
        <v>15</v>
      </c>
      <c r="Z60">
        <f t="shared" si="37"/>
        <v>18</v>
      </c>
      <c r="AA60">
        <f t="shared" si="38"/>
        <v>15</v>
      </c>
      <c r="AB60">
        <f t="shared" si="39"/>
        <v>18</v>
      </c>
      <c r="AC60">
        <f t="shared" si="40"/>
        <v>15</v>
      </c>
      <c r="AD60">
        <f t="shared" si="41"/>
        <v>18</v>
      </c>
      <c r="AE60">
        <f t="shared" si="42"/>
        <v>15</v>
      </c>
      <c r="AF60">
        <f t="shared" si="43"/>
        <v>18</v>
      </c>
      <c r="AG60">
        <f t="shared" si="44"/>
        <v>15</v>
      </c>
      <c r="AH60">
        <f t="shared" si="45"/>
        <v>18</v>
      </c>
      <c r="AI60">
        <f t="shared" si="46"/>
        <v>15</v>
      </c>
      <c r="AJ60">
        <f t="shared" si="47"/>
        <v>18</v>
      </c>
      <c r="AK60" t="str">
        <f t="shared" si="25"/>
        <v>4pm-6pm</v>
      </c>
      <c r="AL60" t="str">
        <f t="shared" si="26"/>
        <v>3pm-6pm</v>
      </c>
      <c r="AM60" t="str">
        <f t="shared" si="27"/>
        <v>3pm-6pm</v>
      </c>
      <c r="AN60" t="str">
        <f t="shared" si="28"/>
        <v>3pm-6pm</v>
      </c>
      <c r="AO60" t="str">
        <f t="shared" si="29"/>
        <v>3pm-6pm</v>
      </c>
      <c r="AP60" t="str">
        <f t="shared" si="30"/>
        <v>3pm-6pm</v>
      </c>
      <c r="AQ60" t="str">
        <f t="shared" si="31"/>
        <v>3pm-6pm</v>
      </c>
      <c r="AR60" s="2" t="s">
        <v>291</v>
      </c>
      <c r="AU60" t="s">
        <v>26</v>
      </c>
      <c r="AV60" s="3" t="s">
        <v>278</v>
      </c>
      <c r="AW60" s="3" t="s">
        <v>278</v>
      </c>
      <c r="AX60"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0" t="str">
        <f t="shared" si="49"/>
        <v/>
      </c>
      <c r="AZ60" t="str">
        <f t="shared" si="50"/>
        <v/>
      </c>
      <c r="BA60" t="str">
        <f t="shared" si="51"/>
        <v>&lt;img src=@img/medium.png@&gt;</v>
      </c>
      <c r="BB60" t="str">
        <f t="shared" si="52"/>
        <v>&lt;img src=@img/drinkicon.png@&gt;</v>
      </c>
      <c r="BC60" t="str">
        <f t="shared" si="53"/>
        <v>&lt;img src=@img/foodicon.png@&gt;</v>
      </c>
      <c r="BD60" t="str">
        <f t="shared" si="54"/>
        <v>&lt;img src=@img/medium.png@&gt;&lt;img src=@img/drinkicon.png@&gt;&lt;img src=@img/foodicon.png@&gt;</v>
      </c>
      <c r="BE60" t="str">
        <f t="shared" si="55"/>
        <v>drink food medium high old</v>
      </c>
      <c r="BF60" t="str">
        <f t="shared" si="56"/>
        <v>Old Town</v>
      </c>
      <c r="BG60">
        <v>40.585799000000002</v>
      </c>
      <c r="BH60">
        <v>-105.078547</v>
      </c>
      <c r="BI60" t="str">
        <f t="shared" si="57"/>
        <v>[40.585799,-105.078547],</v>
      </c>
      <c r="BK60" t="str">
        <f>IF(BJ60&gt;0,"&lt;img src=@img/kidicon.png@&gt;","")</f>
        <v/>
      </c>
    </row>
    <row r="61" spans="2:64" ht="21" customHeight="1">
      <c r="B61" t="s">
        <v>68</v>
      </c>
      <c r="C61" t="s">
        <v>394</v>
      </c>
      <c r="D61" t="s">
        <v>70</v>
      </c>
      <c r="E61" t="s">
        <v>69</v>
      </c>
      <c r="G61" s="1" t="s">
        <v>71</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286</v>
      </c>
      <c r="AU61" t="s">
        <v>272</v>
      </c>
      <c r="AV61" s="3" t="s">
        <v>279</v>
      </c>
      <c r="AW61" s="3" t="s">
        <v>279</v>
      </c>
      <c r="AX61"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Low cwest</v>
      </c>
      <c r="BF61" t="str">
        <f t="shared" si="56"/>
        <v>Campus West</v>
      </c>
      <c r="BG61">
        <v>40.574339999999999</v>
      </c>
      <c r="BH61">
        <v>-105.100224</v>
      </c>
      <c r="BI61" t="str">
        <f t="shared" si="57"/>
        <v>[40.57434,-105.100224],</v>
      </c>
      <c r="BK61" t="str">
        <f>IF(BJ61&gt;0,"&lt;img src=@img/kidicon.png@&gt;","")</f>
        <v/>
      </c>
    </row>
    <row r="62" spans="2:64" ht="21" customHeight="1">
      <c r="B62" t="s">
        <v>658</v>
      </c>
      <c r="C62" t="s">
        <v>391</v>
      </c>
      <c r="E62" t="s">
        <v>51</v>
      </c>
      <c r="G62" s="6" t="s">
        <v>666</v>
      </c>
      <c r="W62" t="str">
        <f t="shared" ref="W62:W87" si="119">IF(H62&gt;0,H62/100,"")</f>
        <v/>
      </c>
      <c r="X62" t="str">
        <f t="shared" ref="X62:X87" si="120">IF(I62&gt;0,I62/100,"")</f>
        <v/>
      </c>
      <c r="Y62" t="str">
        <f t="shared" ref="Y62:Y87" si="121">IF(J62&gt;0,J62/100,"")</f>
        <v/>
      </c>
      <c r="Z62" t="str">
        <f t="shared" ref="Z62:Z87" si="122">IF(K62&gt;0,K62/100,"")</f>
        <v/>
      </c>
      <c r="AA62" t="str">
        <f t="shared" ref="AA62:AA87" si="123">IF(L62&gt;0,L62/100,"")</f>
        <v/>
      </c>
      <c r="AB62" t="str">
        <f t="shared" ref="AB62:AB87" si="124">IF(M62&gt;0,M62/100,"")</f>
        <v/>
      </c>
      <c r="AC62" t="str">
        <f t="shared" ref="AC62:AC87" si="125">IF(N62&gt;0,N62/100,"")</f>
        <v/>
      </c>
      <c r="AD62" t="str">
        <f t="shared" ref="AD62:AD87" si="126">IF(O62&gt;0,O62/100,"")</f>
        <v/>
      </c>
      <c r="AG62" t="str">
        <f t="shared" ref="AG62:AG87" si="127">IF(R62&gt;0,R62/100,"")</f>
        <v/>
      </c>
      <c r="AH62" t="str">
        <f t="shared" ref="AH62:AH87" si="128">IF(S62&gt;0,S62/100,"")</f>
        <v/>
      </c>
      <c r="AI62" t="str">
        <f t="shared" ref="AI62:AI87" si="129">IF(T62&gt;0,T62/100,"")</f>
        <v/>
      </c>
      <c r="AJ62" t="str">
        <f t="shared" ref="AJ62:AJ87" si="130">IF(U62&gt;0,U62/100,"")</f>
        <v/>
      </c>
      <c r="AK62" t="str">
        <f t="shared" si="25"/>
        <v/>
      </c>
      <c r="AL62" t="str">
        <f t="shared" si="26"/>
        <v/>
      </c>
      <c r="AM62" t="str">
        <f t="shared" si="27"/>
        <v/>
      </c>
      <c r="AN62" t="str">
        <f t="shared" si="28"/>
        <v/>
      </c>
      <c r="AO62" t="str">
        <f t="shared" si="29"/>
        <v/>
      </c>
      <c r="AP62" t="str">
        <f t="shared" si="30"/>
        <v/>
      </c>
      <c r="AQ62" t="str">
        <f t="shared" si="31"/>
        <v/>
      </c>
      <c r="AR62" t="s">
        <v>667</v>
      </c>
      <c r="AS62" t="s">
        <v>268</v>
      </c>
      <c r="AU62" t="s">
        <v>26</v>
      </c>
      <c r="AV62" s="3" t="s">
        <v>279</v>
      </c>
      <c r="AW62" s="3" t="s">
        <v>279</v>
      </c>
      <c r="AX62"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2" t="str">
        <f t="shared" si="49"/>
        <v>&lt;img src=@img/outdoor.png@&gt;</v>
      </c>
      <c r="AZ62" t="str">
        <f t="shared" si="50"/>
        <v/>
      </c>
      <c r="BA62" t="str">
        <f t="shared" si="51"/>
        <v>&lt;img src=@img/medium.png@&gt;</v>
      </c>
      <c r="BB62" t="str">
        <f t="shared" si="52"/>
        <v/>
      </c>
      <c r="BC62" t="str">
        <f t="shared" si="53"/>
        <v/>
      </c>
      <c r="BD62" t="str">
        <f t="shared" si="54"/>
        <v>&lt;img src=@img/outdoor.png@&gt;&lt;img src=@img/medium.png@&gt;</v>
      </c>
      <c r="BE62" t="str">
        <f t="shared" si="55"/>
        <v>outdoor medium low old</v>
      </c>
      <c r="BF62" t="str">
        <f t="shared" si="56"/>
        <v>Old Town</v>
      </c>
      <c r="BG62">
        <v>40.589759999999998</v>
      </c>
      <c r="BH62">
        <v>-105.076497</v>
      </c>
      <c r="BI62" t="str">
        <f t="shared" si="57"/>
        <v>[40.58976,-105.076497],</v>
      </c>
    </row>
    <row r="63" spans="2:64" ht="21" customHeight="1">
      <c r="B63" t="s">
        <v>243</v>
      </c>
      <c r="C63" t="s">
        <v>391</v>
      </c>
      <c r="D63" t="s">
        <v>244</v>
      </c>
      <c r="E63" t="s">
        <v>396</v>
      </c>
      <c r="G63" t="s">
        <v>250</v>
      </c>
      <c r="H63">
        <v>1400</v>
      </c>
      <c r="I63">
        <v>2200</v>
      </c>
      <c r="J63">
        <v>1600</v>
      </c>
      <c r="K63">
        <v>1800</v>
      </c>
      <c r="L63">
        <v>1600</v>
      </c>
      <c r="M63">
        <v>1800</v>
      </c>
      <c r="N63">
        <v>1600</v>
      </c>
      <c r="O63">
        <v>1800</v>
      </c>
      <c r="P63">
        <v>1600</v>
      </c>
      <c r="Q63">
        <v>1800</v>
      </c>
      <c r="R63">
        <v>1600</v>
      </c>
      <c r="S63">
        <v>1800</v>
      </c>
      <c r="T63">
        <v>1600</v>
      </c>
      <c r="U63">
        <v>1800</v>
      </c>
      <c r="V63" t="s">
        <v>249</v>
      </c>
      <c r="W63">
        <f t="shared" si="119"/>
        <v>14</v>
      </c>
      <c r="X63">
        <f t="shared" si="120"/>
        <v>22</v>
      </c>
      <c r="Y63">
        <f t="shared" si="121"/>
        <v>16</v>
      </c>
      <c r="Z63">
        <f t="shared" si="122"/>
        <v>18</v>
      </c>
      <c r="AA63">
        <f t="shared" si="123"/>
        <v>16</v>
      </c>
      <c r="AB63">
        <f t="shared" si="124"/>
        <v>18</v>
      </c>
      <c r="AC63">
        <f t="shared" si="125"/>
        <v>16</v>
      </c>
      <c r="AD63">
        <f t="shared" si="126"/>
        <v>18</v>
      </c>
      <c r="AE63">
        <f>IF(P63&gt;0,P63/100,"")</f>
        <v>16</v>
      </c>
      <c r="AF63">
        <f>IF(Q63&gt;0,Q63/100,"")</f>
        <v>18</v>
      </c>
      <c r="AG63">
        <f t="shared" si="127"/>
        <v>16</v>
      </c>
      <c r="AH63">
        <f t="shared" si="128"/>
        <v>18</v>
      </c>
      <c r="AI63">
        <f t="shared" si="129"/>
        <v>16</v>
      </c>
      <c r="AJ63">
        <f t="shared" si="130"/>
        <v>18</v>
      </c>
      <c r="AK63" t="str">
        <f t="shared" si="25"/>
        <v>2pm-10pm</v>
      </c>
      <c r="AL63" t="str">
        <f t="shared" si="26"/>
        <v>4pm-6pm</v>
      </c>
      <c r="AM63" t="str">
        <f t="shared" si="27"/>
        <v>4pm-6pm</v>
      </c>
      <c r="AN63" t="str">
        <f t="shared" si="28"/>
        <v>4pm-6pm</v>
      </c>
      <c r="AO63" t="str">
        <f t="shared" si="29"/>
        <v>4pm-6pm</v>
      </c>
      <c r="AP63" t="str">
        <f t="shared" si="30"/>
        <v>4pm-6pm</v>
      </c>
      <c r="AQ63" t="str">
        <f t="shared" si="31"/>
        <v>4pm-6pm</v>
      </c>
      <c r="AR63" s="2" t="s">
        <v>331</v>
      </c>
      <c r="AS63" t="s">
        <v>268</v>
      </c>
      <c r="AU63" t="s">
        <v>271</v>
      </c>
      <c r="AV63" s="3" t="s">
        <v>278</v>
      </c>
      <c r="AW63" s="3" t="s">
        <v>279</v>
      </c>
      <c r="AX63"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3" t="str">
        <f t="shared" si="49"/>
        <v>&lt;img src=@img/outdoor.png@&gt;</v>
      </c>
      <c r="AZ63" t="str">
        <f t="shared" si="50"/>
        <v/>
      </c>
      <c r="BA63" t="str">
        <f t="shared" si="51"/>
        <v>&lt;img src=@img/hard.png@&gt;</v>
      </c>
      <c r="BB63" t="str">
        <f t="shared" si="52"/>
        <v>&lt;img src=@img/drinkicon.png@&gt;</v>
      </c>
      <c r="BC63" t="str">
        <f t="shared" si="53"/>
        <v/>
      </c>
      <c r="BD63" t="str">
        <f t="shared" si="54"/>
        <v>&lt;img src=@img/outdoor.png@&gt;&lt;img src=@img/hard.png@&gt;&lt;img src=@img/drinkicon.png@&gt;</v>
      </c>
      <c r="BE63" t="str">
        <f t="shared" si="55"/>
        <v>outdoor drink hard med old</v>
      </c>
      <c r="BF63" t="str">
        <f t="shared" si="56"/>
        <v>Old Town</v>
      </c>
      <c r="BG63">
        <v>40.588875000000002</v>
      </c>
      <c r="BH63">
        <v>-105.075542</v>
      </c>
      <c r="BI63" t="str">
        <f t="shared" si="57"/>
        <v>[40.588875,-105.075542],</v>
      </c>
      <c r="BK63" t="str">
        <f>IF(BJ63&gt;0,"&lt;img src=@img/kidicon.png@&gt;","")</f>
        <v/>
      </c>
    </row>
    <row r="64" spans="2:64" ht="21" customHeight="1">
      <c r="B64" t="s">
        <v>251</v>
      </c>
      <c r="C64" t="s">
        <v>281</v>
      </c>
      <c r="D64" t="s">
        <v>167</v>
      </c>
      <c r="E64" t="s">
        <v>396</v>
      </c>
      <c r="G64" t="s">
        <v>252</v>
      </c>
      <c r="J64">
        <v>1500</v>
      </c>
      <c r="K64">
        <v>1800</v>
      </c>
      <c r="L64">
        <v>1500</v>
      </c>
      <c r="M64">
        <v>1800</v>
      </c>
      <c r="N64">
        <v>1500</v>
      </c>
      <c r="O64">
        <v>1800</v>
      </c>
      <c r="P64">
        <v>1500</v>
      </c>
      <c r="Q64">
        <v>1800</v>
      </c>
      <c r="R64">
        <v>1500</v>
      </c>
      <c r="S64">
        <v>1800</v>
      </c>
      <c r="V64" t="s">
        <v>644</v>
      </c>
      <c r="W64" t="str">
        <f t="shared" si="119"/>
        <v/>
      </c>
      <c r="X64" t="str">
        <f t="shared" si="120"/>
        <v/>
      </c>
      <c r="Y64">
        <f t="shared" si="121"/>
        <v>15</v>
      </c>
      <c r="Z64">
        <f t="shared" si="122"/>
        <v>18</v>
      </c>
      <c r="AA64">
        <f t="shared" si="123"/>
        <v>15</v>
      </c>
      <c r="AB64">
        <f t="shared" si="124"/>
        <v>18</v>
      </c>
      <c r="AC64">
        <f t="shared" si="125"/>
        <v>15</v>
      </c>
      <c r="AD64">
        <f t="shared" si="126"/>
        <v>18</v>
      </c>
      <c r="AE64">
        <f>IF(P64&gt;0,P64/100,"")</f>
        <v>15</v>
      </c>
      <c r="AF64">
        <f>IF(Q64&gt;0,Q64/100,"")</f>
        <v>18</v>
      </c>
      <c r="AG64">
        <f t="shared" si="127"/>
        <v>15</v>
      </c>
      <c r="AH64">
        <f t="shared" si="128"/>
        <v>18</v>
      </c>
      <c r="AI64" t="str">
        <f t="shared" si="129"/>
        <v/>
      </c>
      <c r="AJ64" t="str">
        <f t="shared" si="130"/>
        <v/>
      </c>
      <c r="AK64" t="str">
        <f t="shared" si="25"/>
        <v/>
      </c>
      <c r="AL64" t="str">
        <f t="shared" si="26"/>
        <v>3pm-6pm</v>
      </c>
      <c r="AM64" t="str">
        <f t="shared" si="27"/>
        <v>3pm-6pm</v>
      </c>
      <c r="AN64" t="str">
        <f t="shared" si="28"/>
        <v>3pm-6pm</v>
      </c>
      <c r="AO64" t="str">
        <f t="shared" si="29"/>
        <v>3pm-6pm</v>
      </c>
      <c r="AP64" t="str">
        <f t="shared" si="30"/>
        <v>3pm-6pm</v>
      </c>
      <c r="AQ64" t="str">
        <f t="shared" si="31"/>
        <v/>
      </c>
      <c r="AR64" s="2" t="s">
        <v>332</v>
      </c>
      <c r="AS64" t="s">
        <v>268</v>
      </c>
      <c r="AU64" t="s">
        <v>272</v>
      </c>
      <c r="AV64" s="3" t="s">
        <v>278</v>
      </c>
      <c r="AW64" s="3" t="s">
        <v>278</v>
      </c>
      <c r="AX64" s="4" t="str">
        <f t="shared" ref="AX64:AX96" si="131">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4" t="str">
        <f t="shared" ref="AY64:AY96" si="132">IF(AS64&gt;0,"&lt;img src=@img/outdoor.png@&gt;","")</f>
        <v>&lt;img src=@img/outdoor.png@&gt;</v>
      </c>
      <c r="AZ64" t="str">
        <f t="shared" ref="AZ64:AZ96" si="133">IF(AT64&gt;0,"&lt;img src=@img/pets.png@&gt;","")</f>
        <v/>
      </c>
      <c r="BA64" t="str">
        <f t="shared" ref="BA64:BA96" si="134">IF(AU64="hard","&lt;img src=@img/hard.png@&gt;",IF(AU64="medium","&lt;img src=@img/medium.png@&gt;",IF(AU64="easy","&lt;img src=@img/easy.png@&gt;","")))</f>
        <v>&lt;img src=@img/easy.png@&gt;</v>
      </c>
      <c r="BB64" t="str">
        <f t="shared" ref="BB64:BB96" si="135">IF(AV64="true","&lt;img src=@img/drinkicon.png@&gt;","")</f>
        <v>&lt;img src=@img/drinkicon.png@&gt;</v>
      </c>
      <c r="BC64" t="str">
        <f t="shared" ref="BC64:BC96" si="136">IF(AW64="true","&lt;img src=@img/foodicon.png@&gt;","")</f>
        <v>&lt;img src=@img/foodicon.png@&gt;</v>
      </c>
      <c r="BD64" t="str">
        <f t="shared" ref="BD64:BD96" si="137">CONCATENATE(AY64,AZ64,BA64,BB64,BC64,BK64)</f>
        <v>&lt;img src=@img/outdoor.png@&gt;&lt;img src=@img/easy.png@&gt;&lt;img src=@img/drinkicon.png@&gt;&lt;img src=@img/foodicon.png@&gt;</v>
      </c>
      <c r="BE64" t="str">
        <f t="shared" ref="BE64:BE96" si="138">CONCATENATE(IF(AS64&gt;0,"outdoor ",""),IF(AT64&gt;0,"pet ",""),IF(AV64="true","drink ",""),IF(AW64="true","food ",""),AU64," ",E64," ",C64,IF(BJ64=TRUE," kid",""))</f>
        <v>outdoor drink food easy med midtown</v>
      </c>
      <c r="BF64" t="str">
        <f t="shared" ref="BF64:BF96" si="139">IF(C64="old","Old Town",IF(C64="campus","Near Campus",IF(C64="sfoco","South Foco",IF(C64="nfoco","North Foco",IF(C64="midtown","Midtown",IF(C64="cwest","Campus West",IF(C64="efoco","East FoCo",IF(C64="windsor","Windsor",""))))))))</f>
        <v>Midtown</v>
      </c>
      <c r="BG64">
        <v>40.551048999999999</v>
      </c>
      <c r="BH64">
        <v>-105.05831000000001</v>
      </c>
      <c r="BI64" t="str">
        <f t="shared" ref="BI64:BI96" si="140">CONCATENATE("[",BG64,",",BH64,"],")</f>
        <v>[40.551049,-105.05831],</v>
      </c>
      <c r="BK64" t="str">
        <f>IF(BJ64&gt;0,"&lt;img src=@img/kidicon.png@&gt;","")</f>
        <v/>
      </c>
    </row>
    <row r="65" spans="2:64" ht="21" customHeight="1">
      <c r="B65" t="s">
        <v>660</v>
      </c>
      <c r="C65" t="s">
        <v>281</v>
      </c>
      <c r="E65" t="s">
        <v>396</v>
      </c>
      <c r="G65" s="6" t="s">
        <v>670</v>
      </c>
      <c r="W65" t="str">
        <f t="shared" si="119"/>
        <v/>
      </c>
      <c r="X65" t="str">
        <f t="shared" si="120"/>
        <v/>
      </c>
      <c r="Y65" t="str">
        <f t="shared" si="121"/>
        <v/>
      </c>
      <c r="Z65" t="str">
        <f t="shared" si="122"/>
        <v/>
      </c>
      <c r="AA65" t="str">
        <f t="shared" si="123"/>
        <v/>
      </c>
      <c r="AB65" t="str">
        <f t="shared" si="124"/>
        <v/>
      </c>
      <c r="AC65" t="str">
        <f t="shared" si="125"/>
        <v/>
      </c>
      <c r="AD65" t="str">
        <f t="shared" si="126"/>
        <v/>
      </c>
      <c r="AG65" t="str">
        <f t="shared" si="127"/>
        <v/>
      </c>
      <c r="AH65" t="str">
        <f t="shared" si="128"/>
        <v/>
      </c>
      <c r="AI65" t="str">
        <f t="shared" si="129"/>
        <v/>
      </c>
      <c r="AJ65" t="str">
        <f t="shared" si="130"/>
        <v/>
      </c>
      <c r="AK65" t="str">
        <f t="shared" ref="AK65:AK130" si="141">IF(H65&gt;0,CONCATENATE(IF(W65&lt;=12,W65,W65-12),IF(OR(W65&lt;12,W65=24),"am","pm"),"-",IF(X65&lt;=12,X65,X65-12),IF(OR(X65&lt;12,X65=24),"am","pm")),"")</f>
        <v/>
      </c>
      <c r="AL65" t="str">
        <f t="shared" ref="AL65:AL130" si="142">IF(J65&gt;0,CONCATENATE(IF(Y65&lt;=12,Y65,Y65-12),IF(OR(Y65&lt;12,Y65=24),"am","pm"),"-",IF(Z65&lt;=12,Z65,Z65-12),IF(OR(Z65&lt;12,Z65=24),"am","pm")),"")</f>
        <v/>
      </c>
      <c r="AM65" t="str">
        <f t="shared" ref="AM65:AM130" si="143">IF(L65&gt;0,CONCATENATE(IF(AA65&lt;=12,AA65,AA65-12),IF(OR(AA65&lt;12,AA65=24),"am","pm"),"-",IF(AB65&lt;=12,AB65,AB65-12),IF(OR(AB65&lt;12,AB65=24),"am","pm")),"")</f>
        <v/>
      </c>
      <c r="AN65" t="str">
        <f t="shared" ref="AN65:AN130" si="144">IF(N65&gt;0,CONCATENATE(IF(AC65&lt;=12,AC65,AC65-12),IF(OR(AC65&lt;12,AC65=24),"am","pm"),"-",IF(AD65&lt;=12,AD65,AD65-12),IF(OR(AD65&lt;12,AD65=24),"am","pm")),"")</f>
        <v/>
      </c>
      <c r="AO65" t="str">
        <f t="shared" ref="AO65:AO130" si="145">IF(P65&gt;0,CONCATENATE(IF(AE65&lt;=12,AE65,AE65-12),IF(OR(AE65&lt;12,AE65=24),"am","pm"),"-",IF(AF65&lt;=12,AF65,AF65-12),IF(OR(AF65&lt;12,AF65=24),"am","pm")),"")</f>
        <v/>
      </c>
      <c r="AP65" t="str">
        <f t="shared" ref="AP65:AP130" si="146">IF(R65&gt;0,CONCATENATE(IF(AG65&lt;=12,AG65,AG65-12),IF(OR(AG65&lt;12,AG65=24),"am","pm"),"-",IF(AH65&lt;=12,AH65,AH65-12),IF(OR(AH65&lt;12,AH65=24),"am","pm")),"")</f>
        <v/>
      </c>
      <c r="AQ65" t="str">
        <f t="shared" ref="AQ65:AQ130" si="147">IF(T65&gt;0,CONCATENATE(IF(AI65&lt;=12,AI65,AI65-12),IF(OR(AI65&lt;12,AI65=24),"am","pm"),"-",IF(AJ65&lt;=12,AJ65,AJ65-12),IF(OR(AJ65&lt;12,AJ65=24),"am","pm")),"")</f>
        <v/>
      </c>
      <c r="AR65" t="s">
        <v>671</v>
      </c>
      <c r="AU65" t="s">
        <v>272</v>
      </c>
      <c r="AV65" s="3" t="s">
        <v>279</v>
      </c>
      <c r="AW65" s="3" t="s">
        <v>279</v>
      </c>
      <c r="AX65"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5" t="str">
        <f t="shared" si="132"/>
        <v/>
      </c>
      <c r="AZ65" t="str">
        <f t="shared" si="133"/>
        <v/>
      </c>
      <c r="BA65" t="str">
        <f t="shared" si="134"/>
        <v>&lt;img src=@img/easy.png@&gt;</v>
      </c>
      <c r="BB65" t="str">
        <f t="shared" si="135"/>
        <v/>
      </c>
      <c r="BC65" t="str">
        <f t="shared" si="136"/>
        <v/>
      </c>
      <c r="BD65" t="str">
        <f t="shared" si="137"/>
        <v>&lt;img src=@img/easy.png@&gt;</v>
      </c>
      <c r="BE65" t="str">
        <f t="shared" si="138"/>
        <v>easy med midtown</v>
      </c>
      <c r="BF65" t="str">
        <f t="shared" si="139"/>
        <v>Midtown</v>
      </c>
      <c r="BG65">
        <v>40.551048999999999</v>
      </c>
      <c r="BH65">
        <v>-105.05831000000001</v>
      </c>
      <c r="BI65" t="str">
        <f t="shared" si="140"/>
        <v>[40.551049,-105.05831],</v>
      </c>
    </row>
    <row r="66" spans="2:64" ht="21" customHeight="1">
      <c r="B66" t="s">
        <v>469</v>
      </c>
      <c r="C66" t="s">
        <v>391</v>
      </c>
      <c r="G66" t="s">
        <v>468</v>
      </c>
      <c r="W66" t="str">
        <f t="shared" si="119"/>
        <v/>
      </c>
      <c r="X66" t="str">
        <f t="shared" si="120"/>
        <v/>
      </c>
      <c r="Y66" t="str">
        <f t="shared" si="121"/>
        <v/>
      </c>
      <c r="Z66" t="str">
        <f t="shared" si="122"/>
        <v/>
      </c>
      <c r="AA66" t="str">
        <f t="shared" si="123"/>
        <v/>
      </c>
      <c r="AB66" t="str">
        <f t="shared" si="124"/>
        <v/>
      </c>
      <c r="AC66" t="str">
        <f t="shared" si="125"/>
        <v/>
      </c>
      <c r="AD66" t="str">
        <f t="shared" si="126"/>
        <v/>
      </c>
      <c r="AE66" t="str">
        <f t="shared" ref="AE66:AE87" si="148">IF(P66&gt;0,P66/100,"")</f>
        <v/>
      </c>
      <c r="AF66" t="str">
        <f t="shared" ref="AF66:AF87" si="149">IF(Q66&gt;0,Q66/100,"")</f>
        <v/>
      </c>
      <c r="AG66" t="str">
        <f t="shared" si="127"/>
        <v/>
      </c>
      <c r="AH66" t="str">
        <f t="shared" si="128"/>
        <v/>
      </c>
      <c r="AI66" t="str">
        <f t="shared" si="129"/>
        <v/>
      </c>
      <c r="AJ66" t="str">
        <f t="shared" si="130"/>
        <v/>
      </c>
      <c r="AK66" t="str">
        <f t="shared" si="141"/>
        <v/>
      </c>
      <c r="AL66" t="str">
        <f t="shared" si="142"/>
        <v/>
      </c>
      <c r="AM66" t="str">
        <f t="shared" si="143"/>
        <v/>
      </c>
      <c r="AN66" t="str">
        <f t="shared" si="144"/>
        <v/>
      </c>
      <c r="AO66" t="str">
        <f t="shared" si="145"/>
        <v/>
      </c>
      <c r="AP66" t="str">
        <f t="shared" si="146"/>
        <v/>
      </c>
      <c r="AQ66" t="str">
        <f t="shared" si="147"/>
        <v/>
      </c>
      <c r="AR66" s="2"/>
      <c r="AU66" t="s">
        <v>26</v>
      </c>
      <c r="AV66" s="3" t="s">
        <v>279</v>
      </c>
      <c r="AW66" s="3" t="s">
        <v>279</v>
      </c>
      <c r="AX66"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6" t="str">
        <f t="shared" si="132"/>
        <v/>
      </c>
      <c r="AZ66" t="str">
        <f t="shared" si="133"/>
        <v/>
      </c>
      <c r="BA66" t="str">
        <f t="shared" si="134"/>
        <v>&lt;img src=@img/medium.png@&gt;</v>
      </c>
      <c r="BB66" t="str">
        <f t="shared" si="135"/>
        <v/>
      </c>
      <c r="BC66" t="str">
        <f t="shared" si="136"/>
        <v/>
      </c>
      <c r="BD66" t="str">
        <f t="shared" si="137"/>
        <v>&lt;img src=@img/medium.png@&gt;</v>
      </c>
      <c r="BE66" t="str">
        <f t="shared" si="138"/>
        <v>medium  old</v>
      </c>
      <c r="BF66" t="str">
        <f t="shared" si="139"/>
        <v>Old Town</v>
      </c>
      <c r="BG66">
        <v>40.583092999999998</v>
      </c>
      <c r="BH66">
        <v>-105.042058</v>
      </c>
      <c r="BI66" t="str">
        <f t="shared" si="140"/>
        <v>[40.583093,-105.042058],</v>
      </c>
      <c r="BK66" t="str">
        <f>IF(BJ66&gt;0,"&lt;img src=@img/kidicon.png@&gt;","")</f>
        <v/>
      </c>
    </row>
    <row r="67" spans="2:64" ht="21" customHeight="1">
      <c r="B67" t="s">
        <v>783</v>
      </c>
      <c r="C67" t="s">
        <v>394</v>
      </c>
      <c r="D67" t="s">
        <v>50</v>
      </c>
      <c r="E67" t="s">
        <v>51</v>
      </c>
      <c r="G67" t="s">
        <v>171</v>
      </c>
      <c r="V67" s="4"/>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si="148"/>
        <v/>
      </c>
      <c r="AF67" t="str">
        <f t="shared" si="149"/>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5" t="s">
        <v>233</v>
      </c>
      <c r="AU67" t="s">
        <v>26</v>
      </c>
      <c r="AV67" s="3" t="s">
        <v>278</v>
      </c>
      <c r="AW67" s="3" t="s">
        <v>278</v>
      </c>
      <c r="AX67"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7" t="str">
        <f t="shared" si="132"/>
        <v/>
      </c>
      <c r="AZ67" t="str">
        <f t="shared" si="133"/>
        <v/>
      </c>
      <c r="BA67" t="str">
        <f t="shared" si="134"/>
        <v>&lt;img src=@img/medium.png@&gt;</v>
      </c>
      <c r="BB67" t="str">
        <f t="shared" si="135"/>
        <v>&lt;img src=@img/drinkicon.png@&gt;</v>
      </c>
      <c r="BC67" t="str">
        <f t="shared" si="136"/>
        <v>&lt;img src=@img/foodicon.png@&gt;</v>
      </c>
      <c r="BD67" t="str">
        <f t="shared" si="137"/>
        <v>&lt;img src=@img/medium.png@&gt;&lt;img src=@img/drinkicon.png@&gt;&lt;img src=@img/foodicon.png@&gt;</v>
      </c>
      <c r="BE67" t="str">
        <f t="shared" si="138"/>
        <v>drink food medium low cwest</v>
      </c>
      <c r="BF67" t="str">
        <f t="shared" si="139"/>
        <v>Campus West</v>
      </c>
      <c r="BG67">
        <v>40.574339999999999</v>
      </c>
      <c r="BH67">
        <v>-105.100224</v>
      </c>
      <c r="BI67" t="str">
        <f t="shared" si="140"/>
        <v>[40.57434,-105.100224],</v>
      </c>
      <c r="BK67" t="str">
        <f>IF(BJ67&gt;0,"&lt;img src=@img/kidicon.png@&gt;","")</f>
        <v/>
      </c>
    </row>
    <row r="68" spans="2:64" ht="21" customHeight="1">
      <c r="B68" t="s">
        <v>784</v>
      </c>
      <c r="C68" t="s">
        <v>393</v>
      </c>
      <c r="D68" t="s">
        <v>50</v>
      </c>
      <c r="E68" t="s">
        <v>51</v>
      </c>
      <c r="G68" t="s">
        <v>172</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7" t="s">
        <v>234</v>
      </c>
      <c r="AU68" t="s">
        <v>272</v>
      </c>
      <c r="AV68" s="3" t="s">
        <v>278</v>
      </c>
      <c r="AW68" s="3" t="s">
        <v>278</v>
      </c>
      <c r="AX68"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8" t="str">
        <f t="shared" si="132"/>
        <v/>
      </c>
      <c r="AZ68" t="str">
        <f t="shared" si="133"/>
        <v/>
      </c>
      <c r="BA68" t="str">
        <f t="shared" si="134"/>
        <v>&lt;img src=@img/easy.png@&gt;</v>
      </c>
      <c r="BB68" t="str">
        <f t="shared" si="135"/>
        <v>&lt;img src=@img/drinkicon.png@&gt;</v>
      </c>
      <c r="BC68" t="str">
        <f t="shared" si="136"/>
        <v>&lt;img src=@img/foodicon.png@&gt;</v>
      </c>
      <c r="BD68" t="str">
        <f t="shared" si="137"/>
        <v>&lt;img src=@img/easy.png@&gt;&lt;img src=@img/drinkicon.png@&gt;&lt;img src=@img/foodicon.png@&gt;</v>
      </c>
      <c r="BE68" t="str">
        <f t="shared" si="138"/>
        <v>drink food easy low sfoco</v>
      </c>
      <c r="BF68" t="str">
        <f t="shared" si="139"/>
        <v>South Foco</v>
      </c>
      <c r="BG68">
        <v>40.522661999999997</v>
      </c>
      <c r="BH68">
        <v>-105.023278</v>
      </c>
      <c r="BI68" t="str">
        <f t="shared" si="140"/>
        <v>[40.522662,-105.023278],</v>
      </c>
      <c r="BK68" t="str">
        <f>IF(BJ68&gt;0,"&lt;img src=@img/kidicon.png@&gt;","")</f>
        <v/>
      </c>
    </row>
    <row r="69" spans="2:64" ht="21" customHeight="1">
      <c r="B69" t="s">
        <v>411</v>
      </c>
      <c r="C69" t="s">
        <v>281</v>
      </c>
      <c r="E69" t="s">
        <v>396</v>
      </c>
      <c r="G69" t="s">
        <v>427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U69" t="s">
        <v>272</v>
      </c>
      <c r="AV69" s="3" t="s">
        <v>279</v>
      </c>
      <c r="AW69" s="3" t="s">
        <v>279</v>
      </c>
      <c r="AX69"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69" t="str">
        <f t="shared" si="132"/>
        <v/>
      </c>
      <c r="AZ69" t="str">
        <f t="shared" si="133"/>
        <v/>
      </c>
      <c r="BA69" t="str">
        <f t="shared" si="134"/>
        <v>&lt;img src=@img/easy.png@&gt;</v>
      </c>
      <c r="BB69" t="str">
        <f t="shared" si="135"/>
        <v/>
      </c>
      <c r="BC69" t="str">
        <f t="shared" si="136"/>
        <v/>
      </c>
      <c r="BD69" t="str">
        <f t="shared" si="137"/>
        <v>&lt;img src=@img/easy.png@&gt;&lt;img src=@img/kidicon.png@&gt;</v>
      </c>
      <c r="BE69" t="str">
        <f t="shared" si="138"/>
        <v>easy med midtown kid</v>
      </c>
      <c r="BF69" t="str">
        <f t="shared" si="139"/>
        <v>Midtown</v>
      </c>
      <c r="BG69">
        <v>40.551048999999999</v>
      </c>
      <c r="BH69">
        <v>-105.05831000000001</v>
      </c>
      <c r="BI69" t="str">
        <f t="shared" si="140"/>
        <v>[40.551049,-105.05831],</v>
      </c>
      <c r="BJ69" t="b">
        <v>1</v>
      </c>
      <c r="BK69" t="str">
        <f>IF(BJ69&gt;0,"&lt;img src=@img/kidicon.png@&gt;","")</f>
        <v>&lt;img src=@img/kidicon.png@&gt;</v>
      </c>
      <c r="BL69" t="s">
        <v>420</v>
      </c>
    </row>
    <row r="70" spans="2:64" ht="21" customHeight="1">
      <c r="B70" t="s">
        <v>173</v>
      </c>
      <c r="C70" t="s">
        <v>281</v>
      </c>
      <c r="D70" t="s">
        <v>244</v>
      </c>
      <c r="E70" t="s">
        <v>396</v>
      </c>
      <c r="G70" t="s">
        <v>174</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5" t="s">
        <v>235</v>
      </c>
      <c r="AS70" t="s">
        <v>268</v>
      </c>
      <c r="AU70" t="s">
        <v>272</v>
      </c>
      <c r="AV70" s="3" t="s">
        <v>279</v>
      </c>
      <c r="AW70" s="3" t="s">
        <v>279</v>
      </c>
      <c r="AX70"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0" t="str">
        <f t="shared" si="132"/>
        <v>&lt;img src=@img/outdoor.png@&gt;</v>
      </c>
      <c r="AZ70" t="str">
        <f t="shared" si="133"/>
        <v/>
      </c>
      <c r="BA70" t="str">
        <f t="shared" si="134"/>
        <v>&lt;img src=@img/easy.png@&gt;</v>
      </c>
      <c r="BB70" t="str">
        <f t="shared" si="135"/>
        <v/>
      </c>
      <c r="BC70" t="str">
        <f t="shared" si="136"/>
        <v/>
      </c>
      <c r="BD70" t="str">
        <f t="shared" si="137"/>
        <v>&lt;img src=@img/outdoor.png@&gt;&lt;img src=@img/easy.png@&gt;</v>
      </c>
      <c r="BE70" t="str">
        <f t="shared" si="138"/>
        <v>outdoor easy med midtown</v>
      </c>
      <c r="BF70" t="str">
        <f t="shared" si="139"/>
        <v>Midtown</v>
      </c>
      <c r="BG70">
        <v>40.539341999999998</v>
      </c>
      <c r="BH70">
        <v>-105.075287</v>
      </c>
      <c r="BI70" t="str">
        <f t="shared" si="140"/>
        <v>[40.539342,-105.075287],</v>
      </c>
      <c r="BK70" t="str">
        <f>IF(BJ70&gt;0,"&lt;img src=@img/kidicon.png@&gt;","")</f>
        <v/>
      </c>
    </row>
    <row r="71" spans="2:64" ht="21" customHeight="1">
      <c r="B71" t="s">
        <v>527</v>
      </c>
      <c r="C71" t="s">
        <v>391</v>
      </c>
      <c r="E71" t="s">
        <v>396</v>
      </c>
      <c r="G71" s="6" t="s">
        <v>528</v>
      </c>
      <c r="H71">
        <v>1600</v>
      </c>
      <c r="I71">
        <v>1800</v>
      </c>
      <c r="J71">
        <v>1600</v>
      </c>
      <c r="K71">
        <v>1800</v>
      </c>
      <c r="L71">
        <v>1600</v>
      </c>
      <c r="M71">
        <v>1800</v>
      </c>
      <c r="N71">
        <v>1600</v>
      </c>
      <c r="O71">
        <v>1800</v>
      </c>
      <c r="P71">
        <v>1600</v>
      </c>
      <c r="Q71">
        <v>1800</v>
      </c>
      <c r="R71">
        <v>1600</v>
      </c>
      <c r="S71">
        <v>1800</v>
      </c>
      <c r="T71">
        <v>1600</v>
      </c>
      <c r="U71">
        <v>1800</v>
      </c>
      <c r="V71" s="4" t="s">
        <v>653</v>
      </c>
      <c r="W71">
        <f t="shared" si="119"/>
        <v>16</v>
      </c>
      <c r="X71">
        <f t="shared" si="120"/>
        <v>18</v>
      </c>
      <c r="Y71">
        <f t="shared" si="121"/>
        <v>16</v>
      </c>
      <c r="Z71">
        <f t="shared" si="122"/>
        <v>18</v>
      </c>
      <c r="AA71">
        <f t="shared" si="123"/>
        <v>16</v>
      </c>
      <c r="AB71">
        <f t="shared" si="124"/>
        <v>18</v>
      </c>
      <c r="AC71">
        <f t="shared" si="125"/>
        <v>16</v>
      </c>
      <c r="AD71">
        <f t="shared" si="126"/>
        <v>18</v>
      </c>
      <c r="AE71">
        <f t="shared" si="148"/>
        <v>16</v>
      </c>
      <c r="AF71">
        <f t="shared" si="149"/>
        <v>18</v>
      </c>
      <c r="AG71">
        <f t="shared" si="127"/>
        <v>16</v>
      </c>
      <c r="AH71">
        <f t="shared" si="128"/>
        <v>18</v>
      </c>
      <c r="AI71">
        <f t="shared" si="129"/>
        <v>16</v>
      </c>
      <c r="AJ71">
        <f t="shared" si="130"/>
        <v>18</v>
      </c>
      <c r="AK71" t="str">
        <f t="shared" si="141"/>
        <v>4pm-6pm</v>
      </c>
      <c r="AL71" t="str">
        <f t="shared" si="142"/>
        <v>4pm-6pm</v>
      </c>
      <c r="AM71" t="str">
        <f t="shared" si="143"/>
        <v>4pm-6pm</v>
      </c>
      <c r="AN71" t="str">
        <f t="shared" si="144"/>
        <v>4pm-6pm</v>
      </c>
      <c r="AO71" t="str">
        <f t="shared" si="145"/>
        <v>4pm-6pm</v>
      </c>
      <c r="AP71" t="str">
        <f t="shared" si="146"/>
        <v>4pm-6pm</v>
      </c>
      <c r="AQ71" t="str">
        <f t="shared" si="147"/>
        <v>4pm-6pm</v>
      </c>
      <c r="AR71" s="11" t="s">
        <v>529</v>
      </c>
      <c r="AS71" t="s">
        <v>268</v>
      </c>
      <c r="AU71" t="s">
        <v>272</v>
      </c>
      <c r="AV71" s="3" t="s">
        <v>278</v>
      </c>
      <c r="AW71" s="3" t="s">
        <v>279</v>
      </c>
      <c r="AX71"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1" t="str">
        <f t="shared" si="132"/>
        <v>&lt;img src=@img/outdoor.png@&gt;</v>
      </c>
      <c r="AZ71" t="str">
        <f t="shared" si="133"/>
        <v/>
      </c>
      <c r="BA71" t="str">
        <f t="shared" si="134"/>
        <v>&lt;img src=@img/easy.png@&gt;</v>
      </c>
      <c r="BB71" t="str">
        <f t="shared" si="135"/>
        <v>&lt;img src=@img/drinkicon.png@&gt;</v>
      </c>
      <c r="BC71" t="str">
        <f t="shared" si="136"/>
        <v/>
      </c>
      <c r="BD71" t="str">
        <f t="shared" si="137"/>
        <v>&lt;img src=@img/outdoor.png@&gt;&lt;img src=@img/easy.png@&gt;&lt;img src=@img/drinkicon.png@&gt;</v>
      </c>
      <c r="BE71" t="str">
        <f t="shared" si="138"/>
        <v>outdoor drink easy med old</v>
      </c>
      <c r="BF71" t="str">
        <f t="shared" si="139"/>
        <v>Old Town</v>
      </c>
      <c r="BG71">
        <v>40.590029999999999</v>
      </c>
      <c r="BH71">
        <v>-105.07362999999999</v>
      </c>
      <c r="BI71" t="str">
        <f t="shared" si="140"/>
        <v>[40.59003,-105.07363],</v>
      </c>
    </row>
    <row r="72" spans="2:64" ht="21" customHeight="1">
      <c r="B72" t="s">
        <v>470</v>
      </c>
      <c r="C72" t="s">
        <v>643</v>
      </c>
      <c r="E72" t="s">
        <v>396</v>
      </c>
      <c r="G72" t="s">
        <v>471</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c r="AU72" t="s">
        <v>272</v>
      </c>
      <c r="AV72" s="3" t="s">
        <v>279</v>
      </c>
      <c r="AW72" s="3" t="s">
        <v>279</v>
      </c>
      <c r="AX72"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2" t="str">
        <f t="shared" si="132"/>
        <v/>
      </c>
      <c r="AZ72" t="str">
        <f t="shared" si="133"/>
        <v/>
      </c>
      <c r="BA72" t="str">
        <f t="shared" si="134"/>
        <v>&lt;img src=@img/easy.png@&gt;</v>
      </c>
      <c r="BB72" t="str">
        <f t="shared" si="135"/>
        <v/>
      </c>
      <c r="BC72" t="str">
        <f t="shared" si="136"/>
        <v/>
      </c>
      <c r="BD72" t="str">
        <f t="shared" si="137"/>
        <v>&lt;img src=@img/easy.png@&gt;</v>
      </c>
      <c r="BE72" t="str">
        <f t="shared" si="138"/>
        <v>easy med efoco</v>
      </c>
      <c r="BF72" t="str">
        <f t="shared" si="139"/>
        <v>East FoCo</v>
      </c>
      <c r="BG72">
        <v>40.581789000000001</v>
      </c>
      <c r="BH72">
        <v>-105.00803000000001</v>
      </c>
      <c r="BI72" t="str">
        <f t="shared" si="140"/>
        <v>[40.581789,-105.00803],</v>
      </c>
      <c r="BK72" t="str">
        <f>IF(BJ72&gt;0,"&lt;img src=@img/kidicon.png@&gt;","")</f>
        <v/>
      </c>
    </row>
    <row r="73" spans="2:64" ht="21" customHeight="1">
      <c r="B73" t="s">
        <v>649</v>
      </c>
      <c r="C73" t="s">
        <v>646</v>
      </c>
      <c r="E73" t="s">
        <v>396</v>
      </c>
      <c r="G73" t="s">
        <v>652</v>
      </c>
      <c r="H73">
        <v>1500</v>
      </c>
      <c r="I73">
        <v>1800</v>
      </c>
      <c r="J73">
        <v>1500</v>
      </c>
      <c r="K73">
        <v>2100</v>
      </c>
      <c r="L73">
        <v>1500</v>
      </c>
      <c r="M73">
        <v>1800</v>
      </c>
      <c r="N73">
        <v>1500</v>
      </c>
      <c r="O73">
        <v>1800</v>
      </c>
      <c r="P73">
        <v>1500</v>
      </c>
      <c r="Q73">
        <v>1800</v>
      </c>
      <c r="R73">
        <v>1500</v>
      </c>
      <c r="S73">
        <v>1800</v>
      </c>
      <c r="T73">
        <v>1500</v>
      </c>
      <c r="U73">
        <v>1800</v>
      </c>
      <c r="V73" t="s">
        <v>651</v>
      </c>
      <c r="W73">
        <f t="shared" si="119"/>
        <v>15</v>
      </c>
      <c r="X73">
        <f t="shared" si="120"/>
        <v>18</v>
      </c>
      <c r="Y73">
        <f t="shared" si="121"/>
        <v>15</v>
      </c>
      <c r="Z73">
        <f t="shared" si="122"/>
        <v>21</v>
      </c>
      <c r="AA73">
        <f t="shared" si="123"/>
        <v>15</v>
      </c>
      <c r="AB73">
        <f t="shared" si="124"/>
        <v>18</v>
      </c>
      <c r="AC73">
        <f t="shared" si="125"/>
        <v>15</v>
      </c>
      <c r="AD73">
        <f t="shared" si="126"/>
        <v>18</v>
      </c>
      <c r="AE73">
        <f t="shared" si="148"/>
        <v>15</v>
      </c>
      <c r="AF73">
        <f t="shared" si="149"/>
        <v>18</v>
      </c>
      <c r="AG73">
        <f t="shared" si="127"/>
        <v>15</v>
      </c>
      <c r="AH73">
        <f t="shared" si="128"/>
        <v>18</v>
      </c>
      <c r="AI73">
        <f t="shared" si="129"/>
        <v>15</v>
      </c>
      <c r="AJ73">
        <f t="shared" si="130"/>
        <v>18</v>
      </c>
      <c r="AK73" t="str">
        <f t="shared" si="141"/>
        <v>3pm-6pm</v>
      </c>
      <c r="AL73" t="str">
        <f t="shared" si="142"/>
        <v>3pm-9pm</v>
      </c>
      <c r="AM73" t="str">
        <f t="shared" si="143"/>
        <v>3pm-6pm</v>
      </c>
      <c r="AN73" t="str">
        <f t="shared" si="144"/>
        <v>3pm-6pm</v>
      </c>
      <c r="AO73" t="str">
        <f t="shared" si="145"/>
        <v>3pm-6pm</v>
      </c>
      <c r="AP73" t="str">
        <f t="shared" si="146"/>
        <v>3pm-6pm</v>
      </c>
      <c r="AQ73" t="str">
        <f t="shared" si="147"/>
        <v>3pm-6pm</v>
      </c>
      <c r="AR73" s="5" t="s">
        <v>650</v>
      </c>
      <c r="AU73" t="s">
        <v>272</v>
      </c>
      <c r="AV73" s="3" t="s">
        <v>278</v>
      </c>
      <c r="AW73" s="3" t="s">
        <v>278</v>
      </c>
      <c r="AX73"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3" t="str">
        <f t="shared" si="132"/>
        <v/>
      </c>
      <c r="AZ73" t="str">
        <f t="shared" si="133"/>
        <v/>
      </c>
      <c r="BA73" t="str">
        <f t="shared" si="134"/>
        <v>&lt;img src=@img/easy.png@&gt;</v>
      </c>
      <c r="BB73" t="str">
        <f t="shared" si="135"/>
        <v>&lt;img src=@img/drinkicon.png@&gt;</v>
      </c>
      <c r="BC73" t="str">
        <f t="shared" si="136"/>
        <v>&lt;img src=@img/foodicon.png@&gt;</v>
      </c>
      <c r="BD73" t="str">
        <f t="shared" si="137"/>
        <v>&lt;img src=@img/easy.png@&gt;&lt;img src=@img/drinkicon.png@&gt;&lt;img src=@img/foodicon.png@&gt;</v>
      </c>
      <c r="BE73" t="str">
        <f t="shared" si="138"/>
        <v>drink food easy med windsor</v>
      </c>
      <c r="BF73" t="str">
        <f t="shared" si="139"/>
        <v>Windsor</v>
      </c>
      <c r="BG73">
        <v>40.479640000000003</v>
      </c>
      <c r="BH73">
        <v>-104.90192</v>
      </c>
      <c r="BI73" t="str">
        <f t="shared" si="140"/>
        <v>[40.47964,-104.90192],</v>
      </c>
    </row>
    <row r="74" spans="2:64" ht="21" customHeight="1">
      <c r="B74" t="s">
        <v>253</v>
      </c>
      <c r="C74" t="s">
        <v>391</v>
      </c>
      <c r="D74" t="s">
        <v>244</v>
      </c>
      <c r="E74" t="s">
        <v>396</v>
      </c>
      <c r="G74" t="s">
        <v>254</v>
      </c>
      <c r="H74">
        <v>1400</v>
      </c>
      <c r="I74">
        <v>2400</v>
      </c>
      <c r="J74">
        <v>1600</v>
      </c>
      <c r="K74">
        <v>1900</v>
      </c>
      <c r="L74">
        <v>1600</v>
      </c>
      <c r="M74">
        <v>1900</v>
      </c>
      <c r="N74">
        <v>1600</v>
      </c>
      <c r="O74">
        <v>1900</v>
      </c>
      <c r="P74">
        <v>1600</v>
      </c>
      <c r="Q74">
        <v>1900</v>
      </c>
      <c r="R74">
        <v>1600</v>
      </c>
      <c r="S74">
        <v>1900</v>
      </c>
      <c r="T74">
        <v>1600</v>
      </c>
      <c r="U74">
        <v>1900</v>
      </c>
      <c r="V74" t="s">
        <v>708</v>
      </c>
      <c r="W74">
        <f t="shared" si="119"/>
        <v>14</v>
      </c>
      <c r="X74">
        <f t="shared" si="120"/>
        <v>24</v>
      </c>
      <c r="Y74">
        <f t="shared" si="121"/>
        <v>16</v>
      </c>
      <c r="Z74">
        <f t="shared" si="122"/>
        <v>19</v>
      </c>
      <c r="AA74">
        <f t="shared" si="123"/>
        <v>16</v>
      </c>
      <c r="AB74">
        <f t="shared" si="124"/>
        <v>19</v>
      </c>
      <c r="AC74">
        <f t="shared" si="125"/>
        <v>16</v>
      </c>
      <c r="AD74">
        <f t="shared" si="126"/>
        <v>19</v>
      </c>
      <c r="AE74">
        <f t="shared" si="148"/>
        <v>16</v>
      </c>
      <c r="AF74">
        <f t="shared" si="149"/>
        <v>19</v>
      </c>
      <c r="AG74">
        <f t="shared" si="127"/>
        <v>16</v>
      </c>
      <c r="AH74">
        <f t="shared" si="128"/>
        <v>19</v>
      </c>
      <c r="AI74">
        <f t="shared" si="129"/>
        <v>16</v>
      </c>
      <c r="AJ74">
        <f t="shared" si="130"/>
        <v>19</v>
      </c>
      <c r="AK74" t="str">
        <f t="shared" si="141"/>
        <v>2pm-12am</v>
      </c>
      <c r="AL74" t="str">
        <f t="shared" si="142"/>
        <v>4pm-7pm</v>
      </c>
      <c r="AM74" t="str">
        <f t="shared" si="143"/>
        <v>4pm-7pm</v>
      </c>
      <c r="AN74" t="str">
        <f t="shared" si="144"/>
        <v>4pm-7pm</v>
      </c>
      <c r="AO74" t="str">
        <f t="shared" si="145"/>
        <v>4pm-7pm</v>
      </c>
      <c r="AP74" t="str">
        <f t="shared" si="146"/>
        <v>4pm-7pm</v>
      </c>
      <c r="AQ74" t="str">
        <f t="shared" si="147"/>
        <v>4pm-7pm</v>
      </c>
      <c r="AR74" s="2" t="s">
        <v>333</v>
      </c>
      <c r="AU74" t="s">
        <v>271</v>
      </c>
      <c r="AV74" s="3" t="s">
        <v>278</v>
      </c>
      <c r="AW74" s="3" t="s">
        <v>279</v>
      </c>
      <c r="AX74"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4" t="str">
        <f t="shared" si="132"/>
        <v/>
      </c>
      <c r="AZ74" t="str">
        <f t="shared" si="133"/>
        <v/>
      </c>
      <c r="BA74" t="str">
        <f t="shared" si="134"/>
        <v>&lt;img src=@img/hard.png@&gt;</v>
      </c>
      <c r="BB74" t="str">
        <f t="shared" si="135"/>
        <v>&lt;img src=@img/drinkicon.png@&gt;</v>
      </c>
      <c r="BC74" t="str">
        <f t="shared" si="136"/>
        <v/>
      </c>
      <c r="BD74" t="str">
        <f t="shared" si="137"/>
        <v>&lt;img src=@img/hard.png@&gt;&lt;img src=@img/drinkicon.png@&gt;</v>
      </c>
      <c r="BE74" t="str">
        <f t="shared" si="138"/>
        <v>drink hard med old</v>
      </c>
      <c r="BF74" t="str">
        <f t="shared" si="139"/>
        <v>Old Town</v>
      </c>
      <c r="BG74">
        <v>40.588039999999999</v>
      </c>
      <c r="BH74">
        <v>-105.076588</v>
      </c>
      <c r="BI74" t="str">
        <f t="shared" si="140"/>
        <v>[40.58804,-105.076588],</v>
      </c>
      <c r="BK74" t="str">
        <f>IF(BJ74&gt;0,"&lt;img src=@img/kidicon.png@&gt;","")</f>
        <v/>
      </c>
    </row>
    <row r="75" spans="2:64" ht="21" customHeight="1">
      <c r="B75" t="s">
        <v>785</v>
      </c>
      <c r="C75" t="s">
        <v>391</v>
      </c>
      <c r="E75" t="s">
        <v>396</v>
      </c>
      <c r="G75" t="s">
        <v>610</v>
      </c>
      <c r="W75" t="str">
        <f t="shared" si="119"/>
        <v/>
      </c>
      <c r="X75" t="str">
        <f t="shared" si="120"/>
        <v/>
      </c>
      <c r="Y75" t="str">
        <f t="shared" si="121"/>
        <v/>
      </c>
      <c r="Z75" t="str">
        <f t="shared" si="122"/>
        <v/>
      </c>
      <c r="AA75" t="str">
        <f t="shared" si="123"/>
        <v/>
      </c>
      <c r="AB75" t="str">
        <f t="shared" si="124"/>
        <v/>
      </c>
      <c r="AC75" t="str">
        <f t="shared" si="125"/>
        <v/>
      </c>
      <c r="AD75" t="str">
        <f t="shared" si="126"/>
        <v/>
      </c>
      <c r="AE75" t="str">
        <f t="shared" si="148"/>
        <v/>
      </c>
      <c r="AF75" t="str">
        <f t="shared" si="149"/>
        <v/>
      </c>
      <c r="AG75" t="str">
        <f t="shared" si="127"/>
        <v/>
      </c>
      <c r="AH75" t="str">
        <f t="shared" si="128"/>
        <v/>
      </c>
      <c r="AI75" t="str">
        <f t="shared" si="129"/>
        <v/>
      </c>
      <c r="AJ75" t="str">
        <f t="shared" si="130"/>
        <v/>
      </c>
      <c r="AK75" t="str">
        <f t="shared" si="141"/>
        <v/>
      </c>
      <c r="AL75" t="str">
        <f t="shared" si="142"/>
        <v/>
      </c>
      <c r="AM75" t="str">
        <f t="shared" si="143"/>
        <v/>
      </c>
      <c r="AN75" t="str">
        <f t="shared" si="144"/>
        <v/>
      </c>
      <c r="AO75" t="str">
        <f t="shared" si="145"/>
        <v/>
      </c>
      <c r="AP75" t="str">
        <f t="shared" si="146"/>
        <v/>
      </c>
      <c r="AQ75" t="str">
        <f t="shared" si="147"/>
        <v/>
      </c>
      <c r="AR75" t="s">
        <v>624</v>
      </c>
      <c r="AU75" t="s">
        <v>271</v>
      </c>
      <c r="AV75" s="3" t="s">
        <v>279</v>
      </c>
      <c r="AW75" s="3" t="s">
        <v>279</v>
      </c>
      <c r="AX75"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5" t="str">
        <f t="shared" si="132"/>
        <v/>
      </c>
      <c r="AZ75" t="str">
        <f t="shared" si="133"/>
        <v/>
      </c>
      <c r="BA75" t="str">
        <f t="shared" si="134"/>
        <v>&lt;img src=@img/hard.png@&gt;</v>
      </c>
      <c r="BB75" t="str">
        <f t="shared" si="135"/>
        <v/>
      </c>
      <c r="BC75" t="str">
        <f t="shared" si="136"/>
        <v/>
      </c>
      <c r="BD75" t="str">
        <f t="shared" si="137"/>
        <v>&lt;img src=@img/hard.png@&gt;</v>
      </c>
      <c r="BE75" t="str">
        <f t="shared" si="138"/>
        <v>hard med old</v>
      </c>
      <c r="BF75" t="str">
        <f t="shared" si="139"/>
        <v>Old Town</v>
      </c>
      <c r="BG75">
        <v>40.588389999999997</v>
      </c>
      <c r="BH75">
        <v>-105.0776</v>
      </c>
      <c r="BI75" t="str">
        <f t="shared" si="140"/>
        <v>[40.58839,-105.0776],</v>
      </c>
    </row>
    <row r="76" spans="2:64" ht="21" customHeight="1">
      <c r="B76" t="s">
        <v>175</v>
      </c>
      <c r="C76" t="s">
        <v>391</v>
      </c>
      <c r="D76" t="s">
        <v>244</v>
      </c>
      <c r="E76" t="s">
        <v>396</v>
      </c>
      <c r="G76" t="s">
        <v>176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s="2" t="s">
        <v>318</v>
      </c>
      <c r="AS76" t="s">
        <v>268</v>
      </c>
      <c r="AT76" t="s">
        <v>277</v>
      </c>
      <c r="AU76" t="s">
        <v>26</v>
      </c>
      <c r="AV76" s="3" t="s">
        <v>279</v>
      </c>
      <c r="AW76" s="3" t="s">
        <v>279</v>
      </c>
      <c r="AX76"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6" t="str">
        <f t="shared" si="132"/>
        <v>&lt;img src=@img/outdoor.png@&gt;</v>
      </c>
      <c r="AZ76" t="str">
        <f t="shared" si="133"/>
        <v>&lt;img src=@img/pets.png@&gt;</v>
      </c>
      <c r="BA76" t="str">
        <f t="shared" si="134"/>
        <v>&lt;img src=@img/medium.png@&gt;</v>
      </c>
      <c r="BB76" t="str">
        <f t="shared" si="135"/>
        <v/>
      </c>
      <c r="BC76" t="str">
        <f t="shared" si="136"/>
        <v/>
      </c>
      <c r="BD76" t="str">
        <f t="shared" si="137"/>
        <v>&lt;img src=@img/outdoor.png@&gt;&lt;img src=@img/pets.png@&gt;&lt;img src=@img/medium.png@&gt;</v>
      </c>
      <c r="BE76" t="str">
        <f t="shared" si="138"/>
        <v>outdoor pet medium med old</v>
      </c>
      <c r="BF76" t="str">
        <f t="shared" si="139"/>
        <v>Old Town</v>
      </c>
      <c r="BG76">
        <v>40.589672</v>
      </c>
      <c r="BH76">
        <v>-105.045627</v>
      </c>
      <c r="BI76" t="str">
        <f t="shared" si="140"/>
        <v>[40.589672,-105.045627],</v>
      </c>
      <c r="BK76" t="str">
        <f t="shared" ref="BK76:BK82" si="150">IF(BJ76&gt;0,"&lt;img src=@img/kidicon.png@&gt;","")</f>
        <v/>
      </c>
    </row>
    <row r="77" spans="2:64" ht="21" customHeight="1">
      <c r="B77" t="s">
        <v>43</v>
      </c>
      <c r="C77" t="s">
        <v>391</v>
      </c>
      <c r="D77" t="s">
        <v>44</v>
      </c>
      <c r="E77" t="s">
        <v>396</v>
      </c>
      <c r="G77" s="1" t="s">
        <v>45</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215</v>
      </c>
      <c r="AU77" t="s">
        <v>271</v>
      </c>
      <c r="AV77" s="3" t="s">
        <v>279</v>
      </c>
      <c r="AW77" s="3" t="s">
        <v>279</v>
      </c>
      <c r="AX77"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40.584532000000003</v>
      </c>
      <c r="BH77">
        <v>-105.07735</v>
      </c>
      <c r="BI77" t="str">
        <f t="shared" si="140"/>
        <v>[40.584532,-105.07735],</v>
      </c>
      <c r="BK77" t="str">
        <f t="shared" si="150"/>
        <v/>
      </c>
    </row>
    <row r="78" spans="2:64" ht="21" customHeight="1">
      <c r="B78" t="s">
        <v>786</v>
      </c>
      <c r="C78" t="s">
        <v>391</v>
      </c>
      <c r="D78" t="s">
        <v>50</v>
      </c>
      <c r="E78" t="s">
        <v>51</v>
      </c>
      <c r="G78" t="s">
        <v>153</v>
      </c>
      <c r="H78">
        <v>1500</v>
      </c>
      <c r="I78">
        <v>2000</v>
      </c>
      <c r="J78">
        <v>1500</v>
      </c>
      <c r="K78">
        <v>2000</v>
      </c>
      <c r="L78">
        <v>1500</v>
      </c>
      <c r="M78">
        <v>2000</v>
      </c>
      <c r="N78">
        <v>1500</v>
      </c>
      <c r="O78">
        <v>2000</v>
      </c>
      <c r="P78">
        <v>1500</v>
      </c>
      <c r="Q78">
        <v>2000</v>
      </c>
      <c r="R78">
        <v>1500</v>
      </c>
      <c r="S78">
        <v>2000</v>
      </c>
      <c r="T78">
        <v>1500</v>
      </c>
      <c r="U78">
        <v>2000</v>
      </c>
      <c r="V78" t="s">
        <v>445</v>
      </c>
      <c r="W78">
        <f t="shared" si="119"/>
        <v>15</v>
      </c>
      <c r="X78">
        <f t="shared" si="120"/>
        <v>20</v>
      </c>
      <c r="Y78">
        <f t="shared" si="121"/>
        <v>15</v>
      </c>
      <c r="Z78">
        <f t="shared" si="122"/>
        <v>20</v>
      </c>
      <c r="AA78">
        <f t="shared" si="123"/>
        <v>15</v>
      </c>
      <c r="AB78">
        <f t="shared" si="124"/>
        <v>20</v>
      </c>
      <c r="AC78">
        <f t="shared" si="125"/>
        <v>15</v>
      </c>
      <c r="AD78">
        <f t="shared" si="126"/>
        <v>20</v>
      </c>
      <c r="AE78">
        <f t="shared" si="148"/>
        <v>15</v>
      </c>
      <c r="AF78">
        <f t="shared" si="149"/>
        <v>20</v>
      </c>
      <c r="AG78">
        <f t="shared" si="127"/>
        <v>15</v>
      </c>
      <c r="AH78">
        <f t="shared" si="128"/>
        <v>20</v>
      </c>
      <c r="AI78">
        <f t="shared" si="129"/>
        <v>15</v>
      </c>
      <c r="AJ78">
        <f t="shared" si="130"/>
        <v>20</v>
      </c>
      <c r="AK78" t="str">
        <f t="shared" si="141"/>
        <v>3pm-8pm</v>
      </c>
      <c r="AL78" t="str">
        <f t="shared" si="142"/>
        <v>3pm-8pm</v>
      </c>
      <c r="AM78" t="str">
        <f t="shared" si="143"/>
        <v>3pm-8pm</v>
      </c>
      <c r="AN78" t="str">
        <f t="shared" si="144"/>
        <v>3pm-8pm</v>
      </c>
      <c r="AO78" t="str">
        <f t="shared" si="145"/>
        <v>3pm-8pm</v>
      </c>
      <c r="AP78" t="str">
        <f t="shared" si="146"/>
        <v>3pm-8pm</v>
      </c>
      <c r="AQ78" t="str">
        <f t="shared" si="147"/>
        <v>3pm-8pm</v>
      </c>
      <c r="AR78" s="2" t="s">
        <v>310</v>
      </c>
      <c r="AS78" t="s">
        <v>268</v>
      </c>
      <c r="AU78" t="s">
        <v>271</v>
      </c>
      <c r="AV78" s="3" t="s">
        <v>278</v>
      </c>
      <c r="AW78" s="3" t="s">
        <v>278</v>
      </c>
      <c r="AX78"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8" t="str">
        <f t="shared" si="132"/>
        <v>&lt;img src=@img/outdoor.png@&gt;</v>
      </c>
      <c r="AZ78" t="str">
        <f t="shared" si="133"/>
        <v/>
      </c>
      <c r="BA78" t="str">
        <f t="shared" si="134"/>
        <v>&lt;img src=@img/hard.png@&gt;</v>
      </c>
      <c r="BB78" t="str">
        <f t="shared" si="135"/>
        <v>&lt;img src=@img/drinkicon.png@&gt;</v>
      </c>
      <c r="BC78" t="str">
        <f t="shared" si="136"/>
        <v>&lt;img src=@img/foodicon.png@&gt;</v>
      </c>
      <c r="BD78" t="str">
        <f t="shared" si="137"/>
        <v>&lt;img src=@img/outdoor.png@&gt;&lt;img src=@img/hard.png@&gt;&lt;img src=@img/drinkicon.png@&gt;&lt;img src=@img/foodicon.png@&gt;</v>
      </c>
      <c r="BE78" t="str">
        <f t="shared" si="138"/>
        <v>outdoor drink food hard low old</v>
      </c>
      <c r="BF78" t="str">
        <f t="shared" si="139"/>
        <v>Old Town</v>
      </c>
      <c r="BG78">
        <v>40.588017999999998</v>
      </c>
      <c r="BH78">
        <v>-105.074555</v>
      </c>
      <c r="BI78" t="str">
        <f t="shared" si="140"/>
        <v>[40.588018,-105.074555],</v>
      </c>
      <c r="BK78" t="str">
        <f t="shared" si="150"/>
        <v/>
      </c>
    </row>
    <row r="79" spans="2:64" ht="21" customHeight="1">
      <c r="B79" t="s">
        <v>412</v>
      </c>
      <c r="C79" t="s">
        <v>281</v>
      </c>
      <c r="E79" t="s">
        <v>396</v>
      </c>
      <c r="G79" t="s">
        <v>429</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U79" t="s">
        <v>272</v>
      </c>
      <c r="AV79" s="3" t="s">
        <v>279</v>
      </c>
      <c r="AW79" s="3" t="s">
        <v>279</v>
      </c>
      <c r="AX79"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79" t="str">
        <f t="shared" si="132"/>
        <v/>
      </c>
      <c r="AZ79" t="str">
        <f t="shared" si="133"/>
        <v/>
      </c>
      <c r="BA79" t="str">
        <f t="shared" si="134"/>
        <v>&lt;img src=@img/easy.png@&gt;</v>
      </c>
      <c r="BB79" t="str">
        <f t="shared" si="135"/>
        <v/>
      </c>
      <c r="BC79" t="str">
        <f t="shared" si="136"/>
        <v/>
      </c>
      <c r="BD79" t="str">
        <f t="shared" si="137"/>
        <v>&lt;img src=@img/easy.png@&gt;&lt;img src=@img/kidicon.png@&gt;</v>
      </c>
      <c r="BE79" t="str">
        <f t="shared" si="138"/>
        <v>easy med midtown kid</v>
      </c>
      <c r="BF79" t="str">
        <f t="shared" si="139"/>
        <v>Midtown</v>
      </c>
      <c r="BG79">
        <v>40.555218000000004</v>
      </c>
      <c r="BH79">
        <v>-105.077707</v>
      </c>
      <c r="BI79" t="str">
        <f t="shared" si="140"/>
        <v>[40.555218,-105.077707],</v>
      </c>
      <c r="BJ79" t="b">
        <v>1</v>
      </c>
      <c r="BK79" t="str">
        <f t="shared" si="150"/>
        <v>&lt;img src=@img/kidicon.png@&gt;</v>
      </c>
      <c r="BL79" t="s">
        <v>428</v>
      </c>
    </row>
    <row r="80" spans="2:64" ht="21" customHeight="1">
      <c r="B80" t="s">
        <v>698</v>
      </c>
      <c r="C80" t="s">
        <v>391</v>
      </c>
      <c r="E80" t="s">
        <v>396</v>
      </c>
      <c r="G80" s="6" t="s">
        <v>699</v>
      </c>
      <c r="H80">
        <v>1600</v>
      </c>
      <c r="I80">
        <v>2200</v>
      </c>
      <c r="J80">
        <v>1600</v>
      </c>
      <c r="K80">
        <v>1800</v>
      </c>
      <c r="L80">
        <v>1600</v>
      </c>
      <c r="M80">
        <v>1800</v>
      </c>
      <c r="N80">
        <v>1600</v>
      </c>
      <c r="O80">
        <v>1800</v>
      </c>
      <c r="P80">
        <v>1600</v>
      </c>
      <c r="Q80">
        <v>1800</v>
      </c>
      <c r="R80">
        <v>1600</v>
      </c>
      <c r="S80">
        <v>1800</v>
      </c>
      <c r="V80" t="s">
        <v>738</v>
      </c>
      <c r="X80">
        <f t="shared" ref="X80" si="151">IF(I80&gt;0,I80/100,"")</f>
        <v>22</v>
      </c>
      <c r="Y80">
        <f t="shared" ref="Y80" si="152">IF(J80&gt;0,J80/100,"")</f>
        <v>16</v>
      </c>
      <c r="Z80">
        <f t="shared" ref="Z80" si="153">IF(K80&gt;0,K80/100,"")</f>
        <v>18</v>
      </c>
      <c r="AA80">
        <f t="shared" ref="AA80" si="154">IF(L80&gt;0,L80/100,"")</f>
        <v>16</v>
      </c>
      <c r="AB80">
        <f t="shared" ref="AB80" si="155">IF(M80&gt;0,M80/100,"")</f>
        <v>18</v>
      </c>
      <c r="AC80">
        <f t="shared" ref="AC80" si="156">IF(N80&gt;0,N80/100,"")</f>
        <v>16</v>
      </c>
      <c r="AD80">
        <f t="shared" ref="AD80" si="157">IF(O80&gt;0,O80/100,"")</f>
        <v>18</v>
      </c>
      <c r="AE80">
        <f t="shared" ref="AE80" si="158">IF(P80&gt;0,P80/100,"")</f>
        <v>16</v>
      </c>
      <c r="AF80">
        <f t="shared" ref="AF80" si="159">IF(Q80&gt;0,Q80/100,"")</f>
        <v>18</v>
      </c>
      <c r="AG80">
        <f t="shared" ref="AG80" si="160">IF(R80&gt;0,R80/100,"")</f>
        <v>16</v>
      </c>
      <c r="AH80">
        <f t="shared" ref="AH80" si="161">IF(S80&gt;0,S80/100,"")</f>
        <v>18</v>
      </c>
      <c r="AI80" t="str">
        <f t="shared" ref="AI80" si="162">IF(T80&gt;0,T80/100,"")</f>
        <v/>
      </c>
      <c r="AJ80" t="str">
        <f t="shared" ref="AJ80" si="163">IF(U80&gt;0,U80/100,"")</f>
        <v/>
      </c>
      <c r="AK80" t="str">
        <f t="shared" ref="AK80" si="164">IF(H80&gt;0,CONCATENATE(IF(W80&lt;=12,W80,W80-12),IF(OR(W80&lt;12,W80=24),"am","pm"),"-",IF(X80&lt;=12,X80,X80-12),IF(OR(X80&lt;12,X80=24),"am","pm")),"")</f>
        <v>am-10pm</v>
      </c>
      <c r="AL80" t="str">
        <f t="shared" ref="AL80" si="165">IF(J80&gt;0,CONCATENATE(IF(Y80&lt;=12,Y80,Y80-12),IF(OR(Y80&lt;12,Y80=24),"am","pm"),"-",IF(Z80&lt;=12,Z80,Z80-12),IF(OR(Z80&lt;12,Z80=24),"am","pm")),"")</f>
        <v>4pm-6pm</v>
      </c>
      <c r="AM80" t="str">
        <f t="shared" ref="AM80" si="166">IF(L80&gt;0,CONCATENATE(IF(AA80&lt;=12,AA80,AA80-12),IF(OR(AA80&lt;12,AA80=24),"am","pm"),"-",IF(AB80&lt;=12,AB80,AB80-12),IF(OR(AB80&lt;12,AB80=24),"am","pm")),"")</f>
        <v>4pm-6pm</v>
      </c>
      <c r="AN80" t="str">
        <f t="shared" ref="AN80" si="167">IF(N80&gt;0,CONCATENATE(IF(AC80&lt;=12,AC80,AC80-12),IF(OR(AC80&lt;12,AC80=24),"am","pm"),"-",IF(AD80&lt;=12,AD80,AD80-12),IF(OR(AD80&lt;12,AD80=24),"am","pm")),"")</f>
        <v>4pm-6pm</v>
      </c>
      <c r="AO80" t="str">
        <f t="shared" ref="AO80" si="168">IF(P80&gt;0,CONCATENATE(IF(AE80&lt;=12,AE80,AE80-12),IF(OR(AE80&lt;12,AE80=24),"am","pm"),"-",IF(AF80&lt;=12,AF80,AF80-12),IF(OR(AF80&lt;12,AF80=24),"am","pm")),"")</f>
        <v>4pm-6pm</v>
      </c>
      <c r="AP80" t="str">
        <f t="shared" ref="AP80" si="169">IF(R80&gt;0,CONCATENATE(IF(AG80&lt;=12,AG80,AG80-12),IF(OR(AG80&lt;12,AG80=24),"am","pm"),"-",IF(AH80&lt;=12,AH80,AH80-12),IF(OR(AH80&lt;12,AH80=24),"am","pm")),"")</f>
        <v>4pm-6pm</v>
      </c>
      <c r="AQ80" t="str">
        <f t="shared" ref="AQ80" si="170">IF(T80&gt;0,CONCATENATE(IF(AI80&lt;=12,AI80,AI80-12),IF(OR(AI80&lt;12,AI80=24),"am","pm"),"-",IF(AJ80&lt;=12,AJ80,AJ80-12),IF(OR(AJ80&lt;12,AJ80=24),"am","pm")),"")</f>
        <v/>
      </c>
      <c r="AS80" t="s">
        <v>268</v>
      </c>
      <c r="AU80" t="s">
        <v>26</v>
      </c>
      <c r="AV80" s="3" t="s">
        <v>278</v>
      </c>
      <c r="AW80" s="3" t="s">
        <v>279</v>
      </c>
      <c r="AX80" s="4" t="str">
        <f t="shared" ref="AX80" si="171">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0" t="str">
        <f t="shared" ref="AY80" si="172">IF(AS80&gt;0,"&lt;img src=@img/outdoor.png@&gt;","")</f>
        <v>&lt;img src=@img/outdoor.png@&gt;</v>
      </c>
      <c r="AZ80" t="str">
        <f t="shared" ref="AZ80" si="173">IF(AT80&gt;0,"&lt;img src=@img/pets.png@&gt;","")</f>
        <v/>
      </c>
      <c r="BA80" t="str">
        <f t="shared" ref="BA80" si="174">IF(AU80="hard","&lt;img src=@img/hard.png@&gt;",IF(AU80="medium","&lt;img src=@img/medium.png@&gt;",IF(AU80="easy","&lt;img src=@img/easy.png@&gt;","")))</f>
        <v>&lt;img src=@img/medium.png@&gt;</v>
      </c>
      <c r="BB80" t="str">
        <f t="shared" ref="BB80" si="175">IF(AV80="true","&lt;img src=@img/drinkicon.png@&gt;","")</f>
        <v>&lt;img src=@img/drinkicon.png@&gt;</v>
      </c>
      <c r="BC80" t="str">
        <f t="shared" ref="BC80" si="176">IF(AW80="true","&lt;img src=@img/foodicon.png@&gt;","")</f>
        <v/>
      </c>
      <c r="BD80" t="str">
        <f t="shared" ref="BD80" si="177">CONCATENATE(AY80,AZ80,BA80,BB80,BC80,BK80)</f>
        <v>&lt;img src=@img/outdoor.png@&gt;&lt;img src=@img/medium.png@&gt;&lt;img src=@img/drinkicon.png@&gt;</v>
      </c>
      <c r="BE80" t="str">
        <f t="shared" ref="BE80" si="178">CONCATENATE(IF(AS80&gt;0,"outdoor ",""),IF(AT80&gt;0,"pet ",""),IF(AV80="true","drink ",""),IF(AW80="true","food ",""),AU80," ",E80," ",C80,IF(BJ80=TRUE," kid",""))</f>
        <v>outdoor drink medium med old</v>
      </c>
      <c r="BF80" t="str">
        <f t="shared" ref="BF80" si="179">IF(C80="old","Old Town",IF(C80="campus","Near Campus",IF(C80="sfoco","South Foco",IF(C80="nfoco","North Foco",IF(C80="midtown","Midtown",IF(C80="cwest","Campus West",IF(C80="efoco","East FoCo",IF(C80="windsor","Windsor",""))))))))</f>
        <v>Old Town</v>
      </c>
      <c r="BG80" s="14">
        <v>40.589858</v>
      </c>
      <c r="BH80">
        <v>-105.076443</v>
      </c>
      <c r="BI80" t="str">
        <f t="shared" si="140"/>
        <v>[40.589858,-105.076443],</v>
      </c>
      <c r="BK80" t="str">
        <f t="shared" ref="BK80" si="180">IF(BJ80&gt;0,"&lt;img src=@img/kidicon.png@&gt;","")</f>
        <v/>
      </c>
    </row>
    <row r="81" spans="2:64" ht="21" customHeight="1">
      <c r="B81" t="s">
        <v>177</v>
      </c>
      <c r="C81" t="s">
        <v>394</v>
      </c>
      <c r="D81" t="s">
        <v>244</v>
      </c>
      <c r="E81" t="s">
        <v>396</v>
      </c>
      <c r="G81" t="s">
        <v>178</v>
      </c>
      <c r="J81">
        <v>1300</v>
      </c>
      <c r="K81">
        <v>2100</v>
      </c>
      <c r="L81">
        <v>1300</v>
      </c>
      <c r="M81">
        <v>2100</v>
      </c>
      <c r="P81">
        <v>1300</v>
      </c>
      <c r="Q81">
        <v>2100</v>
      </c>
      <c r="V81" t="s">
        <v>740</v>
      </c>
      <c r="W81" t="str">
        <f t="shared" si="119"/>
        <v/>
      </c>
      <c r="X81" t="str">
        <f t="shared" si="120"/>
        <v/>
      </c>
      <c r="Y81">
        <f t="shared" si="121"/>
        <v>13</v>
      </c>
      <c r="Z81">
        <f t="shared" si="122"/>
        <v>21</v>
      </c>
      <c r="AA81">
        <f t="shared" si="123"/>
        <v>13</v>
      </c>
      <c r="AB81">
        <f t="shared" si="124"/>
        <v>21</v>
      </c>
      <c r="AC81" t="str">
        <f t="shared" si="125"/>
        <v/>
      </c>
      <c r="AD81" t="str">
        <f t="shared" si="126"/>
        <v/>
      </c>
      <c r="AE81">
        <f t="shared" si="148"/>
        <v>13</v>
      </c>
      <c r="AF81">
        <f t="shared" si="149"/>
        <v>21</v>
      </c>
      <c r="AG81" t="str">
        <f t="shared" si="127"/>
        <v/>
      </c>
      <c r="AH81" t="str">
        <f t="shared" si="128"/>
        <v/>
      </c>
      <c r="AI81" t="str">
        <f t="shared" si="129"/>
        <v/>
      </c>
      <c r="AJ81" t="str">
        <f t="shared" si="130"/>
        <v/>
      </c>
      <c r="AK81" t="str">
        <f t="shared" ref="AK81" si="181">IF(H81&gt;0,CONCATENATE(IF(W81&lt;=12,W81,W81-12),IF(OR(W81&lt;12,W81=24),"am","pm"),"-",IF(X81&lt;=12,X81,X81-12),IF(OR(X81&lt;12,X81=24),"am","pm")),"")</f>
        <v/>
      </c>
      <c r="AL81" t="str">
        <f t="shared" ref="AL81" si="182">IF(J81&gt;0,CONCATENATE(IF(Y81&lt;=12,Y81,Y81-12),IF(OR(Y81&lt;12,Y81=24),"am","pm"),"-",IF(Z81&lt;=12,Z81,Z81-12),IF(OR(Z81&lt;12,Z81=24),"am","pm")),"")</f>
        <v>1pm-9pm</v>
      </c>
      <c r="AM81" t="str">
        <f t="shared" ref="AM81" si="183">IF(L81&gt;0,CONCATENATE(IF(AA81&lt;=12,AA81,AA81-12),IF(OR(AA81&lt;12,AA81=24),"am","pm"),"-",IF(AB81&lt;=12,AB81,AB81-12),IF(OR(AB81&lt;12,AB81=24),"am","pm")),"")</f>
        <v>1pm-9pm</v>
      </c>
      <c r="AN81" t="str">
        <f t="shared" ref="AN81" si="184">IF(N81&gt;0,CONCATENATE(IF(AC81&lt;=12,AC81,AC81-12),IF(OR(AC81&lt;12,AC81=24),"am","pm"),"-",IF(AD81&lt;=12,AD81,AD81-12),IF(OR(AD81&lt;12,AD81=24),"am","pm")),"")</f>
        <v/>
      </c>
      <c r="AO81" t="str">
        <f t="shared" ref="AO81" si="185">IF(P81&gt;0,CONCATENATE(IF(AE81&lt;=12,AE81,AE81-12),IF(OR(AE81&lt;12,AE81=24),"am","pm"),"-",IF(AF81&lt;=12,AF81,AF81-12),IF(OR(AF81&lt;12,AF81=24),"am","pm")),"")</f>
        <v>1pm-9pm</v>
      </c>
      <c r="AP81" t="str">
        <f t="shared" ref="AP81" si="186">IF(R81&gt;0,CONCATENATE(IF(AG81&lt;=12,AG81,AG81-12),IF(OR(AG81&lt;12,AG81=24),"am","pm"),"-",IF(AH81&lt;=12,AH81,AH81-12),IF(OR(AH81&lt;12,AH81=24),"am","pm")),"")</f>
        <v/>
      </c>
      <c r="AQ81" t="str">
        <f t="shared" ref="AQ81" si="187">IF(T81&gt;0,CONCATENATE(IF(AI81&lt;=12,AI81,AI81-12),IF(OR(AI81&lt;12,AI81=24),"am","pm"),"-",IF(AJ81&lt;=12,AJ81,AJ81-12),IF(OR(AJ81&lt;12,AJ81=24),"am","pm")),"")</f>
        <v/>
      </c>
      <c r="AR81" s="2" t="s">
        <v>319</v>
      </c>
      <c r="AU81" s="3" t="s">
        <v>278</v>
      </c>
      <c r="AV81" s="3" t="s">
        <v>279</v>
      </c>
      <c r="AW81" s="3" t="s">
        <v>279</v>
      </c>
      <c r="AX81"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1" t="str">
        <f t="shared" si="132"/>
        <v/>
      </c>
      <c r="AZ81" t="str">
        <f t="shared" si="133"/>
        <v/>
      </c>
      <c r="BA81" t="str">
        <f t="shared" si="134"/>
        <v/>
      </c>
      <c r="BB81" t="str">
        <f t="shared" si="135"/>
        <v/>
      </c>
      <c r="BC81" t="str">
        <f t="shared" si="136"/>
        <v/>
      </c>
      <c r="BD81" t="str">
        <f t="shared" si="137"/>
        <v/>
      </c>
      <c r="BE81" t="str">
        <f t="shared" si="138"/>
        <v>true med cwest</v>
      </c>
      <c r="BF81" t="str">
        <f t="shared" si="139"/>
        <v>Campus West</v>
      </c>
      <c r="BG81">
        <v>40.554659000000001</v>
      </c>
      <c r="BH81">
        <v>-105.11657700000001</v>
      </c>
      <c r="BI81" t="str">
        <f t="shared" si="140"/>
        <v>[40.554659,-105.116577],</v>
      </c>
      <c r="BK81" t="str">
        <f t="shared" si="150"/>
        <v/>
      </c>
    </row>
    <row r="82" spans="2:64" ht="21" customHeight="1">
      <c r="B82" t="s">
        <v>23</v>
      </c>
      <c r="C82" t="s">
        <v>281</v>
      </c>
      <c r="D82" t="s">
        <v>127</v>
      </c>
      <c r="E82" t="s">
        <v>396</v>
      </c>
      <c r="G82" s="1" t="s">
        <v>128</v>
      </c>
      <c r="H82">
        <v>1500</v>
      </c>
      <c r="I82">
        <v>1900</v>
      </c>
      <c r="J82">
        <v>1500</v>
      </c>
      <c r="K82">
        <v>1900</v>
      </c>
      <c r="L82">
        <v>1500</v>
      </c>
      <c r="M82">
        <v>1900</v>
      </c>
      <c r="N82">
        <v>1500</v>
      </c>
      <c r="O82">
        <v>1900</v>
      </c>
      <c r="P82">
        <v>1500</v>
      </c>
      <c r="Q82">
        <v>1900</v>
      </c>
      <c r="R82">
        <v>1500</v>
      </c>
      <c r="S82">
        <v>1900</v>
      </c>
      <c r="T82">
        <v>1500</v>
      </c>
      <c r="U82">
        <v>1900</v>
      </c>
      <c r="V82" t="s">
        <v>756</v>
      </c>
      <c r="W82">
        <f t="shared" si="119"/>
        <v>15</v>
      </c>
      <c r="X82">
        <f t="shared" si="120"/>
        <v>19</v>
      </c>
      <c r="Y82">
        <f t="shared" si="121"/>
        <v>15</v>
      </c>
      <c r="Z82">
        <f t="shared" si="122"/>
        <v>19</v>
      </c>
      <c r="AA82">
        <f t="shared" si="123"/>
        <v>15</v>
      </c>
      <c r="AB82">
        <f t="shared" si="124"/>
        <v>19</v>
      </c>
      <c r="AC82">
        <f t="shared" si="125"/>
        <v>15</v>
      </c>
      <c r="AD82">
        <f t="shared" si="126"/>
        <v>19</v>
      </c>
      <c r="AE82">
        <f t="shared" si="148"/>
        <v>15</v>
      </c>
      <c r="AF82">
        <f t="shared" si="149"/>
        <v>19</v>
      </c>
      <c r="AG82">
        <f t="shared" si="127"/>
        <v>15</v>
      </c>
      <c r="AH82">
        <f t="shared" si="128"/>
        <v>19</v>
      </c>
      <c r="AI82">
        <f t="shared" si="129"/>
        <v>15</v>
      </c>
      <c r="AJ82">
        <f t="shared" si="130"/>
        <v>19</v>
      </c>
      <c r="AK82" t="str">
        <f t="shared" si="141"/>
        <v>3pm-7pm</v>
      </c>
      <c r="AL82" t="str">
        <f t="shared" si="142"/>
        <v>3pm-7pm</v>
      </c>
      <c r="AM82" t="str">
        <f t="shared" si="143"/>
        <v>3pm-7pm</v>
      </c>
      <c r="AN82" t="str">
        <f t="shared" si="144"/>
        <v>3pm-7pm</v>
      </c>
      <c r="AO82" t="str">
        <f t="shared" si="145"/>
        <v>3pm-7pm</v>
      </c>
      <c r="AP82" t="str">
        <f t="shared" si="146"/>
        <v>3pm-7pm</v>
      </c>
      <c r="AQ82" t="str">
        <f t="shared" si="147"/>
        <v>3pm-7pm</v>
      </c>
      <c r="AR82" s="2" t="s">
        <v>304</v>
      </c>
      <c r="AU82" t="s">
        <v>272</v>
      </c>
      <c r="AV82" s="3" t="s">
        <v>278</v>
      </c>
      <c r="AW82" s="3" t="s">
        <v>279</v>
      </c>
      <c r="AX82"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2" t="str">
        <f t="shared" si="132"/>
        <v/>
      </c>
      <c r="AZ82" t="str">
        <f t="shared" si="133"/>
        <v/>
      </c>
      <c r="BA82" t="str">
        <f t="shared" si="134"/>
        <v>&lt;img src=@img/easy.png@&gt;</v>
      </c>
      <c r="BB82" t="str">
        <f t="shared" si="135"/>
        <v>&lt;img src=@img/drinkicon.png@&gt;</v>
      </c>
      <c r="BC82" t="str">
        <f t="shared" si="136"/>
        <v/>
      </c>
      <c r="BD82" t="str">
        <f t="shared" si="137"/>
        <v>&lt;img src=@img/easy.png@&gt;&lt;img src=@img/drinkicon.png@&gt;&lt;img src=@img/kidicon.png@&gt;</v>
      </c>
      <c r="BE82" t="str">
        <f t="shared" si="138"/>
        <v>drink easy med midtown kid</v>
      </c>
      <c r="BF82" t="str">
        <f t="shared" si="139"/>
        <v>Midtown</v>
      </c>
      <c r="BG82">
        <v>40.551048999999999</v>
      </c>
      <c r="BH82">
        <v>-105.05831000000001</v>
      </c>
      <c r="BI82" t="str">
        <f t="shared" si="140"/>
        <v>[40.551049,-105.05831],</v>
      </c>
      <c r="BJ82" t="b">
        <v>1</v>
      </c>
      <c r="BK82" t="str">
        <f t="shared" si="150"/>
        <v>&lt;img src=@img/kidicon.png@&gt;</v>
      </c>
      <c r="BL82" t="s">
        <v>406</v>
      </c>
    </row>
    <row r="83" spans="2:64" ht="21" customHeight="1">
      <c r="B83" t="s">
        <v>787</v>
      </c>
      <c r="C83" t="s">
        <v>393</v>
      </c>
      <c r="E83" t="s">
        <v>396</v>
      </c>
      <c r="G83" t="s">
        <v>611</v>
      </c>
      <c r="W83" t="str">
        <f t="shared" si="119"/>
        <v/>
      </c>
      <c r="X83" t="str">
        <f t="shared" si="120"/>
        <v/>
      </c>
      <c r="Y83" t="str">
        <f t="shared" si="121"/>
        <v/>
      </c>
      <c r="Z83" t="str">
        <f t="shared" si="122"/>
        <v/>
      </c>
      <c r="AA83" t="str">
        <f t="shared" si="123"/>
        <v/>
      </c>
      <c r="AB83" t="str">
        <f t="shared" si="124"/>
        <v/>
      </c>
      <c r="AC83" t="str">
        <f t="shared" si="125"/>
        <v/>
      </c>
      <c r="AD83" t="str">
        <f t="shared" si="126"/>
        <v/>
      </c>
      <c r="AE83" t="str">
        <f t="shared" si="148"/>
        <v/>
      </c>
      <c r="AF83" t="str">
        <f t="shared" si="149"/>
        <v/>
      </c>
      <c r="AG83" t="str">
        <f t="shared" si="127"/>
        <v/>
      </c>
      <c r="AH83" t="str">
        <f t="shared" si="128"/>
        <v/>
      </c>
      <c r="AI83" t="str">
        <f t="shared" si="129"/>
        <v/>
      </c>
      <c r="AJ83" t="str">
        <f t="shared" si="130"/>
        <v/>
      </c>
      <c r="AK83" t="str">
        <f t="shared" si="141"/>
        <v/>
      </c>
      <c r="AL83" t="str">
        <f t="shared" si="142"/>
        <v/>
      </c>
      <c r="AM83" t="str">
        <f t="shared" si="143"/>
        <v/>
      </c>
      <c r="AN83" t="str">
        <f t="shared" si="144"/>
        <v/>
      </c>
      <c r="AO83" t="str">
        <f t="shared" si="145"/>
        <v/>
      </c>
      <c r="AP83" t="str">
        <f t="shared" si="146"/>
        <v/>
      </c>
      <c r="AQ83" t="str">
        <f t="shared" si="147"/>
        <v/>
      </c>
      <c r="AU83" t="s">
        <v>272</v>
      </c>
      <c r="AV83" s="3" t="s">
        <v>279</v>
      </c>
      <c r="AW83" s="3" t="s">
        <v>279</v>
      </c>
      <c r="AX83"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3" t="str">
        <f t="shared" si="132"/>
        <v/>
      </c>
      <c r="AZ83" t="str">
        <f t="shared" si="133"/>
        <v/>
      </c>
      <c r="BA83" t="str">
        <f t="shared" si="134"/>
        <v>&lt;img src=@img/easy.png@&gt;</v>
      </c>
      <c r="BB83" t="str">
        <f t="shared" si="135"/>
        <v/>
      </c>
      <c r="BC83" t="str">
        <f t="shared" si="136"/>
        <v/>
      </c>
      <c r="BD83" t="str">
        <f t="shared" si="137"/>
        <v>&lt;img src=@img/easy.png@&gt;</v>
      </c>
      <c r="BE83" t="str">
        <f t="shared" si="138"/>
        <v>easy med sfoco</v>
      </c>
      <c r="BF83" t="str">
        <f t="shared" si="139"/>
        <v>South Foco</v>
      </c>
      <c r="BG83">
        <v>40.531500000000001</v>
      </c>
      <c r="BH83">
        <v>-105.11593999999999</v>
      </c>
      <c r="BI83" t="str">
        <f t="shared" si="140"/>
        <v>[40.5315,-105.11594],</v>
      </c>
    </row>
    <row r="84" spans="2:64" ht="21" customHeight="1">
      <c r="B84" t="s">
        <v>530</v>
      </c>
      <c r="C84" t="s">
        <v>394</v>
      </c>
      <c r="G84" s="6" t="s">
        <v>531</v>
      </c>
      <c r="H84">
        <v>1100</v>
      </c>
      <c r="I84">
        <v>1300</v>
      </c>
      <c r="J84">
        <v>1100</v>
      </c>
      <c r="K84">
        <v>1300</v>
      </c>
      <c r="L84">
        <v>1100</v>
      </c>
      <c r="M84">
        <v>1300</v>
      </c>
      <c r="N84">
        <v>1100</v>
      </c>
      <c r="O84">
        <v>1300</v>
      </c>
      <c r="P84">
        <v>1100</v>
      </c>
      <c r="Q84">
        <v>1300</v>
      </c>
      <c r="R84">
        <v>1100</v>
      </c>
      <c r="S84">
        <v>1300</v>
      </c>
      <c r="T84">
        <v>1100</v>
      </c>
      <c r="U84">
        <v>1300</v>
      </c>
      <c r="V84" t="s">
        <v>532</v>
      </c>
      <c r="W84">
        <f t="shared" si="119"/>
        <v>11</v>
      </c>
      <c r="X84">
        <f t="shared" si="120"/>
        <v>13</v>
      </c>
      <c r="Y84">
        <f t="shared" si="121"/>
        <v>11</v>
      </c>
      <c r="Z84">
        <f t="shared" si="122"/>
        <v>13</v>
      </c>
      <c r="AA84">
        <f t="shared" si="123"/>
        <v>11</v>
      </c>
      <c r="AB84">
        <f t="shared" si="124"/>
        <v>13</v>
      </c>
      <c r="AC84">
        <f t="shared" si="125"/>
        <v>11</v>
      </c>
      <c r="AD84">
        <f t="shared" si="126"/>
        <v>13</v>
      </c>
      <c r="AE84">
        <f t="shared" si="148"/>
        <v>11</v>
      </c>
      <c r="AF84">
        <f t="shared" si="149"/>
        <v>13</v>
      </c>
      <c r="AG84">
        <f t="shared" si="127"/>
        <v>11</v>
      </c>
      <c r="AH84">
        <f t="shared" si="128"/>
        <v>13</v>
      </c>
      <c r="AI84">
        <f t="shared" si="129"/>
        <v>11</v>
      </c>
      <c r="AJ84">
        <f t="shared" si="130"/>
        <v>13</v>
      </c>
      <c r="AK84" t="str">
        <f t="shared" si="141"/>
        <v>11am-1pm</v>
      </c>
      <c r="AL84" t="str">
        <f t="shared" si="142"/>
        <v>11am-1pm</v>
      </c>
      <c r="AM84" t="str">
        <f t="shared" si="143"/>
        <v>11am-1pm</v>
      </c>
      <c r="AN84" t="str">
        <f t="shared" si="144"/>
        <v>11am-1pm</v>
      </c>
      <c r="AO84" t="str">
        <f t="shared" si="145"/>
        <v>11am-1pm</v>
      </c>
      <c r="AP84" t="str">
        <f t="shared" si="146"/>
        <v>11am-1pm</v>
      </c>
      <c r="AQ84" t="str">
        <f t="shared" si="147"/>
        <v>11am-1pm</v>
      </c>
      <c r="AR84" t="s">
        <v>533</v>
      </c>
      <c r="AS84" t="s">
        <v>268</v>
      </c>
      <c r="AU84" t="s">
        <v>26</v>
      </c>
      <c r="AV84" s="3" t="s">
        <v>278</v>
      </c>
      <c r="AW84" s="3" t="s">
        <v>278</v>
      </c>
      <c r="AX84"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4" t="str">
        <f t="shared" si="132"/>
        <v>&lt;img src=@img/outdoor.png@&gt;</v>
      </c>
      <c r="AZ84" t="str">
        <f t="shared" si="133"/>
        <v/>
      </c>
      <c r="BA84" t="str">
        <f t="shared" si="134"/>
        <v>&lt;img src=@img/medium.png@&gt;</v>
      </c>
      <c r="BB84" t="str">
        <f t="shared" si="135"/>
        <v>&lt;img src=@img/drinkicon.png@&gt;</v>
      </c>
      <c r="BC84" t="str">
        <f t="shared" si="136"/>
        <v>&lt;img src=@img/foodicon.png@&gt;</v>
      </c>
      <c r="BD84" t="str">
        <f t="shared" si="137"/>
        <v>&lt;img src=@img/outdoor.png@&gt;&lt;img src=@img/medium.png@&gt;&lt;img src=@img/drinkicon.png@&gt;&lt;img src=@img/foodicon.png@&gt;</v>
      </c>
      <c r="BE84" t="str">
        <f t="shared" si="138"/>
        <v>outdoor drink food medium  cwest</v>
      </c>
      <c r="BF84" t="str">
        <f t="shared" si="139"/>
        <v>Campus West</v>
      </c>
      <c r="BG84">
        <v>40.574280000000002</v>
      </c>
      <c r="BH84">
        <v>-105.09835</v>
      </c>
      <c r="BI84" t="str">
        <f t="shared" si="140"/>
        <v>[40.57428,-105.09835],</v>
      </c>
    </row>
    <row r="85" spans="2:64" ht="21" customHeight="1">
      <c r="B85" t="s">
        <v>87</v>
      </c>
      <c r="C85" t="s">
        <v>391</v>
      </c>
      <c r="D85" t="s">
        <v>88</v>
      </c>
      <c r="E85" t="s">
        <v>32</v>
      </c>
      <c r="G85" s="1" t="s">
        <v>89</v>
      </c>
      <c r="H85">
        <v>1600</v>
      </c>
      <c r="I85">
        <v>1800</v>
      </c>
      <c r="J85">
        <v>1600</v>
      </c>
      <c r="K85">
        <v>1800</v>
      </c>
      <c r="L85">
        <v>1600</v>
      </c>
      <c r="M85">
        <v>1800</v>
      </c>
      <c r="N85">
        <v>1600</v>
      </c>
      <c r="O85">
        <v>1800</v>
      </c>
      <c r="P85">
        <v>1600</v>
      </c>
      <c r="Q85">
        <v>1800</v>
      </c>
      <c r="R85">
        <v>1600</v>
      </c>
      <c r="S85">
        <v>1800</v>
      </c>
      <c r="T85">
        <v>1600</v>
      </c>
      <c r="U85">
        <v>1800</v>
      </c>
      <c r="V85" s="4" t="s">
        <v>759</v>
      </c>
      <c r="W85">
        <f t="shared" si="119"/>
        <v>16</v>
      </c>
      <c r="X85">
        <f t="shared" si="120"/>
        <v>18</v>
      </c>
      <c r="Y85">
        <f t="shared" si="121"/>
        <v>16</v>
      </c>
      <c r="Z85">
        <f t="shared" si="122"/>
        <v>18</v>
      </c>
      <c r="AA85">
        <f t="shared" si="123"/>
        <v>16</v>
      </c>
      <c r="AB85">
        <f t="shared" si="124"/>
        <v>18</v>
      </c>
      <c r="AC85">
        <f t="shared" si="125"/>
        <v>16</v>
      </c>
      <c r="AD85">
        <f t="shared" si="126"/>
        <v>18</v>
      </c>
      <c r="AE85">
        <f t="shared" si="148"/>
        <v>16</v>
      </c>
      <c r="AF85">
        <f t="shared" si="149"/>
        <v>18</v>
      </c>
      <c r="AG85">
        <f t="shared" si="127"/>
        <v>16</v>
      </c>
      <c r="AH85">
        <f t="shared" si="128"/>
        <v>18</v>
      </c>
      <c r="AI85">
        <f t="shared" si="129"/>
        <v>16</v>
      </c>
      <c r="AJ85">
        <f t="shared" si="130"/>
        <v>18</v>
      </c>
      <c r="AK85" t="str">
        <f t="shared" si="141"/>
        <v>4pm-6pm</v>
      </c>
      <c r="AL85" t="str">
        <f t="shared" si="142"/>
        <v>4pm-6pm</v>
      </c>
      <c r="AM85" t="str">
        <f t="shared" si="143"/>
        <v>4pm-6pm</v>
      </c>
      <c r="AN85" t="str">
        <f t="shared" si="144"/>
        <v>4pm-6pm</v>
      </c>
      <c r="AO85" t="str">
        <f t="shared" si="145"/>
        <v>4pm-6pm</v>
      </c>
      <c r="AP85" t="str">
        <f t="shared" si="146"/>
        <v>4pm-6pm</v>
      </c>
      <c r="AQ85" t="str">
        <f t="shared" si="147"/>
        <v>4pm-6pm</v>
      </c>
      <c r="AR85" s="5" t="s">
        <v>222</v>
      </c>
      <c r="AS85" t="s">
        <v>268</v>
      </c>
      <c r="AU85" t="s">
        <v>271</v>
      </c>
      <c r="AV85" s="3" t="s">
        <v>278</v>
      </c>
      <c r="AW85" s="3" t="s">
        <v>278</v>
      </c>
      <c r="AX85"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5" t="str">
        <f t="shared" si="132"/>
        <v>&lt;img src=@img/outdoor.png@&gt;</v>
      </c>
      <c r="AZ85" t="str">
        <f t="shared" si="133"/>
        <v/>
      </c>
      <c r="BA85" t="str">
        <f t="shared" si="134"/>
        <v>&lt;img src=@img/hard.png@&gt;</v>
      </c>
      <c r="BB85" t="str">
        <f t="shared" si="135"/>
        <v>&lt;img src=@img/drinkicon.png@&gt;</v>
      </c>
      <c r="BC85" t="str">
        <f t="shared" si="136"/>
        <v>&lt;img src=@img/foodicon.png@&gt;</v>
      </c>
      <c r="BD85" t="str">
        <f t="shared" si="137"/>
        <v>&lt;img src=@img/outdoor.png@&gt;&lt;img src=@img/hard.png@&gt;&lt;img src=@img/drinkicon.png@&gt;&lt;img src=@img/foodicon.png@&gt;</v>
      </c>
      <c r="BE85" t="str">
        <f t="shared" si="138"/>
        <v>outdoor drink food hard high old</v>
      </c>
      <c r="BF85" t="str">
        <f t="shared" si="139"/>
        <v>Old Town</v>
      </c>
      <c r="BG85">
        <v>40.587825000000002</v>
      </c>
      <c r="BH85">
        <v>-105.077479</v>
      </c>
      <c r="BI85" t="str">
        <f t="shared" si="140"/>
        <v>[40.587825,-105.077479],</v>
      </c>
      <c r="BK85" t="str">
        <f>IF(BJ85&gt;0,"&lt;img src=@img/kidicon.png@&gt;","")</f>
        <v/>
      </c>
    </row>
    <row r="86" spans="2:64" ht="21" customHeight="1">
      <c r="B86" t="s">
        <v>788</v>
      </c>
      <c r="C86" t="s">
        <v>391</v>
      </c>
      <c r="D86" t="s">
        <v>31</v>
      </c>
      <c r="E86" t="s">
        <v>32</v>
      </c>
      <c r="G86" s="1" t="s">
        <v>33</v>
      </c>
      <c r="J86">
        <v>1500</v>
      </c>
      <c r="K86">
        <v>1800</v>
      </c>
      <c r="L86">
        <v>1500</v>
      </c>
      <c r="M86">
        <v>1800</v>
      </c>
      <c r="N86">
        <v>1100</v>
      </c>
      <c r="O86">
        <v>2100</v>
      </c>
      <c r="P86">
        <v>1500</v>
      </c>
      <c r="Q86">
        <v>1800</v>
      </c>
      <c r="R86">
        <v>1500</v>
      </c>
      <c r="S86">
        <v>1800</v>
      </c>
      <c r="V86" t="s">
        <v>716</v>
      </c>
      <c r="W86" t="str">
        <f t="shared" si="119"/>
        <v/>
      </c>
      <c r="X86" t="str">
        <f t="shared" si="120"/>
        <v/>
      </c>
      <c r="Y86">
        <f t="shared" si="121"/>
        <v>15</v>
      </c>
      <c r="Z86">
        <f t="shared" si="122"/>
        <v>18</v>
      </c>
      <c r="AA86">
        <f t="shared" si="123"/>
        <v>15</v>
      </c>
      <c r="AB86">
        <f t="shared" si="124"/>
        <v>18</v>
      </c>
      <c r="AC86">
        <f t="shared" si="125"/>
        <v>11</v>
      </c>
      <c r="AD86">
        <f t="shared" si="126"/>
        <v>21</v>
      </c>
      <c r="AE86">
        <f t="shared" si="148"/>
        <v>15</v>
      </c>
      <c r="AF86">
        <f t="shared" si="149"/>
        <v>18</v>
      </c>
      <c r="AG86">
        <f t="shared" si="127"/>
        <v>15</v>
      </c>
      <c r="AH86">
        <f t="shared" si="128"/>
        <v>18</v>
      </c>
      <c r="AI86" t="str">
        <f t="shared" si="129"/>
        <v/>
      </c>
      <c r="AJ86" t="str">
        <f t="shared" si="130"/>
        <v/>
      </c>
      <c r="AK86" t="str">
        <f t="shared" si="141"/>
        <v/>
      </c>
      <c r="AL86" t="str">
        <f t="shared" si="142"/>
        <v>3pm-6pm</v>
      </c>
      <c r="AM86" t="str">
        <f t="shared" si="143"/>
        <v>3pm-6pm</v>
      </c>
      <c r="AN86" t="str">
        <f t="shared" si="144"/>
        <v>11am-9pm</v>
      </c>
      <c r="AO86" t="str">
        <f t="shared" si="145"/>
        <v>3pm-6pm</v>
      </c>
      <c r="AP86" t="str">
        <f t="shared" si="146"/>
        <v>3pm-6pm</v>
      </c>
      <c r="AQ86" t="str">
        <f t="shared" si="147"/>
        <v/>
      </c>
      <c r="AR86" t="s">
        <v>210</v>
      </c>
      <c r="AS86" t="s">
        <v>268</v>
      </c>
      <c r="AU86" t="s">
        <v>271</v>
      </c>
      <c r="AV86" s="3" t="s">
        <v>278</v>
      </c>
      <c r="AW86" s="3" t="s">
        <v>278</v>
      </c>
      <c r="AX86"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40.585365000000003</v>
      </c>
      <c r="BH86">
        <v>-105.078164</v>
      </c>
      <c r="BI86" t="str">
        <f t="shared" si="140"/>
        <v>[40.585365,-105.078164],</v>
      </c>
      <c r="BK86" t="str">
        <f>IF(BJ86&gt;0,"&lt;img src=@img/kidicon.png@&gt;","")</f>
        <v/>
      </c>
    </row>
    <row r="87" spans="2:64" ht="21" customHeight="1">
      <c r="B87" t="s">
        <v>108</v>
      </c>
      <c r="C87" t="s">
        <v>391</v>
      </c>
      <c r="D87" t="s">
        <v>109</v>
      </c>
      <c r="E87" t="s">
        <v>396</v>
      </c>
      <c r="G87" s="1" t="s">
        <v>110</v>
      </c>
      <c r="V87" t="s">
        <v>446</v>
      </c>
      <c r="W87" t="str">
        <f t="shared" si="119"/>
        <v/>
      </c>
      <c r="X87" t="str">
        <f t="shared" si="120"/>
        <v/>
      </c>
      <c r="Y87" t="str">
        <f t="shared" si="121"/>
        <v/>
      </c>
      <c r="Z87" t="str">
        <f t="shared" si="122"/>
        <v/>
      </c>
      <c r="AA87" t="str">
        <f t="shared" si="123"/>
        <v/>
      </c>
      <c r="AB87" t="str">
        <f t="shared" si="124"/>
        <v/>
      </c>
      <c r="AC87" t="str">
        <f t="shared" si="125"/>
        <v/>
      </c>
      <c r="AD87" t="str">
        <f t="shared" si="126"/>
        <v/>
      </c>
      <c r="AE87" t="str">
        <f t="shared" si="148"/>
        <v/>
      </c>
      <c r="AF87" t="str">
        <f t="shared" si="149"/>
        <v/>
      </c>
      <c r="AG87" t="str">
        <f t="shared" si="127"/>
        <v/>
      </c>
      <c r="AH87" t="str">
        <f t="shared" si="128"/>
        <v/>
      </c>
      <c r="AI87" t="str">
        <f t="shared" si="129"/>
        <v/>
      </c>
      <c r="AJ87" t="str">
        <f t="shared" si="130"/>
        <v/>
      </c>
      <c r="AK87" t="str">
        <f t="shared" si="141"/>
        <v/>
      </c>
      <c r="AL87" t="str">
        <f t="shared" si="142"/>
        <v/>
      </c>
      <c r="AM87" t="str">
        <f t="shared" si="143"/>
        <v/>
      </c>
      <c r="AN87" t="str">
        <f t="shared" si="144"/>
        <v/>
      </c>
      <c r="AO87" t="str">
        <f t="shared" si="145"/>
        <v/>
      </c>
      <c r="AP87" t="str">
        <f t="shared" si="146"/>
        <v/>
      </c>
      <c r="AQ87" t="str">
        <f t="shared" si="147"/>
        <v/>
      </c>
      <c r="AR87" s="2" t="s">
        <v>298</v>
      </c>
      <c r="AS87" t="s">
        <v>268</v>
      </c>
      <c r="AU87" t="s">
        <v>26</v>
      </c>
      <c r="AV87" s="3" t="s">
        <v>278</v>
      </c>
      <c r="AW87" s="3" t="s">
        <v>278</v>
      </c>
      <c r="AX87"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med old</v>
      </c>
      <c r="BF87" t="str">
        <f t="shared" si="139"/>
        <v>Old Town</v>
      </c>
      <c r="BG87">
        <v>40.584425000000003</v>
      </c>
      <c r="BH87">
        <v>-105.076705</v>
      </c>
      <c r="BI87" t="str">
        <f t="shared" si="140"/>
        <v>[40.584425,-105.076705],</v>
      </c>
      <c r="BK87" t="str">
        <f>IF(BJ87&gt;0,"&lt;img src=@img/kidicon.png@&gt;","")</f>
        <v/>
      </c>
    </row>
    <row r="88" spans="2:64" ht="21" customHeight="1">
      <c r="B88" t="s">
        <v>633</v>
      </c>
      <c r="C88" t="s">
        <v>281</v>
      </c>
      <c r="E88" t="s">
        <v>396</v>
      </c>
      <c r="G88" s="6" t="s">
        <v>634</v>
      </c>
      <c r="AK88" t="str">
        <f t="shared" si="141"/>
        <v/>
      </c>
      <c r="AL88" t="str">
        <f t="shared" si="142"/>
        <v/>
      </c>
      <c r="AM88" t="str">
        <f t="shared" si="143"/>
        <v/>
      </c>
      <c r="AN88" t="str">
        <f t="shared" si="144"/>
        <v/>
      </c>
      <c r="AO88" t="str">
        <f t="shared" si="145"/>
        <v/>
      </c>
      <c r="AP88" t="str">
        <f t="shared" si="146"/>
        <v/>
      </c>
      <c r="AQ88" t="str">
        <f t="shared" si="147"/>
        <v/>
      </c>
      <c r="AR88" s="2" t="s">
        <v>635</v>
      </c>
      <c r="AS88" t="s">
        <v>268</v>
      </c>
      <c r="AU88" t="s">
        <v>26</v>
      </c>
      <c r="AV88" s="3" t="s">
        <v>279</v>
      </c>
      <c r="AW88" s="3" t="s">
        <v>279</v>
      </c>
      <c r="AX88"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8" t="str">
        <f t="shared" si="132"/>
        <v>&lt;img src=@img/outdoor.png@&gt;</v>
      </c>
      <c r="AZ88" t="str">
        <f t="shared" si="133"/>
        <v/>
      </c>
      <c r="BA88" t="str">
        <f t="shared" si="134"/>
        <v>&lt;img src=@img/medium.png@&gt;</v>
      </c>
      <c r="BB88" t="str">
        <f t="shared" si="135"/>
        <v/>
      </c>
      <c r="BC88" t="str">
        <f t="shared" si="136"/>
        <v/>
      </c>
      <c r="BD88" t="str">
        <f t="shared" si="137"/>
        <v>&lt;img src=@img/outdoor.png@&gt;&lt;img src=@img/medium.png@&gt;</v>
      </c>
      <c r="BE88" t="str">
        <f t="shared" si="138"/>
        <v>outdoor medium med midtown</v>
      </c>
      <c r="BF88" t="str">
        <f t="shared" si="139"/>
        <v>Midtown</v>
      </c>
      <c r="BG88">
        <v>40.562046000000002</v>
      </c>
      <c r="BH88">
        <v>-105.03800099999999</v>
      </c>
      <c r="BI88" t="str">
        <f t="shared" si="140"/>
        <v>[40.562046,-105.038001],</v>
      </c>
    </row>
    <row r="89" spans="2:64" ht="21" customHeight="1">
      <c r="B89" t="s">
        <v>789</v>
      </c>
      <c r="C89" t="s">
        <v>394</v>
      </c>
      <c r="D89" t="s">
        <v>124</v>
      </c>
      <c r="E89" t="s">
        <v>51</v>
      </c>
      <c r="G89" s="1" t="s">
        <v>125</v>
      </c>
      <c r="W89" t="str">
        <f t="shared" ref="W89:W119" si="188">IF(H89&gt;0,H89/100,"")</f>
        <v/>
      </c>
      <c r="X89" t="str">
        <f t="shared" ref="X89:X119" si="189">IF(I89&gt;0,I89/100,"")</f>
        <v/>
      </c>
      <c r="Y89" t="str">
        <f t="shared" ref="Y89:Y119" si="190">IF(J89&gt;0,J89/100,"")</f>
        <v/>
      </c>
      <c r="Z89" t="str">
        <f t="shared" ref="Z89:Z119" si="191">IF(K89&gt;0,K89/100,"")</f>
        <v/>
      </c>
      <c r="AA89" t="str">
        <f t="shared" ref="AA89:AA119" si="192">IF(L89&gt;0,L89/100,"")</f>
        <v/>
      </c>
      <c r="AB89" t="str">
        <f t="shared" ref="AB89:AB119" si="193">IF(M89&gt;0,M89/100,"")</f>
        <v/>
      </c>
      <c r="AC89" t="str">
        <f t="shared" ref="AC89:AC119" si="194">IF(N89&gt;0,N89/100,"")</f>
        <v/>
      </c>
      <c r="AD89" t="str">
        <f t="shared" ref="AD89:AD119" si="195">IF(O89&gt;0,O89/100,"")</f>
        <v/>
      </c>
      <c r="AE89" t="str">
        <f t="shared" ref="AE89:AE119" si="196">IF(P89&gt;0,P89/100,"")</f>
        <v/>
      </c>
      <c r="AF89" t="str">
        <f t="shared" ref="AF89:AF119" si="197">IF(Q89&gt;0,Q89/100,"")</f>
        <v/>
      </c>
      <c r="AG89" t="str">
        <f t="shared" ref="AG89:AG119" si="198">IF(R89&gt;0,R89/100,"")</f>
        <v/>
      </c>
      <c r="AH89" t="str">
        <f t="shared" ref="AH89:AH119" si="199">IF(S89&gt;0,S89/100,"")</f>
        <v/>
      </c>
      <c r="AI89" t="str">
        <f t="shared" ref="AI89:AI119" si="200">IF(T89&gt;0,T89/100,"")</f>
        <v/>
      </c>
      <c r="AJ89" t="str">
        <f t="shared" ref="AJ89:AJ119" si="201">IF(U89&gt;0,U89/100,"")</f>
        <v/>
      </c>
      <c r="AK89" t="str">
        <f t="shared" si="141"/>
        <v/>
      </c>
      <c r="AL89" t="str">
        <f t="shared" si="142"/>
        <v/>
      </c>
      <c r="AM89" t="str">
        <f t="shared" si="143"/>
        <v/>
      </c>
      <c r="AN89" t="str">
        <f t="shared" si="144"/>
        <v/>
      </c>
      <c r="AO89" t="str">
        <f t="shared" si="145"/>
        <v/>
      </c>
      <c r="AP89" t="str">
        <f t="shared" si="146"/>
        <v/>
      </c>
      <c r="AQ89" t="str">
        <f t="shared" si="147"/>
        <v/>
      </c>
      <c r="AR89" s="2" t="s">
        <v>302</v>
      </c>
      <c r="AU89" t="s">
        <v>26</v>
      </c>
      <c r="AV89" s="3" t="s">
        <v>279</v>
      </c>
      <c r="AW89" s="3" t="s">
        <v>279</v>
      </c>
      <c r="AX89"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89" t="str">
        <f t="shared" si="132"/>
        <v/>
      </c>
      <c r="AZ89" t="str">
        <f t="shared" si="133"/>
        <v/>
      </c>
      <c r="BA89" t="str">
        <f t="shared" si="134"/>
        <v>&lt;img src=@img/medium.png@&gt;</v>
      </c>
      <c r="BB89" t="str">
        <f t="shared" si="135"/>
        <v/>
      </c>
      <c r="BC89" t="str">
        <f t="shared" si="136"/>
        <v/>
      </c>
      <c r="BD89" t="str">
        <f t="shared" si="137"/>
        <v>&lt;img src=@img/medium.png@&gt;</v>
      </c>
      <c r="BE89" t="str">
        <f t="shared" si="138"/>
        <v>medium low cwest</v>
      </c>
      <c r="BF89" t="str">
        <f t="shared" si="139"/>
        <v>Campus West</v>
      </c>
      <c r="BG89">
        <v>40.574174999999997</v>
      </c>
      <c r="BH89">
        <v>-105.097887</v>
      </c>
      <c r="BI89" t="str">
        <f t="shared" si="140"/>
        <v>[40.574175,-105.097887],</v>
      </c>
      <c r="BK89" t="str">
        <f>IF(BJ89&gt;0,"&lt;img src=@img/kidicon.png@&gt;","")</f>
        <v/>
      </c>
    </row>
    <row r="90" spans="2:64" ht="21" customHeight="1">
      <c r="B90" t="s">
        <v>692</v>
      </c>
      <c r="C90" t="s">
        <v>394</v>
      </c>
      <c r="E90" t="s">
        <v>51</v>
      </c>
      <c r="G90" s="1" t="s">
        <v>694</v>
      </c>
      <c r="J90">
        <v>1100</v>
      </c>
      <c r="K90">
        <v>1400</v>
      </c>
      <c r="L90">
        <v>1100</v>
      </c>
      <c r="M90">
        <v>1400</v>
      </c>
      <c r="N90">
        <v>1100</v>
      </c>
      <c r="O90">
        <v>1400</v>
      </c>
      <c r="P90">
        <v>1100</v>
      </c>
      <c r="Q90">
        <v>1400</v>
      </c>
      <c r="R90">
        <v>1100</v>
      </c>
      <c r="S90">
        <v>1400</v>
      </c>
      <c r="V90" t="s">
        <v>693</v>
      </c>
      <c r="W90" t="str">
        <f t="shared" ref="W90" si="202">IF(H90&gt;0,H90/100,"")</f>
        <v/>
      </c>
      <c r="X90" t="str">
        <f t="shared" ref="X90" si="203">IF(I90&gt;0,I90/100,"")</f>
        <v/>
      </c>
      <c r="Y90">
        <f t="shared" ref="Y90" si="204">IF(J90&gt;0,J90/100,"")</f>
        <v>11</v>
      </c>
      <c r="Z90">
        <f t="shared" ref="Z90" si="205">IF(K90&gt;0,K90/100,"")</f>
        <v>14</v>
      </c>
      <c r="AA90">
        <f t="shared" ref="AA90" si="206">IF(L90&gt;0,L90/100,"")</f>
        <v>11</v>
      </c>
      <c r="AB90">
        <f t="shared" ref="AB90" si="207">IF(M90&gt;0,M90/100,"")</f>
        <v>14</v>
      </c>
      <c r="AC90">
        <f t="shared" ref="AC90" si="208">IF(N90&gt;0,N90/100,"")</f>
        <v>11</v>
      </c>
      <c r="AD90">
        <f t="shared" ref="AD90" si="209">IF(O90&gt;0,O90/100,"")</f>
        <v>14</v>
      </c>
      <c r="AE90">
        <f t="shared" ref="AE90" si="210">IF(P90&gt;0,P90/100,"")</f>
        <v>11</v>
      </c>
      <c r="AF90">
        <f t="shared" ref="AF90" si="211">IF(Q90&gt;0,Q90/100,"")</f>
        <v>14</v>
      </c>
      <c r="AG90">
        <f t="shared" ref="AG90" si="212">IF(R90&gt;0,R90/100,"")</f>
        <v>11</v>
      </c>
      <c r="AH90">
        <f t="shared" ref="AH90" si="213">IF(S90&gt;0,S90/100,"")</f>
        <v>14</v>
      </c>
      <c r="AI90" t="str">
        <f t="shared" ref="AI90" si="214">IF(T90&gt;0,T90/100,"")</f>
        <v/>
      </c>
      <c r="AJ90" t="str">
        <f t="shared" ref="AJ90" si="215">IF(U90&gt;0,U90/100,"")</f>
        <v/>
      </c>
      <c r="AK90" t="str">
        <f t="shared" si="141"/>
        <v/>
      </c>
      <c r="AL90" t="str">
        <f t="shared" si="142"/>
        <v>11am-2pm</v>
      </c>
      <c r="AM90" t="str">
        <f t="shared" si="143"/>
        <v>11am-2pm</v>
      </c>
      <c r="AN90" t="str">
        <f t="shared" si="144"/>
        <v>11am-2pm</v>
      </c>
      <c r="AO90" t="str">
        <f t="shared" si="145"/>
        <v>11am-2pm</v>
      </c>
      <c r="AP90" t="str">
        <f t="shared" si="146"/>
        <v>11am-2pm</v>
      </c>
      <c r="AQ90" t="str">
        <f t="shared" si="147"/>
        <v/>
      </c>
      <c r="AR90" s="2"/>
      <c r="AU90" t="s">
        <v>272</v>
      </c>
      <c r="AV90" s="3" t="s">
        <v>278</v>
      </c>
      <c r="AW90" s="3" t="s">
        <v>278</v>
      </c>
      <c r="AX90" s="4" t="str">
        <f t="shared" ref="AX90" si="216">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0" t="str">
        <f t="shared" ref="AY90" si="217">IF(AS90&gt;0,"&lt;img src=@img/outdoor.png@&gt;","")</f>
        <v/>
      </c>
      <c r="AZ90" t="str">
        <f t="shared" ref="AZ90" si="218">IF(AT90&gt;0,"&lt;img src=@img/pets.png@&gt;","")</f>
        <v/>
      </c>
      <c r="BA90" t="str">
        <f t="shared" ref="BA90" si="219">IF(AU90="hard","&lt;img src=@img/hard.png@&gt;",IF(AU90="medium","&lt;img src=@img/medium.png@&gt;",IF(AU90="easy","&lt;img src=@img/easy.png@&gt;","")))</f>
        <v>&lt;img src=@img/easy.png@&gt;</v>
      </c>
      <c r="BB90" t="str">
        <f t="shared" ref="BB90" si="220">IF(AV90="true","&lt;img src=@img/drinkicon.png@&gt;","")</f>
        <v>&lt;img src=@img/drinkicon.png@&gt;</v>
      </c>
      <c r="BC90" t="str">
        <f t="shared" ref="BC90" si="221">IF(AW90="true","&lt;img src=@img/foodicon.png@&gt;","")</f>
        <v>&lt;img src=@img/foodicon.png@&gt;</v>
      </c>
      <c r="BD90" t="str">
        <f t="shared" ref="BD90" si="222">CONCATENATE(AY90,AZ90,BA90,BB90,BC90,BK90)</f>
        <v>&lt;img src=@img/easy.png@&gt;&lt;img src=@img/drinkicon.png@&gt;&lt;img src=@img/foodicon.png@&gt;</v>
      </c>
      <c r="BE90" t="str">
        <f t="shared" ref="BE90" si="223">CONCATENATE(IF(AS90&gt;0,"outdoor ",""),IF(AT90&gt;0,"pet ",""),IF(AV90="true","drink ",""),IF(AW90="true","food ",""),AU90," ",E90," ",C90,IF(BJ90=TRUE," kid",""))</f>
        <v>drink food easy low cwest</v>
      </c>
      <c r="BF90" t="str">
        <f t="shared" ref="BF90" si="224">IF(C90="old","Old Town",IF(C90="campus","Near Campus",IF(C90="sfoco","South Foco",IF(C90="nfoco","North Foco",IF(C90="midtown","Midtown",IF(C90="cwest","Campus West",IF(C90="efoco","East FoCo",IF(C90="windsor","Windsor",""))))))))</f>
        <v>Campus West</v>
      </c>
      <c r="BG90">
        <v>40.573869299999998</v>
      </c>
      <c r="BH90">
        <v>-105.1169419</v>
      </c>
      <c r="BI90" t="str">
        <f t="shared" si="140"/>
        <v>[40.5738693,-105.1169419],</v>
      </c>
    </row>
    <row r="91" spans="2:64" ht="21" customHeight="1">
      <c r="B91" t="s">
        <v>790</v>
      </c>
      <c r="C91" t="s">
        <v>394</v>
      </c>
      <c r="D91" t="s">
        <v>90</v>
      </c>
      <c r="E91" t="s">
        <v>51</v>
      </c>
      <c r="G91" s="1" t="s">
        <v>91</v>
      </c>
      <c r="W91" t="str">
        <f t="shared" si="188"/>
        <v/>
      </c>
      <c r="X91" t="str">
        <f t="shared" si="189"/>
        <v/>
      </c>
      <c r="Y91" t="str">
        <f t="shared" si="190"/>
        <v/>
      </c>
      <c r="Z91" t="str">
        <f t="shared" si="191"/>
        <v/>
      </c>
      <c r="AA91" t="str">
        <f t="shared" si="192"/>
        <v/>
      </c>
      <c r="AB91" t="str">
        <f t="shared" si="193"/>
        <v/>
      </c>
      <c r="AC91" t="str">
        <f t="shared" si="194"/>
        <v/>
      </c>
      <c r="AD91" t="str">
        <f t="shared" si="195"/>
        <v/>
      </c>
      <c r="AE91" t="str">
        <f t="shared" si="196"/>
        <v/>
      </c>
      <c r="AF91" t="str">
        <f t="shared" si="197"/>
        <v/>
      </c>
      <c r="AG91" t="str">
        <f t="shared" si="198"/>
        <v/>
      </c>
      <c r="AH91" t="str">
        <f t="shared" si="199"/>
        <v/>
      </c>
      <c r="AI91" t="str">
        <f t="shared" si="200"/>
        <v/>
      </c>
      <c r="AJ91" t="str">
        <f t="shared" si="201"/>
        <v/>
      </c>
      <c r="AK91" t="str">
        <f t="shared" si="141"/>
        <v/>
      </c>
      <c r="AL91" t="str">
        <f t="shared" si="142"/>
        <v/>
      </c>
      <c r="AM91" t="str">
        <f t="shared" si="143"/>
        <v/>
      </c>
      <c r="AN91" t="str">
        <f t="shared" si="144"/>
        <v/>
      </c>
      <c r="AO91" t="str">
        <f t="shared" si="145"/>
        <v/>
      </c>
      <c r="AP91" t="str">
        <f t="shared" si="146"/>
        <v/>
      </c>
      <c r="AQ91" t="str">
        <f t="shared" si="147"/>
        <v/>
      </c>
      <c r="AR91" s="2" t="s">
        <v>290</v>
      </c>
      <c r="AU91" t="s">
        <v>272</v>
      </c>
      <c r="AV91" s="3" t="s">
        <v>279</v>
      </c>
      <c r="AW91" s="3" t="s">
        <v>279</v>
      </c>
      <c r="AX91"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1" t="str">
        <f t="shared" si="132"/>
        <v/>
      </c>
      <c r="AZ91" t="str">
        <f t="shared" si="133"/>
        <v/>
      </c>
      <c r="BA91" t="str">
        <f t="shared" si="134"/>
        <v>&lt;img src=@img/easy.png@&gt;</v>
      </c>
      <c r="BB91" t="str">
        <f t="shared" si="135"/>
        <v/>
      </c>
      <c r="BC91" t="str">
        <f t="shared" si="136"/>
        <v/>
      </c>
      <c r="BD91" t="str">
        <f t="shared" si="137"/>
        <v>&lt;img src=@img/easy.png@&gt;</v>
      </c>
      <c r="BE91" t="str">
        <f t="shared" si="138"/>
        <v>easy low cwest</v>
      </c>
      <c r="BF91" t="str">
        <f t="shared" si="139"/>
        <v>Campus West</v>
      </c>
      <c r="BG91">
        <v>40.575012999999998</v>
      </c>
      <c r="BH91">
        <v>-105.097076</v>
      </c>
      <c r="BI91" t="str">
        <f t="shared" si="140"/>
        <v>[40.575013,-105.097076],</v>
      </c>
      <c r="BK91" t="str">
        <f>IF(BJ91&gt;0,"&lt;img src=@img/kidicon.png@&gt;","")</f>
        <v/>
      </c>
    </row>
    <row r="92" spans="2:64" ht="21" customHeight="1">
      <c r="B92" t="s">
        <v>481</v>
      </c>
      <c r="C92" t="s">
        <v>393</v>
      </c>
      <c r="D92" t="s">
        <v>50</v>
      </c>
      <c r="E92" t="s">
        <v>396</v>
      </c>
      <c r="G92" s="1" t="s">
        <v>482</v>
      </c>
      <c r="H92">
        <v>1600</v>
      </c>
      <c r="I92">
        <v>1800</v>
      </c>
      <c r="J92">
        <v>1600</v>
      </c>
      <c r="K92">
        <v>1800</v>
      </c>
      <c r="L92">
        <v>1600</v>
      </c>
      <c r="M92">
        <v>1800</v>
      </c>
      <c r="N92">
        <v>1600</v>
      </c>
      <c r="O92">
        <v>1800</v>
      </c>
      <c r="P92">
        <v>1600</v>
      </c>
      <c r="Q92">
        <v>1800</v>
      </c>
      <c r="R92">
        <v>1600</v>
      </c>
      <c r="S92">
        <v>1800</v>
      </c>
      <c r="T92">
        <v>1600</v>
      </c>
      <c r="U92">
        <v>1800</v>
      </c>
      <c r="V92" t="s">
        <v>483</v>
      </c>
      <c r="W92">
        <f t="shared" si="188"/>
        <v>16</v>
      </c>
      <c r="X92">
        <f t="shared" si="189"/>
        <v>18</v>
      </c>
      <c r="Y92">
        <f t="shared" si="190"/>
        <v>16</v>
      </c>
      <c r="Z92">
        <f t="shared" si="191"/>
        <v>18</v>
      </c>
      <c r="AA92">
        <f t="shared" si="192"/>
        <v>16</v>
      </c>
      <c r="AB92">
        <f t="shared" si="193"/>
        <v>18</v>
      </c>
      <c r="AC92">
        <f t="shared" si="194"/>
        <v>16</v>
      </c>
      <c r="AD92">
        <f t="shared" si="195"/>
        <v>18</v>
      </c>
      <c r="AE92">
        <f t="shared" si="196"/>
        <v>16</v>
      </c>
      <c r="AF92">
        <f t="shared" si="197"/>
        <v>18</v>
      </c>
      <c r="AG92">
        <f t="shared" si="198"/>
        <v>16</v>
      </c>
      <c r="AH92">
        <f t="shared" si="199"/>
        <v>18</v>
      </c>
      <c r="AI92">
        <f t="shared" si="200"/>
        <v>16</v>
      </c>
      <c r="AJ92">
        <f t="shared" si="201"/>
        <v>18</v>
      </c>
      <c r="AK92" t="str">
        <f t="shared" si="141"/>
        <v>4pm-6pm</v>
      </c>
      <c r="AL92" t="str">
        <f t="shared" si="142"/>
        <v>4pm-6pm</v>
      </c>
      <c r="AM92" t="str">
        <f t="shared" si="143"/>
        <v>4pm-6pm</v>
      </c>
      <c r="AN92" t="str">
        <f t="shared" si="144"/>
        <v>4pm-6pm</v>
      </c>
      <c r="AO92" t="str">
        <f t="shared" si="145"/>
        <v>4pm-6pm</v>
      </c>
      <c r="AP92" t="str">
        <f t="shared" si="146"/>
        <v>4pm-6pm</v>
      </c>
      <c r="AQ92" t="str">
        <f t="shared" si="147"/>
        <v>4pm-6pm</v>
      </c>
      <c r="AR92" s="2" t="s">
        <v>484</v>
      </c>
      <c r="AS92" t="s">
        <v>268</v>
      </c>
      <c r="AU92" t="s">
        <v>272</v>
      </c>
      <c r="AV92" s="3" t="s">
        <v>278</v>
      </c>
      <c r="AW92" s="3" t="s">
        <v>278</v>
      </c>
      <c r="AX92"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2" t="str">
        <f t="shared" si="132"/>
        <v>&lt;img src=@img/outdoor.png@&gt;</v>
      </c>
      <c r="AZ92" t="str">
        <f t="shared" si="133"/>
        <v/>
      </c>
      <c r="BA92" t="str">
        <f t="shared" si="134"/>
        <v>&lt;img src=@img/easy.png@&gt;</v>
      </c>
      <c r="BB92" t="str">
        <f t="shared" si="135"/>
        <v>&lt;img src=@img/drinkicon.png@&gt;</v>
      </c>
      <c r="BC92" t="str">
        <f t="shared" si="136"/>
        <v>&lt;img src=@img/foodicon.png@&gt;</v>
      </c>
      <c r="BD92" t="str">
        <f t="shared" si="137"/>
        <v>&lt;img src=@img/outdoor.png@&gt;&lt;img src=@img/easy.png@&gt;&lt;img src=@img/drinkicon.png@&gt;&lt;img src=@img/foodicon.png@&gt;</v>
      </c>
      <c r="BE92" t="str">
        <f t="shared" si="138"/>
        <v>outdoor drink food easy med sfoco</v>
      </c>
      <c r="BF92" t="str">
        <f t="shared" si="139"/>
        <v>South Foco</v>
      </c>
      <c r="BG92">
        <v>40.523159999999997</v>
      </c>
      <c r="BH92">
        <v>-105.06125</v>
      </c>
      <c r="BI92" t="str">
        <f t="shared" si="140"/>
        <v>[40.52316,-105.06125],</v>
      </c>
      <c r="BK92" t="str">
        <f>IF(BJ92&gt;0,"&lt;img src=@img/kidicon.png@&gt;","")</f>
        <v/>
      </c>
    </row>
    <row r="93" spans="2:64" ht="21" customHeight="1">
      <c r="B93" t="s">
        <v>534</v>
      </c>
      <c r="C93" t="s">
        <v>393</v>
      </c>
      <c r="G93" s="6" t="s">
        <v>535</v>
      </c>
      <c r="H93">
        <v>1100</v>
      </c>
      <c r="I93">
        <v>1800</v>
      </c>
      <c r="J93">
        <v>1100</v>
      </c>
      <c r="K93">
        <v>1800</v>
      </c>
      <c r="L93">
        <v>1100</v>
      </c>
      <c r="M93">
        <v>1800</v>
      </c>
      <c r="N93">
        <v>1100</v>
      </c>
      <c r="O93">
        <v>1800</v>
      </c>
      <c r="P93">
        <v>1100</v>
      </c>
      <c r="Q93">
        <v>1800</v>
      </c>
      <c r="R93">
        <v>1100</v>
      </c>
      <c r="S93">
        <v>1800</v>
      </c>
      <c r="T93">
        <v>1100</v>
      </c>
      <c r="U93">
        <v>1800</v>
      </c>
      <c r="V93" t="s">
        <v>763</v>
      </c>
      <c r="W93">
        <f t="shared" si="188"/>
        <v>11</v>
      </c>
      <c r="X93">
        <f t="shared" si="189"/>
        <v>18</v>
      </c>
      <c r="Y93">
        <f t="shared" si="190"/>
        <v>11</v>
      </c>
      <c r="Z93">
        <f t="shared" si="191"/>
        <v>18</v>
      </c>
      <c r="AA93">
        <f t="shared" si="192"/>
        <v>11</v>
      </c>
      <c r="AB93">
        <f t="shared" si="193"/>
        <v>18</v>
      </c>
      <c r="AC93">
        <f t="shared" si="194"/>
        <v>11</v>
      </c>
      <c r="AD93">
        <f t="shared" si="195"/>
        <v>18</v>
      </c>
      <c r="AE93">
        <f t="shared" si="196"/>
        <v>11</v>
      </c>
      <c r="AF93">
        <f t="shared" si="197"/>
        <v>18</v>
      </c>
      <c r="AG93">
        <f t="shared" si="198"/>
        <v>11</v>
      </c>
      <c r="AH93">
        <f t="shared" si="199"/>
        <v>18</v>
      </c>
      <c r="AI93">
        <f t="shared" si="200"/>
        <v>11</v>
      </c>
      <c r="AJ93">
        <f t="shared" si="201"/>
        <v>18</v>
      </c>
      <c r="AK93" t="str">
        <f t="shared" si="141"/>
        <v>11am-6pm</v>
      </c>
      <c r="AL93" t="str">
        <f t="shared" si="142"/>
        <v>11am-6pm</v>
      </c>
      <c r="AM93" t="str">
        <f t="shared" si="143"/>
        <v>11am-6pm</v>
      </c>
      <c r="AN93" t="str">
        <f t="shared" si="144"/>
        <v>11am-6pm</v>
      </c>
      <c r="AO93" t="str">
        <f t="shared" si="145"/>
        <v>11am-6pm</v>
      </c>
      <c r="AP93" t="str">
        <f t="shared" si="146"/>
        <v>11am-6pm</v>
      </c>
      <c r="AQ93" t="str">
        <f t="shared" si="147"/>
        <v>11am-6pm</v>
      </c>
      <c r="AR93" s="11" t="s">
        <v>536</v>
      </c>
      <c r="AU93" t="s">
        <v>26</v>
      </c>
      <c r="AV93" s="3" t="s">
        <v>278</v>
      </c>
      <c r="AW93" s="3" t="s">
        <v>278</v>
      </c>
      <c r="AX93"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3" t="str">
        <f t="shared" si="132"/>
        <v/>
      </c>
      <c r="AZ93" t="str">
        <f t="shared" si="133"/>
        <v/>
      </c>
      <c r="BA93" t="str">
        <f t="shared" si="134"/>
        <v>&lt;img src=@img/medium.png@&gt;</v>
      </c>
      <c r="BB93" t="str">
        <f t="shared" si="135"/>
        <v>&lt;img src=@img/drinkicon.png@&gt;</v>
      </c>
      <c r="BC93" t="str">
        <f t="shared" si="136"/>
        <v>&lt;img src=@img/foodicon.png@&gt;</v>
      </c>
      <c r="BD93" t="str">
        <f t="shared" si="137"/>
        <v>&lt;img src=@img/medium.png@&gt;&lt;img src=@img/drinkicon.png@&gt;&lt;img src=@img/foodicon.png@&gt;</v>
      </c>
      <c r="BE93" t="str">
        <f t="shared" si="138"/>
        <v>drink food medium  sfoco</v>
      </c>
      <c r="BF93" t="str">
        <f t="shared" si="139"/>
        <v>South Foco</v>
      </c>
      <c r="BG93">
        <v>40.52366</v>
      </c>
      <c r="BH93">
        <v>-105.03402</v>
      </c>
      <c r="BI93" t="str">
        <f t="shared" si="140"/>
        <v>[40.52366,-105.03402],</v>
      </c>
    </row>
    <row r="94" spans="2:64" ht="21" customHeight="1">
      <c r="B94" t="s">
        <v>347</v>
      </c>
      <c r="C94" t="s">
        <v>281</v>
      </c>
      <c r="D94" t="s">
        <v>348</v>
      </c>
      <c r="E94" t="s">
        <v>396</v>
      </c>
      <c r="G94" s="6" t="s">
        <v>357</v>
      </c>
      <c r="H94">
        <v>1100</v>
      </c>
      <c r="I94">
        <v>2200</v>
      </c>
      <c r="J94">
        <v>1100</v>
      </c>
      <c r="K94">
        <v>2200</v>
      </c>
      <c r="L94">
        <v>1100</v>
      </c>
      <c r="M94">
        <v>2200</v>
      </c>
      <c r="N94">
        <v>1100</v>
      </c>
      <c r="O94">
        <v>2200</v>
      </c>
      <c r="P94">
        <v>1100</v>
      </c>
      <c r="Q94">
        <v>2300</v>
      </c>
      <c r="R94">
        <v>1100</v>
      </c>
      <c r="S94">
        <v>2300</v>
      </c>
      <c r="T94">
        <v>1100</v>
      </c>
      <c r="U94">
        <v>2300</v>
      </c>
      <c r="V94" t="s">
        <v>737</v>
      </c>
      <c r="W94">
        <f t="shared" si="188"/>
        <v>11</v>
      </c>
      <c r="X94">
        <f t="shared" si="189"/>
        <v>22</v>
      </c>
      <c r="Y94">
        <f t="shared" si="190"/>
        <v>11</v>
      </c>
      <c r="Z94">
        <f t="shared" si="191"/>
        <v>22</v>
      </c>
      <c r="AA94">
        <f t="shared" si="192"/>
        <v>11</v>
      </c>
      <c r="AB94">
        <f t="shared" si="193"/>
        <v>22</v>
      </c>
      <c r="AC94">
        <f t="shared" si="194"/>
        <v>11</v>
      </c>
      <c r="AD94">
        <f t="shared" si="195"/>
        <v>22</v>
      </c>
      <c r="AE94">
        <f t="shared" si="196"/>
        <v>11</v>
      </c>
      <c r="AF94">
        <f t="shared" si="197"/>
        <v>23</v>
      </c>
      <c r="AG94">
        <f t="shared" si="198"/>
        <v>11</v>
      </c>
      <c r="AH94">
        <f t="shared" si="199"/>
        <v>23</v>
      </c>
      <c r="AI94">
        <f t="shared" si="200"/>
        <v>11</v>
      </c>
      <c r="AJ94">
        <f t="shared" si="201"/>
        <v>23</v>
      </c>
      <c r="AK94" t="str">
        <f t="shared" si="141"/>
        <v>11am-10pm</v>
      </c>
      <c r="AL94" t="str">
        <f t="shared" si="142"/>
        <v>11am-10pm</v>
      </c>
      <c r="AM94" t="str">
        <f t="shared" si="143"/>
        <v>11am-10pm</v>
      </c>
      <c r="AN94" t="str">
        <f t="shared" si="144"/>
        <v>11am-10pm</v>
      </c>
      <c r="AO94" t="str">
        <f t="shared" si="145"/>
        <v>11am-11pm</v>
      </c>
      <c r="AP94" t="str">
        <f t="shared" si="146"/>
        <v>11am-11pm</v>
      </c>
      <c r="AQ94" t="str">
        <f t="shared" si="147"/>
        <v>11am-11pm</v>
      </c>
      <c r="AR94" t="s">
        <v>353</v>
      </c>
      <c r="AU94" t="s">
        <v>272</v>
      </c>
      <c r="AV94" s="3" t="s">
        <v>278</v>
      </c>
      <c r="AW94" s="3" t="s">
        <v>278</v>
      </c>
      <c r="AX94"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4" t="str">
        <f t="shared" si="132"/>
        <v/>
      </c>
      <c r="AZ94" t="str">
        <f t="shared" si="133"/>
        <v/>
      </c>
      <c r="BA94" t="str">
        <f t="shared" si="134"/>
        <v>&lt;img src=@img/easy.png@&gt;</v>
      </c>
      <c r="BB94" t="str">
        <f t="shared" si="135"/>
        <v>&lt;img src=@img/drinkicon.png@&gt;</v>
      </c>
      <c r="BC94" t="str">
        <f t="shared" si="136"/>
        <v>&lt;img src=@img/foodicon.png@&gt;</v>
      </c>
      <c r="BD94" t="str">
        <f t="shared" si="137"/>
        <v>&lt;img src=@img/easy.png@&gt;&lt;img src=@img/drinkicon.png@&gt;&lt;img src=@img/foodicon.png@&gt;</v>
      </c>
      <c r="BE94" t="str">
        <f t="shared" si="138"/>
        <v>drink food easy med midtown</v>
      </c>
      <c r="BF94" t="str">
        <f t="shared" si="139"/>
        <v>Midtown</v>
      </c>
      <c r="BG94">
        <v>40.540550000000003</v>
      </c>
      <c r="BH94">
        <v>-105.07642800000001</v>
      </c>
      <c r="BI94" t="str">
        <f t="shared" si="140"/>
        <v>[40.54055,-105.076428],</v>
      </c>
      <c r="BK94" t="str">
        <f>IF(BJ94&gt;0,"&lt;img src=@img/kidicon.png@&gt;","")</f>
        <v/>
      </c>
    </row>
    <row r="95" spans="2:64" ht="21" customHeight="1">
      <c r="B95" t="s">
        <v>179</v>
      </c>
      <c r="C95" t="s">
        <v>280</v>
      </c>
      <c r="D95" t="s">
        <v>50</v>
      </c>
      <c r="E95" t="s">
        <v>396</v>
      </c>
      <c r="G95" s="1" t="s">
        <v>102</v>
      </c>
      <c r="H95">
        <v>1100</v>
      </c>
      <c r="I95">
        <v>2200</v>
      </c>
      <c r="J95">
        <v>1600</v>
      </c>
      <c r="K95">
        <v>1800</v>
      </c>
      <c r="L95">
        <v>1100</v>
      </c>
      <c r="M95">
        <v>1730</v>
      </c>
      <c r="N95">
        <v>1600</v>
      </c>
      <c r="O95">
        <v>1800</v>
      </c>
      <c r="P95">
        <v>1600</v>
      </c>
      <c r="Q95">
        <v>1800</v>
      </c>
      <c r="R95">
        <v>1600</v>
      </c>
      <c r="S95">
        <v>1800</v>
      </c>
      <c r="T95">
        <v>1600</v>
      </c>
      <c r="U95">
        <v>1800</v>
      </c>
      <c r="V95" t="s">
        <v>447</v>
      </c>
      <c r="W95">
        <f t="shared" si="188"/>
        <v>11</v>
      </c>
      <c r="X95">
        <f t="shared" si="189"/>
        <v>22</v>
      </c>
      <c r="Y95">
        <f t="shared" si="190"/>
        <v>16</v>
      </c>
      <c r="Z95">
        <f t="shared" si="191"/>
        <v>18</v>
      </c>
      <c r="AA95">
        <f t="shared" si="192"/>
        <v>11</v>
      </c>
      <c r="AB95">
        <f t="shared" si="193"/>
        <v>17.3</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11am-10pm</v>
      </c>
      <c r="AL95" t="str">
        <f t="shared" si="142"/>
        <v>4pm-6pm</v>
      </c>
      <c r="AM95" t="str">
        <f t="shared" si="143"/>
        <v>11am-5.3pm</v>
      </c>
      <c r="AN95" t="str">
        <f t="shared" si="144"/>
        <v>4pm-6pm</v>
      </c>
      <c r="AO95" t="str">
        <f t="shared" si="145"/>
        <v>4pm-6pm</v>
      </c>
      <c r="AP95" t="str">
        <f t="shared" si="146"/>
        <v>4pm-6pm</v>
      </c>
      <c r="AQ95" t="str">
        <f t="shared" si="147"/>
        <v>4pm-6pm</v>
      </c>
      <c r="AR95" s="2" t="s">
        <v>295</v>
      </c>
      <c r="AS95" t="s">
        <v>268</v>
      </c>
      <c r="AU95" t="s">
        <v>26</v>
      </c>
      <c r="AV95" s="3" t="s">
        <v>278</v>
      </c>
      <c r="AW95" s="3" t="s">
        <v>279</v>
      </c>
      <c r="AX95"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5" t="str">
        <f t="shared" si="132"/>
        <v>&lt;img src=@img/outdoor.png@&gt;</v>
      </c>
      <c r="AZ95" t="str">
        <f t="shared" si="133"/>
        <v/>
      </c>
      <c r="BA95" t="str">
        <f t="shared" si="134"/>
        <v>&lt;img src=@img/medium.png@&gt;</v>
      </c>
      <c r="BB95" t="str">
        <f t="shared" si="135"/>
        <v>&lt;img src=@img/drinkicon.png@&gt;</v>
      </c>
      <c r="BC95" t="str">
        <f t="shared" si="136"/>
        <v/>
      </c>
      <c r="BD95" t="str">
        <f t="shared" si="137"/>
        <v>&lt;img src=@img/outdoor.png@&gt;&lt;img src=@img/medium.png@&gt;&lt;img src=@img/drinkicon.png@&gt;</v>
      </c>
      <c r="BE95" t="str">
        <f t="shared" si="138"/>
        <v>outdoor drink medium med campus</v>
      </c>
      <c r="BF95" t="str">
        <f t="shared" si="139"/>
        <v>Near Campus</v>
      </c>
      <c r="BG95">
        <v>40.579048</v>
      </c>
      <c r="BH95">
        <v>-105.07677099999999</v>
      </c>
      <c r="BI95" t="str">
        <f t="shared" si="140"/>
        <v>[40.579048,-105.076771],</v>
      </c>
      <c r="BK95" t="str">
        <f>IF(BJ95&gt;0,"&lt;img src=@img/kidicon.png@&gt;","")</f>
        <v/>
      </c>
    </row>
    <row r="96" spans="2:64" ht="21" customHeight="1">
      <c r="B96" t="s">
        <v>537</v>
      </c>
      <c r="C96" t="s">
        <v>391</v>
      </c>
      <c r="G96" s="6" t="s">
        <v>538</v>
      </c>
      <c r="W96" t="str">
        <f t="shared" si="188"/>
        <v/>
      </c>
      <c r="X96" t="str">
        <f t="shared" si="189"/>
        <v/>
      </c>
      <c r="Y96" t="str">
        <f t="shared" si="190"/>
        <v/>
      </c>
      <c r="Z96" t="str">
        <f t="shared" si="191"/>
        <v/>
      </c>
      <c r="AA96" t="str">
        <f t="shared" si="192"/>
        <v/>
      </c>
      <c r="AB96" t="str">
        <f t="shared" si="193"/>
        <v/>
      </c>
      <c r="AC96" t="str">
        <f t="shared" si="194"/>
        <v/>
      </c>
      <c r="AD96" t="str">
        <f t="shared" si="195"/>
        <v/>
      </c>
      <c r="AE96" t="str">
        <f t="shared" si="196"/>
        <v/>
      </c>
      <c r="AF96" t="str">
        <f t="shared" si="197"/>
        <v/>
      </c>
      <c r="AG96" t="str">
        <f t="shared" si="198"/>
        <v/>
      </c>
      <c r="AH96" t="str">
        <f t="shared" si="199"/>
        <v/>
      </c>
      <c r="AI96" t="str">
        <f t="shared" si="200"/>
        <v/>
      </c>
      <c r="AJ96" t="str">
        <f t="shared" si="201"/>
        <v/>
      </c>
      <c r="AK96" t="str">
        <f t="shared" si="141"/>
        <v/>
      </c>
      <c r="AL96" t="str">
        <f t="shared" si="142"/>
        <v/>
      </c>
      <c r="AM96" t="str">
        <f t="shared" si="143"/>
        <v/>
      </c>
      <c r="AN96" t="str">
        <f t="shared" si="144"/>
        <v/>
      </c>
      <c r="AO96" t="str">
        <f t="shared" si="145"/>
        <v/>
      </c>
      <c r="AP96" t="str">
        <f t="shared" si="146"/>
        <v/>
      </c>
      <c r="AQ96" t="str">
        <f t="shared" si="147"/>
        <v/>
      </c>
      <c r="AR96" s="11" t="s">
        <v>539</v>
      </c>
      <c r="AU96" t="s">
        <v>26</v>
      </c>
      <c r="AV96" s="3" t="s">
        <v>279</v>
      </c>
      <c r="AW96" s="3" t="s">
        <v>279</v>
      </c>
      <c r="AX96"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6" t="str">
        <f t="shared" si="132"/>
        <v/>
      </c>
      <c r="AZ96" t="str">
        <f t="shared" si="133"/>
        <v/>
      </c>
      <c r="BA96" t="str">
        <f t="shared" si="134"/>
        <v>&lt;img src=@img/medium.png@&gt;</v>
      </c>
      <c r="BB96" t="str">
        <f t="shared" si="135"/>
        <v/>
      </c>
      <c r="BC96" t="str">
        <f t="shared" si="136"/>
        <v/>
      </c>
      <c r="BD96" t="str">
        <f t="shared" si="137"/>
        <v>&lt;img src=@img/medium.png@&gt;</v>
      </c>
      <c r="BE96" t="str">
        <f t="shared" si="138"/>
        <v>medium  old</v>
      </c>
      <c r="BF96" t="str">
        <f t="shared" si="139"/>
        <v>Old Town</v>
      </c>
      <c r="BG96">
        <v>40.583100000000002</v>
      </c>
      <c r="BH96">
        <v>-105.08284999999999</v>
      </c>
      <c r="BI96" t="str">
        <f t="shared" si="140"/>
        <v>[40.5831,-105.08285],</v>
      </c>
    </row>
    <row r="97" spans="2:64" ht="21" customHeight="1">
      <c r="B97" t="s">
        <v>255</v>
      </c>
      <c r="C97" t="s">
        <v>391</v>
      </c>
      <c r="D97" t="s">
        <v>256</v>
      </c>
      <c r="E97" t="s">
        <v>396</v>
      </c>
      <c r="G97" s="6" t="s">
        <v>257</v>
      </c>
      <c r="H97">
        <v>1100</v>
      </c>
      <c r="I97">
        <v>2400</v>
      </c>
      <c r="J97">
        <v>1500</v>
      </c>
      <c r="K97">
        <v>1900</v>
      </c>
      <c r="L97">
        <v>1500</v>
      </c>
      <c r="M97">
        <v>1900</v>
      </c>
      <c r="N97">
        <v>1500</v>
      </c>
      <c r="O97">
        <v>1900</v>
      </c>
      <c r="P97">
        <v>1500</v>
      </c>
      <c r="Q97">
        <v>1900</v>
      </c>
      <c r="R97">
        <v>1500</v>
      </c>
      <c r="S97">
        <v>1900</v>
      </c>
      <c r="T97">
        <v>1100</v>
      </c>
      <c r="U97">
        <v>1900</v>
      </c>
      <c r="V97" t="s">
        <v>746</v>
      </c>
      <c r="W97">
        <f t="shared" si="188"/>
        <v>11</v>
      </c>
      <c r="X97">
        <f t="shared" si="189"/>
        <v>24</v>
      </c>
      <c r="Y97">
        <f t="shared" si="190"/>
        <v>15</v>
      </c>
      <c r="Z97">
        <f t="shared" si="191"/>
        <v>19</v>
      </c>
      <c r="AA97">
        <f t="shared" si="192"/>
        <v>15</v>
      </c>
      <c r="AB97">
        <f t="shared" si="193"/>
        <v>19</v>
      </c>
      <c r="AC97">
        <f t="shared" si="194"/>
        <v>15</v>
      </c>
      <c r="AD97">
        <f t="shared" si="195"/>
        <v>19</v>
      </c>
      <c r="AE97">
        <f t="shared" si="196"/>
        <v>15</v>
      </c>
      <c r="AF97">
        <f t="shared" si="197"/>
        <v>19</v>
      </c>
      <c r="AG97">
        <f t="shared" si="198"/>
        <v>15</v>
      </c>
      <c r="AH97">
        <f t="shared" si="199"/>
        <v>19</v>
      </c>
      <c r="AI97">
        <f t="shared" si="200"/>
        <v>11</v>
      </c>
      <c r="AJ97">
        <f t="shared" si="201"/>
        <v>19</v>
      </c>
      <c r="AK97" t="str">
        <f t="shared" si="141"/>
        <v>11am-12am</v>
      </c>
      <c r="AL97" t="str">
        <f t="shared" si="142"/>
        <v>3pm-7pm</v>
      </c>
      <c r="AM97" t="str">
        <f t="shared" si="143"/>
        <v>3pm-7pm</v>
      </c>
      <c r="AN97" t="str">
        <f t="shared" si="144"/>
        <v>3pm-7pm</v>
      </c>
      <c r="AO97" t="str">
        <f t="shared" si="145"/>
        <v>3pm-7pm</v>
      </c>
      <c r="AP97" t="str">
        <f t="shared" si="146"/>
        <v>3pm-7pm</v>
      </c>
      <c r="AQ97" t="str">
        <f t="shared" si="147"/>
        <v>11am-7pm</v>
      </c>
      <c r="AR97" s="2" t="s">
        <v>334</v>
      </c>
      <c r="AU97" t="s">
        <v>271</v>
      </c>
      <c r="AV97" s="3" t="s">
        <v>278</v>
      </c>
      <c r="AW97" s="3" t="s">
        <v>278</v>
      </c>
      <c r="AX97" s="4" t="str">
        <f t="shared" ref="AX97:AX129" si="225">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7" t="str">
        <f t="shared" ref="AY97:AY129" si="226">IF(AS97&gt;0,"&lt;img src=@img/outdoor.png@&gt;","")</f>
        <v/>
      </c>
      <c r="AZ97" t="str">
        <f t="shared" ref="AZ97:AZ129" si="227">IF(AT97&gt;0,"&lt;img src=@img/pets.png@&gt;","")</f>
        <v/>
      </c>
      <c r="BA97" t="str">
        <f t="shared" ref="BA97:BA129" si="228">IF(AU97="hard","&lt;img src=@img/hard.png@&gt;",IF(AU97="medium","&lt;img src=@img/medium.png@&gt;",IF(AU97="easy","&lt;img src=@img/easy.png@&gt;","")))</f>
        <v>&lt;img src=@img/hard.png@&gt;</v>
      </c>
      <c r="BB97" t="str">
        <f t="shared" ref="BB97:BB129" si="229">IF(AV97="true","&lt;img src=@img/drinkicon.png@&gt;","")</f>
        <v>&lt;img src=@img/drinkicon.png@&gt;</v>
      </c>
      <c r="BC97" t="str">
        <f t="shared" ref="BC97:BC129" si="230">IF(AW97="true","&lt;img src=@img/foodicon.png@&gt;","")</f>
        <v>&lt;img src=@img/foodicon.png@&gt;</v>
      </c>
      <c r="BD97" t="str">
        <f t="shared" ref="BD97:BD129" si="231">CONCATENATE(AY97,AZ97,BA97,BB97,BC97,BK97)</f>
        <v>&lt;img src=@img/hard.png@&gt;&lt;img src=@img/drinkicon.png@&gt;&lt;img src=@img/foodicon.png@&gt;</v>
      </c>
      <c r="BE97" t="str">
        <f t="shared" ref="BE97:BE129" si="232">CONCATENATE(IF(AS97&gt;0,"outdoor ",""),IF(AT97&gt;0,"pet ",""),IF(AV97="true","drink ",""),IF(AW97="true","food ",""),AU97," ",E97," ",C97,IF(BJ97=TRUE," kid",""))</f>
        <v>drink food hard med old</v>
      </c>
      <c r="BF97" t="str">
        <f t="shared" ref="BF97:BF129" si="233">IF(C97="old","Old Town",IF(C97="campus","Near Campus",IF(C97="sfoco","South Foco",IF(C97="nfoco","North Foco",IF(C97="midtown","Midtown",IF(C97="cwest","Campus West",IF(C97="efoco","East FoCo",IF(C97="windsor","Windsor",""))))))))</f>
        <v>Old Town</v>
      </c>
      <c r="BG97">
        <v>40.587446999999997</v>
      </c>
      <c r="BH97">
        <v>-105.07635399999999</v>
      </c>
      <c r="BI97" t="str">
        <f t="shared" ref="BI97:BI129" si="234">CONCATENATE("[",BG97,",",BH97,"],")</f>
        <v>[40.587447,-105.076354],</v>
      </c>
      <c r="BK97" t="str">
        <f>IF(BJ97&gt;0,"&lt;img src=@img/kidicon.png@&gt;","")</f>
        <v/>
      </c>
    </row>
    <row r="98" spans="2:64" ht="21" customHeight="1">
      <c r="B98" t="s">
        <v>540</v>
      </c>
      <c r="C98" t="s">
        <v>391</v>
      </c>
      <c r="G98" s="6" t="s">
        <v>541</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542</v>
      </c>
      <c r="AU98" t="s">
        <v>271</v>
      </c>
      <c r="AV98" s="3" t="s">
        <v>279</v>
      </c>
      <c r="AW98" s="3" t="s">
        <v>279</v>
      </c>
      <c r="AX98"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8" t="str">
        <f t="shared" si="226"/>
        <v/>
      </c>
      <c r="AZ98" t="str">
        <f t="shared" si="227"/>
        <v/>
      </c>
      <c r="BA98" t="str">
        <f t="shared" si="228"/>
        <v>&lt;img src=@img/hard.png@&gt;</v>
      </c>
      <c r="BB98" t="str">
        <f t="shared" si="229"/>
        <v/>
      </c>
      <c r="BC98" t="str">
        <f t="shared" si="230"/>
        <v/>
      </c>
      <c r="BD98" t="str">
        <f t="shared" si="231"/>
        <v>&lt;img src=@img/hard.png@&gt;</v>
      </c>
      <c r="BE98" t="str">
        <f t="shared" si="232"/>
        <v>hard  old</v>
      </c>
      <c r="BF98" t="str">
        <f t="shared" si="233"/>
        <v>Old Town</v>
      </c>
      <c r="BG98">
        <v>40.586530000000003</v>
      </c>
      <c r="BH98">
        <v>-105.07751</v>
      </c>
      <c r="BI98" t="str">
        <f t="shared" si="234"/>
        <v>[40.58653,-105.07751],</v>
      </c>
    </row>
    <row r="99" spans="2:64" ht="21" customHeight="1">
      <c r="B99" t="s">
        <v>543</v>
      </c>
      <c r="C99" t="s">
        <v>394</v>
      </c>
      <c r="G99" s="6" t="s">
        <v>544</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U99" t="s">
        <v>26</v>
      </c>
      <c r="AV99" s="3" t="s">
        <v>279</v>
      </c>
      <c r="AW99" s="3" t="s">
        <v>279</v>
      </c>
      <c r="AX99"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99" t="str">
        <f t="shared" si="226"/>
        <v/>
      </c>
      <c r="AZ99" t="str">
        <f t="shared" si="227"/>
        <v/>
      </c>
      <c r="BA99" t="str">
        <f t="shared" si="228"/>
        <v>&lt;img src=@img/medium.png@&gt;</v>
      </c>
      <c r="BB99" t="str">
        <f t="shared" si="229"/>
        <v/>
      </c>
      <c r="BC99" t="str">
        <f t="shared" si="230"/>
        <v/>
      </c>
      <c r="BD99" t="str">
        <f t="shared" si="231"/>
        <v>&lt;img src=@img/medium.png@&gt;</v>
      </c>
      <c r="BE99" t="str">
        <f t="shared" si="232"/>
        <v>medium  cwest</v>
      </c>
      <c r="BF99" t="str">
        <f t="shared" si="233"/>
        <v>Campus West</v>
      </c>
      <c r="BG99">
        <v>40.58231</v>
      </c>
      <c r="BH99">
        <v>-105.10714</v>
      </c>
      <c r="BI99" t="str">
        <f t="shared" si="234"/>
        <v>[40.58231,-105.10714],</v>
      </c>
    </row>
    <row r="100" spans="2:64" ht="21" customHeight="1">
      <c r="B100" t="s">
        <v>342</v>
      </c>
      <c r="C100" t="s">
        <v>391</v>
      </c>
      <c r="D100" t="s">
        <v>343</v>
      </c>
      <c r="E100" t="s">
        <v>396</v>
      </c>
      <c r="G100" s="6" t="s">
        <v>339</v>
      </c>
      <c r="L100">
        <v>1600</v>
      </c>
      <c r="M100">
        <v>1800</v>
      </c>
      <c r="N100">
        <v>1600</v>
      </c>
      <c r="O100">
        <v>1800</v>
      </c>
      <c r="P100">
        <v>1600</v>
      </c>
      <c r="Q100">
        <v>1800</v>
      </c>
      <c r="R100">
        <v>1600</v>
      </c>
      <c r="S100">
        <v>1800</v>
      </c>
      <c r="T100">
        <v>1600</v>
      </c>
      <c r="U100">
        <v>1800</v>
      </c>
      <c r="V100" t="s">
        <v>697</v>
      </c>
      <c r="W100" t="str">
        <f t="shared" si="188"/>
        <v/>
      </c>
      <c r="X100" t="str">
        <f t="shared" si="189"/>
        <v/>
      </c>
      <c r="Y100" t="str">
        <f t="shared" si="190"/>
        <v/>
      </c>
      <c r="Z100" t="str">
        <f t="shared" si="191"/>
        <v/>
      </c>
      <c r="AA100">
        <f t="shared" si="192"/>
        <v>16</v>
      </c>
      <c r="AB100">
        <f t="shared" si="193"/>
        <v>18</v>
      </c>
      <c r="AC100">
        <f t="shared" si="194"/>
        <v>16</v>
      </c>
      <c r="AD100">
        <f t="shared" si="195"/>
        <v>18</v>
      </c>
      <c r="AE100">
        <f t="shared" si="196"/>
        <v>16</v>
      </c>
      <c r="AF100">
        <f t="shared" si="197"/>
        <v>18</v>
      </c>
      <c r="AG100">
        <f t="shared" si="198"/>
        <v>16</v>
      </c>
      <c r="AH100">
        <f t="shared" si="199"/>
        <v>18</v>
      </c>
      <c r="AI100">
        <f t="shared" si="200"/>
        <v>16</v>
      </c>
      <c r="AJ100">
        <f t="shared" si="201"/>
        <v>18</v>
      </c>
      <c r="AK100" t="str">
        <f t="shared" si="141"/>
        <v/>
      </c>
      <c r="AL100" t="str">
        <f t="shared" si="142"/>
        <v/>
      </c>
      <c r="AM100" t="str">
        <f t="shared" si="143"/>
        <v>4pm-6pm</v>
      </c>
      <c r="AN100" t="str">
        <f t="shared" si="144"/>
        <v>4pm-6pm</v>
      </c>
      <c r="AO100" t="str">
        <f t="shared" si="145"/>
        <v>4pm-6pm</v>
      </c>
      <c r="AP100" t="str">
        <f t="shared" si="146"/>
        <v>4pm-6pm</v>
      </c>
      <c r="AQ100" t="str">
        <f t="shared" si="147"/>
        <v>4pm-6pm</v>
      </c>
      <c r="AR100" t="s">
        <v>344</v>
      </c>
      <c r="AS100" t="s">
        <v>268</v>
      </c>
      <c r="AU100" t="s">
        <v>26</v>
      </c>
      <c r="AV100" s="3" t="s">
        <v>279</v>
      </c>
      <c r="AW100" s="3" t="s">
        <v>279</v>
      </c>
      <c r="AX100"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0" t="str">
        <f t="shared" si="226"/>
        <v>&lt;img src=@img/outdoor.png@&gt;</v>
      </c>
      <c r="AZ100" t="str">
        <f t="shared" si="227"/>
        <v/>
      </c>
      <c r="BA100" t="str">
        <f t="shared" si="228"/>
        <v>&lt;img src=@img/medium.png@&gt;</v>
      </c>
      <c r="BB100" t="str">
        <f t="shared" si="229"/>
        <v/>
      </c>
      <c r="BC100" t="str">
        <f t="shared" si="230"/>
        <v/>
      </c>
      <c r="BD100" t="str">
        <f t="shared" si="231"/>
        <v>&lt;img src=@img/outdoor.png@&gt;&lt;img src=@img/medium.png@&gt;</v>
      </c>
      <c r="BE100" t="str">
        <f t="shared" si="232"/>
        <v>outdoor medium med old</v>
      </c>
      <c r="BF100" t="str">
        <f t="shared" si="233"/>
        <v>Old Town</v>
      </c>
      <c r="BG100">
        <v>40.587229000000001</v>
      </c>
      <c r="BH100">
        <v>-105.07409699999999</v>
      </c>
      <c r="BI100" t="str">
        <f t="shared" si="234"/>
        <v>[40.587229,-105.074097],</v>
      </c>
      <c r="BK100" t="str">
        <f>IF(BJ100&gt;0,"&lt;img src=@img/kidicon.png@&gt;","")</f>
        <v/>
      </c>
    </row>
    <row r="101" spans="2:64" ht="21" customHeight="1">
      <c r="B101" t="s">
        <v>591</v>
      </c>
      <c r="C101" t="s">
        <v>280</v>
      </c>
      <c r="E101" t="s">
        <v>396</v>
      </c>
      <c r="G101" t="s">
        <v>609</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t="s">
        <v>625</v>
      </c>
      <c r="AU101" t="s">
        <v>26</v>
      </c>
      <c r="AV101" s="3" t="s">
        <v>279</v>
      </c>
      <c r="AW101" s="3" t="s">
        <v>279</v>
      </c>
      <c r="AX101"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med campus</v>
      </c>
      <c r="BF101" t="str">
        <f t="shared" si="233"/>
        <v>Near Campus</v>
      </c>
      <c r="BG101">
        <v>40.579140000000002</v>
      </c>
      <c r="BH101">
        <v>-105.07946</v>
      </c>
      <c r="BI101" t="str">
        <f t="shared" si="234"/>
        <v>[40.57914,-105.07946],</v>
      </c>
    </row>
    <row r="102" spans="2:64" ht="21" customHeight="1">
      <c r="B102" t="s">
        <v>154</v>
      </c>
      <c r="C102" t="s">
        <v>281</v>
      </c>
      <c r="D102" t="s">
        <v>244</v>
      </c>
      <c r="E102" t="s">
        <v>51</v>
      </c>
      <c r="G102" t="s">
        <v>155</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s="2" t="s">
        <v>311</v>
      </c>
      <c r="AS102" t="s">
        <v>268</v>
      </c>
      <c r="AT102" t="s">
        <v>277</v>
      </c>
      <c r="AU102" t="s">
        <v>272</v>
      </c>
      <c r="AV102" s="3" t="s">
        <v>278</v>
      </c>
      <c r="AW102" s="3" t="s">
        <v>279</v>
      </c>
      <c r="AX102"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2" t="str">
        <f t="shared" si="226"/>
        <v>&lt;img src=@img/outdoor.png@&gt;</v>
      </c>
      <c r="AZ102" t="str">
        <f t="shared" si="227"/>
        <v>&lt;img src=@img/pets.png@&gt;</v>
      </c>
      <c r="BA102" t="str">
        <f t="shared" si="228"/>
        <v>&lt;img src=@img/easy.png@&gt;</v>
      </c>
      <c r="BB102" t="str">
        <f t="shared" si="229"/>
        <v>&lt;img src=@img/drinkicon.png@&gt;</v>
      </c>
      <c r="BC102" t="str">
        <f t="shared" si="230"/>
        <v/>
      </c>
      <c r="BD102" t="str">
        <f t="shared" si="231"/>
        <v>&lt;img src=@img/outdoor.png@&gt;&lt;img src=@img/pets.png@&gt;&lt;img src=@img/easy.png@&gt;&lt;img src=@img/drinkicon.png@&gt;</v>
      </c>
      <c r="BE102" t="str">
        <f t="shared" si="232"/>
        <v>outdoor pet drink easy low midtown</v>
      </c>
      <c r="BF102" t="str">
        <f t="shared" si="233"/>
        <v>Midtown</v>
      </c>
      <c r="BG102">
        <v>40.550355000000003</v>
      </c>
      <c r="BH102">
        <v>-105.07907</v>
      </c>
      <c r="BI102" t="str">
        <f t="shared" si="234"/>
        <v>[40.550355,-105.07907],</v>
      </c>
      <c r="BK102" t="str">
        <f>IF(BJ102&gt;0,"&lt;img src=@img/kidicon.png@&gt;","")</f>
        <v/>
      </c>
    </row>
    <row r="103" spans="2:64" ht="21" customHeight="1">
      <c r="B103" t="s">
        <v>545</v>
      </c>
      <c r="C103" t="s">
        <v>281</v>
      </c>
      <c r="G103" s="6" t="s">
        <v>546</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9" t="s">
        <v>547</v>
      </c>
      <c r="AU103" t="s">
        <v>272</v>
      </c>
      <c r="AV103" s="3" t="s">
        <v>279</v>
      </c>
      <c r="AW103" s="3" t="s">
        <v>279</v>
      </c>
      <c r="AX103"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3" t="str">
        <f t="shared" si="226"/>
        <v/>
      </c>
      <c r="AZ103" t="str">
        <f t="shared" si="227"/>
        <v/>
      </c>
      <c r="BA103" t="str">
        <f t="shared" si="228"/>
        <v>&lt;img src=@img/easy.png@&gt;</v>
      </c>
      <c r="BB103" t="str">
        <f t="shared" si="229"/>
        <v/>
      </c>
      <c r="BC103" t="str">
        <f t="shared" si="230"/>
        <v/>
      </c>
      <c r="BD103" t="str">
        <f t="shared" si="231"/>
        <v>&lt;img src=@img/easy.png@&gt;</v>
      </c>
      <c r="BE103" t="str">
        <f t="shared" si="232"/>
        <v>easy  midtown</v>
      </c>
      <c r="BF103" t="str">
        <f t="shared" si="233"/>
        <v>Midtown</v>
      </c>
      <c r="BG103">
        <v>40.555109999999999</v>
      </c>
      <c r="BH103">
        <v>-105.07836</v>
      </c>
      <c r="BI103" t="str">
        <f t="shared" si="234"/>
        <v>[40.55511,-105.07836],</v>
      </c>
    </row>
    <row r="104" spans="2:64" ht="21" customHeight="1">
      <c r="B104" t="s">
        <v>492</v>
      </c>
      <c r="C104" t="s">
        <v>281</v>
      </c>
      <c r="D104" t="s">
        <v>493</v>
      </c>
      <c r="E104" t="s">
        <v>51</v>
      </c>
      <c r="G104" s="6" t="s">
        <v>494</v>
      </c>
      <c r="H104">
        <v>1400</v>
      </c>
      <c r="I104">
        <v>1700</v>
      </c>
      <c r="J104">
        <v>1400</v>
      </c>
      <c r="K104">
        <v>1700</v>
      </c>
      <c r="L104">
        <v>1400</v>
      </c>
      <c r="M104">
        <v>1700</v>
      </c>
      <c r="N104">
        <v>1400</v>
      </c>
      <c r="O104">
        <v>1700</v>
      </c>
      <c r="P104">
        <v>1400</v>
      </c>
      <c r="Q104">
        <v>1700</v>
      </c>
      <c r="R104">
        <v>1400</v>
      </c>
      <c r="S104">
        <v>1700</v>
      </c>
      <c r="T104">
        <v>1400</v>
      </c>
      <c r="U104">
        <v>1700</v>
      </c>
      <c r="V104" t="s">
        <v>495</v>
      </c>
      <c r="W104">
        <f t="shared" si="188"/>
        <v>14</v>
      </c>
      <c r="X104">
        <f t="shared" si="189"/>
        <v>17</v>
      </c>
      <c r="Y104">
        <f t="shared" si="190"/>
        <v>14</v>
      </c>
      <c r="Z104">
        <f t="shared" si="191"/>
        <v>17</v>
      </c>
      <c r="AA104">
        <f t="shared" si="192"/>
        <v>14</v>
      </c>
      <c r="AB104">
        <f t="shared" si="193"/>
        <v>17</v>
      </c>
      <c r="AC104">
        <f t="shared" si="194"/>
        <v>14</v>
      </c>
      <c r="AD104">
        <f t="shared" si="195"/>
        <v>17</v>
      </c>
      <c r="AE104">
        <f t="shared" si="196"/>
        <v>14</v>
      </c>
      <c r="AF104">
        <f t="shared" si="197"/>
        <v>17</v>
      </c>
      <c r="AG104">
        <f t="shared" si="198"/>
        <v>14</v>
      </c>
      <c r="AH104">
        <f t="shared" si="199"/>
        <v>17</v>
      </c>
      <c r="AI104">
        <f t="shared" si="200"/>
        <v>14</v>
      </c>
      <c r="AJ104">
        <f t="shared" si="201"/>
        <v>17</v>
      </c>
      <c r="AK104" t="str">
        <f t="shared" si="141"/>
        <v>2pm-5pm</v>
      </c>
      <c r="AL104" t="str">
        <f t="shared" si="142"/>
        <v>2pm-5pm</v>
      </c>
      <c r="AM104" t="str">
        <f t="shared" si="143"/>
        <v>2pm-5pm</v>
      </c>
      <c r="AN104" t="str">
        <f t="shared" si="144"/>
        <v>2pm-5pm</v>
      </c>
      <c r="AO104" t="str">
        <f t="shared" si="145"/>
        <v>2pm-5pm</v>
      </c>
      <c r="AP104" t="str">
        <f t="shared" si="146"/>
        <v>2pm-5pm</v>
      </c>
      <c r="AQ104" t="str">
        <f t="shared" si="147"/>
        <v>2pm-5pm</v>
      </c>
      <c r="AR104" s="2" t="s">
        <v>496</v>
      </c>
      <c r="AU104" t="s">
        <v>272</v>
      </c>
      <c r="AV104" s="3" t="s">
        <v>278</v>
      </c>
      <c r="AW104" s="3" t="s">
        <v>278</v>
      </c>
      <c r="AX104"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4" t="str">
        <f t="shared" si="226"/>
        <v/>
      </c>
      <c r="AZ104" t="str">
        <f t="shared" si="227"/>
        <v/>
      </c>
      <c r="BA104" t="str">
        <f t="shared" si="228"/>
        <v>&lt;img src=@img/easy.png@&gt;</v>
      </c>
      <c r="BB104" t="str">
        <f t="shared" si="229"/>
        <v>&lt;img src=@img/drinkicon.png@&gt;</v>
      </c>
      <c r="BC104" t="str">
        <f t="shared" si="230"/>
        <v>&lt;img src=@img/foodicon.png@&gt;</v>
      </c>
      <c r="BD104" t="str">
        <f t="shared" si="231"/>
        <v>&lt;img src=@img/easy.png@&gt;&lt;img src=@img/drinkicon.png@&gt;&lt;img src=@img/foodicon.png@&gt;</v>
      </c>
      <c r="BE104" t="str">
        <f t="shared" si="232"/>
        <v>drink food easy low midtown</v>
      </c>
      <c r="BF104" t="str">
        <f t="shared" si="233"/>
        <v>Midtown</v>
      </c>
      <c r="BG104">
        <v>40.57291</v>
      </c>
      <c r="BH104">
        <v>-105.11539999999999</v>
      </c>
      <c r="BI104" t="str">
        <f t="shared" si="234"/>
        <v>[40.57291,-105.1154],</v>
      </c>
    </row>
    <row r="105" spans="2:64" ht="21" customHeight="1">
      <c r="B105" t="s">
        <v>58</v>
      </c>
      <c r="C105" t="s">
        <v>391</v>
      </c>
      <c r="D105" t="s">
        <v>59</v>
      </c>
      <c r="E105" t="s">
        <v>32</v>
      </c>
      <c r="G105" s="1" t="s">
        <v>60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t="s">
        <v>219</v>
      </c>
      <c r="AU105" t="s">
        <v>26</v>
      </c>
      <c r="AV105" s="3" t="s">
        <v>279</v>
      </c>
      <c r="AW105" s="3" t="s">
        <v>279</v>
      </c>
      <c r="AX105"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5" t="str">
        <f t="shared" si="226"/>
        <v/>
      </c>
      <c r="AZ105" t="str">
        <f t="shared" si="227"/>
        <v/>
      </c>
      <c r="BA105" t="str">
        <f t="shared" si="228"/>
        <v>&lt;img src=@img/medium.png@&gt;</v>
      </c>
      <c r="BB105" t="str">
        <f t="shared" si="229"/>
        <v/>
      </c>
      <c r="BC105" t="str">
        <f t="shared" si="230"/>
        <v/>
      </c>
      <c r="BD105" t="str">
        <f t="shared" si="231"/>
        <v>&lt;img src=@img/medium.png@&gt;</v>
      </c>
      <c r="BE105" t="str">
        <f t="shared" si="232"/>
        <v>medium high old</v>
      </c>
      <c r="BF105" t="str">
        <f t="shared" si="233"/>
        <v>Old Town</v>
      </c>
      <c r="BG105">
        <v>40.587355000000002</v>
      </c>
      <c r="BH105">
        <v>-105.07316299999999</v>
      </c>
      <c r="BI105" t="str">
        <f t="shared" si="234"/>
        <v>[40.587355,-105.073163],</v>
      </c>
      <c r="BK105" t="str">
        <f>IF(BJ105&gt;0,"&lt;img src=@img/kidicon.png@&gt;","")</f>
        <v/>
      </c>
    </row>
    <row r="106" spans="2:64" ht="21" customHeight="1">
      <c r="B106" t="s">
        <v>180</v>
      </c>
      <c r="C106" t="s">
        <v>391</v>
      </c>
      <c r="D106" t="s">
        <v>169</v>
      </c>
      <c r="E106" t="s">
        <v>396</v>
      </c>
      <c r="G106" t="s">
        <v>181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2" t="s">
        <v>320</v>
      </c>
      <c r="AU106" t="s">
        <v>26</v>
      </c>
      <c r="AV106" s="3" t="s">
        <v>279</v>
      </c>
      <c r="AW106" s="3" t="s">
        <v>279</v>
      </c>
      <c r="AX106"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med old</v>
      </c>
      <c r="BF106" t="str">
        <f t="shared" si="233"/>
        <v>Old Town</v>
      </c>
      <c r="BG106">
        <v>40.590091999999999</v>
      </c>
      <c r="BH106">
        <v>-105.07255000000001</v>
      </c>
      <c r="BI106" t="str">
        <f t="shared" si="234"/>
        <v>[40.590092,-105.07255],</v>
      </c>
      <c r="BK106" t="str">
        <f>IF(BJ106&gt;0,"&lt;img src=@img/kidicon.png@&gt;","")</f>
        <v/>
      </c>
    </row>
    <row r="107" spans="2:64" ht="21" customHeight="1">
      <c r="B107" t="s">
        <v>359</v>
      </c>
      <c r="C107" t="s">
        <v>391</v>
      </c>
      <c r="D107" t="s">
        <v>124</v>
      </c>
      <c r="E107" t="s">
        <v>396</v>
      </c>
      <c r="G107" s="12" t="s">
        <v>360</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361</v>
      </c>
      <c r="AS107" t="s">
        <v>268</v>
      </c>
      <c r="AU107" t="s">
        <v>26</v>
      </c>
      <c r="AV107" s="3" t="s">
        <v>279</v>
      </c>
      <c r="AW107" s="3" t="s">
        <v>279</v>
      </c>
      <c r="AX107"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7" t="str">
        <f t="shared" si="226"/>
        <v>&lt;img src=@img/outdoor.png@&gt;</v>
      </c>
      <c r="AZ107" t="str">
        <f t="shared" si="227"/>
        <v/>
      </c>
      <c r="BA107" t="str">
        <f t="shared" si="228"/>
        <v>&lt;img src=@img/medium.png@&gt;</v>
      </c>
      <c r="BB107" t="str">
        <f t="shared" si="229"/>
        <v/>
      </c>
      <c r="BC107" t="str">
        <f t="shared" si="230"/>
        <v/>
      </c>
      <c r="BD107" t="str">
        <f t="shared" si="231"/>
        <v>&lt;img src=@img/outdoor.png@&gt;&lt;img src=@img/medium.png@&gt;&lt;img src=@img/kidicon.png@&gt;</v>
      </c>
      <c r="BE107" t="str">
        <f t="shared" si="232"/>
        <v>outdoor medium med old kid</v>
      </c>
      <c r="BF107" t="str">
        <f t="shared" si="233"/>
        <v>Old Town</v>
      </c>
      <c r="BG107">
        <v>40.588638000000003</v>
      </c>
      <c r="BH107">
        <v>-105.077392</v>
      </c>
      <c r="BI107" t="str">
        <f t="shared" si="234"/>
        <v>[40.588638,-105.077392],</v>
      </c>
      <c r="BJ107" t="b">
        <v>1</v>
      </c>
      <c r="BK107" t="str">
        <f>IF(BJ107&gt;0,"&lt;img src=@img/kidicon.png@&gt;","")</f>
        <v>&lt;img src=@img/kidicon.png@&gt;</v>
      </c>
      <c r="BL107" t="s">
        <v>403</v>
      </c>
    </row>
    <row r="108" spans="2:64" ht="21" customHeight="1">
      <c r="B108" t="s">
        <v>791</v>
      </c>
      <c r="C108" t="s">
        <v>394</v>
      </c>
      <c r="E108" t="s">
        <v>396</v>
      </c>
      <c r="G108" t="s">
        <v>603</v>
      </c>
      <c r="H108">
        <v>1600</v>
      </c>
      <c r="I108">
        <v>1900</v>
      </c>
      <c r="J108">
        <v>1600</v>
      </c>
      <c r="K108">
        <v>1900</v>
      </c>
      <c r="L108">
        <v>1600</v>
      </c>
      <c r="M108">
        <v>1900</v>
      </c>
      <c r="N108">
        <v>1600</v>
      </c>
      <c r="O108">
        <v>1900</v>
      </c>
      <c r="P108">
        <v>1600</v>
      </c>
      <c r="Q108">
        <v>2400</v>
      </c>
      <c r="R108">
        <v>1600</v>
      </c>
      <c r="S108">
        <v>1900</v>
      </c>
      <c r="T108">
        <v>1600</v>
      </c>
      <c r="U108">
        <v>1900</v>
      </c>
      <c r="V108" s="4" t="s">
        <v>729</v>
      </c>
      <c r="W108">
        <f t="shared" si="188"/>
        <v>16</v>
      </c>
      <c r="X108">
        <f t="shared" si="189"/>
        <v>19</v>
      </c>
      <c r="Y108">
        <f t="shared" si="190"/>
        <v>16</v>
      </c>
      <c r="Z108">
        <f t="shared" si="191"/>
        <v>19</v>
      </c>
      <c r="AA108">
        <f t="shared" si="192"/>
        <v>16</v>
      </c>
      <c r="AB108">
        <f t="shared" si="193"/>
        <v>19</v>
      </c>
      <c r="AC108">
        <f t="shared" si="194"/>
        <v>16</v>
      </c>
      <c r="AD108">
        <f t="shared" si="195"/>
        <v>19</v>
      </c>
      <c r="AE108">
        <f t="shared" si="196"/>
        <v>16</v>
      </c>
      <c r="AF108">
        <f t="shared" si="197"/>
        <v>24</v>
      </c>
      <c r="AG108">
        <f t="shared" si="198"/>
        <v>16</v>
      </c>
      <c r="AH108">
        <f t="shared" si="199"/>
        <v>19</v>
      </c>
      <c r="AI108">
        <f t="shared" si="200"/>
        <v>16</v>
      </c>
      <c r="AJ108">
        <f t="shared" si="201"/>
        <v>19</v>
      </c>
      <c r="AK108" t="str">
        <f t="shared" si="141"/>
        <v>4pm-7pm</v>
      </c>
      <c r="AL108" t="str">
        <f t="shared" si="142"/>
        <v>4pm-7pm</v>
      </c>
      <c r="AM108" t="str">
        <f t="shared" si="143"/>
        <v>4pm-7pm</v>
      </c>
      <c r="AN108" t="str">
        <f t="shared" si="144"/>
        <v>4pm-7pm</v>
      </c>
      <c r="AO108" t="str">
        <f t="shared" si="145"/>
        <v>4pm-12am</v>
      </c>
      <c r="AP108" t="str">
        <f t="shared" si="146"/>
        <v>4pm-7pm</v>
      </c>
      <c r="AQ108" t="str">
        <f t="shared" si="147"/>
        <v>4pm-7pm</v>
      </c>
      <c r="AR108" t="s">
        <v>626</v>
      </c>
      <c r="AS108" t="s">
        <v>268</v>
      </c>
      <c r="AU108" t="s">
        <v>26</v>
      </c>
      <c r="AV108" s="3" t="s">
        <v>278</v>
      </c>
      <c r="AW108" s="3" t="s">
        <v>278</v>
      </c>
      <c r="AX108"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8" t="str">
        <f t="shared" si="226"/>
        <v>&lt;img src=@img/outdoor.png@&gt;</v>
      </c>
      <c r="AZ108" t="str">
        <f t="shared" si="227"/>
        <v/>
      </c>
      <c r="BA108" t="str">
        <f t="shared" si="228"/>
        <v>&lt;img src=@img/medium.png@&gt;</v>
      </c>
      <c r="BB108" t="str">
        <f t="shared" si="229"/>
        <v>&lt;img src=@img/drinkicon.png@&gt;</v>
      </c>
      <c r="BC108" t="str">
        <f t="shared" si="230"/>
        <v>&lt;img src=@img/foodicon.png@&gt;</v>
      </c>
      <c r="BD108" t="str">
        <f t="shared" si="231"/>
        <v>&lt;img src=@img/outdoor.png@&gt;&lt;img src=@img/medium.png@&gt;&lt;img src=@img/drinkicon.png@&gt;&lt;img src=@img/foodicon.png@&gt;</v>
      </c>
      <c r="BE108" t="str">
        <f t="shared" si="232"/>
        <v>outdoor drink food medium med cwest</v>
      </c>
      <c r="BF108" t="str">
        <f t="shared" si="233"/>
        <v>Campus West</v>
      </c>
      <c r="BG108">
        <v>40.575319999999998</v>
      </c>
      <c r="BH108">
        <v>-105.10038</v>
      </c>
      <c r="BI108" t="str">
        <f t="shared" si="234"/>
        <v>[40.57532,-105.10038],</v>
      </c>
    </row>
    <row r="109" spans="2:64" ht="21" customHeight="1">
      <c r="B109" t="s">
        <v>114</v>
      </c>
      <c r="C109" t="s">
        <v>281</v>
      </c>
      <c r="D109" t="s">
        <v>98</v>
      </c>
      <c r="E109" t="s">
        <v>32</v>
      </c>
      <c r="G109" s="1" t="s">
        <v>115</v>
      </c>
      <c r="H109">
        <v>1500</v>
      </c>
      <c r="I109">
        <v>1800</v>
      </c>
      <c r="J109">
        <v>1500</v>
      </c>
      <c r="K109">
        <v>1800</v>
      </c>
      <c r="L109">
        <v>1500</v>
      </c>
      <c r="M109">
        <v>1800</v>
      </c>
      <c r="N109">
        <v>1500</v>
      </c>
      <c r="O109">
        <v>1800</v>
      </c>
      <c r="P109">
        <v>1500</v>
      </c>
      <c r="Q109">
        <v>1800</v>
      </c>
      <c r="R109">
        <v>1500</v>
      </c>
      <c r="S109">
        <v>1800</v>
      </c>
      <c r="T109">
        <v>1500</v>
      </c>
      <c r="U109">
        <v>1800</v>
      </c>
      <c r="V109" t="s">
        <v>762</v>
      </c>
      <c r="W109">
        <f t="shared" si="188"/>
        <v>15</v>
      </c>
      <c r="X109">
        <f t="shared" si="189"/>
        <v>18</v>
      </c>
      <c r="Y109">
        <f t="shared" si="190"/>
        <v>15</v>
      </c>
      <c r="Z109">
        <f t="shared" si="191"/>
        <v>18</v>
      </c>
      <c r="AA109">
        <f t="shared" si="192"/>
        <v>15</v>
      </c>
      <c r="AB109">
        <f t="shared" si="193"/>
        <v>18</v>
      </c>
      <c r="AC109">
        <f t="shared" si="194"/>
        <v>15</v>
      </c>
      <c r="AD109">
        <f t="shared" si="195"/>
        <v>18</v>
      </c>
      <c r="AE109">
        <f t="shared" si="196"/>
        <v>15</v>
      </c>
      <c r="AF109">
        <f t="shared" si="197"/>
        <v>18</v>
      </c>
      <c r="AG109">
        <f t="shared" si="198"/>
        <v>15</v>
      </c>
      <c r="AH109">
        <f t="shared" si="199"/>
        <v>18</v>
      </c>
      <c r="AI109">
        <f t="shared" si="200"/>
        <v>15</v>
      </c>
      <c r="AJ109">
        <f t="shared" si="201"/>
        <v>18</v>
      </c>
      <c r="AK109" t="str">
        <f t="shared" si="141"/>
        <v>3pm-6pm</v>
      </c>
      <c r="AL109" t="str">
        <f t="shared" si="142"/>
        <v>3pm-6pm</v>
      </c>
      <c r="AM109" t="str">
        <f t="shared" si="143"/>
        <v>3pm-6pm</v>
      </c>
      <c r="AN109" t="str">
        <f t="shared" si="144"/>
        <v>3pm-6pm</v>
      </c>
      <c r="AO109" t="str">
        <f t="shared" si="145"/>
        <v>3pm-6pm</v>
      </c>
      <c r="AP109" t="str">
        <f t="shared" si="146"/>
        <v>3pm-6pm</v>
      </c>
      <c r="AQ109" t="str">
        <f t="shared" si="147"/>
        <v>3pm-6pm</v>
      </c>
      <c r="AR109" s="2" t="s">
        <v>300</v>
      </c>
      <c r="AS109" t="s">
        <v>268</v>
      </c>
      <c r="AU109" t="s">
        <v>272</v>
      </c>
      <c r="AV109" s="3" t="s">
        <v>278</v>
      </c>
      <c r="AW109" s="3" t="s">
        <v>278</v>
      </c>
      <c r="AX109"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09" t="str">
        <f t="shared" si="226"/>
        <v>&lt;img src=@img/outdoor.png@&gt;</v>
      </c>
      <c r="AZ109" t="str">
        <f t="shared" si="227"/>
        <v/>
      </c>
      <c r="BA109" t="str">
        <f t="shared" si="228"/>
        <v>&lt;img src=@img/easy.png@&gt;</v>
      </c>
      <c r="BB109" t="str">
        <f t="shared" si="229"/>
        <v>&lt;img src=@img/drinkicon.png@&gt;</v>
      </c>
      <c r="BC109" t="str">
        <f t="shared" si="230"/>
        <v>&lt;img src=@img/foodicon.png@&gt;</v>
      </c>
      <c r="BD109" t="str">
        <f t="shared" si="231"/>
        <v>&lt;img src=@img/outdoor.png@&gt;&lt;img src=@img/easy.png@&gt;&lt;img src=@img/drinkicon.png@&gt;&lt;img src=@img/foodicon.png@&gt;</v>
      </c>
      <c r="BE109" t="str">
        <f t="shared" si="232"/>
        <v>outdoor drink food easy high midtown</v>
      </c>
      <c r="BF109" t="str">
        <f t="shared" si="233"/>
        <v>Midtown</v>
      </c>
      <c r="BG109">
        <v>40.551181</v>
      </c>
      <c r="BH109">
        <v>-105.07652</v>
      </c>
      <c r="BI109" t="str">
        <f t="shared" si="234"/>
        <v>[40.551181,-105.07652],</v>
      </c>
      <c r="BK109" t="str">
        <f>IF(BJ109&gt;0,"&lt;img src=@img/kidicon.png@&gt;","")</f>
        <v/>
      </c>
    </row>
    <row r="110" spans="2:64" ht="21" customHeight="1">
      <c r="B110" t="s">
        <v>723</v>
      </c>
      <c r="C110" t="s">
        <v>391</v>
      </c>
      <c r="E110" t="s">
        <v>51</v>
      </c>
      <c r="G110" s="1" t="s">
        <v>724</v>
      </c>
      <c r="H110">
        <v>1500</v>
      </c>
      <c r="I110">
        <v>1800</v>
      </c>
      <c r="J110">
        <v>1500</v>
      </c>
      <c r="K110">
        <v>1800</v>
      </c>
      <c r="L110">
        <v>1500</v>
      </c>
      <c r="M110">
        <v>1800</v>
      </c>
      <c r="N110">
        <v>1500</v>
      </c>
      <c r="O110">
        <v>1800</v>
      </c>
      <c r="P110">
        <v>1500</v>
      </c>
      <c r="Q110">
        <v>1800</v>
      </c>
      <c r="R110">
        <v>1500</v>
      </c>
      <c r="S110">
        <v>1800</v>
      </c>
      <c r="T110">
        <v>1500</v>
      </c>
      <c r="U110">
        <v>1800</v>
      </c>
      <c r="V110" t="s">
        <v>799</v>
      </c>
      <c r="W110">
        <f t="shared" ref="W110" si="235">IF(H110&gt;0,H110/100,"")</f>
        <v>15</v>
      </c>
      <c r="X110">
        <f t="shared" ref="X110" si="236">IF(I110&gt;0,I110/100,"")</f>
        <v>18</v>
      </c>
      <c r="Y110">
        <f t="shared" ref="Y110" si="237">IF(J110&gt;0,J110/100,"")</f>
        <v>15</v>
      </c>
      <c r="Z110">
        <f t="shared" ref="Z110" si="238">IF(K110&gt;0,K110/100,"")</f>
        <v>18</v>
      </c>
      <c r="AA110">
        <f t="shared" ref="AA110" si="239">IF(L110&gt;0,L110/100,"")</f>
        <v>15</v>
      </c>
      <c r="AB110">
        <f t="shared" ref="AB110" si="240">IF(M110&gt;0,M110/100,"")</f>
        <v>18</v>
      </c>
      <c r="AC110">
        <f t="shared" ref="AC110" si="241">IF(N110&gt;0,N110/100,"")</f>
        <v>15</v>
      </c>
      <c r="AD110">
        <f t="shared" ref="AD110" si="242">IF(O110&gt;0,O110/100,"")</f>
        <v>18</v>
      </c>
      <c r="AE110">
        <f t="shared" ref="AE110" si="243">IF(P110&gt;0,P110/100,"")</f>
        <v>15</v>
      </c>
      <c r="AF110">
        <f t="shared" ref="AF110" si="244">IF(Q110&gt;0,Q110/100,"")</f>
        <v>18</v>
      </c>
      <c r="AG110">
        <f t="shared" ref="AG110" si="245">IF(R110&gt;0,R110/100,"")</f>
        <v>15</v>
      </c>
      <c r="AH110">
        <f t="shared" ref="AH110" si="246">IF(S110&gt;0,S110/100,"")</f>
        <v>18</v>
      </c>
      <c r="AI110">
        <f t="shared" ref="AI110" si="247">IF(T110&gt;0,T110/100,"")</f>
        <v>15</v>
      </c>
      <c r="AJ110">
        <f t="shared" ref="AJ110" si="248">IF(U110&gt;0,U110/100,"")</f>
        <v>18</v>
      </c>
      <c r="AK110" t="str">
        <f t="shared" ref="AK110" si="249">IF(H110&gt;0,CONCATENATE(IF(W110&lt;=12,W110,W110-12),IF(OR(W110&lt;12,W110=24),"am","pm"),"-",IF(X110&lt;=12,X110,X110-12),IF(OR(X110&lt;12,X110=24),"am","pm")),"")</f>
        <v>3pm-6pm</v>
      </c>
      <c r="AL110" t="str">
        <f t="shared" ref="AL110" si="250">IF(J110&gt;0,CONCATENATE(IF(Y110&lt;=12,Y110,Y110-12),IF(OR(Y110&lt;12,Y110=24),"am","pm"),"-",IF(Z110&lt;=12,Z110,Z110-12),IF(OR(Z110&lt;12,Z110=24),"am","pm")),"")</f>
        <v>3pm-6pm</v>
      </c>
      <c r="AM110" t="str">
        <f t="shared" ref="AM110" si="251">IF(L110&gt;0,CONCATENATE(IF(AA110&lt;=12,AA110,AA110-12),IF(OR(AA110&lt;12,AA110=24),"am","pm"),"-",IF(AB110&lt;=12,AB110,AB110-12),IF(OR(AB110&lt;12,AB110=24),"am","pm")),"")</f>
        <v>3pm-6pm</v>
      </c>
      <c r="AN110" t="str">
        <f t="shared" ref="AN110" si="252">IF(N110&gt;0,CONCATENATE(IF(AC110&lt;=12,AC110,AC110-12),IF(OR(AC110&lt;12,AC110=24),"am","pm"),"-",IF(AD110&lt;=12,AD110,AD110-12),IF(OR(AD110&lt;12,AD110=24),"am","pm")),"")</f>
        <v>3pm-6pm</v>
      </c>
      <c r="AO110" t="str">
        <f t="shared" ref="AO110" si="253">IF(P110&gt;0,CONCATENATE(IF(AE110&lt;=12,AE110,AE110-12),IF(OR(AE110&lt;12,AE110=24),"am","pm"),"-",IF(AF110&lt;=12,AF110,AF110-12),IF(OR(AF110&lt;12,AF110=24),"am","pm")),"")</f>
        <v>3pm-6pm</v>
      </c>
      <c r="AP110" t="str">
        <f t="shared" ref="AP110" si="254">IF(R110&gt;0,CONCATENATE(IF(AG110&lt;=12,AG110,AG110-12),IF(OR(AG110&lt;12,AG110=24),"am","pm"),"-",IF(AH110&lt;=12,AH110,AH110-12),IF(OR(AH110&lt;12,AH110=24),"am","pm")),"")</f>
        <v>3pm-6pm</v>
      </c>
      <c r="AQ110" t="str">
        <f t="shared" ref="AQ110" si="255">IF(T110&gt;0,CONCATENATE(IF(AI110&lt;=12,AI110,AI110-12),IF(OR(AI110&lt;12,AI110=24),"am","pm"),"-",IF(AJ110&lt;=12,AJ110,AJ110-12),IF(OR(AJ110&lt;12,AJ110=24),"am","pm")),"")</f>
        <v>3pm-6pm</v>
      </c>
      <c r="AR110" s="2"/>
      <c r="AS110" t="s">
        <v>268</v>
      </c>
      <c r="AU110" t="s">
        <v>26</v>
      </c>
      <c r="AV110" s="3" t="s">
        <v>278</v>
      </c>
      <c r="AW110" s="3" t="s">
        <v>278</v>
      </c>
      <c r="AX110" s="4" t="str">
        <f t="shared" ref="AX110" si="256">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0" t="str">
        <f t="shared" ref="AY110" si="257">IF(AS110&gt;0,"&lt;img src=@img/outdoor.png@&gt;","")</f>
        <v>&lt;img src=@img/outdoor.png@&gt;</v>
      </c>
      <c r="AZ110" t="str">
        <f t="shared" ref="AZ110" si="258">IF(AT110&gt;0,"&lt;img src=@img/pets.png@&gt;","")</f>
        <v/>
      </c>
      <c r="BA110" t="str">
        <f t="shared" ref="BA110" si="259">IF(AU110="hard","&lt;img src=@img/hard.png@&gt;",IF(AU110="medium","&lt;img src=@img/medium.png@&gt;",IF(AU110="easy","&lt;img src=@img/easy.png@&gt;","")))</f>
        <v>&lt;img src=@img/medium.png@&gt;</v>
      </c>
      <c r="BB110" t="str">
        <f t="shared" ref="BB110" si="260">IF(AV110="true","&lt;img src=@img/drinkicon.png@&gt;","")</f>
        <v>&lt;img src=@img/drinkicon.png@&gt;</v>
      </c>
      <c r="BC110" t="str">
        <f t="shared" ref="BC110" si="261">IF(AW110="true","&lt;img src=@img/foodicon.png@&gt;","")</f>
        <v>&lt;img src=@img/foodicon.png@&gt;</v>
      </c>
      <c r="BD110" t="str">
        <f t="shared" ref="BD110" si="262">CONCATENATE(AY110,AZ110,BA110,BB110,BC110,BK110)</f>
        <v>&lt;img src=@img/outdoor.png@&gt;&lt;img src=@img/medium.png@&gt;&lt;img src=@img/drinkicon.png@&gt;&lt;img src=@img/foodicon.png@&gt;</v>
      </c>
      <c r="BE110" t="str">
        <f t="shared" ref="BE110" si="263">CONCATENATE(IF(AS110&gt;0,"outdoor ",""),IF(AT110&gt;0,"pet ",""),IF(AV110="true","drink ",""),IF(AW110="true","food ",""),AU110," ",E110," ",C110,IF(BJ110=TRUE," kid",""))</f>
        <v>outdoor drink food medium low old</v>
      </c>
      <c r="BF110" t="str">
        <f t="shared" si="233"/>
        <v>Old Town</v>
      </c>
      <c r="BG110">
        <v>40.584411699999997</v>
      </c>
      <c r="BH110">
        <v>-105.07727819999999</v>
      </c>
      <c r="BI110" t="str">
        <f t="shared" si="234"/>
        <v>[40.5844117,-105.0772782],</v>
      </c>
    </row>
    <row r="111" spans="2:64" ht="21" customHeight="1">
      <c r="B111" t="s">
        <v>156</v>
      </c>
      <c r="C111" t="s">
        <v>280</v>
      </c>
      <c r="D111" t="s">
        <v>145</v>
      </c>
      <c r="E111" t="s">
        <v>51</v>
      </c>
      <c r="G111" t="s">
        <v>157</v>
      </c>
      <c r="H111">
        <v>1500</v>
      </c>
      <c r="I111">
        <v>1900</v>
      </c>
      <c r="J111">
        <v>1100</v>
      </c>
      <c r="K111">
        <v>2030</v>
      </c>
      <c r="L111">
        <v>1500</v>
      </c>
      <c r="M111">
        <v>1900</v>
      </c>
      <c r="N111">
        <v>1500</v>
      </c>
      <c r="O111">
        <v>1900</v>
      </c>
      <c r="P111">
        <v>1500</v>
      </c>
      <c r="Q111">
        <v>1900</v>
      </c>
      <c r="R111">
        <v>1500</v>
      </c>
      <c r="S111">
        <v>1900</v>
      </c>
      <c r="T111">
        <v>1500</v>
      </c>
      <c r="U111">
        <v>1900</v>
      </c>
      <c r="V111" t="s">
        <v>448</v>
      </c>
      <c r="W111">
        <f t="shared" si="188"/>
        <v>15</v>
      </c>
      <c r="X111">
        <f t="shared" si="189"/>
        <v>19</v>
      </c>
      <c r="Y111">
        <f t="shared" si="190"/>
        <v>11</v>
      </c>
      <c r="Z111">
        <f t="shared" si="191"/>
        <v>20.3</v>
      </c>
      <c r="AA111">
        <f t="shared" si="192"/>
        <v>15</v>
      </c>
      <c r="AB111">
        <f t="shared" si="193"/>
        <v>19</v>
      </c>
      <c r="AC111">
        <f t="shared" si="194"/>
        <v>15</v>
      </c>
      <c r="AD111">
        <f t="shared" si="195"/>
        <v>19</v>
      </c>
      <c r="AE111">
        <f t="shared" si="196"/>
        <v>15</v>
      </c>
      <c r="AF111">
        <f t="shared" si="197"/>
        <v>19</v>
      </c>
      <c r="AG111">
        <f t="shared" si="198"/>
        <v>15</v>
      </c>
      <c r="AH111">
        <f t="shared" si="199"/>
        <v>19</v>
      </c>
      <c r="AI111">
        <f t="shared" si="200"/>
        <v>15</v>
      </c>
      <c r="AJ111">
        <f t="shared" si="201"/>
        <v>19</v>
      </c>
      <c r="AK111" t="str">
        <f t="shared" si="141"/>
        <v>3pm-7pm</v>
      </c>
      <c r="AL111" t="str">
        <f t="shared" si="142"/>
        <v>11am-8.3pm</v>
      </c>
      <c r="AM111" t="str">
        <f t="shared" si="143"/>
        <v>3pm-7pm</v>
      </c>
      <c r="AN111" t="str">
        <f t="shared" si="144"/>
        <v>3pm-7pm</v>
      </c>
      <c r="AO111" t="str">
        <f t="shared" si="145"/>
        <v>3pm-7pm</v>
      </c>
      <c r="AP111" t="str">
        <f t="shared" si="146"/>
        <v>3pm-7pm</v>
      </c>
      <c r="AQ111" t="str">
        <f t="shared" si="147"/>
        <v>3pm-7pm</v>
      </c>
      <c r="AR111" s="2" t="s">
        <v>312</v>
      </c>
      <c r="AU111" t="s">
        <v>272</v>
      </c>
      <c r="AV111" s="3" t="s">
        <v>278</v>
      </c>
      <c r="AW111" s="3" t="s">
        <v>279</v>
      </c>
      <c r="AX111"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1" t="str">
        <f t="shared" si="226"/>
        <v/>
      </c>
      <c r="AZ111" t="str">
        <f t="shared" si="227"/>
        <v/>
      </c>
      <c r="BA111" t="str">
        <f t="shared" si="228"/>
        <v>&lt;img src=@img/easy.png@&gt;</v>
      </c>
      <c r="BB111" t="str">
        <f t="shared" si="229"/>
        <v>&lt;img src=@img/drinkicon.png@&gt;</v>
      </c>
      <c r="BC111" t="str">
        <f t="shared" si="230"/>
        <v/>
      </c>
      <c r="BD111" t="str">
        <f t="shared" si="231"/>
        <v>&lt;img src=@img/easy.png@&gt;&lt;img src=@img/drinkicon.png@&gt;</v>
      </c>
      <c r="BE111" t="str">
        <f t="shared" si="232"/>
        <v>drink easy low campus</v>
      </c>
      <c r="BF111" t="str">
        <f t="shared" si="233"/>
        <v>Near Campus</v>
      </c>
      <c r="BG111">
        <v>40.566623999999997</v>
      </c>
      <c r="BH111">
        <v>-105.07869100000001</v>
      </c>
      <c r="BI111" t="str">
        <f t="shared" si="234"/>
        <v>[40.566624,-105.078691],</v>
      </c>
      <c r="BK111" t="str">
        <f>IF(BJ111&gt;0,"&lt;img src=@img/kidicon.png@&gt;","")</f>
        <v/>
      </c>
    </row>
    <row r="112" spans="2:64" ht="21" customHeight="1">
      <c r="B112" t="s">
        <v>182</v>
      </c>
      <c r="C112" t="s">
        <v>391</v>
      </c>
      <c r="D112" t="s">
        <v>244</v>
      </c>
      <c r="E112" t="s">
        <v>396</v>
      </c>
      <c r="G112" t="s">
        <v>183</v>
      </c>
      <c r="W112" t="str">
        <f t="shared" si="188"/>
        <v/>
      </c>
      <c r="X112" t="str">
        <f t="shared" si="189"/>
        <v/>
      </c>
      <c r="Y112" t="str">
        <f t="shared" si="190"/>
        <v/>
      </c>
      <c r="Z112" t="str">
        <f t="shared" si="191"/>
        <v/>
      </c>
      <c r="AA112" t="str">
        <f t="shared" si="192"/>
        <v/>
      </c>
      <c r="AB112" t="str">
        <f t="shared" si="193"/>
        <v/>
      </c>
      <c r="AC112" t="str">
        <f t="shared" si="194"/>
        <v/>
      </c>
      <c r="AD112" t="str">
        <f t="shared" si="195"/>
        <v/>
      </c>
      <c r="AE112" t="str">
        <f t="shared" si="196"/>
        <v/>
      </c>
      <c r="AF112" t="str">
        <f t="shared" si="197"/>
        <v/>
      </c>
      <c r="AG112" t="str">
        <f t="shared" si="198"/>
        <v/>
      </c>
      <c r="AH112" t="str">
        <f t="shared" si="199"/>
        <v/>
      </c>
      <c r="AI112" t="str">
        <f t="shared" si="200"/>
        <v/>
      </c>
      <c r="AJ112" t="str">
        <f t="shared" si="201"/>
        <v/>
      </c>
      <c r="AK112" t="str">
        <f t="shared" si="141"/>
        <v/>
      </c>
      <c r="AL112" t="str">
        <f t="shared" si="142"/>
        <v/>
      </c>
      <c r="AM112" t="str">
        <f t="shared" si="143"/>
        <v/>
      </c>
      <c r="AN112" t="str">
        <f t="shared" si="144"/>
        <v/>
      </c>
      <c r="AO112" t="str">
        <f t="shared" si="145"/>
        <v/>
      </c>
      <c r="AP112" t="str">
        <f t="shared" si="146"/>
        <v/>
      </c>
      <c r="AQ112" t="str">
        <f t="shared" si="147"/>
        <v/>
      </c>
      <c r="AR112" s="2" t="s">
        <v>321</v>
      </c>
      <c r="AS112" t="s">
        <v>268</v>
      </c>
      <c r="AT112" t="s">
        <v>277</v>
      </c>
      <c r="AU112" t="s">
        <v>26</v>
      </c>
      <c r="AV112" s="3" t="s">
        <v>279</v>
      </c>
      <c r="AW112" s="3" t="s">
        <v>279</v>
      </c>
      <c r="AX112"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2" t="str">
        <f t="shared" si="226"/>
        <v>&lt;img src=@img/outdoor.png@&gt;</v>
      </c>
      <c r="AZ112" t="str">
        <f t="shared" si="227"/>
        <v>&lt;img src=@img/pets.png@&gt;</v>
      </c>
      <c r="BA112" t="str">
        <f t="shared" si="228"/>
        <v>&lt;img src=@img/medium.png@&gt;</v>
      </c>
      <c r="BB112" t="str">
        <f t="shared" si="229"/>
        <v/>
      </c>
      <c r="BC112" t="str">
        <f t="shared" si="230"/>
        <v/>
      </c>
      <c r="BD112" t="str">
        <f t="shared" si="231"/>
        <v>&lt;img src=@img/outdoor.png@&gt;&lt;img src=@img/pets.png@&gt;&lt;img src=@img/medium.png@&gt;</v>
      </c>
      <c r="BE112" t="str">
        <f t="shared" si="232"/>
        <v>outdoor pet medium med old</v>
      </c>
      <c r="BF112" t="str">
        <f t="shared" si="233"/>
        <v>Old Town</v>
      </c>
      <c r="BG112">
        <v>40.593415</v>
      </c>
      <c r="BH112">
        <v>-105.066874</v>
      </c>
      <c r="BI112" t="str">
        <f t="shared" si="234"/>
        <v>[40.593415,-105.066874],</v>
      </c>
      <c r="BK112" t="str">
        <f>IF(BJ112&gt;0,"&lt;img src=@img/kidicon.png@&gt;","")</f>
        <v/>
      </c>
    </row>
    <row r="113" spans="2:64" ht="21" customHeight="1">
      <c r="B113" t="s">
        <v>792</v>
      </c>
      <c r="C113" t="s">
        <v>280</v>
      </c>
      <c r="D113" t="s">
        <v>53</v>
      </c>
      <c r="E113" t="s">
        <v>396</v>
      </c>
      <c r="G113" t="s">
        <v>158</v>
      </c>
      <c r="J113">
        <v>1530</v>
      </c>
      <c r="K113">
        <v>2100</v>
      </c>
      <c r="L113">
        <v>1530</v>
      </c>
      <c r="M113">
        <v>1800</v>
      </c>
      <c r="N113">
        <v>1530</v>
      </c>
      <c r="O113">
        <v>1800</v>
      </c>
      <c r="P113">
        <v>1530</v>
      </c>
      <c r="Q113">
        <v>1800</v>
      </c>
      <c r="R113">
        <v>1530</v>
      </c>
      <c r="S113">
        <v>1800</v>
      </c>
      <c r="V113" t="s">
        <v>757</v>
      </c>
      <c r="W113" t="str">
        <f t="shared" si="188"/>
        <v/>
      </c>
      <c r="X113" t="str">
        <f t="shared" si="189"/>
        <v/>
      </c>
      <c r="Y113">
        <f t="shared" si="190"/>
        <v>15.3</v>
      </c>
      <c r="Z113">
        <f t="shared" si="191"/>
        <v>21</v>
      </c>
      <c r="AA113">
        <f t="shared" si="192"/>
        <v>15.3</v>
      </c>
      <c r="AB113">
        <f t="shared" si="193"/>
        <v>18</v>
      </c>
      <c r="AC113">
        <f t="shared" si="194"/>
        <v>15.3</v>
      </c>
      <c r="AD113">
        <f t="shared" si="195"/>
        <v>18</v>
      </c>
      <c r="AE113">
        <f t="shared" si="196"/>
        <v>15.3</v>
      </c>
      <c r="AF113">
        <f t="shared" si="197"/>
        <v>18</v>
      </c>
      <c r="AG113">
        <f t="shared" si="198"/>
        <v>15.3</v>
      </c>
      <c r="AH113">
        <f t="shared" si="199"/>
        <v>18</v>
      </c>
      <c r="AI113" t="str">
        <f t="shared" si="200"/>
        <v/>
      </c>
      <c r="AJ113" t="str">
        <f t="shared" si="201"/>
        <v/>
      </c>
      <c r="AK113" t="str">
        <f t="shared" si="141"/>
        <v/>
      </c>
      <c r="AL113" t="str">
        <f t="shared" si="142"/>
        <v>3.3pm-9pm</v>
      </c>
      <c r="AM113" t="str">
        <f t="shared" si="143"/>
        <v>3.3pm-6pm</v>
      </c>
      <c r="AN113" t="str">
        <f t="shared" si="144"/>
        <v>3.3pm-6pm</v>
      </c>
      <c r="AO113" t="str">
        <f t="shared" si="145"/>
        <v>3.3pm-6pm</v>
      </c>
      <c r="AP113" t="str">
        <f t="shared" si="146"/>
        <v>3.3pm-6pm</v>
      </c>
      <c r="AQ113" t="str">
        <f t="shared" si="147"/>
        <v/>
      </c>
      <c r="AR113" s="2" t="s">
        <v>313</v>
      </c>
      <c r="AS113" t="s">
        <v>268</v>
      </c>
      <c r="AU113" t="s">
        <v>272</v>
      </c>
      <c r="AV113" s="3" t="s">
        <v>278</v>
      </c>
      <c r="AW113" s="3" t="s">
        <v>278</v>
      </c>
      <c r="AX113"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3" t="str">
        <f t="shared" si="226"/>
        <v>&lt;img src=@img/outdoor.png@&gt;</v>
      </c>
      <c r="AZ113" t="str">
        <f t="shared" si="227"/>
        <v/>
      </c>
      <c r="BA113" t="str">
        <f t="shared" si="228"/>
        <v>&lt;img src=@img/easy.png@&gt;</v>
      </c>
      <c r="BB113" t="str">
        <f t="shared" si="229"/>
        <v>&lt;img src=@img/drinkicon.png@&gt;</v>
      </c>
      <c r="BC113" t="str">
        <f t="shared" si="230"/>
        <v>&lt;img src=@img/foodicon.png@&gt;</v>
      </c>
      <c r="BD113" t="str">
        <f t="shared" si="231"/>
        <v>&lt;img src=@img/outdoor.png@&gt;&lt;img src=@img/easy.png@&gt;&lt;img src=@img/drinkicon.png@&gt;&lt;img src=@img/foodicon.png@&gt;&lt;img src=@img/kidicon.png@&gt;</v>
      </c>
      <c r="BE113" t="str">
        <f t="shared" si="232"/>
        <v>outdoor drink food easy med campus kid</v>
      </c>
      <c r="BF113" t="str">
        <f t="shared" si="233"/>
        <v>Near Campus</v>
      </c>
      <c r="BG113">
        <v>40.572982000000003</v>
      </c>
      <c r="BH113">
        <v>-105.076702</v>
      </c>
      <c r="BI113" t="str">
        <f t="shared" si="234"/>
        <v>[40.572982,-105.076702],</v>
      </c>
      <c r="BJ113" t="b">
        <v>1</v>
      </c>
      <c r="BK113" t="str">
        <f>IF(BJ113&gt;0,"&lt;img src=@img/kidicon.png@&gt;","")</f>
        <v>&lt;img src=@img/kidicon.png@&gt;</v>
      </c>
      <c r="BL113" t="s">
        <v>406</v>
      </c>
    </row>
    <row r="114" spans="2:64" ht="21" customHeight="1">
      <c r="B114" t="s">
        <v>584</v>
      </c>
      <c r="C114" t="s">
        <v>392</v>
      </c>
      <c r="E114" t="s">
        <v>396</v>
      </c>
      <c r="G114" t="s">
        <v>602</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t="s">
        <v>627</v>
      </c>
      <c r="AU114" t="s">
        <v>272</v>
      </c>
      <c r="AV114" s="3" t="s">
        <v>279</v>
      </c>
      <c r="AW114" s="3" t="s">
        <v>279</v>
      </c>
      <c r="AX114"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4" t="str">
        <f t="shared" si="226"/>
        <v/>
      </c>
      <c r="AZ114" t="str">
        <f t="shared" si="227"/>
        <v/>
      </c>
      <c r="BA114" t="str">
        <f t="shared" si="228"/>
        <v>&lt;img src=@img/easy.png@&gt;</v>
      </c>
      <c r="BB114" t="str">
        <f t="shared" si="229"/>
        <v/>
      </c>
      <c r="BC114" t="str">
        <f t="shared" si="230"/>
        <v/>
      </c>
      <c r="BD114" t="str">
        <f t="shared" si="231"/>
        <v>&lt;img src=@img/easy.png@&gt;</v>
      </c>
      <c r="BE114" t="str">
        <f t="shared" si="232"/>
        <v>easy med nfoco</v>
      </c>
      <c r="BF114" t="str">
        <f t="shared" si="233"/>
        <v>North Foco</v>
      </c>
      <c r="BG114">
        <v>40.583579999999998</v>
      </c>
      <c r="BH114">
        <v>-105.04801</v>
      </c>
      <c r="BI114" t="str">
        <f t="shared" si="234"/>
        <v>[40.58358,-105.04801],</v>
      </c>
    </row>
    <row r="115" spans="2:64" ht="21" customHeight="1">
      <c r="B115" t="s">
        <v>116</v>
      </c>
      <c r="C115" t="s">
        <v>281</v>
      </c>
      <c r="D115" t="s">
        <v>117</v>
      </c>
      <c r="E115" t="s">
        <v>396</v>
      </c>
      <c r="G115" s="1" t="s">
        <v>118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5" t="s">
        <v>224</v>
      </c>
      <c r="AU115" t="s">
        <v>272</v>
      </c>
      <c r="AV115" s="3" t="s">
        <v>279</v>
      </c>
      <c r="AW115" s="3" t="s">
        <v>279</v>
      </c>
      <c r="AX115"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midtown</v>
      </c>
      <c r="BF115" t="str">
        <f t="shared" si="233"/>
        <v>Midtown</v>
      </c>
      <c r="BG115">
        <v>40.549143999999998</v>
      </c>
      <c r="BH115">
        <v>-105.076063</v>
      </c>
      <c r="BI115" t="str">
        <f t="shared" si="234"/>
        <v>[40.549144,-105.076063],</v>
      </c>
      <c r="BK115" t="str">
        <f>IF(BJ115&gt;0,"&lt;img src=@img/kidicon.png@&gt;","")</f>
        <v/>
      </c>
    </row>
    <row r="116" spans="2:64" ht="21" customHeight="1">
      <c r="B116" t="s">
        <v>793</v>
      </c>
      <c r="C116" t="s">
        <v>281</v>
      </c>
      <c r="E116" t="s">
        <v>51</v>
      </c>
      <c r="G116" t="s">
        <v>600</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T116" t="s">
        <v>277</v>
      </c>
      <c r="AU116" t="s">
        <v>26</v>
      </c>
      <c r="AV116" s="3" t="s">
        <v>279</v>
      </c>
      <c r="AW116" s="3" t="s">
        <v>279</v>
      </c>
      <c r="AX116"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6" t="str">
        <f t="shared" si="226"/>
        <v/>
      </c>
      <c r="AZ116" t="str">
        <f t="shared" si="227"/>
        <v>&lt;img src=@img/pets.png@&gt;</v>
      </c>
      <c r="BA116" t="str">
        <f t="shared" si="228"/>
        <v>&lt;img src=@img/medium.png@&gt;</v>
      </c>
      <c r="BB116" t="str">
        <f t="shared" si="229"/>
        <v/>
      </c>
      <c r="BC116" t="str">
        <f t="shared" si="230"/>
        <v/>
      </c>
      <c r="BD116" t="str">
        <f t="shared" si="231"/>
        <v>&lt;img src=@img/pets.png@&gt;&lt;img src=@img/medium.png@&gt;</v>
      </c>
      <c r="BE116" t="str">
        <f t="shared" si="232"/>
        <v>pet medium low midtown</v>
      </c>
      <c r="BF116" t="str">
        <f t="shared" si="233"/>
        <v>Midtown</v>
      </c>
      <c r="BG116">
        <v>40.550649999999997</v>
      </c>
      <c r="BH116">
        <v>-105.04275</v>
      </c>
      <c r="BI116" t="str">
        <f t="shared" si="234"/>
        <v>[40.55065,-105.04275],</v>
      </c>
    </row>
    <row r="117" spans="2:64" ht="21" customHeight="1">
      <c r="B117" t="s">
        <v>184</v>
      </c>
      <c r="C117" t="s">
        <v>391</v>
      </c>
      <c r="D117" t="s">
        <v>244</v>
      </c>
      <c r="E117" t="s">
        <v>396</v>
      </c>
      <c r="G117" t="s">
        <v>185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236</v>
      </c>
      <c r="AS117" t="s">
        <v>268</v>
      </c>
      <c r="AT117" t="s">
        <v>277</v>
      </c>
      <c r="AU117" t="s">
        <v>26</v>
      </c>
      <c r="AV117" s="3" t="s">
        <v>279</v>
      </c>
      <c r="AW117" s="3" t="s">
        <v>279</v>
      </c>
      <c r="AX117"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7" t="str">
        <f t="shared" si="226"/>
        <v>&lt;img src=@img/outdoor.png@&gt;</v>
      </c>
      <c r="AZ117" t="str">
        <f t="shared" si="227"/>
        <v>&lt;img src=@img/pets.png@&gt;</v>
      </c>
      <c r="BA117" t="str">
        <f t="shared" si="228"/>
        <v>&lt;img src=@img/medium.png@&gt;</v>
      </c>
      <c r="BB117" t="str">
        <f t="shared" si="229"/>
        <v/>
      </c>
      <c r="BC117" t="str">
        <f t="shared" si="230"/>
        <v/>
      </c>
      <c r="BD117" t="str">
        <f t="shared" si="231"/>
        <v>&lt;img src=@img/outdoor.png@&gt;&lt;img src=@img/pets.png@&gt;&lt;img src=@img/medium.png@&gt;</v>
      </c>
      <c r="BE117" t="str">
        <f t="shared" si="232"/>
        <v>outdoor pet medium med old</v>
      </c>
      <c r="BF117" t="str">
        <f t="shared" si="233"/>
        <v>Old Town</v>
      </c>
      <c r="BG117">
        <v>40.589475</v>
      </c>
      <c r="BH117">
        <v>-105.063322</v>
      </c>
      <c r="BI117" t="str">
        <f t="shared" si="234"/>
        <v>[40.589475,-105.063322],</v>
      </c>
      <c r="BK117" t="str">
        <f>IF(BJ117&gt;0,"&lt;img src=@img/kidicon.png@&gt;","")</f>
        <v/>
      </c>
    </row>
    <row r="118" spans="2:64" ht="21" customHeight="1">
      <c r="B118" t="s">
        <v>134</v>
      </c>
      <c r="C118" t="s">
        <v>391</v>
      </c>
      <c r="D118" t="s">
        <v>135</v>
      </c>
      <c r="E118" t="s">
        <v>396</v>
      </c>
      <c r="G118" s="1" t="s">
        <v>136</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228</v>
      </c>
      <c r="AU118" t="s">
        <v>271</v>
      </c>
      <c r="AV118" s="3" t="s">
        <v>279</v>
      </c>
      <c r="AW118" s="3" t="s">
        <v>279</v>
      </c>
      <c r="AX118"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8" t="str">
        <f t="shared" si="226"/>
        <v/>
      </c>
      <c r="AZ118" t="str">
        <f t="shared" si="227"/>
        <v/>
      </c>
      <c r="BA118" t="str">
        <f t="shared" si="228"/>
        <v>&lt;img src=@img/hard.png@&gt;</v>
      </c>
      <c r="BB118" t="str">
        <f t="shared" si="229"/>
        <v/>
      </c>
      <c r="BC118" t="str">
        <f t="shared" si="230"/>
        <v/>
      </c>
      <c r="BD118" t="str">
        <f t="shared" si="231"/>
        <v>&lt;img src=@img/hard.png@&gt;</v>
      </c>
      <c r="BE118" t="str">
        <f t="shared" si="232"/>
        <v>hard med old</v>
      </c>
      <c r="BF118" t="str">
        <f t="shared" si="233"/>
        <v>Old Town</v>
      </c>
      <c r="BG118">
        <v>40.586066000000002</v>
      </c>
      <c r="BH118">
        <v>-105.077451</v>
      </c>
      <c r="BI118" t="str">
        <f t="shared" si="234"/>
        <v>[40.586066,-105.077451],</v>
      </c>
      <c r="BK118" t="str">
        <f>IF(BJ118&gt;0,"&lt;img src=@img/kidicon.png@&gt;","")</f>
        <v/>
      </c>
    </row>
    <row r="119" spans="2:64" ht="21" customHeight="1">
      <c r="B119" t="s">
        <v>413</v>
      </c>
      <c r="C119" t="s">
        <v>393</v>
      </c>
      <c r="E119" t="s">
        <v>396</v>
      </c>
      <c r="G119" t="s">
        <v>430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U119" t="s">
        <v>272</v>
      </c>
      <c r="AV119" s="3" t="s">
        <v>279</v>
      </c>
      <c r="AW119" s="3" t="s">
        <v>279</v>
      </c>
      <c r="AX119"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19" t="str">
        <f t="shared" si="226"/>
        <v/>
      </c>
      <c r="AZ119" t="str">
        <f t="shared" si="227"/>
        <v/>
      </c>
      <c r="BA119" t="str">
        <f t="shared" si="228"/>
        <v>&lt;img src=@img/easy.png@&gt;</v>
      </c>
      <c r="BB119" t="str">
        <f t="shared" si="229"/>
        <v/>
      </c>
      <c r="BC119" t="str">
        <f t="shared" si="230"/>
        <v/>
      </c>
      <c r="BD119" t="str">
        <f t="shared" si="231"/>
        <v>&lt;img src=@img/easy.png@&gt;&lt;img src=@img/kidicon.png@&gt;</v>
      </c>
      <c r="BE119" t="str">
        <f t="shared" si="232"/>
        <v>easy med sfoco kid</v>
      </c>
      <c r="BF119" t="str">
        <f t="shared" si="233"/>
        <v>South Foco</v>
      </c>
      <c r="BG119">
        <v>40.521680000000003</v>
      </c>
      <c r="BH119">
        <v>-105.040327</v>
      </c>
      <c r="BI119" t="str">
        <f t="shared" si="234"/>
        <v>[40.52168,-105.040327],</v>
      </c>
      <c r="BJ119" t="b">
        <v>1</v>
      </c>
      <c r="BK119" t="str">
        <f>IF(BJ119&gt;0,"&lt;img src=@img/kidicon.png@&gt;","")</f>
        <v>&lt;img src=@img/kidicon.png@&gt;</v>
      </c>
      <c r="BL119" t="s">
        <v>431</v>
      </c>
    </row>
    <row r="120" spans="2:64" ht="21" customHeight="1">
      <c r="B120" t="s">
        <v>734</v>
      </c>
      <c r="C120" t="s">
        <v>391</v>
      </c>
      <c r="E120" t="s">
        <v>396</v>
      </c>
      <c r="G120" s="6" t="s">
        <v>735</v>
      </c>
      <c r="J120">
        <v>1500</v>
      </c>
      <c r="K120">
        <v>1900</v>
      </c>
      <c r="L120">
        <v>1500</v>
      </c>
      <c r="M120">
        <v>1900</v>
      </c>
      <c r="N120">
        <v>1500</v>
      </c>
      <c r="O120">
        <v>1900</v>
      </c>
      <c r="P120">
        <v>1500</v>
      </c>
      <c r="Q120">
        <v>1900</v>
      </c>
      <c r="R120">
        <v>1500</v>
      </c>
      <c r="S120">
        <v>1900</v>
      </c>
      <c r="V120" t="s">
        <v>736</v>
      </c>
      <c r="W120" t="str">
        <f t="shared" ref="W120" si="264">IF(H120&gt;0,H120/100,"")</f>
        <v/>
      </c>
      <c r="X120" t="str">
        <f t="shared" ref="X120" si="265">IF(I120&gt;0,I120/100,"")</f>
        <v/>
      </c>
      <c r="Y120">
        <f t="shared" ref="Y120" si="266">IF(J120&gt;0,J120/100,"")</f>
        <v>15</v>
      </c>
      <c r="Z120">
        <f t="shared" ref="Z120" si="267">IF(K120&gt;0,K120/100,"")</f>
        <v>19</v>
      </c>
      <c r="AA120">
        <f t="shared" ref="AA120" si="268">IF(L120&gt;0,L120/100,"")</f>
        <v>15</v>
      </c>
      <c r="AB120">
        <f t="shared" ref="AB120" si="269">IF(M120&gt;0,M120/100,"")</f>
        <v>19</v>
      </c>
      <c r="AC120">
        <f t="shared" ref="AC120" si="270">IF(N120&gt;0,N120/100,"")</f>
        <v>15</v>
      </c>
      <c r="AD120">
        <f t="shared" ref="AD120" si="271">IF(O120&gt;0,O120/100,"")</f>
        <v>19</v>
      </c>
      <c r="AE120">
        <f t="shared" ref="AE120" si="272">IF(P120&gt;0,P120/100,"")</f>
        <v>15</v>
      </c>
      <c r="AF120">
        <f t="shared" ref="AF120" si="273">IF(Q120&gt;0,Q120/100,"")</f>
        <v>19</v>
      </c>
      <c r="AG120">
        <f t="shared" ref="AG120" si="274">IF(R120&gt;0,R120/100,"")</f>
        <v>15</v>
      </c>
      <c r="AH120">
        <f t="shared" ref="AH120" si="275">IF(S120&gt;0,S120/100,"")</f>
        <v>19</v>
      </c>
      <c r="AI120" t="str">
        <f t="shared" ref="AI120" si="276">IF(T120&gt;0,T120/100,"")</f>
        <v/>
      </c>
      <c r="AJ120" t="str">
        <f t="shared" ref="AJ120" si="277">IF(U120&gt;0,U120/100,"")</f>
        <v/>
      </c>
      <c r="AK120" t="str">
        <f t="shared" ref="AK120" si="278">IF(H120&gt;0,CONCATENATE(IF(W120&lt;=12,W120,W120-12),IF(OR(W120&lt;12,W120=24),"am","pm"),"-",IF(X120&lt;=12,X120,X120-12),IF(OR(X120&lt;12,X120=24),"am","pm")),"")</f>
        <v/>
      </c>
      <c r="AL120" t="str">
        <f t="shared" ref="AL120" si="279">IF(J120&gt;0,CONCATENATE(IF(Y120&lt;=12,Y120,Y120-12),IF(OR(Y120&lt;12,Y120=24),"am","pm"),"-",IF(Z120&lt;=12,Z120,Z120-12),IF(OR(Z120&lt;12,Z120=24),"am","pm")),"")</f>
        <v>3pm-7pm</v>
      </c>
      <c r="AM120" t="str">
        <f t="shared" ref="AM120" si="280">IF(L120&gt;0,CONCATENATE(IF(AA120&lt;=12,AA120,AA120-12),IF(OR(AA120&lt;12,AA120=24),"am","pm"),"-",IF(AB120&lt;=12,AB120,AB120-12),IF(OR(AB120&lt;12,AB120=24),"am","pm")),"")</f>
        <v>3pm-7pm</v>
      </c>
      <c r="AN120" t="str">
        <f t="shared" ref="AN120" si="281">IF(N120&gt;0,CONCATENATE(IF(AC120&lt;=12,AC120,AC120-12),IF(OR(AC120&lt;12,AC120=24),"am","pm"),"-",IF(AD120&lt;=12,AD120,AD120-12),IF(OR(AD120&lt;12,AD120=24),"am","pm")),"")</f>
        <v>3pm-7pm</v>
      </c>
      <c r="AO120" t="str">
        <f t="shared" ref="AO120" si="282">IF(P120&gt;0,CONCATENATE(IF(AE120&lt;=12,AE120,AE120-12),IF(OR(AE120&lt;12,AE120=24),"am","pm"),"-",IF(AF120&lt;=12,AF120,AF120-12),IF(OR(AF120&lt;12,AF120=24),"am","pm")),"")</f>
        <v>3pm-7pm</v>
      </c>
      <c r="AP120" t="str">
        <f t="shared" ref="AP120" si="283">IF(R120&gt;0,CONCATENATE(IF(AG120&lt;=12,AG120,AG120-12),IF(OR(AG120&lt;12,AG120=24),"am","pm"),"-",IF(AH120&lt;=12,AH120,AH120-12),IF(OR(AH120&lt;12,AH120=24),"am","pm")),"")</f>
        <v>3pm-7pm</v>
      </c>
      <c r="AQ120" t="str">
        <f t="shared" ref="AQ120" si="284">IF(T120&gt;0,CONCATENATE(IF(AI120&lt;=12,AI120,AI120-12),IF(OR(AI120&lt;12,AI120=24),"am","pm"),"-",IF(AJ120&lt;=12,AJ120,AJ120-12),IF(OR(AJ120&lt;12,AJ120=24),"am","pm")),"")</f>
        <v/>
      </c>
      <c r="AU120" t="s">
        <v>26</v>
      </c>
      <c r="AV120" s="3" t="s">
        <v>278</v>
      </c>
      <c r="AW120" s="3" t="s">
        <v>279</v>
      </c>
      <c r="AX120" s="4" t="str">
        <f t="shared" ref="AX120" si="285">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0" t="str">
        <f t="shared" ref="AY120" si="286">IF(AS120&gt;0,"&lt;img src=@img/outdoor.png@&gt;","")</f>
        <v/>
      </c>
      <c r="AZ120" t="str">
        <f t="shared" ref="AZ120" si="287">IF(AT120&gt;0,"&lt;img src=@img/pets.png@&gt;","")</f>
        <v/>
      </c>
      <c r="BA120" t="str">
        <f t="shared" ref="BA120" si="288">IF(AU120="hard","&lt;img src=@img/hard.png@&gt;",IF(AU120="medium","&lt;img src=@img/medium.png@&gt;",IF(AU120="easy","&lt;img src=@img/easy.png@&gt;","")))</f>
        <v>&lt;img src=@img/medium.png@&gt;</v>
      </c>
      <c r="BB120" t="str">
        <f t="shared" ref="BB120" si="289">IF(AV120="true","&lt;img src=@img/drinkicon.png@&gt;","")</f>
        <v>&lt;img src=@img/drinkicon.png@&gt;</v>
      </c>
      <c r="BC120" t="str">
        <f t="shared" ref="BC120" si="290">IF(AW120="true","&lt;img src=@img/foodicon.png@&gt;","")</f>
        <v/>
      </c>
      <c r="BD120" t="str">
        <f t="shared" ref="BD120" si="291">CONCATENATE(AY120,AZ120,BA120,BB120,BC120,BK120)</f>
        <v>&lt;img src=@img/medium.png@&gt;&lt;img src=@img/drinkicon.png@&gt;</v>
      </c>
      <c r="BE120" t="str">
        <f t="shared" ref="BE120" si="292">CONCATENATE(IF(AS120&gt;0,"outdoor ",""),IF(AT120&gt;0,"pet ",""),IF(AV120="true","drink ",""),IF(AW120="true","food ",""),AU120," ",E120," ",C120,IF(BJ120=TRUE," kid",""))</f>
        <v>drink medium med old</v>
      </c>
      <c r="BF120" t="str">
        <f t="shared" si="233"/>
        <v>Old Town</v>
      </c>
      <c r="BG120">
        <v>40.590160599999997</v>
      </c>
      <c r="BH120">
        <v>-105.07650750000001</v>
      </c>
      <c r="BI120" t="str">
        <f t="shared" si="234"/>
        <v>[40.5901606,-105.0765075],</v>
      </c>
    </row>
    <row r="121" spans="2:64" ht="21" customHeight="1">
      <c r="B121" t="s">
        <v>662</v>
      </c>
      <c r="C121" t="s">
        <v>281</v>
      </c>
      <c r="E121" t="s">
        <v>396</v>
      </c>
      <c r="G121" s="6" t="s">
        <v>674</v>
      </c>
      <c r="W121" t="str">
        <f t="shared" ref="W121:W152" si="293">IF(H121&gt;0,H121/100,"")</f>
        <v/>
      </c>
      <c r="X121" t="str">
        <f t="shared" ref="X121:X152" si="294">IF(I121&gt;0,I121/100,"")</f>
        <v/>
      </c>
      <c r="Y121" t="str">
        <f t="shared" ref="Y121:Y152" si="295">IF(J121&gt;0,J121/100,"")</f>
        <v/>
      </c>
      <c r="Z121" t="str">
        <f t="shared" ref="Z121:Z152" si="296">IF(K121&gt;0,K121/100,"")</f>
        <v/>
      </c>
      <c r="AA121" t="str">
        <f t="shared" ref="AA121:AA152" si="297">IF(L121&gt;0,L121/100,"")</f>
        <v/>
      </c>
      <c r="AB121" t="str">
        <f t="shared" ref="AB121:AB152" si="298">IF(M121&gt;0,M121/100,"")</f>
        <v/>
      </c>
      <c r="AC121" t="str">
        <f t="shared" ref="AC121:AC152" si="299">IF(N121&gt;0,N121/100,"")</f>
        <v/>
      </c>
      <c r="AD121" t="str">
        <f t="shared" ref="AD121:AD152" si="300">IF(O121&gt;0,O121/100,"")</f>
        <v/>
      </c>
      <c r="AG121" t="str">
        <f t="shared" ref="AG121:AG152" si="301">IF(R121&gt;0,R121/100,"")</f>
        <v/>
      </c>
      <c r="AH121" t="str">
        <f t="shared" ref="AH121:AH152" si="302">IF(S121&gt;0,S121/100,"")</f>
        <v/>
      </c>
      <c r="AI121" t="str">
        <f t="shared" ref="AI121:AI152" si="303">IF(T121&gt;0,T121/100,"")</f>
        <v/>
      </c>
      <c r="AJ121" t="str">
        <f t="shared" ref="AJ121:AJ152" si="304">IF(U121&gt;0,U121/100,"")</f>
        <v/>
      </c>
      <c r="AK121" t="str">
        <f t="shared" si="141"/>
        <v/>
      </c>
      <c r="AL121" t="str">
        <f t="shared" si="142"/>
        <v/>
      </c>
      <c r="AM121" t="str">
        <f t="shared" si="143"/>
        <v/>
      </c>
      <c r="AN121" t="str">
        <f t="shared" si="144"/>
        <v/>
      </c>
      <c r="AO121" t="str">
        <f t="shared" si="145"/>
        <v/>
      </c>
      <c r="AP121" t="str">
        <f t="shared" si="146"/>
        <v/>
      </c>
      <c r="AQ121" t="str">
        <f t="shared" si="147"/>
        <v/>
      </c>
      <c r="AR121" t="s">
        <v>675</v>
      </c>
      <c r="AU121" t="s">
        <v>272</v>
      </c>
      <c r="AV121" s="3" t="s">
        <v>279</v>
      </c>
      <c r="AW121" s="3" t="s">
        <v>279</v>
      </c>
      <c r="AX121"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v>
      </c>
      <c r="BE121" t="str">
        <f t="shared" si="232"/>
        <v>easy med midtown</v>
      </c>
      <c r="BF121" t="str">
        <f t="shared" si="233"/>
        <v>Midtown</v>
      </c>
      <c r="BG121">
        <v>40.527959000000003</v>
      </c>
      <c r="BH121">
        <v>-105.07761600000001</v>
      </c>
      <c r="BI121" t="str">
        <f t="shared" si="234"/>
        <v>[40.527959,-105.077616],</v>
      </c>
    </row>
    <row r="122" spans="2:64" ht="21" customHeight="1">
      <c r="B122" t="s">
        <v>548</v>
      </c>
      <c r="C122" t="s">
        <v>393</v>
      </c>
      <c r="G122" s="6" t="s">
        <v>549</v>
      </c>
      <c r="H122">
        <v>1500</v>
      </c>
      <c r="I122">
        <v>1800</v>
      </c>
      <c r="J122">
        <v>1500</v>
      </c>
      <c r="K122">
        <v>1800</v>
      </c>
      <c r="L122">
        <v>1500</v>
      </c>
      <c r="M122">
        <v>1800</v>
      </c>
      <c r="N122">
        <v>1500</v>
      </c>
      <c r="O122">
        <v>1800</v>
      </c>
      <c r="P122">
        <v>1500</v>
      </c>
      <c r="Q122">
        <v>1800</v>
      </c>
      <c r="R122">
        <v>1500</v>
      </c>
      <c r="S122">
        <v>1800</v>
      </c>
      <c r="T122">
        <v>1500</v>
      </c>
      <c r="U122">
        <v>1800</v>
      </c>
      <c r="V122" t="s">
        <v>550</v>
      </c>
      <c r="W122">
        <f t="shared" si="293"/>
        <v>15</v>
      </c>
      <c r="X122">
        <f t="shared" si="294"/>
        <v>18</v>
      </c>
      <c r="Y122">
        <f t="shared" si="295"/>
        <v>15</v>
      </c>
      <c r="Z122">
        <f t="shared" si="296"/>
        <v>18</v>
      </c>
      <c r="AA122">
        <f t="shared" si="297"/>
        <v>15</v>
      </c>
      <c r="AB122">
        <f t="shared" si="298"/>
        <v>18</v>
      </c>
      <c r="AC122">
        <f t="shared" si="299"/>
        <v>15</v>
      </c>
      <c r="AD122">
        <f t="shared" si="300"/>
        <v>18</v>
      </c>
      <c r="AE122">
        <f t="shared" ref="AE122:AE143" si="305">IF(P122&gt;0,P122/100,"")</f>
        <v>15</v>
      </c>
      <c r="AF122">
        <f t="shared" ref="AF122:AF143" si="306">IF(Q122&gt;0,Q122/100,"")</f>
        <v>18</v>
      </c>
      <c r="AG122">
        <f t="shared" si="301"/>
        <v>15</v>
      </c>
      <c r="AH122">
        <f t="shared" si="302"/>
        <v>18</v>
      </c>
      <c r="AI122">
        <f t="shared" si="303"/>
        <v>15</v>
      </c>
      <c r="AJ122">
        <f t="shared" si="304"/>
        <v>18</v>
      </c>
      <c r="AK122" t="str">
        <f t="shared" si="141"/>
        <v>3pm-6pm</v>
      </c>
      <c r="AL122" t="str">
        <f t="shared" si="142"/>
        <v>3pm-6pm</v>
      </c>
      <c r="AM122" t="str">
        <f t="shared" si="143"/>
        <v>3pm-6pm</v>
      </c>
      <c r="AN122" t="str">
        <f t="shared" si="144"/>
        <v>3pm-6pm</v>
      </c>
      <c r="AO122" t="str">
        <f t="shared" si="145"/>
        <v>3pm-6pm</v>
      </c>
      <c r="AP122" t="str">
        <f t="shared" si="146"/>
        <v>3pm-6pm</v>
      </c>
      <c r="AQ122" t="str">
        <f t="shared" si="147"/>
        <v>3pm-6pm</v>
      </c>
      <c r="AR122" s="11" t="s">
        <v>551</v>
      </c>
      <c r="AS122" t="s">
        <v>268</v>
      </c>
      <c r="AU122" t="s">
        <v>272</v>
      </c>
      <c r="AV122" s="3" t="s">
        <v>278</v>
      </c>
      <c r="AW122" s="3" t="s">
        <v>278</v>
      </c>
      <c r="AX122"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2" t="str">
        <f t="shared" si="226"/>
        <v>&lt;img src=@img/outdoor.png@&gt;</v>
      </c>
      <c r="AZ122" t="str">
        <f t="shared" si="227"/>
        <v/>
      </c>
      <c r="BA122" t="str">
        <f t="shared" si="228"/>
        <v>&lt;img src=@img/easy.png@&gt;</v>
      </c>
      <c r="BB122" t="str">
        <f t="shared" si="229"/>
        <v>&lt;img src=@img/drinkicon.png@&gt;</v>
      </c>
      <c r="BC122" t="str">
        <f t="shared" si="230"/>
        <v>&lt;img src=@img/foodicon.png@&gt;</v>
      </c>
      <c r="BD122" t="str">
        <f t="shared" si="231"/>
        <v>&lt;img src=@img/outdoor.png@&gt;&lt;img src=@img/easy.png@&gt;&lt;img src=@img/drinkicon.png@&gt;&lt;img src=@img/foodicon.png@&gt;</v>
      </c>
      <c r="BE122" t="str">
        <f t="shared" si="232"/>
        <v>outdoor drink food easy  sfoco</v>
      </c>
      <c r="BF122" t="str">
        <f t="shared" si="233"/>
        <v>South Foco</v>
      </c>
      <c r="BG122">
        <v>40.521430000000002</v>
      </c>
      <c r="BH122">
        <v>-105.05755000000001</v>
      </c>
      <c r="BI122" t="str">
        <f t="shared" si="234"/>
        <v>[40.52143,-105.05755],</v>
      </c>
    </row>
    <row r="123" spans="2:64" ht="21" customHeight="1">
      <c r="B123" t="s">
        <v>552</v>
      </c>
      <c r="C123" t="s">
        <v>280</v>
      </c>
      <c r="G123" s="6" t="s">
        <v>553</v>
      </c>
      <c r="H123">
        <v>1500</v>
      </c>
      <c r="I123">
        <v>1800</v>
      </c>
      <c r="J123">
        <v>1500</v>
      </c>
      <c r="K123">
        <v>1800</v>
      </c>
      <c r="L123">
        <v>1500</v>
      </c>
      <c r="M123">
        <v>1800</v>
      </c>
      <c r="N123">
        <v>1500</v>
      </c>
      <c r="O123">
        <v>1800</v>
      </c>
      <c r="P123">
        <v>1500</v>
      </c>
      <c r="Q123">
        <v>1800</v>
      </c>
      <c r="R123">
        <v>1500</v>
      </c>
      <c r="S123">
        <v>1800</v>
      </c>
      <c r="T123">
        <v>1500</v>
      </c>
      <c r="U123">
        <v>1800</v>
      </c>
      <c r="V123" t="s">
        <v>229</v>
      </c>
      <c r="W123">
        <f t="shared" si="293"/>
        <v>15</v>
      </c>
      <c r="X123">
        <f t="shared" si="294"/>
        <v>18</v>
      </c>
      <c r="Y123">
        <f t="shared" si="295"/>
        <v>15</v>
      </c>
      <c r="Z123">
        <f t="shared" si="296"/>
        <v>18</v>
      </c>
      <c r="AA123">
        <f t="shared" si="297"/>
        <v>15</v>
      </c>
      <c r="AB123">
        <f t="shared" si="298"/>
        <v>18</v>
      </c>
      <c r="AC123">
        <f t="shared" si="299"/>
        <v>15</v>
      </c>
      <c r="AD123">
        <f t="shared" si="300"/>
        <v>18</v>
      </c>
      <c r="AE123">
        <f t="shared" si="305"/>
        <v>15</v>
      </c>
      <c r="AF123">
        <f t="shared" si="306"/>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554</v>
      </c>
      <c r="AU123" t="s">
        <v>26</v>
      </c>
      <c r="AV123" s="3" t="s">
        <v>278</v>
      </c>
      <c r="AW123" s="3" t="s">
        <v>278</v>
      </c>
      <c r="AX123"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3" t="str">
        <f t="shared" si="226"/>
        <v/>
      </c>
      <c r="AZ123" t="str">
        <f t="shared" si="227"/>
        <v/>
      </c>
      <c r="BA123" t="str">
        <f t="shared" si="228"/>
        <v>&lt;img src=@img/medium.png@&gt;</v>
      </c>
      <c r="BB123" t="str">
        <f t="shared" si="229"/>
        <v>&lt;img src=@img/drinkicon.png@&gt;</v>
      </c>
      <c r="BC123" t="str">
        <f t="shared" si="230"/>
        <v>&lt;img src=@img/foodicon.png@&gt;</v>
      </c>
      <c r="BD123" t="str">
        <f t="shared" si="231"/>
        <v>&lt;img src=@img/medium.png@&gt;&lt;img src=@img/drinkicon.png@&gt;&lt;img src=@img/foodicon.png@&gt;</v>
      </c>
      <c r="BE123" t="str">
        <f t="shared" si="232"/>
        <v>drink food medium  campus</v>
      </c>
      <c r="BF123" t="str">
        <f t="shared" si="233"/>
        <v>Near Campus</v>
      </c>
      <c r="BG123">
        <v>40.567410000000002</v>
      </c>
      <c r="BH123">
        <v>-105.08268</v>
      </c>
      <c r="BI123" t="str">
        <f t="shared" si="234"/>
        <v>[40.56741,-105.08268],</v>
      </c>
    </row>
    <row r="124" spans="2:64" ht="21" customHeight="1">
      <c r="B124" t="s">
        <v>84</v>
      </c>
      <c r="C124" t="s">
        <v>280</v>
      </c>
      <c r="D124" t="s">
        <v>85</v>
      </c>
      <c r="E124" t="s">
        <v>51</v>
      </c>
      <c r="G124" s="1" t="s">
        <v>86</v>
      </c>
      <c r="H124">
        <v>1600</v>
      </c>
      <c r="I124">
        <v>1800</v>
      </c>
      <c r="J124">
        <v>1600</v>
      </c>
      <c r="K124">
        <v>1800</v>
      </c>
      <c r="L124">
        <v>1600</v>
      </c>
      <c r="M124">
        <v>1800</v>
      </c>
      <c r="N124">
        <v>1600</v>
      </c>
      <c r="O124">
        <v>1800</v>
      </c>
      <c r="P124">
        <v>1600</v>
      </c>
      <c r="Q124">
        <v>1800</v>
      </c>
      <c r="R124">
        <v>1600</v>
      </c>
      <c r="S124">
        <v>1800</v>
      </c>
      <c r="T124">
        <v>1600</v>
      </c>
      <c r="U124">
        <v>1800</v>
      </c>
      <c r="V124" t="s">
        <v>221</v>
      </c>
      <c r="W124">
        <f t="shared" si="293"/>
        <v>16</v>
      </c>
      <c r="X124">
        <f t="shared" si="294"/>
        <v>18</v>
      </c>
      <c r="Y124">
        <f t="shared" si="295"/>
        <v>16</v>
      </c>
      <c r="Z124">
        <f t="shared" si="296"/>
        <v>18</v>
      </c>
      <c r="AA124">
        <f t="shared" si="297"/>
        <v>16</v>
      </c>
      <c r="AB124">
        <f t="shared" si="298"/>
        <v>18</v>
      </c>
      <c r="AC124">
        <f t="shared" si="299"/>
        <v>16</v>
      </c>
      <c r="AD124">
        <f t="shared" si="300"/>
        <v>18</v>
      </c>
      <c r="AE124">
        <f t="shared" si="305"/>
        <v>16</v>
      </c>
      <c r="AF124">
        <f t="shared" si="306"/>
        <v>18</v>
      </c>
      <c r="AG124">
        <f t="shared" si="301"/>
        <v>16</v>
      </c>
      <c r="AH124">
        <f t="shared" si="302"/>
        <v>18</v>
      </c>
      <c r="AI124">
        <f t="shared" si="303"/>
        <v>16</v>
      </c>
      <c r="AJ124">
        <f t="shared" si="304"/>
        <v>18</v>
      </c>
      <c r="AK124" t="str">
        <f t="shared" si="141"/>
        <v>4pm-6pm</v>
      </c>
      <c r="AL124" t="str">
        <f t="shared" si="142"/>
        <v>4pm-6pm</v>
      </c>
      <c r="AM124" t="str">
        <f t="shared" si="143"/>
        <v>4pm-6pm</v>
      </c>
      <c r="AN124" t="str">
        <f t="shared" si="144"/>
        <v>4pm-6pm</v>
      </c>
      <c r="AO124" t="str">
        <f t="shared" si="145"/>
        <v>4pm-6pm</v>
      </c>
      <c r="AP124" t="str">
        <f t="shared" si="146"/>
        <v>4pm-6pm</v>
      </c>
      <c r="AQ124" t="str">
        <f t="shared" si="147"/>
        <v>4pm-6pm</v>
      </c>
      <c r="AR124" s="2" t="s">
        <v>289</v>
      </c>
      <c r="AS124" t="s">
        <v>268</v>
      </c>
      <c r="AU124" t="s">
        <v>271</v>
      </c>
      <c r="AV124" s="3" t="s">
        <v>278</v>
      </c>
      <c r="AW124" s="3" t="s">
        <v>279</v>
      </c>
      <c r="AX124"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4" t="str">
        <f t="shared" si="226"/>
        <v>&lt;img src=@img/outdoor.png@&gt;</v>
      </c>
      <c r="AZ124" t="str">
        <f t="shared" si="227"/>
        <v/>
      </c>
      <c r="BA124" t="str">
        <f t="shared" si="228"/>
        <v>&lt;img src=@img/hard.png@&gt;</v>
      </c>
      <c r="BB124" t="str">
        <f t="shared" si="229"/>
        <v>&lt;img src=@img/drinkicon.png@&gt;</v>
      </c>
      <c r="BC124" t="str">
        <f t="shared" si="230"/>
        <v/>
      </c>
      <c r="BD124" t="str">
        <f t="shared" si="231"/>
        <v>&lt;img src=@img/outdoor.png@&gt;&lt;img src=@img/hard.png@&gt;&lt;img src=@img/drinkicon.png@&gt;</v>
      </c>
      <c r="BE124" t="str">
        <f t="shared" si="232"/>
        <v>outdoor drink hard low campus</v>
      </c>
      <c r="BF124" t="str">
        <f t="shared" si="233"/>
        <v>Near Campus</v>
      </c>
      <c r="BG124">
        <v>40.578336999999998</v>
      </c>
      <c r="BH124">
        <v>-105.07832399999999</v>
      </c>
      <c r="BI124" t="str">
        <f t="shared" si="234"/>
        <v>[40.578337,-105.078324],</v>
      </c>
      <c r="BK124" t="str">
        <f>IF(BJ124&gt;0,"&lt;img src=@img/kidicon.png@&gt;","")</f>
        <v/>
      </c>
    </row>
    <row r="125" spans="2:64" ht="21" customHeight="1">
      <c r="B125" t="s">
        <v>507</v>
      </c>
      <c r="C125" t="s">
        <v>391</v>
      </c>
      <c r="D125" t="s">
        <v>508</v>
      </c>
      <c r="E125" t="s">
        <v>396</v>
      </c>
      <c r="G125" s="1" t="s">
        <v>509</v>
      </c>
      <c r="J125">
        <v>1700</v>
      </c>
      <c r="K125">
        <v>2400</v>
      </c>
      <c r="L125">
        <v>1700</v>
      </c>
      <c r="M125">
        <v>2400</v>
      </c>
      <c r="N125">
        <v>1700</v>
      </c>
      <c r="O125">
        <v>2400</v>
      </c>
      <c r="P125">
        <v>1700</v>
      </c>
      <c r="Q125">
        <v>2400</v>
      </c>
      <c r="R125">
        <v>1700</v>
      </c>
      <c r="S125">
        <v>2400</v>
      </c>
      <c r="V125" t="s">
        <v>510</v>
      </c>
      <c r="W125" t="str">
        <f t="shared" si="293"/>
        <v/>
      </c>
      <c r="X125" t="str">
        <f t="shared" si="294"/>
        <v/>
      </c>
      <c r="Y125">
        <f t="shared" si="295"/>
        <v>17</v>
      </c>
      <c r="Z125">
        <f t="shared" si="296"/>
        <v>24</v>
      </c>
      <c r="AA125">
        <f t="shared" si="297"/>
        <v>17</v>
      </c>
      <c r="AB125">
        <f t="shared" si="298"/>
        <v>24</v>
      </c>
      <c r="AC125">
        <f t="shared" si="299"/>
        <v>17</v>
      </c>
      <c r="AD125">
        <f t="shared" si="300"/>
        <v>24</v>
      </c>
      <c r="AE125">
        <f t="shared" si="305"/>
        <v>17</v>
      </c>
      <c r="AF125">
        <f t="shared" si="306"/>
        <v>24</v>
      </c>
      <c r="AG125">
        <f t="shared" si="301"/>
        <v>17</v>
      </c>
      <c r="AH125">
        <f t="shared" si="302"/>
        <v>24</v>
      </c>
      <c r="AI125" t="str">
        <f t="shared" si="303"/>
        <v/>
      </c>
      <c r="AJ125" t="str">
        <f t="shared" si="304"/>
        <v/>
      </c>
      <c r="AK125" t="str">
        <f t="shared" si="141"/>
        <v/>
      </c>
      <c r="AL125" t="str">
        <f t="shared" si="142"/>
        <v>5pm-12am</v>
      </c>
      <c r="AM125" t="str">
        <f t="shared" si="143"/>
        <v>5pm-12am</v>
      </c>
      <c r="AN125" t="str">
        <f t="shared" si="144"/>
        <v>5pm-12am</v>
      </c>
      <c r="AO125" t="str">
        <f t="shared" si="145"/>
        <v>5pm-12am</v>
      </c>
      <c r="AP125" t="str">
        <f t="shared" si="146"/>
        <v>5pm-12am</v>
      </c>
      <c r="AQ125" t="str">
        <f t="shared" si="147"/>
        <v/>
      </c>
      <c r="AR125" s="9" t="s">
        <v>511</v>
      </c>
      <c r="AU125" t="s">
        <v>271</v>
      </c>
      <c r="AV125" s="3" t="s">
        <v>278</v>
      </c>
      <c r="AW125" s="3" t="s">
        <v>279</v>
      </c>
      <c r="AX125"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5" t="str">
        <f t="shared" si="226"/>
        <v/>
      </c>
      <c r="AZ125" t="str">
        <f t="shared" si="227"/>
        <v/>
      </c>
      <c r="BA125" t="str">
        <f t="shared" si="228"/>
        <v>&lt;img src=@img/hard.png@&gt;</v>
      </c>
      <c r="BB125" t="str">
        <f t="shared" si="229"/>
        <v>&lt;img src=@img/drinkicon.png@&gt;</v>
      </c>
      <c r="BC125" t="str">
        <f t="shared" si="230"/>
        <v/>
      </c>
      <c r="BD125" t="str">
        <f t="shared" si="231"/>
        <v>&lt;img src=@img/hard.png@&gt;&lt;img src=@img/drinkicon.png@&gt;</v>
      </c>
      <c r="BE125" t="str">
        <f t="shared" si="232"/>
        <v>drink hard med old</v>
      </c>
      <c r="BF125" t="str">
        <f t="shared" si="233"/>
        <v>Old Town</v>
      </c>
      <c r="BG125">
        <v>40.589979999999997</v>
      </c>
      <c r="BH125">
        <v>-105.0731</v>
      </c>
      <c r="BI125" t="str">
        <f t="shared" si="234"/>
        <v>[40.58998,-105.0731],</v>
      </c>
    </row>
    <row r="126" spans="2:64" ht="21" customHeight="1">
      <c r="B126" t="s">
        <v>186</v>
      </c>
      <c r="C126" t="s">
        <v>391</v>
      </c>
      <c r="D126" t="s">
        <v>73</v>
      </c>
      <c r="E126" t="s">
        <v>396</v>
      </c>
      <c r="G126" t="s">
        <v>187</v>
      </c>
      <c r="H126">
        <v>1000</v>
      </c>
      <c r="I126">
        <v>2000</v>
      </c>
      <c r="J126">
        <v>1600</v>
      </c>
      <c r="K126">
        <v>2000</v>
      </c>
      <c r="L126">
        <v>1600</v>
      </c>
      <c r="M126">
        <v>2000</v>
      </c>
      <c r="N126">
        <v>1600</v>
      </c>
      <c r="O126">
        <v>2000</v>
      </c>
      <c r="P126">
        <v>1600</v>
      </c>
      <c r="Q126">
        <v>2000</v>
      </c>
      <c r="R126">
        <v>1400</v>
      </c>
      <c r="S126">
        <v>2000</v>
      </c>
      <c r="T126">
        <v>1000</v>
      </c>
      <c r="U126">
        <v>2000</v>
      </c>
      <c r="V126" t="s">
        <v>760</v>
      </c>
      <c r="W126">
        <f t="shared" si="293"/>
        <v>10</v>
      </c>
      <c r="X126">
        <f t="shared" si="294"/>
        <v>20</v>
      </c>
      <c r="Y126">
        <f t="shared" si="295"/>
        <v>16</v>
      </c>
      <c r="Z126">
        <f t="shared" si="296"/>
        <v>20</v>
      </c>
      <c r="AA126">
        <f t="shared" si="297"/>
        <v>16</v>
      </c>
      <c r="AB126">
        <f t="shared" si="298"/>
        <v>20</v>
      </c>
      <c r="AC126">
        <f t="shared" si="299"/>
        <v>16</v>
      </c>
      <c r="AD126">
        <f t="shared" si="300"/>
        <v>20</v>
      </c>
      <c r="AE126">
        <f t="shared" si="305"/>
        <v>16</v>
      </c>
      <c r="AF126">
        <f t="shared" si="306"/>
        <v>20</v>
      </c>
      <c r="AG126">
        <f t="shared" si="301"/>
        <v>14</v>
      </c>
      <c r="AH126">
        <f t="shared" si="302"/>
        <v>20</v>
      </c>
      <c r="AI126">
        <f t="shared" si="303"/>
        <v>10</v>
      </c>
      <c r="AJ126">
        <f t="shared" si="304"/>
        <v>20</v>
      </c>
      <c r="AK126" t="str">
        <f t="shared" si="141"/>
        <v>10am-8pm</v>
      </c>
      <c r="AL126" t="str">
        <f t="shared" si="142"/>
        <v>4pm-8pm</v>
      </c>
      <c r="AM126" t="str">
        <f t="shared" si="143"/>
        <v>4pm-8pm</v>
      </c>
      <c r="AN126" t="str">
        <f t="shared" si="144"/>
        <v>4pm-8pm</v>
      </c>
      <c r="AO126" t="str">
        <f t="shared" si="145"/>
        <v>4pm-8pm</v>
      </c>
      <c r="AP126" t="str">
        <f t="shared" si="146"/>
        <v>2pm-8pm</v>
      </c>
      <c r="AQ126" t="str">
        <f t="shared" si="147"/>
        <v>10am-8pm</v>
      </c>
      <c r="AR126" s="2" t="s">
        <v>322</v>
      </c>
      <c r="AU126" t="s">
        <v>271</v>
      </c>
      <c r="AV126" s="3" t="s">
        <v>278</v>
      </c>
      <c r="AW126" s="3" t="s">
        <v>278</v>
      </c>
      <c r="AX126"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6" t="str">
        <f t="shared" si="226"/>
        <v/>
      </c>
      <c r="AZ126" t="str">
        <f t="shared" si="227"/>
        <v/>
      </c>
      <c r="BA126" t="str">
        <f t="shared" si="228"/>
        <v>&lt;img src=@img/hard.png@&gt;</v>
      </c>
      <c r="BB126" t="str">
        <f t="shared" si="229"/>
        <v>&lt;img src=@img/drinkicon.png@&gt;</v>
      </c>
      <c r="BC126" t="str">
        <f t="shared" si="230"/>
        <v>&lt;img src=@img/foodicon.png@&gt;</v>
      </c>
      <c r="BD126" t="str">
        <f t="shared" si="231"/>
        <v>&lt;img src=@img/hard.png@&gt;&lt;img src=@img/drinkicon.png@&gt;&lt;img src=@img/foodicon.png@&gt;</v>
      </c>
      <c r="BE126" t="str">
        <f t="shared" si="232"/>
        <v>drink food hard med old</v>
      </c>
      <c r="BF126" t="str">
        <f t="shared" si="233"/>
        <v>Old Town</v>
      </c>
      <c r="BG126">
        <v>40.588324</v>
      </c>
      <c r="BH126">
        <v>-105.074746</v>
      </c>
      <c r="BI126" t="str">
        <f t="shared" si="234"/>
        <v>[40.588324,-105.074746],</v>
      </c>
      <c r="BK126" t="str">
        <f>IF(BJ126&gt;0,"&lt;img src=@img/kidicon.png@&gt;","")</f>
        <v/>
      </c>
    </row>
    <row r="127" spans="2:64" ht="21" customHeight="1">
      <c r="B127" t="s">
        <v>188</v>
      </c>
      <c r="C127" t="s">
        <v>391</v>
      </c>
      <c r="D127" t="s">
        <v>244</v>
      </c>
      <c r="E127" t="s">
        <v>396</v>
      </c>
      <c r="G127" t="s">
        <v>189</v>
      </c>
      <c r="J127">
        <v>1200</v>
      </c>
      <c r="K127">
        <v>2200</v>
      </c>
      <c r="L127">
        <v>1200</v>
      </c>
      <c r="M127">
        <v>2200</v>
      </c>
      <c r="N127">
        <v>1200</v>
      </c>
      <c r="O127">
        <v>2200</v>
      </c>
      <c r="P127">
        <v>1200</v>
      </c>
      <c r="Q127">
        <v>2400</v>
      </c>
      <c r="V127" t="s">
        <v>690</v>
      </c>
      <c r="W127" t="str">
        <f t="shared" si="293"/>
        <v/>
      </c>
      <c r="X127" t="str">
        <f t="shared" si="294"/>
        <v/>
      </c>
      <c r="Y127">
        <f t="shared" si="295"/>
        <v>12</v>
      </c>
      <c r="Z127">
        <f t="shared" si="296"/>
        <v>22</v>
      </c>
      <c r="AA127">
        <f t="shared" si="297"/>
        <v>12</v>
      </c>
      <c r="AB127">
        <f t="shared" si="298"/>
        <v>22</v>
      </c>
      <c r="AC127">
        <f t="shared" si="299"/>
        <v>12</v>
      </c>
      <c r="AD127">
        <f t="shared" si="300"/>
        <v>22</v>
      </c>
      <c r="AE127">
        <f t="shared" si="305"/>
        <v>12</v>
      </c>
      <c r="AF127">
        <f t="shared" si="306"/>
        <v>24</v>
      </c>
      <c r="AG127" t="str">
        <f t="shared" si="301"/>
        <v/>
      </c>
      <c r="AH127" t="str">
        <f t="shared" si="302"/>
        <v/>
      </c>
      <c r="AI127" t="str">
        <f t="shared" si="303"/>
        <v/>
      </c>
      <c r="AJ127" t="str">
        <f t="shared" si="304"/>
        <v/>
      </c>
      <c r="AK127" t="str">
        <f t="shared" si="141"/>
        <v/>
      </c>
      <c r="AL127" t="str">
        <f t="shared" si="142"/>
        <v>12pm-10pm</v>
      </c>
      <c r="AM127" t="str">
        <f t="shared" si="143"/>
        <v>12pm-10pm</v>
      </c>
      <c r="AN127" t="str">
        <f t="shared" si="144"/>
        <v>12pm-10pm</v>
      </c>
      <c r="AO127" t="str">
        <f t="shared" si="145"/>
        <v>12pm-12am</v>
      </c>
      <c r="AP127" t="str">
        <f t="shared" si="146"/>
        <v/>
      </c>
      <c r="AQ127" t="str">
        <f t="shared" si="147"/>
        <v/>
      </c>
      <c r="AR127" s="7" t="s">
        <v>237</v>
      </c>
      <c r="AS127" t="s">
        <v>268</v>
      </c>
      <c r="AU127" t="s">
        <v>271</v>
      </c>
      <c r="AV127" s="3" t="s">
        <v>278</v>
      </c>
      <c r="AW127" s="3" t="s">
        <v>279</v>
      </c>
      <c r="AX127"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med old</v>
      </c>
      <c r="BF127" t="str">
        <f t="shared" si="233"/>
        <v>Old Town</v>
      </c>
      <c r="BG127">
        <v>40.588152000000001</v>
      </c>
      <c r="BH127">
        <v>-105.074395</v>
      </c>
      <c r="BI127" t="str">
        <f t="shared" si="234"/>
        <v>[40.588152,-105.074395],</v>
      </c>
      <c r="BK127" t="str">
        <f>IF(BJ127&gt;0,"&lt;img src=@img/kidicon.png@&gt;","")</f>
        <v/>
      </c>
    </row>
    <row r="128" spans="2:64" ht="21" customHeight="1">
      <c r="B128" t="s">
        <v>414</v>
      </c>
      <c r="C128" t="s">
        <v>391</v>
      </c>
      <c r="E128" t="s">
        <v>396</v>
      </c>
      <c r="G128" t="s">
        <v>432</v>
      </c>
      <c r="W128" t="str">
        <f t="shared" si="293"/>
        <v/>
      </c>
      <c r="X128" t="str">
        <f t="shared" si="294"/>
        <v/>
      </c>
      <c r="Y128" t="str">
        <f t="shared" si="295"/>
        <v/>
      </c>
      <c r="Z128" t="str">
        <f t="shared" si="296"/>
        <v/>
      </c>
      <c r="AA128" t="str">
        <f t="shared" si="297"/>
        <v/>
      </c>
      <c r="AB128" t="str">
        <f t="shared" si="298"/>
        <v/>
      </c>
      <c r="AC128" t="str">
        <f t="shared" si="299"/>
        <v/>
      </c>
      <c r="AD128" t="str">
        <f t="shared" si="300"/>
        <v/>
      </c>
      <c r="AE128" t="str">
        <f t="shared" si="305"/>
        <v/>
      </c>
      <c r="AF128" t="str">
        <f t="shared" si="306"/>
        <v/>
      </c>
      <c r="AG128" t="str">
        <f t="shared" si="301"/>
        <v/>
      </c>
      <c r="AH128" t="str">
        <f t="shared" si="302"/>
        <v/>
      </c>
      <c r="AI128" t="str">
        <f t="shared" si="303"/>
        <v/>
      </c>
      <c r="AJ128" t="str">
        <f t="shared" si="304"/>
        <v/>
      </c>
      <c r="AK128" t="str">
        <f t="shared" si="141"/>
        <v/>
      </c>
      <c r="AL128" t="str">
        <f t="shared" si="142"/>
        <v/>
      </c>
      <c r="AM128" t="str">
        <f t="shared" si="143"/>
        <v/>
      </c>
      <c r="AN128" t="str">
        <f t="shared" si="144"/>
        <v/>
      </c>
      <c r="AO128" t="str">
        <f t="shared" si="145"/>
        <v/>
      </c>
      <c r="AP128" t="str">
        <f t="shared" si="146"/>
        <v/>
      </c>
      <c r="AQ128" t="str">
        <f t="shared" si="147"/>
        <v/>
      </c>
      <c r="AU128" t="s">
        <v>271</v>
      </c>
      <c r="AV128" s="3" t="s">
        <v>278</v>
      </c>
      <c r="AW128" s="3" t="s">
        <v>278</v>
      </c>
      <c r="AX128"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src=@img/foodicon.png@&gt;&lt;img src=@img/kidicon.png@&gt;</v>
      </c>
      <c r="BE128" t="str">
        <f t="shared" si="232"/>
        <v>drink food hard med old kid</v>
      </c>
      <c r="BF128" t="str">
        <f t="shared" si="233"/>
        <v>Old Town</v>
      </c>
      <c r="BG128">
        <v>40.588735999999997</v>
      </c>
      <c r="BH128">
        <v>-105.0774</v>
      </c>
      <c r="BI128" t="str">
        <f t="shared" si="234"/>
        <v>[40.588736,-105.0774],</v>
      </c>
      <c r="BJ128" t="b">
        <v>1</v>
      </c>
      <c r="BK128" t="str">
        <f>IF(BJ128&gt;0,"&lt;img src=@img/kidicon.png@&gt;","")</f>
        <v>&lt;img src=@img/kidicon.png@&gt;</v>
      </c>
      <c r="BL128" t="s">
        <v>406</v>
      </c>
    </row>
    <row r="129" spans="2:64" ht="21" customHeight="1">
      <c r="B129" t="s">
        <v>583</v>
      </c>
      <c r="C129" t="s">
        <v>280</v>
      </c>
      <c r="E129" t="s">
        <v>51</v>
      </c>
      <c r="G129" t="s">
        <v>601</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R129" t="s">
        <v>628</v>
      </c>
      <c r="AU129" t="s">
        <v>26</v>
      </c>
      <c r="AV129" s="3" t="s">
        <v>279</v>
      </c>
      <c r="AW129" s="3" t="s">
        <v>279</v>
      </c>
      <c r="AX129"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29" t="str">
        <f t="shared" si="226"/>
        <v/>
      </c>
      <c r="AZ129" t="str">
        <f t="shared" si="227"/>
        <v/>
      </c>
      <c r="BA129" t="str">
        <f t="shared" si="228"/>
        <v>&lt;img src=@img/medium.png@&gt;</v>
      </c>
      <c r="BB129" t="str">
        <f t="shared" si="229"/>
        <v/>
      </c>
      <c r="BC129" t="str">
        <f t="shared" si="230"/>
        <v/>
      </c>
      <c r="BD129" t="str">
        <f t="shared" si="231"/>
        <v>&lt;img src=@img/medium.png@&gt;</v>
      </c>
      <c r="BE129" t="str">
        <f t="shared" si="232"/>
        <v>medium low campus</v>
      </c>
      <c r="BF129" t="str">
        <f t="shared" si="233"/>
        <v>Near Campus</v>
      </c>
      <c r="BG129">
        <v>40.577889999999996</v>
      </c>
      <c r="BH129">
        <v>-105.0766</v>
      </c>
      <c r="BI129" t="str">
        <f t="shared" si="234"/>
        <v>[40.57789,-105.0766],</v>
      </c>
    </row>
    <row r="130" spans="2:64" ht="21" customHeight="1">
      <c r="B130" t="s">
        <v>580</v>
      </c>
      <c r="C130" t="s">
        <v>280</v>
      </c>
      <c r="E130" t="s">
        <v>396</v>
      </c>
      <c r="G130" t="s">
        <v>597</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629</v>
      </c>
      <c r="AS130" t="s">
        <v>268</v>
      </c>
      <c r="AU130" t="s">
        <v>26</v>
      </c>
      <c r="AV130" s="3" t="s">
        <v>279</v>
      </c>
      <c r="AW130" s="3" t="s">
        <v>279</v>
      </c>
      <c r="AX130" s="4" t="str">
        <f t="shared" ref="AX130:AX161" si="307">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0" t="str">
        <f t="shared" ref="AY130:AY161" si="308">IF(AS130&gt;0,"&lt;img src=@img/outdoor.png@&gt;","")</f>
        <v>&lt;img src=@img/outdoor.png@&gt;</v>
      </c>
      <c r="AZ130" t="str">
        <f t="shared" ref="AZ130:AZ161" si="309">IF(AT130&gt;0,"&lt;img src=@img/pets.png@&gt;","")</f>
        <v/>
      </c>
      <c r="BA130" t="str">
        <f t="shared" ref="BA130:BA161" si="310">IF(AU130="hard","&lt;img src=@img/hard.png@&gt;",IF(AU130="medium","&lt;img src=@img/medium.png@&gt;",IF(AU130="easy","&lt;img src=@img/easy.png@&gt;","")))</f>
        <v>&lt;img src=@img/medium.png@&gt;</v>
      </c>
      <c r="BB130" t="str">
        <f t="shared" ref="BB130:BB161" si="311">IF(AV130="true","&lt;img src=@img/drinkicon.png@&gt;","")</f>
        <v/>
      </c>
      <c r="BC130" t="str">
        <f t="shared" ref="BC130:BC161" si="312">IF(AW130="true","&lt;img src=@img/foodicon.png@&gt;","")</f>
        <v/>
      </c>
      <c r="BD130" t="str">
        <f t="shared" ref="BD130:BD161" si="313">CONCATENATE(AY130,AZ130,BA130,BB130,BC130,BK130)</f>
        <v>&lt;img src=@img/outdoor.png@&gt;&lt;img src=@img/medium.png@&gt;</v>
      </c>
      <c r="BE130" t="str">
        <f t="shared" ref="BE130:BE161" si="314">CONCATENATE(IF(AS130&gt;0,"outdoor ",""),IF(AT130&gt;0,"pet ",""),IF(AV130="true","drink ",""),IF(AW130="true","food ",""),AU130," ",E130," ",C130,IF(BJ130=TRUE," kid",""))</f>
        <v>outdoor medium med campus</v>
      </c>
      <c r="BF130" t="str">
        <f t="shared" ref="BF130:BF161" si="315">IF(C130="old","Old Town",IF(C130="campus","Near Campus",IF(C130="sfoco","South Foco",IF(C130="nfoco","North Foco",IF(C130="midtown","Midtown",IF(C130="cwest","Campus West",IF(C130="efoco","East FoCo",IF(C130="windsor","Windsor",""))))))))</f>
        <v>Near Campus</v>
      </c>
      <c r="BG130">
        <v>40.57855</v>
      </c>
      <c r="BH130">
        <v>-105.07975</v>
      </c>
      <c r="BI130" t="str">
        <f t="shared" ref="BI130:BI162" si="316">CONCATENATE("[",BG130,",",BH130,"],")</f>
        <v>[40.57855,-105.07975],</v>
      </c>
    </row>
    <row r="131" spans="2:64" ht="21" customHeight="1">
      <c r="B131" t="s">
        <v>190</v>
      </c>
      <c r="C131" t="s">
        <v>281</v>
      </c>
      <c r="D131" t="s">
        <v>244</v>
      </c>
      <c r="E131" t="s">
        <v>396</v>
      </c>
      <c r="G131" t="s">
        <v>191</v>
      </c>
      <c r="J131">
        <v>1400</v>
      </c>
      <c r="K131">
        <v>2100</v>
      </c>
      <c r="L131">
        <v>1400</v>
      </c>
      <c r="M131">
        <v>2100</v>
      </c>
      <c r="N131">
        <v>1400</v>
      </c>
      <c r="O131">
        <v>1600</v>
      </c>
      <c r="P131">
        <v>1400</v>
      </c>
      <c r="Q131">
        <v>1600</v>
      </c>
      <c r="V131" t="s">
        <v>704</v>
      </c>
      <c r="W131" t="str">
        <f t="shared" si="293"/>
        <v/>
      </c>
      <c r="X131" t="str">
        <f t="shared" si="294"/>
        <v/>
      </c>
      <c r="Y131">
        <f t="shared" si="295"/>
        <v>14</v>
      </c>
      <c r="Z131">
        <f t="shared" si="296"/>
        <v>21</v>
      </c>
      <c r="AA131">
        <f t="shared" si="297"/>
        <v>14</v>
      </c>
      <c r="AB131">
        <f t="shared" si="298"/>
        <v>21</v>
      </c>
      <c r="AC131">
        <f t="shared" si="299"/>
        <v>14</v>
      </c>
      <c r="AD131">
        <f t="shared" si="300"/>
        <v>16</v>
      </c>
      <c r="AE131">
        <f t="shared" si="305"/>
        <v>14</v>
      </c>
      <c r="AF131">
        <f t="shared" si="306"/>
        <v>16</v>
      </c>
      <c r="AG131" t="str">
        <f t="shared" si="301"/>
        <v/>
      </c>
      <c r="AH131" t="str">
        <f t="shared" si="302"/>
        <v/>
      </c>
      <c r="AI131" t="str">
        <f t="shared" si="303"/>
        <v/>
      </c>
      <c r="AJ131" t="str">
        <f t="shared" si="304"/>
        <v/>
      </c>
      <c r="AK131" t="str">
        <f t="shared" ref="AK131:AK195" si="317">IF(H131&gt;0,CONCATENATE(IF(W131&lt;=12,W131,W131-12),IF(OR(W131&lt;12,W131=24),"am","pm"),"-",IF(X131&lt;=12,X131,X131-12),IF(OR(X131&lt;12,X131=24),"am","pm")),"")</f>
        <v/>
      </c>
      <c r="AL131" t="str">
        <f t="shared" ref="AL131:AL195" si="318">IF(J131&gt;0,CONCATENATE(IF(Y131&lt;=12,Y131,Y131-12),IF(OR(Y131&lt;12,Y131=24),"am","pm"),"-",IF(Z131&lt;=12,Z131,Z131-12),IF(OR(Z131&lt;12,Z131=24),"am","pm")),"")</f>
        <v>2pm-9pm</v>
      </c>
      <c r="AM131" t="str">
        <f t="shared" ref="AM131:AM195" si="319">IF(L131&gt;0,CONCATENATE(IF(AA131&lt;=12,AA131,AA131-12),IF(OR(AA131&lt;12,AA131=24),"am","pm"),"-",IF(AB131&lt;=12,AB131,AB131-12),IF(OR(AB131&lt;12,AB131=24),"am","pm")),"")</f>
        <v>2pm-9pm</v>
      </c>
      <c r="AN131" t="str">
        <f t="shared" ref="AN131:AN195" si="320">IF(N131&gt;0,CONCATENATE(IF(AC131&lt;=12,AC131,AC131-12),IF(OR(AC131&lt;12,AC131=24),"am","pm"),"-",IF(AD131&lt;=12,AD131,AD131-12),IF(OR(AD131&lt;12,AD131=24),"am","pm")),"")</f>
        <v>2pm-4pm</v>
      </c>
      <c r="AO131" t="str">
        <f t="shared" ref="AO131:AO195" si="321">IF(P131&gt;0,CONCATENATE(IF(AE131&lt;=12,AE131,AE131-12),IF(OR(AE131&lt;12,AE131=24),"am","pm"),"-",IF(AF131&lt;=12,AF131,AF131-12),IF(OR(AF131&lt;12,AF131=24),"am","pm")),"")</f>
        <v>2pm-4pm</v>
      </c>
      <c r="AP131" t="str">
        <f t="shared" ref="AP131:AP195" si="322">IF(R131&gt;0,CONCATENATE(IF(AG131&lt;=12,AG131,AG131-12),IF(OR(AG131&lt;12,AG131=24),"am","pm"),"-",IF(AH131&lt;=12,AH131,AH131-12),IF(OR(AH131&lt;12,AH131=24),"am","pm")),"")</f>
        <v/>
      </c>
      <c r="AQ131" t="str">
        <f t="shared" ref="AQ131:AQ195" si="323">IF(T131&gt;0,CONCATENATE(IF(AI131&lt;=12,AI131,AI131-12),IF(OR(AI131&lt;12,AI131=24),"am","pm"),"-",IF(AJ131&lt;=12,AJ131,AJ131-12),IF(OR(AJ131&lt;12,AJ131=24),"am","pm")),"")</f>
        <v/>
      </c>
      <c r="AR131" s="5" t="s">
        <v>238</v>
      </c>
      <c r="AS131" t="s">
        <v>268</v>
      </c>
      <c r="AT131" t="s">
        <v>277</v>
      </c>
      <c r="AU131" t="s">
        <v>272</v>
      </c>
      <c r="AV131" s="3" t="s">
        <v>279</v>
      </c>
      <c r="AW131" s="3" t="s">
        <v>279</v>
      </c>
      <c r="AX131"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1" t="str">
        <f t="shared" si="308"/>
        <v>&lt;img src=@img/outdoor.png@&gt;</v>
      </c>
      <c r="AZ131" t="str">
        <f t="shared" si="309"/>
        <v>&lt;img src=@img/pets.png@&gt;</v>
      </c>
      <c r="BA131" t="str">
        <f t="shared" si="310"/>
        <v>&lt;img src=@img/easy.png@&gt;</v>
      </c>
      <c r="BB131" t="str">
        <f t="shared" si="311"/>
        <v/>
      </c>
      <c r="BC131" t="str">
        <f t="shared" si="312"/>
        <v/>
      </c>
      <c r="BD131" t="str">
        <f t="shared" si="313"/>
        <v>&lt;img src=@img/outdoor.png@&gt;&lt;img src=@img/pets.png@&gt;&lt;img src=@img/easy.png@&gt;</v>
      </c>
      <c r="BE131" t="str">
        <f t="shared" si="314"/>
        <v>outdoor pet easy med midtown</v>
      </c>
      <c r="BF131" t="str">
        <f t="shared" si="315"/>
        <v>Midtown</v>
      </c>
      <c r="BG131">
        <v>40.566077</v>
      </c>
      <c r="BH131">
        <v>-105.056792</v>
      </c>
      <c r="BI131" t="str">
        <f t="shared" si="316"/>
        <v>[40.566077,-105.056792],</v>
      </c>
      <c r="BK131" t="str">
        <f>IF(BJ131&gt;0,"&lt;img src=@img/kidicon.png@&gt;","")</f>
        <v/>
      </c>
    </row>
    <row r="132" spans="2:64" ht="21" customHeight="1">
      <c r="B132" t="s">
        <v>654</v>
      </c>
      <c r="C132" t="s">
        <v>281</v>
      </c>
      <c r="E132" t="s">
        <v>396</v>
      </c>
      <c r="G132" t="s">
        <v>655</v>
      </c>
      <c r="H132">
        <v>1500</v>
      </c>
      <c r="I132">
        <v>1800</v>
      </c>
      <c r="J132">
        <v>1500</v>
      </c>
      <c r="K132">
        <v>1800</v>
      </c>
      <c r="L132">
        <v>1500</v>
      </c>
      <c r="M132">
        <v>1800</v>
      </c>
      <c r="N132">
        <v>1500</v>
      </c>
      <c r="O132">
        <v>1800</v>
      </c>
      <c r="P132">
        <v>1500</v>
      </c>
      <c r="Q132">
        <v>1800</v>
      </c>
      <c r="R132">
        <v>1500</v>
      </c>
      <c r="S132">
        <v>1800</v>
      </c>
      <c r="T132">
        <v>1500</v>
      </c>
      <c r="U132">
        <v>1800</v>
      </c>
      <c r="V132" s="4" t="s">
        <v>755</v>
      </c>
      <c r="W132">
        <f t="shared" si="293"/>
        <v>15</v>
      </c>
      <c r="X132">
        <f t="shared" si="294"/>
        <v>18</v>
      </c>
      <c r="Y132">
        <f t="shared" si="295"/>
        <v>15</v>
      </c>
      <c r="Z132">
        <f t="shared" si="296"/>
        <v>18</v>
      </c>
      <c r="AA132">
        <f t="shared" si="297"/>
        <v>15</v>
      </c>
      <c r="AB132">
        <f t="shared" si="298"/>
        <v>18</v>
      </c>
      <c r="AC132">
        <f t="shared" si="299"/>
        <v>15</v>
      </c>
      <c r="AD132">
        <f t="shared" si="300"/>
        <v>18</v>
      </c>
      <c r="AE132">
        <f t="shared" si="305"/>
        <v>15</v>
      </c>
      <c r="AF132">
        <f t="shared" si="306"/>
        <v>18</v>
      </c>
      <c r="AG132">
        <f t="shared" si="301"/>
        <v>15</v>
      </c>
      <c r="AH132">
        <f t="shared" si="302"/>
        <v>18</v>
      </c>
      <c r="AI132">
        <f t="shared" si="303"/>
        <v>15</v>
      </c>
      <c r="AJ132">
        <f t="shared" si="304"/>
        <v>18</v>
      </c>
      <c r="AK132" t="str">
        <f t="shared" si="317"/>
        <v>3pm-6pm</v>
      </c>
      <c r="AL132" t="str">
        <f t="shared" si="318"/>
        <v>3pm-6pm</v>
      </c>
      <c r="AM132" t="str">
        <f t="shared" si="319"/>
        <v>3pm-6pm</v>
      </c>
      <c r="AN132" t="str">
        <f t="shared" si="320"/>
        <v>3pm-6pm</v>
      </c>
      <c r="AO132" t="str">
        <f t="shared" si="321"/>
        <v>3pm-6pm</v>
      </c>
      <c r="AP132" t="str">
        <f t="shared" si="322"/>
        <v>3pm-6pm</v>
      </c>
      <c r="AQ132" t="str">
        <f t="shared" si="323"/>
        <v>3pm-6pm</v>
      </c>
      <c r="AR132" t="s">
        <v>656</v>
      </c>
      <c r="AU132" t="s">
        <v>272</v>
      </c>
      <c r="AV132" s="3" t="s">
        <v>278</v>
      </c>
      <c r="AW132" s="3" t="s">
        <v>278</v>
      </c>
      <c r="AX132"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2" t="str">
        <f t="shared" si="308"/>
        <v/>
      </c>
      <c r="AZ132" t="str">
        <f t="shared" si="309"/>
        <v/>
      </c>
      <c r="BA132" t="str">
        <f t="shared" si="310"/>
        <v>&lt;img src=@img/easy.png@&gt;</v>
      </c>
      <c r="BB132" t="str">
        <f t="shared" si="311"/>
        <v>&lt;img src=@img/drinkicon.png@&gt;</v>
      </c>
      <c r="BC132" t="str">
        <f t="shared" si="312"/>
        <v>&lt;img src=@img/foodicon.png@&gt;</v>
      </c>
      <c r="BD132" t="str">
        <f t="shared" si="313"/>
        <v>&lt;img src=@img/easy.png@&gt;&lt;img src=@img/drinkicon.png@&gt;&lt;img src=@img/foodicon.png@&gt;</v>
      </c>
      <c r="BE132" t="str">
        <f t="shared" si="314"/>
        <v>drink food easy med midtown</v>
      </c>
      <c r="BF132" t="str">
        <f t="shared" si="315"/>
        <v>Midtown</v>
      </c>
      <c r="BG132">
        <v>40.523690000000002</v>
      </c>
      <c r="BH132">
        <v>-105.03435</v>
      </c>
      <c r="BI132" t="str">
        <f t="shared" si="316"/>
        <v>[40.52369,-105.03435],</v>
      </c>
    </row>
    <row r="133" spans="2:64" ht="21" customHeight="1">
      <c r="B133" t="s">
        <v>588</v>
      </c>
      <c r="C133" t="s">
        <v>280</v>
      </c>
      <c r="E133" t="s">
        <v>51</v>
      </c>
      <c r="G133" t="s">
        <v>607</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317"/>
        <v/>
      </c>
      <c r="AL133" t="str">
        <f t="shared" si="318"/>
        <v/>
      </c>
      <c r="AM133" t="str">
        <f t="shared" si="319"/>
        <v/>
      </c>
      <c r="AN133" t="str">
        <f t="shared" si="320"/>
        <v/>
      </c>
      <c r="AO133" t="str">
        <f t="shared" si="321"/>
        <v/>
      </c>
      <c r="AP133" t="str">
        <f t="shared" si="322"/>
        <v/>
      </c>
      <c r="AQ133" t="str">
        <f t="shared" si="323"/>
        <v/>
      </c>
      <c r="AR133" t="s">
        <v>630</v>
      </c>
      <c r="AU133" t="s">
        <v>26</v>
      </c>
      <c r="AV133" s="3" t="s">
        <v>279</v>
      </c>
      <c r="AW133" s="3" t="s">
        <v>279</v>
      </c>
      <c r="AX133"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3" t="str">
        <f t="shared" si="308"/>
        <v/>
      </c>
      <c r="AZ133" t="str">
        <f t="shared" si="309"/>
        <v/>
      </c>
      <c r="BA133" t="str">
        <f t="shared" si="310"/>
        <v>&lt;img src=@img/medium.png@&gt;</v>
      </c>
      <c r="BB133" t="str">
        <f t="shared" si="311"/>
        <v/>
      </c>
      <c r="BC133" t="str">
        <f t="shared" si="312"/>
        <v/>
      </c>
      <c r="BD133" t="str">
        <f t="shared" si="313"/>
        <v>&lt;img src=@img/medium.png@&gt;</v>
      </c>
      <c r="BE133" t="str">
        <f t="shared" si="314"/>
        <v>medium low campus</v>
      </c>
      <c r="BF133" t="str">
        <f t="shared" si="315"/>
        <v>Near Campus</v>
      </c>
      <c r="BG133">
        <v>40.573785000000001</v>
      </c>
      <c r="BH133">
        <v>-105.08336060000001</v>
      </c>
      <c r="BI133" t="str">
        <f t="shared" si="316"/>
        <v>[40.573785,-105.0833606],</v>
      </c>
    </row>
    <row r="134" spans="2:64" ht="21" customHeight="1">
      <c r="B134" t="s">
        <v>159</v>
      </c>
      <c r="C134" t="s">
        <v>391</v>
      </c>
      <c r="D134" t="s">
        <v>160</v>
      </c>
      <c r="E134" t="s">
        <v>32</v>
      </c>
      <c r="G134" s="2" t="s">
        <v>161</v>
      </c>
      <c r="J134">
        <v>1600</v>
      </c>
      <c r="K134">
        <v>1800</v>
      </c>
      <c r="L134">
        <v>1600</v>
      </c>
      <c r="M134">
        <v>1800</v>
      </c>
      <c r="N134">
        <v>1600</v>
      </c>
      <c r="O134">
        <v>1800</v>
      </c>
      <c r="P134">
        <v>1600</v>
      </c>
      <c r="Q134">
        <v>1800</v>
      </c>
      <c r="R134">
        <v>1600</v>
      </c>
      <c r="S134">
        <v>1800</v>
      </c>
      <c r="T134">
        <v>1600</v>
      </c>
      <c r="U134">
        <v>1800</v>
      </c>
      <c r="V134" t="s">
        <v>744</v>
      </c>
      <c r="W134" t="str">
        <f t="shared" si="293"/>
        <v/>
      </c>
      <c r="X134" t="str">
        <f t="shared" si="294"/>
        <v/>
      </c>
      <c r="Y134">
        <f t="shared" si="295"/>
        <v>16</v>
      </c>
      <c r="Z134">
        <f t="shared" si="296"/>
        <v>18</v>
      </c>
      <c r="AA134">
        <f t="shared" si="297"/>
        <v>16</v>
      </c>
      <c r="AB134">
        <f t="shared" si="298"/>
        <v>18</v>
      </c>
      <c r="AC134">
        <f t="shared" si="299"/>
        <v>16</v>
      </c>
      <c r="AD134">
        <f t="shared" si="300"/>
        <v>18</v>
      </c>
      <c r="AE134">
        <f t="shared" si="305"/>
        <v>16</v>
      </c>
      <c r="AF134">
        <f t="shared" si="306"/>
        <v>18</v>
      </c>
      <c r="AG134">
        <f t="shared" si="301"/>
        <v>16</v>
      </c>
      <c r="AH134">
        <f t="shared" si="302"/>
        <v>18</v>
      </c>
      <c r="AI134">
        <f t="shared" si="303"/>
        <v>16</v>
      </c>
      <c r="AJ134">
        <f t="shared" si="304"/>
        <v>18</v>
      </c>
      <c r="AK134" t="str">
        <f t="shared" si="317"/>
        <v/>
      </c>
      <c r="AL134" t="str">
        <f t="shared" si="318"/>
        <v>4pm-6pm</v>
      </c>
      <c r="AM134" t="str">
        <f t="shared" si="319"/>
        <v>4pm-6pm</v>
      </c>
      <c r="AN134" t="str">
        <f t="shared" si="320"/>
        <v>4pm-6pm</v>
      </c>
      <c r="AO134" t="str">
        <f t="shared" si="321"/>
        <v>4pm-6pm</v>
      </c>
      <c r="AP134" t="str">
        <f t="shared" si="322"/>
        <v>4pm-6pm</v>
      </c>
      <c r="AQ134" t="str">
        <f t="shared" si="323"/>
        <v>4pm-6pm</v>
      </c>
      <c r="AR134" s="2" t="s">
        <v>314</v>
      </c>
      <c r="AU134" t="s">
        <v>271</v>
      </c>
      <c r="AV134" s="3" t="s">
        <v>278</v>
      </c>
      <c r="AW134" s="3" t="s">
        <v>278</v>
      </c>
      <c r="AX134"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4" t="str">
        <f t="shared" si="308"/>
        <v/>
      </c>
      <c r="AZ134" t="str">
        <f t="shared" si="309"/>
        <v/>
      </c>
      <c r="BA134" t="str">
        <f t="shared" si="310"/>
        <v>&lt;img src=@img/hard.png@&gt;</v>
      </c>
      <c r="BB134" t="str">
        <f t="shared" si="311"/>
        <v>&lt;img src=@img/drinkicon.png@&gt;</v>
      </c>
      <c r="BC134" t="str">
        <f t="shared" si="312"/>
        <v>&lt;img src=@img/foodicon.png@&gt;</v>
      </c>
      <c r="BD134" t="str">
        <f t="shared" si="313"/>
        <v>&lt;img src=@img/hard.png@&gt;&lt;img src=@img/drinkicon.png@&gt;&lt;img src=@img/foodicon.png@&gt;</v>
      </c>
      <c r="BE134" t="str">
        <f t="shared" si="314"/>
        <v>drink food hard high old</v>
      </c>
      <c r="BF134" t="str">
        <f t="shared" si="315"/>
        <v>Old Town</v>
      </c>
      <c r="BG134">
        <v>40.586821999999998</v>
      </c>
      <c r="BH134">
        <v>-105.07723799999999</v>
      </c>
      <c r="BI134" t="str">
        <f t="shared" si="316"/>
        <v>[40.586822,-105.077238],</v>
      </c>
      <c r="BK134" t="str">
        <f t="shared" ref="BK134:BK139" si="324">IF(BJ134&gt;0,"&lt;img src=@img/kidicon.png@&gt;","")</f>
        <v/>
      </c>
    </row>
    <row r="135" spans="2:64" ht="21" customHeight="1">
      <c r="B135" s="17" t="s">
        <v>764</v>
      </c>
      <c r="C135" t="s">
        <v>391</v>
      </c>
      <c r="E135" t="s">
        <v>396</v>
      </c>
      <c r="G135" s="2" t="s">
        <v>767</v>
      </c>
      <c r="H135">
        <v>1400</v>
      </c>
      <c r="I135">
        <v>1800</v>
      </c>
      <c r="J135">
        <v>1400</v>
      </c>
      <c r="K135">
        <v>1800</v>
      </c>
      <c r="L135">
        <v>1400</v>
      </c>
      <c r="M135">
        <v>1800</v>
      </c>
      <c r="N135">
        <v>1400</v>
      </c>
      <c r="O135">
        <v>1800</v>
      </c>
      <c r="P135">
        <v>1400</v>
      </c>
      <c r="Q135">
        <v>1800</v>
      </c>
      <c r="V135" t="s">
        <v>765</v>
      </c>
      <c r="W135">
        <f t="shared" ref="W135" si="325">IF(H135&gt;0,H135/100,"")</f>
        <v>14</v>
      </c>
      <c r="X135">
        <f t="shared" ref="X135" si="326">IF(I135&gt;0,I135/100,"")</f>
        <v>18</v>
      </c>
      <c r="Y135">
        <f t="shared" ref="Y135" si="327">IF(J135&gt;0,J135/100,"")</f>
        <v>14</v>
      </c>
      <c r="Z135">
        <f t="shared" ref="Z135" si="328">IF(K135&gt;0,K135/100,"")</f>
        <v>18</v>
      </c>
      <c r="AA135">
        <f t="shared" ref="AA135" si="329">IF(L135&gt;0,L135/100,"")</f>
        <v>14</v>
      </c>
      <c r="AB135">
        <f t="shared" ref="AB135" si="330">IF(M135&gt;0,M135/100,"")</f>
        <v>18</v>
      </c>
      <c r="AC135">
        <f t="shared" ref="AC135" si="331">IF(N135&gt;0,N135/100,"")</f>
        <v>14</v>
      </c>
      <c r="AD135">
        <f t="shared" ref="AD135" si="332">IF(O135&gt;0,O135/100,"")</f>
        <v>18</v>
      </c>
      <c r="AE135">
        <f t="shared" ref="AE135" si="333">IF(P135&gt;0,P135/100,"")</f>
        <v>14</v>
      </c>
      <c r="AF135">
        <f t="shared" ref="AF135" si="334">IF(Q135&gt;0,Q135/100,"")</f>
        <v>18</v>
      </c>
      <c r="AG135" t="str">
        <f t="shared" ref="AG135" si="335">IF(R135&gt;0,R135/100,"")</f>
        <v/>
      </c>
      <c r="AH135" t="str">
        <f t="shared" ref="AH135" si="336">IF(S135&gt;0,S135/100,"")</f>
        <v/>
      </c>
      <c r="AI135" t="str">
        <f t="shared" ref="AI135" si="337">IF(T135&gt;0,T135/100,"")</f>
        <v/>
      </c>
      <c r="AJ135" t="str">
        <f t="shared" ref="AJ135" si="338">IF(U135&gt;0,U135/100,"")</f>
        <v/>
      </c>
      <c r="AK135" t="str">
        <f t="shared" ref="AK135" si="339">IF(H135&gt;0,CONCATENATE(IF(W135&lt;=12,W135,W135-12),IF(OR(W135&lt;12,W135=24),"am","pm"),"-",IF(X135&lt;=12,X135,X135-12),IF(OR(X135&lt;12,X135=24),"am","pm")),"")</f>
        <v>2pm-6pm</v>
      </c>
      <c r="AL135" t="str">
        <f t="shared" ref="AL135" si="340">IF(J135&gt;0,CONCATENATE(IF(Y135&lt;=12,Y135,Y135-12),IF(OR(Y135&lt;12,Y135=24),"am","pm"),"-",IF(Z135&lt;=12,Z135,Z135-12),IF(OR(Z135&lt;12,Z135=24),"am","pm")),"")</f>
        <v>2pm-6pm</v>
      </c>
      <c r="AM135" t="str">
        <f t="shared" ref="AM135" si="341">IF(L135&gt;0,CONCATENATE(IF(AA135&lt;=12,AA135,AA135-12),IF(OR(AA135&lt;12,AA135=24),"am","pm"),"-",IF(AB135&lt;=12,AB135,AB135-12),IF(OR(AB135&lt;12,AB135=24),"am","pm")),"")</f>
        <v>2pm-6pm</v>
      </c>
      <c r="AN135" t="str">
        <f t="shared" ref="AN135" si="342">IF(N135&gt;0,CONCATENATE(IF(AC135&lt;=12,AC135,AC135-12),IF(OR(AC135&lt;12,AC135=24),"am","pm"),"-",IF(AD135&lt;=12,AD135,AD135-12),IF(OR(AD135&lt;12,AD135=24),"am","pm")),"")</f>
        <v>2pm-6pm</v>
      </c>
      <c r="AO135" t="str">
        <f t="shared" ref="AO135" si="343">IF(P135&gt;0,CONCATENATE(IF(AE135&lt;=12,AE135,AE135-12),IF(OR(AE135&lt;12,AE135=24),"am","pm"),"-",IF(AF135&lt;=12,AF135,AF135-12),IF(OR(AF135&lt;12,AF135=24),"am","pm")),"")</f>
        <v>2pm-6pm</v>
      </c>
      <c r="AP135" t="str">
        <f t="shared" ref="AP135" si="344">IF(R135&gt;0,CONCATENATE(IF(AG135&lt;=12,AG135,AG135-12),IF(OR(AG135&lt;12,AG135=24),"am","pm"),"-",IF(AH135&lt;=12,AH135,AH135-12),IF(OR(AH135&lt;12,AH135=24),"am","pm")),"")</f>
        <v/>
      </c>
      <c r="AQ135" t="str">
        <f t="shared" ref="AQ135" si="345">IF(T135&gt;0,CONCATENATE(IF(AI135&lt;=12,AI135,AI135-12),IF(OR(AI135&lt;12,AI135=24),"am","pm"),"-",IF(AJ135&lt;=12,AJ135,AJ135-12),IF(OR(AJ135&lt;12,AJ135=24),"am","pm")),"")</f>
        <v/>
      </c>
      <c r="AR135" s="2" t="s">
        <v>766</v>
      </c>
      <c r="AU135" t="s">
        <v>271</v>
      </c>
      <c r="AV135" s="3" t="s">
        <v>278</v>
      </c>
      <c r="AW135" s="3" t="s">
        <v>279</v>
      </c>
      <c r="AX135" s="4" t="str">
        <f t="shared" ref="AX135" si="34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5" t="str">
        <f t="shared" ref="AY135" si="347">IF(AS135&gt;0,"&lt;img src=@img/outdoor.png@&gt;","")</f>
        <v/>
      </c>
      <c r="AZ135" t="str">
        <f t="shared" ref="AZ135" si="348">IF(AT135&gt;0,"&lt;img src=@img/pets.png@&gt;","")</f>
        <v/>
      </c>
      <c r="BA135" t="str">
        <f t="shared" ref="BA135" si="349">IF(AU135="hard","&lt;img src=@img/hard.png@&gt;",IF(AU135="medium","&lt;img src=@img/medium.png@&gt;",IF(AU135="easy","&lt;img src=@img/easy.png@&gt;","")))</f>
        <v>&lt;img src=@img/hard.png@&gt;</v>
      </c>
      <c r="BB135" t="str">
        <f t="shared" ref="BB135" si="350">IF(AV135="true","&lt;img src=@img/drinkicon.png@&gt;","")</f>
        <v>&lt;img src=@img/drinkicon.png@&gt;</v>
      </c>
      <c r="BC135" t="str">
        <f t="shared" ref="BC135" si="351">IF(AW135="true","&lt;img src=@img/foodicon.png@&gt;","")</f>
        <v/>
      </c>
      <c r="BD135" t="str">
        <f t="shared" ref="BD135" si="352">CONCATENATE(AY135,AZ135,BA135,BB135,BC135,BK135)</f>
        <v>&lt;img src=@img/hard.png@&gt;&lt;img src=@img/drinkicon.png@&gt;</v>
      </c>
      <c r="BE135" t="str">
        <f t="shared" ref="BE135" si="353">CONCATENATE(IF(AS135&gt;0,"outdoor ",""),IF(AT135&gt;0,"pet ",""),IF(AV135="true","drink ",""),IF(AW135="true","food ",""),AU135," ",E135," ",C135,IF(BJ135=TRUE," kid",""))</f>
        <v>drink hard med old</v>
      </c>
      <c r="BF135" t="str">
        <f t="shared" ref="BF135" si="354">IF(C135="old","Old Town",IF(C135="campus","Near Campus",IF(C135="sfoco","South Foco",IF(C135="nfoco","North Foco",IF(C135="midtown","Midtown",IF(C135="cwest","Campus West",IF(C135="efoco","East FoCo",IF(C135="windsor","Windsor",""))))))))</f>
        <v>Old Town</v>
      </c>
      <c r="BG135">
        <v>40.588990000000003</v>
      </c>
      <c r="BH135">
        <v>-105.07470000000001</v>
      </c>
      <c r="BI135" t="str">
        <f t="shared" ref="BI135" si="355">CONCATENATE("[",BG135,",",BH135,"],")</f>
        <v>[40.58899,-105.0747],</v>
      </c>
    </row>
    <row r="136" spans="2:64" ht="21" customHeight="1">
      <c r="B136" t="s">
        <v>40</v>
      </c>
      <c r="C136" t="s">
        <v>391</v>
      </c>
      <c r="D136" t="s">
        <v>41</v>
      </c>
      <c r="E136" t="s">
        <v>396</v>
      </c>
      <c r="G136" s="1" t="s">
        <v>42</v>
      </c>
      <c r="J136">
        <v>1500</v>
      </c>
      <c r="K136">
        <v>1800</v>
      </c>
      <c r="L136">
        <v>1500</v>
      </c>
      <c r="M136">
        <v>1800</v>
      </c>
      <c r="N136">
        <v>1500</v>
      </c>
      <c r="O136">
        <v>1800</v>
      </c>
      <c r="P136">
        <v>1500</v>
      </c>
      <c r="Q136">
        <v>1800</v>
      </c>
      <c r="R136">
        <v>1500</v>
      </c>
      <c r="S136">
        <v>1800</v>
      </c>
      <c r="V136" t="s">
        <v>745</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214</v>
      </c>
      <c r="AS136" t="s">
        <v>268</v>
      </c>
      <c r="AU136" t="s">
        <v>271</v>
      </c>
      <c r="AV136" s="3" t="s">
        <v>279</v>
      </c>
      <c r="AW136" s="3" t="s">
        <v>279</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c r="B137" t="s">
        <v>192</v>
      </c>
      <c r="C137" t="s">
        <v>394</v>
      </c>
      <c r="D137" t="s">
        <v>193</v>
      </c>
      <c r="E137" t="s">
        <v>396</v>
      </c>
      <c r="G137" t="s">
        <v>194</v>
      </c>
      <c r="H137">
        <v>1100</v>
      </c>
      <c r="I137">
        <v>2400</v>
      </c>
      <c r="J137">
        <v>1600</v>
      </c>
      <c r="K137">
        <v>2400</v>
      </c>
      <c r="L137">
        <v>1600</v>
      </c>
      <c r="M137">
        <v>2300</v>
      </c>
      <c r="N137">
        <v>1600</v>
      </c>
      <c r="O137">
        <v>2400</v>
      </c>
      <c r="P137">
        <v>1600</v>
      </c>
      <c r="Q137">
        <v>2400</v>
      </c>
      <c r="R137">
        <v>1600</v>
      </c>
      <c r="S137">
        <v>2000</v>
      </c>
      <c r="T137">
        <v>1600</v>
      </c>
      <c r="U137">
        <v>2000</v>
      </c>
      <c r="V137" t="s">
        <v>472</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323</v>
      </c>
      <c r="AS137" t="s">
        <v>268</v>
      </c>
      <c r="AU137" t="s">
        <v>26</v>
      </c>
      <c r="AV137" s="3" t="s">
        <v>278</v>
      </c>
      <c r="AW137" s="3" t="s">
        <v>278</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c r="B138" t="s">
        <v>55</v>
      </c>
      <c r="C138" t="s">
        <v>391</v>
      </c>
      <c r="D138" t="s">
        <v>56</v>
      </c>
      <c r="E138" t="s">
        <v>32</v>
      </c>
      <c r="G138" s="1" t="s">
        <v>57</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218</v>
      </c>
      <c r="AU138" t="s">
        <v>271</v>
      </c>
      <c r="AV138" s="3" t="s">
        <v>279</v>
      </c>
      <c r="AW138" s="3" t="s">
        <v>279</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c r="B139" t="s">
        <v>794</v>
      </c>
      <c r="C139" t="s">
        <v>393</v>
      </c>
      <c r="E139" t="s">
        <v>396</v>
      </c>
      <c r="G139" t="s">
        <v>433</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272</v>
      </c>
      <c r="AV139" s="3" t="s">
        <v>278</v>
      </c>
      <c r="AW139" s="3" t="s">
        <v>278</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434</v>
      </c>
    </row>
    <row r="140" spans="2:64" ht="21" customHeight="1">
      <c r="B140" t="s">
        <v>589</v>
      </c>
      <c r="C140" t="s">
        <v>281</v>
      </c>
      <c r="E140" t="s">
        <v>51</v>
      </c>
      <c r="G140" t="s">
        <v>605</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272</v>
      </c>
      <c r="AV140" s="3" t="s">
        <v>279</v>
      </c>
      <c r="AW140" s="3" t="s">
        <v>279</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c r="B141" t="s">
        <v>795</v>
      </c>
      <c r="C141" t="s">
        <v>391</v>
      </c>
      <c r="D141" t="s">
        <v>195</v>
      </c>
      <c r="E141" t="s">
        <v>396</v>
      </c>
      <c r="G141" t="s">
        <v>196</v>
      </c>
      <c r="H141">
        <v>1100</v>
      </c>
      <c r="I141">
        <v>2000</v>
      </c>
      <c r="L141">
        <v>1100</v>
      </c>
      <c r="M141">
        <v>2000</v>
      </c>
      <c r="N141">
        <v>1100</v>
      </c>
      <c r="O141">
        <v>2100</v>
      </c>
      <c r="P141">
        <v>1500</v>
      </c>
      <c r="Q141">
        <v>1800</v>
      </c>
      <c r="R141">
        <v>1500</v>
      </c>
      <c r="S141">
        <v>1800</v>
      </c>
      <c r="V141" t="s">
        <v>768</v>
      </c>
      <c r="W141">
        <f t="shared" si="293"/>
        <v>11</v>
      </c>
      <c r="X141">
        <f t="shared" si="294"/>
        <v>20</v>
      </c>
      <c r="Y141" t="str">
        <f t="shared" si="295"/>
        <v/>
      </c>
      <c r="Z141" t="str">
        <f t="shared" si="296"/>
        <v/>
      </c>
      <c r="AA141">
        <f t="shared" si="297"/>
        <v>11</v>
      </c>
      <c r="AB141">
        <f t="shared" si="298"/>
        <v>20</v>
      </c>
      <c r="AC141">
        <f t="shared" si="299"/>
        <v>11</v>
      </c>
      <c r="AD141">
        <f t="shared" si="300"/>
        <v>21</v>
      </c>
      <c r="AE141">
        <f t="shared" si="305"/>
        <v>15</v>
      </c>
      <c r="AF141">
        <f t="shared" si="306"/>
        <v>18</v>
      </c>
      <c r="AG141">
        <f t="shared" si="301"/>
        <v>15</v>
      </c>
      <c r="AH141">
        <f t="shared" si="302"/>
        <v>18</v>
      </c>
      <c r="AI141" t="str">
        <f t="shared" si="303"/>
        <v/>
      </c>
      <c r="AJ141" t="str">
        <f t="shared" si="304"/>
        <v/>
      </c>
      <c r="AK141" t="str">
        <f t="shared" si="317"/>
        <v>11am-8pm</v>
      </c>
      <c r="AL141" t="str">
        <f t="shared" si="318"/>
        <v/>
      </c>
      <c r="AM141" t="str">
        <f t="shared" si="319"/>
        <v>11am-8pm</v>
      </c>
      <c r="AN141" t="str">
        <f t="shared" si="320"/>
        <v>11am-9pm</v>
      </c>
      <c r="AO141" t="str">
        <f t="shared" si="321"/>
        <v>3pm-6pm</v>
      </c>
      <c r="AP141" t="str">
        <f t="shared" si="322"/>
        <v>3pm-6pm</v>
      </c>
      <c r="AQ141" t="str">
        <f t="shared" si="323"/>
        <v/>
      </c>
      <c r="AR141" s="2" t="s">
        <v>324</v>
      </c>
      <c r="AU141" t="s">
        <v>271</v>
      </c>
      <c r="AV141" s="3" t="s">
        <v>279</v>
      </c>
      <c r="AW141" s="3" t="s">
        <v>279</v>
      </c>
      <c r="AX141"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c r="B142" t="s">
        <v>441</v>
      </c>
      <c r="C142" t="s">
        <v>393</v>
      </c>
      <c r="E142" t="s">
        <v>51</v>
      </c>
      <c r="G142" t="s">
        <v>436</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272</v>
      </c>
      <c r="AV142" s="3" t="s">
        <v>279</v>
      </c>
      <c r="AW142" s="3" t="s">
        <v>279</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435</v>
      </c>
    </row>
    <row r="143" spans="2:64" ht="21" customHeight="1">
      <c r="B143" t="s">
        <v>581</v>
      </c>
      <c r="C143" t="s">
        <v>281</v>
      </c>
      <c r="E143" t="s">
        <v>396</v>
      </c>
      <c r="G143" t="s">
        <v>598</v>
      </c>
      <c r="H143">
        <v>1500</v>
      </c>
      <c r="I143">
        <v>1800</v>
      </c>
      <c r="J143">
        <v>1500</v>
      </c>
      <c r="K143">
        <v>1800</v>
      </c>
      <c r="L143">
        <v>1500</v>
      </c>
      <c r="M143">
        <v>1800</v>
      </c>
      <c r="N143">
        <v>1500</v>
      </c>
      <c r="O143">
        <v>1800</v>
      </c>
      <c r="P143">
        <v>1500</v>
      </c>
      <c r="Q143">
        <v>1800</v>
      </c>
      <c r="R143">
        <v>1500</v>
      </c>
      <c r="S143">
        <v>1800</v>
      </c>
      <c r="T143">
        <v>1500</v>
      </c>
      <c r="U143">
        <v>1800</v>
      </c>
      <c r="V143" t="s">
        <v>710</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631</v>
      </c>
      <c r="AU143" t="s">
        <v>272</v>
      </c>
      <c r="AV143" s="3" t="s">
        <v>278</v>
      </c>
      <c r="AW143" s="3" t="s">
        <v>278</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c r="B144" t="s">
        <v>661</v>
      </c>
      <c r="C144" t="s">
        <v>281</v>
      </c>
      <c r="E144" t="s">
        <v>396</v>
      </c>
      <c r="G144" s="6" t="s">
        <v>672</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673</v>
      </c>
      <c r="AS144" t="s">
        <v>268</v>
      </c>
      <c r="AU144" t="s">
        <v>26</v>
      </c>
      <c r="AV144" s="3" t="s">
        <v>278</v>
      </c>
      <c r="AW144" s="3" t="s">
        <v>278</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c r="B145" t="s">
        <v>362</v>
      </c>
      <c r="C145" t="s">
        <v>391</v>
      </c>
      <c r="D145" t="s">
        <v>363</v>
      </c>
      <c r="E145" t="s">
        <v>51</v>
      </c>
      <c r="G145" t="s">
        <v>365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56">IF(P145&gt;0,P145/100,"")</f>
        <v/>
      </c>
      <c r="AF145" t="str">
        <f t="shared" ref="AF145:AF170" si="357">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364</v>
      </c>
      <c r="AU145" t="s">
        <v>26</v>
      </c>
      <c r="AV145" s="3" t="s">
        <v>279</v>
      </c>
      <c r="AW145" s="3" t="s">
        <v>279</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c r="B146" t="s">
        <v>349</v>
      </c>
      <c r="C146" t="s">
        <v>281</v>
      </c>
      <c r="D146" t="s">
        <v>88</v>
      </c>
      <c r="E146" t="s">
        <v>396</v>
      </c>
      <c r="G146" s="6" t="s">
        <v>358</v>
      </c>
      <c r="H146">
        <v>1100</v>
      </c>
      <c r="I146">
        <v>2100</v>
      </c>
      <c r="J146">
        <v>1500</v>
      </c>
      <c r="K146">
        <v>1800</v>
      </c>
      <c r="L146">
        <v>1500</v>
      </c>
      <c r="M146">
        <v>1800</v>
      </c>
      <c r="N146">
        <v>1500</v>
      </c>
      <c r="O146">
        <v>1800</v>
      </c>
      <c r="P146">
        <v>1500</v>
      </c>
      <c r="Q146">
        <v>1800</v>
      </c>
      <c r="R146">
        <v>1500</v>
      </c>
      <c r="S146">
        <v>1800</v>
      </c>
      <c r="V146" t="s">
        <v>443</v>
      </c>
      <c r="W146">
        <f t="shared" si="293"/>
        <v>11</v>
      </c>
      <c r="X146">
        <f t="shared" si="294"/>
        <v>21</v>
      </c>
      <c r="Y146">
        <f t="shared" si="295"/>
        <v>15</v>
      </c>
      <c r="Z146">
        <f t="shared" si="296"/>
        <v>18</v>
      </c>
      <c r="AA146">
        <f t="shared" si="297"/>
        <v>15</v>
      </c>
      <c r="AB146">
        <f t="shared" si="298"/>
        <v>18</v>
      </c>
      <c r="AC146">
        <f t="shared" si="299"/>
        <v>15</v>
      </c>
      <c r="AD146">
        <f t="shared" si="300"/>
        <v>18</v>
      </c>
      <c r="AE146">
        <f t="shared" si="356"/>
        <v>15</v>
      </c>
      <c r="AF146">
        <f t="shared" si="357"/>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354</v>
      </c>
      <c r="AS146" t="s">
        <v>268</v>
      </c>
      <c r="AU146" t="s">
        <v>272</v>
      </c>
      <c r="AV146" s="3" t="s">
        <v>278</v>
      </c>
      <c r="AW146" s="3" t="s">
        <v>278</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c r="B147" t="s">
        <v>582</v>
      </c>
      <c r="C147" t="s">
        <v>280</v>
      </c>
      <c r="E147" t="s">
        <v>396</v>
      </c>
      <c r="G147" t="s">
        <v>599</v>
      </c>
      <c r="J147">
        <v>1500</v>
      </c>
      <c r="K147">
        <v>1800</v>
      </c>
      <c r="L147">
        <v>1500</v>
      </c>
      <c r="M147">
        <v>1800</v>
      </c>
      <c r="N147">
        <v>1500</v>
      </c>
      <c r="O147">
        <v>1800</v>
      </c>
      <c r="P147">
        <v>1500</v>
      </c>
      <c r="Q147">
        <v>1800</v>
      </c>
      <c r="R147">
        <v>1500</v>
      </c>
      <c r="S147">
        <v>1800</v>
      </c>
      <c r="V147" t="s">
        <v>616</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26</v>
      </c>
      <c r="AV147" s="3" t="s">
        <v>278</v>
      </c>
      <c r="AW147" s="3" t="s">
        <v>279</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c r="B148" t="s">
        <v>197</v>
      </c>
      <c r="C148" t="s">
        <v>391</v>
      </c>
      <c r="D148" t="s">
        <v>244</v>
      </c>
      <c r="E148" t="s">
        <v>396</v>
      </c>
      <c r="G148" t="s">
        <v>198</v>
      </c>
      <c r="H148">
        <v>1200</v>
      </c>
      <c r="I148">
        <v>2000</v>
      </c>
      <c r="J148">
        <v>1400</v>
      </c>
      <c r="K148">
        <v>2000</v>
      </c>
      <c r="L148">
        <v>1400</v>
      </c>
      <c r="M148">
        <v>2000</v>
      </c>
      <c r="N148">
        <v>1400</v>
      </c>
      <c r="O148">
        <v>2000</v>
      </c>
      <c r="R148">
        <v>1400</v>
      </c>
      <c r="S148">
        <v>2000</v>
      </c>
      <c r="T148">
        <v>1200</v>
      </c>
      <c r="U148">
        <v>2000</v>
      </c>
      <c r="V148" s="4" t="s">
        <v>476</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56"/>
        <v/>
      </c>
      <c r="AF148" t="str">
        <f t="shared" si="357"/>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325</v>
      </c>
      <c r="AS148" t="s">
        <v>268</v>
      </c>
      <c r="AT148" t="s">
        <v>277</v>
      </c>
      <c r="AU148" t="s">
        <v>272</v>
      </c>
      <c r="AV148" s="3" t="s">
        <v>278</v>
      </c>
      <c r="AW148" s="3" t="s">
        <v>279</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c r="B149" t="s">
        <v>258</v>
      </c>
      <c r="C149" t="s">
        <v>391</v>
      </c>
      <c r="D149" t="s">
        <v>201</v>
      </c>
      <c r="E149" t="s">
        <v>32</v>
      </c>
      <c r="G149" s="6" t="s">
        <v>266</v>
      </c>
      <c r="H149">
        <v>1600</v>
      </c>
      <c r="I149">
        <v>1800</v>
      </c>
      <c r="J149">
        <v>1600</v>
      </c>
      <c r="K149">
        <v>1800</v>
      </c>
      <c r="L149">
        <v>1600</v>
      </c>
      <c r="M149">
        <v>1800</v>
      </c>
      <c r="N149">
        <v>1600</v>
      </c>
      <c r="O149">
        <v>1800</v>
      </c>
      <c r="P149">
        <v>1600</v>
      </c>
      <c r="Q149">
        <v>1800</v>
      </c>
      <c r="R149">
        <v>1600</v>
      </c>
      <c r="S149">
        <v>1800</v>
      </c>
      <c r="T149">
        <v>1600</v>
      </c>
      <c r="U149">
        <v>1800</v>
      </c>
      <c r="V149" t="s">
        <v>259</v>
      </c>
      <c r="W149">
        <f t="shared" si="293"/>
        <v>16</v>
      </c>
      <c r="X149">
        <f t="shared" si="294"/>
        <v>18</v>
      </c>
      <c r="Y149">
        <f t="shared" si="295"/>
        <v>16</v>
      </c>
      <c r="Z149">
        <f t="shared" si="296"/>
        <v>18</v>
      </c>
      <c r="AA149">
        <f t="shared" si="297"/>
        <v>16</v>
      </c>
      <c r="AB149">
        <f t="shared" si="298"/>
        <v>18</v>
      </c>
      <c r="AC149">
        <f t="shared" si="299"/>
        <v>16</v>
      </c>
      <c r="AD149">
        <f t="shared" si="300"/>
        <v>18</v>
      </c>
      <c r="AE149">
        <f t="shared" si="356"/>
        <v>16</v>
      </c>
      <c r="AF149">
        <f t="shared" si="357"/>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335</v>
      </c>
      <c r="AU149" t="s">
        <v>271</v>
      </c>
      <c r="AV149" s="3" t="s">
        <v>278</v>
      </c>
      <c r="AW149" s="3" t="s">
        <v>278</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c r="B150" t="s">
        <v>97</v>
      </c>
      <c r="C150" t="s">
        <v>391</v>
      </c>
      <c r="D150" t="s">
        <v>98</v>
      </c>
      <c r="E150" t="s">
        <v>32</v>
      </c>
      <c r="G150" s="1" t="s">
        <v>99</v>
      </c>
      <c r="H150">
        <v>1600</v>
      </c>
      <c r="I150">
        <v>2100</v>
      </c>
      <c r="J150">
        <v>1600</v>
      </c>
      <c r="K150">
        <v>1900</v>
      </c>
      <c r="L150">
        <v>1600</v>
      </c>
      <c r="M150">
        <v>1900</v>
      </c>
      <c r="N150">
        <v>1600</v>
      </c>
      <c r="O150">
        <v>1900</v>
      </c>
      <c r="P150">
        <v>1600</v>
      </c>
      <c r="Q150">
        <v>1900</v>
      </c>
      <c r="R150">
        <v>1600</v>
      </c>
      <c r="S150">
        <v>1900</v>
      </c>
      <c r="V150" t="s">
        <v>473</v>
      </c>
      <c r="W150">
        <f t="shared" si="293"/>
        <v>16</v>
      </c>
      <c r="X150">
        <f t="shared" si="294"/>
        <v>21</v>
      </c>
      <c r="Y150">
        <f t="shared" si="295"/>
        <v>16</v>
      </c>
      <c r="Z150">
        <f t="shared" si="296"/>
        <v>19</v>
      </c>
      <c r="AA150">
        <f t="shared" si="297"/>
        <v>16</v>
      </c>
      <c r="AB150">
        <f t="shared" si="298"/>
        <v>19</v>
      </c>
      <c r="AC150">
        <f t="shared" si="299"/>
        <v>16</v>
      </c>
      <c r="AD150">
        <f t="shared" si="300"/>
        <v>19</v>
      </c>
      <c r="AE150">
        <f t="shared" si="356"/>
        <v>16</v>
      </c>
      <c r="AF150">
        <f t="shared" si="357"/>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293</v>
      </c>
      <c r="AU150" t="s">
        <v>271</v>
      </c>
      <c r="AV150" s="3" t="s">
        <v>278</v>
      </c>
      <c r="AW150" s="3" t="s">
        <v>278</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c r="B151" t="s">
        <v>129</v>
      </c>
      <c r="C151" t="s">
        <v>391</v>
      </c>
      <c r="D151" t="s">
        <v>130</v>
      </c>
      <c r="E151" t="s">
        <v>51</v>
      </c>
      <c r="G151" s="1" t="s">
        <v>131</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56"/>
        <v/>
      </c>
      <c r="AF151" t="str">
        <f t="shared" si="357"/>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226</v>
      </c>
      <c r="AU151" t="s">
        <v>271</v>
      </c>
      <c r="AV151" s="3" t="s">
        <v>279</v>
      </c>
      <c r="AW151" s="3" t="s">
        <v>279</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407</v>
      </c>
    </row>
    <row r="152" spans="2:64" ht="21" customHeight="1">
      <c r="B152" t="s">
        <v>111</v>
      </c>
      <c r="C152" t="s">
        <v>394</v>
      </c>
      <c r="D152" t="s">
        <v>112</v>
      </c>
      <c r="E152" t="s">
        <v>51</v>
      </c>
      <c r="G152" s="1" t="s">
        <v>113</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299</v>
      </c>
      <c r="AU152" t="s">
        <v>272</v>
      </c>
      <c r="AV152" s="3" t="s">
        <v>279</v>
      </c>
      <c r="AW152" s="3" t="s">
        <v>279</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c r="B153" t="s">
        <v>555</v>
      </c>
      <c r="C153" t="s">
        <v>391</v>
      </c>
      <c r="G153" s="6" t="s">
        <v>556</v>
      </c>
      <c r="W153" t="str">
        <f t="shared" ref="W153:W184" si="358">IF(H153&gt;0,H153/100,"")</f>
        <v/>
      </c>
      <c r="X153" t="str">
        <f t="shared" ref="X153:X184" si="359">IF(I153&gt;0,I153/100,"")</f>
        <v/>
      </c>
      <c r="Y153" t="str">
        <f t="shared" ref="Y153:Y184" si="360">IF(J153&gt;0,J153/100,"")</f>
        <v/>
      </c>
      <c r="Z153" t="str">
        <f t="shared" ref="Z153:Z184" si="361">IF(K153&gt;0,K153/100,"")</f>
        <v/>
      </c>
      <c r="AA153" t="str">
        <f t="shared" ref="AA153:AA184" si="362">IF(L153&gt;0,L153/100,"")</f>
        <v/>
      </c>
      <c r="AB153" t="str">
        <f t="shared" ref="AB153:AB184" si="363">IF(M153&gt;0,M153/100,"")</f>
        <v/>
      </c>
      <c r="AC153" t="str">
        <f t="shared" ref="AC153:AC184" si="364">IF(N153&gt;0,N153/100,"")</f>
        <v/>
      </c>
      <c r="AD153" t="str">
        <f t="shared" ref="AD153:AD184" si="365">IF(O153&gt;0,O153/100,"")</f>
        <v/>
      </c>
      <c r="AE153" t="str">
        <f t="shared" si="356"/>
        <v/>
      </c>
      <c r="AF153" t="str">
        <f t="shared" si="357"/>
        <v/>
      </c>
      <c r="AG153" t="str">
        <f t="shared" ref="AG153:AG184" si="366">IF(R153&gt;0,R153/100,"")</f>
        <v/>
      </c>
      <c r="AH153" t="str">
        <f t="shared" ref="AH153:AH184" si="367">IF(S153&gt;0,S153/100,"")</f>
        <v/>
      </c>
      <c r="AI153" t="str">
        <f t="shared" ref="AI153:AI184" si="368">IF(T153&gt;0,T153/100,"")</f>
        <v/>
      </c>
      <c r="AJ153" t="str">
        <f t="shared" ref="AJ153:AJ184" si="369">IF(U153&gt;0,U153/100,"")</f>
        <v/>
      </c>
      <c r="AK153" t="str">
        <f t="shared" si="317"/>
        <v/>
      </c>
      <c r="AL153" t="str">
        <f t="shared" si="318"/>
        <v/>
      </c>
      <c r="AM153" t="str">
        <f t="shared" si="319"/>
        <v/>
      </c>
      <c r="AN153" t="str">
        <f t="shared" si="320"/>
        <v/>
      </c>
      <c r="AO153" t="str">
        <f t="shared" si="321"/>
        <v/>
      </c>
      <c r="AP153" t="str">
        <f t="shared" si="322"/>
        <v/>
      </c>
      <c r="AQ153" t="str">
        <f t="shared" si="323"/>
        <v/>
      </c>
      <c r="AR153" s="11" t="s">
        <v>557</v>
      </c>
      <c r="AU153" t="s">
        <v>271</v>
      </c>
      <c r="AV153" s="3" t="s">
        <v>279</v>
      </c>
      <c r="AW153" s="3" t="s">
        <v>279</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c r="B154" t="s">
        <v>37</v>
      </c>
      <c r="C154" t="s">
        <v>391</v>
      </c>
      <c r="D154" t="s">
        <v>38</v>
      </c>
      <c r="E154" t="s">
        <v>396</v>
      </c>
      <c r="G154" s="1" t="s">
        <v>39</v>
      </c>
      <c r="W154" t="str">
        <f t="shared" si="358"/>
        <v/>
      </c>
      <c r="X154" t="str">
        <f t="shared" si="359"/>
        <v/>
      </c>
      <c r="Y154" t="str">
        <f t="shared" si="360"/>
        <v/>
      </c>
      <c r="Z154" t="str">
        <f t="shared" si="361"/>
        <v/>
      </c>
      <c r="AA154" t="str">
        <f t="shared" si="362"/>
        <v/>
      </c>
      <c r="AB154" t="str">
        <f t="shared" si="363"/>
        <v/>
      </c>
      <c r="AC154" t="str">
        <f t="shared" si="364"/>
        <v/>
      </c>
      <c r="AD154" t="str">
        <f t="shared" si="365"/>
        <v/>
      </c>
      <c r="AE154" t="str">
        <f t="shared" si="356"/>
        <v/>
      </c>
      <c r="AF154" t="str">
        <f t="shared" si="357"/>
        <v/>
      </c>
      <c r="AG154" t="str">
        <f t="shared" si="366"/>
        <v/>
      </c>
      <c r="AH154" t="str">
        <f t="shared" si="367"/>
        <v/>
      </c>
      <c r="AI154" t="str">
        <f t="shared" si="368"/>
        <v/>
      </c>
      <c r="AJ154" t="str">
        <f t="shared" si="369"/>
        <v/>
      </c>
      <c r="AK154" t="str">
        <f t="shared" si="317"/>
        <v/>
      </c>
      <c r="AL154" t="str">
        <f t="shared" si="318"/>
        <v/>
      </c>
      <c r="AM154" t="str">
        <f t="shared" si="319"/>
        <v/>
      </c>
      <c r="AN154" t="str">
        <f t="shared" si="320"/>
        <v/>
      </c>
      <c r="AO154" t="str">
        <f t="shared" si="321"/>
        <v/>
      </c>
      <c r="AP154" t="str">
        <f t="shared" si="322"/>
        <v/>
      </c>
      <c r="AQ154" t="str">
        <f t="shared" si="323"/>
        <v/>
      </c>
      <c r="AR154" t="s">
        <v>213</v>
      </c>
      <c r="AS154" t="s">
        <v>268</v>
      </c>
      <c r="AU154" t="s">
        <v>26</v>
      </c>
      <c r="AV154" s="3" t="s">
        <v>279</v>
      </c>
      <c r="AW154" s="3" t="s">
        <v>279</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408</v>
      </c>
    </row>
    <row r="155" spans="2:64" ht="21" customHeight="1">
      <c r="B155" t="s">
        <v>34</v>
      </c>
      <c r="C155" t="s">
        <v>280</v>
      </c>
      <c r="D155" t="s">
        <v>35</v>
      </c>
      <c r="E155" t="s">
        <v>396</v>
      </c>
      <c r="G155" s="1" t="s">
        <v>36</v>
      </c>
      <c r="H155">
        <v>1130</v>
      </c>
      <c r="I155">
        <v>1400</v>
      </c>
      <c r="J155">
        <v>1100</v>
      </c>
      <c r="K155">
        <v>1400</v>
      </c>
      <c r="L155">
        <v>1100</v>
      </c>
      <c r="M155">
        <v>1400</v>
      </c>
      <c r="N155">
        <v>1100</v>
      </c>
      <c r="O155">
        <v>1400</v>
      </c>
      <c r="P155">
        <v>1100</v>
      </c>
      <c r="Q155">
        <v>1400</v>
      </c>
      <c r="R155">
        <v>1100</v>
      </c>
      <c r="S155">
        <v>1400</v>
      </c>
      <c r="T155">
        <v>1130</v>
      </c>
      <c r="U155">
        <v>1400</v>
      </c>
      <c r="V155" t="s">
        <v>212</v>
      </c>
      <c r="W155">
        <f t="shared" si="358"/>
        <v>11.3</v>
      </c>
      <c r="X155">
        <f t="shared" si="359"/>
        <v>14</v>
      </c>
      <c r="Y155">
        <f t="shared" si="360"/>
        <v>11</v>
      </c>
      <c r="Z155">
        <f t="shared" si="361"/>
        <v>14</v>
      </c>
      <c r="AA155">
        <f t="shared" si="362"/>
        <v>11</v>
      </c>
      <c r="AB155">
        <f t="shared" si="363"/>
        <v>14</v>
      </c>
      <c r="AC155">
        <f t="shared" si="364"/>
        <v>11</v>
      </c>
      <c r="AD155">
        <f t="shared" si="365"/>
        <v>14</v>
      </c>
      <c r="AE155">
        <f t="shared" si="356"/>
        <v>11</v>
      </c>
      <c r="AF155">
        <f t="shared" si="357"/>
        <v>14</v>
      </c>
      <c r="AG155">
        <f t="shared" si="366"/>
        <v>11</v>
      </c>
      <c r="AH155">
        <f t="shared" si="367"/>
        <v>14</v>
      </c>
      <c r="AI155">
        <f t="shared" si="368"/>
        <v>11.3</v>
      </c>
      <c r="AJ155">
        <f t="shared" si="369"/>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211</v>
      </c>
      <c r="AU155" t="s">
        <v>26</v>
      </c>
      <c r="AV155" s="3" t="s">
        <v>278</v>
      </c>
      <c r="AW155" s="3" t="s">
        <v>278</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c r="B156" t="s">
        <v>590</v>
      </c>
      <c r="E156" t="s">
        <v>396</v>
      </c>
      <c r="G156" t="s">
        <v>608</v>
      </c>
      <c r="W156" t="str">
        <f t="shared" si="358"/>
        <v/>
      </c>
      <c r="X156" t="str">
        <f t="shared" si="359"/>
        <v/>
      </c>
      <c r="Y156" t="str">
        <f t="shared" si="360"/>
        <v/>
      </c>
      <c r="Z156" t="str">
        <f t="shared" si="361"/>
        <v/>
      </c>
      <c r="AA156" t="str">
        <f t="shared" si="362"/>
        <v/>
      </c>
      <c r="AB156" t="str">
        <f t="shared" si="363"/>
        <v/>
      </c>
      <c r="AC156" t="str">
        <f t="shared" si="364"/>
        <v/>
      </c>
      <c r="AD156" t="str">
        <f t="shared" si="365"/>
        <v/>
      </c>
      <c r="AE156" t="str">
        <f t="shared" si="356"/>
        <v/>
      </c>
      <c r="AF156" t="str">
        <f t="shared" si="357"/>
        <v/>
      </c>
      <c r="AG156" t="str">
        <f t="shared" si="366"/>
        <v/>
      </c>
      <c r="AH156" t="str">
        <f t="shared" si="367"/>
        <v/>
      </c>
      <c r="AI156" t="str">
        <f t="shared" si="368"/>
        <v/>
      </c>
      <c r="AJ156" t="str">
        <f t="shared" si="369"/>
        <v/>
      </c>
      <c r="AK156" t="str">
        <f t="shared" si="317"/>
        <v/>
      </c>
      <c r="AL156" t="str">
        <f t="shared" si="318"/>
        <v/>
      </c>
      <c r="AM156" t="str">
        <f t="shared" si="319"/>
        <v/>
      </c>
      <c r="AN156" t="str">
        <f t="shared" si="320"/>
        <v/>
      </c>
      <c r="AO156" t="str">
        <f t="shared" si="321"/>
        <v/>
      </c>
      <c r="AP156" t="str">
        <f t="shared" si="322"/>
        <v/>
      </c>
      <c r="AQ156" t="str">
        <f t="shared" si="323"/>
        <v/>
      </c>
      <c r="AU156" t="s">
        <v>272</v>
      </c>
      <c r="AV156" s="3" t="s">
        <v>279</v>
      </c>
      <c r="AW156" s="3" t="s">
        <v>279</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c r="B157" t="s">
        <v>346</v>
      </c>
      <c r="C157" t="s">
        <v>391</v>
      </c>
      <c r="D157" t="s">
        <v>343</v>
      </c>
      <c r="E157" t="s">
        <v>396</v>
      </c>
      <c r="G157" s="6" t="s">
        <v>339</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R157" t="s">
        <v>345</v>
      </c>
      <c r="AU157" t="s">
        <v>271</v>
      </c>
      <c r="AV157" s="3" t="s">
        <v>279</v>
      </c>
      <c r="AW157" s="3" t="s">
        <v>279</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c r="B158" t="s">
        <v>474</v>
      </c>
      <c r="C158" t="s">
        <v>391</v>
      </c>
      <c r="E158" t="s">
        <v>396</v>
      </c>
      <c r="G158" s="1" t="s">
        <v>475</v>
      </c>
      <c r="H158">
        <v>1500</v>
      </c>
      <c r="I158">
        <v>2400</v>
      </c>
      <c r="J158">
        <v>1500</v>
      </c>
      <c r="K158">
        <v>2400</v>
      </c>
      <c r="L158">
        <v>1500</v>
      </c>
      <c r="M158">
        <v>2400</v>
      </c>
      <c r="N158">
        <v>1500</v>
      </c>
      <c r="O158">
        <v>2400</v>
      </c>
      <c r="P158">
        <v>1500</v>
      </c>
      <c r="Q158">
        <v>2400</v>
      </c>
      <c r="R158">
        <v>1500</v>
      </c>
      <c r="S158">
        <v>2400</v>
      </c>
      <c r="T158">
        <v>1500</v>
      </c>
      <c r="U158">
        <v>2400</v>
      </c>
      <c r="V158" t="s">
        <v>730</v>
      </c>
      <c r="W158">
        <f t="shared" si="358"/>
        <v>15</v>
      </c>
      <c r="X158">
        <f t="shared" si="359"/>
        <v>24</v>
      </c>
      <c r="Y158">
        <f t="shared" si="360"/>
        <v>15</v>
      </c>
      <c r="Z158">
        <f t="shared" si="361"/>
        <v>24</v>
      </c>
      <c r="AA158">
        <f t="shared" si="362"/>
        <v>15</v>
      </c>
      <c r="AB158">
        <f t="shared" si="363"/>
        <v>24</v>
      </c>
      <c r="AC158">
        <f t="shared" si="364"/>
        <v>15</v>
      </c>
      <c r="AD158">
        <f t="shared" si="365"/>
        <v>24</v>
      </c>
      <c r="AE158">
        <f t="shared" si="356"/>
        <v>15</v>
      </c>
      <c r="AF158">
        <f t="shared" si="357"/>
        <v>24</v>
      </c>
      <c r="AG158">
        <f t="shared" si="366"/>
        <v>15</v>
      </c>
      <c r="AH158">
        <f t="shared" si="367"/>
        <v>24</v>
      </c>
      <c r="AI158">
        <f t="shared" si="368"/>
        <v>15</v>
      </c>
      <c r="AJ158">
        <f t="shared" si="369"/>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271</v>
      </c>
      <c r="AV158" s="3" t="s">
        <v>278</v>
      </c>
      <c r="AW158" s="3" t="s">
        <v>278</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c r="B159" t="s">
        <v>592</v>
      </c>
      <c r="C159" t="s">
        <v>392</v>
      </c>
      <c r="E159" t="s">
        <v>51</v>
      </c>
      <c r="G159" t="s">
        <v>615</v>
      </c>
      <c r="J159">
        <v>1400</v>
      </c>
      <c r="K159">
        <v>1900</v>
      </c>
      <c r="L159">
        <v>1400</v>
      </c>
      <c r="M159">
        <v>1900</v>
      </c>
      <c r="N159">
        <v>1400</v>
      </c>
      <c r="O159">
        <v>1900</v>
      </c>
      <c r="P159">
        <v>1400</v>
      </c>
      <c r="Q159">
        <v>1900</v>
      </c>
      <c r="R159">
        <v>1400</v>
      </c>
      <c r="S159">
        <v>1900</v>
      </c>
      <c r="V159" s="4" t="s">
        <v>703</v>
      </c>
      <c r="W159" t="str">
        <f t="shared" si="358"/>
        <v/>
      </c>
      <c r="X159" t="str">
        <f t="shared" si="359"/>
        <v/>
      </c>
      <c r="Y159">
        <f t="shared" si="360"/>
        <v>14</v>
      </c>
      <c r="Z159">
        <f t="shared" si="361"/>
        <v>19</v>
      </c>
      <c r="AA159">
        <f t="shared" si="362"/>
        <v>14</v>
      </c>
      <c r="AB159">
        <f t="shared" si="363"/>
        <v>19</v>
      </c>
      <c r="AC159">
        <f t="shared" si="364"/>
        <v>14</v>
      </c>
      <c r="AD159">
        <f t="shared" si="365"/>
        <v>19</v>
      </c>
      <c r="AE159">
        <f t="shared" si="356"/>
        <v>14</v>
      </c>
      <c r="AF159">
        <f t="shared" si="357"/>
        <v>19</v>
      </c>
      <c r="AG159">
        <f t="shared" si="366"/>
        <v>14</v>
      </c>
      <c r="AH159">
        <f t="shared" si="367"/>
        <v>19</v>
      </c>
      <c r="AI159" t="str">
        <f t="shared" si="368"/>
        <v/>
      </c>
      <c r="AJ159" t="str">
        <f t="shared" si="369"/>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268</v>
      </c>
      <c r="AU159" t="s">
        <v>26</v>
      </c>
      <c r="AV159" s="3" t="s">
        <v>278</v>
      </c>
      <c r="AW159" s="3" t="s">
        <v>279</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c r="B160" t="s">
        <v>105</v>
      </c>
      <c r="C160" t="s">
        <v>391</v>
      </c>
      <c r="D160" t="s">
        <v>106</v>
      </c>
      <c r="E160" t="s">
        <v>396</v>
      </c>
      <c r="G160" s="1" t="s">
        <v>107</v>
      </c>
      <c r="J160">
        <v>1700</v>
      </c>
      <c r="K160">
        <v>1800</v>
      </c>
      <c r="L160">
        <v>1700</v>
      </c>
      <c r="M160">
        <v>1800</v>
      </c>
      <c r="N160">
        <v>1700</v>
      </c>
      <c r="O160">
        <v>1800</v>
      </c>
      <c r="P160">
        <v>1700</v>
      </c>
      <c r="Q160">
        <v>1800</v>
      </c>
      <c r="R160">
        <v>1700</v>
      </c>
      <c r="S160">
        <v>1800</v>
      </c>
      <c r="W160" t="str">
        <f t="shared" si="358"/>
        <v/>
      </c>
      <c r="X160" t="str">
        <f t="shared" si="359"/>
        <v/>
      </c>
      <c r="Y160">
        <f t="shared" si="360"/>
        <v>17</v>
      </c>
      <c r="Z160">
        <f t="shared" si="361"/>
        <v>18</v>
      </c>
      <c r="AA160">
        <f t="shared" si="362"/>
        <v>17</v>
      </c>
      <c r="AB160">
        <f t="shared" si="363"/>
        <v>18</v>
      </c>
      <c r="AC160">
        <f t="shared" si="364"/>
        <v>17</v>
      </c>
      <c r="AD160">
        <f t="shared" si="365"/>
        <v>18</v>
      </c>
      <c r="AE160">
        <f t="shared" si="356"/>
        <v>17</v>
      </c>
      <c r="AF160">
        <f t="shared" si="357"/>
        <v>18</v>
      </c>
      <c r="AG160">
        <f t="shared" si="366"/>
        <v>17</v>
      </c>
      <c r="AH160">
        <f t="shared" si="367"/>
        <v>18</v>
      </c>
      <c r="AI160" t="str">
        <f t="shared" si="368"/>
        <v/>
      </c>
      <c r="AJ160" t="str">
        <f t="shared" si="369"/>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297</v>
      </c>
      <c r="AU160" t="s">
        <v>26</v>
      </c>
      <c r="AV160" s="3" t="s">
        <v>279</v>
      </c>
      <c r="AW160" s="3" t="s">
        <v>279</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c r="B161" t="s">
        <v>477</v>
      </c>
      <c r="C161" t="s">
        <v>391</v>
      </c>
      <c r="D161" t="s">
        <v>351</v>
      </c>
      <c r="E161" t="s">
        <v>396</v>
      </c>
      <c r="G161" s="1" t="s">
        <v>478</v>
      </c>
      <c r="H161">
        <v>1130</v>
      </c>
      <c r="I161">
        <v>1800</v>
      </c>
      <c r="J161">
        <v>1130</v>
      </c>
      <c r="K161">
        <v>1800</v>
      </c>
      <c r="L161">
        <v>1130</v>
      </c>
      <c r="M161">
        <v>1800</v>
      </c>
      <c r="N161">
        <v>1130</v>
      </c>
      <c r="O161">
        <v>1800</v>
      </c>
      <c r="P161">
        <v>1130</v>
      </c>
      <c r="Q161">
        <v>1800</v>
      </c>
      <c r="V161" t="s">
        <v>480</v>
      </c>
      <c r="W161">
        <f t="shared" si="358"/>
        <v>11.3</v>
      </c>
      <c r="X161">
        <f t="shared" si="359"/>
        <v>18</v>
      </c>
      <c r="Y161">
        <f t="shared" si="360"/>
        <v>11.3</v>
      </c>
      <c r="Z161">
        <f t="shared" si="361"/>
        <v>18</v>
      </c>
      <c r="AA161">
        <f t="shared" si="362"/>
        <v>11.3</v>
      </c>
      <c r="AB161">
        <f t="shared" si="363"/>
        <v>18</v>
      </c>
      <c r="AC161">
        <f t="shared" si="364"/>
        <v>11.3</v>
      </c>
      <c r="AD161">
        <f t="shared" si="365"/>
        <v>18</v>
      </c>
      <c r="AE161">
        <f t="shared" si="356"/>
        <v>11.3</v>
      </c>
      <c r="AF161">
        <f t="shared" si="357"/>
        <v>18</v>
      </c>
      <c r="AG161" t="str">
        <f t="shared" si="366"/>
        <v/>
      </c>
      <c r="AH161" t="str">
        <f t="shared" si="367"/>
        <v/>
      </c>
      <c r="AI161" t="str">
        <f t="shared" si="368"/>
        <v/>
      </c>
      <c r="AJ161" t="str">
        <f t="shared" si="369"/>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479</v>
      </c>
      <c r="AS161" t="s">
        <v>268</v>
      </c>
      <c r="AU161" t="s">
        <v>26</v>
      </c>
      <c r="AV161" s="3" t="s">
        <v>278</v>
      </c>
      <c r="AW161" s="3" t="s">
        <v>278</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c r="B162" s="6" t="s">
        <v>705</v>
      </c>
      <c r="C162" t="s">
        <v>393</v>
      </c>
      <c r="E162" t="s">
        <v>396</v>
      </c>
      <c r="G162" s="6" t="s">
        <v>706</v>
      </c>
      <c r="H162">
        <v>1500</v>
      </c>
      <c r="I162">
        <v>1800</v>
      </c>
      <c r="J162">
        <v>1500</v>
      </c>
      <c r="K162">
        <v>1800</v>
      </c>
      <c r="L162">
        <v>1500</v>
      </c>
      <c r="M162">
        <v>1800</v>
      </c>
      <c r="N162">
        <v>1500</v>
      </c>
      <c r="O162">
        <v>1800</v>
      </c>
      <c r="P162">
        <v>1500</v>
      </c>
      <c r="Q162">
        <v>1800</v>
      </c>
      <c r="R162">
        <v>1500</v>
      </c>
      <c r="S162">
        <v>1800</v>
      </c>
      <c r="T162">
        <v>1500</v>
      </c>
      <c r="U162">
        <v>1800</v>
      </c>
      <c r="V162" t="s">
        <v>707</v>
      </c>
      <c r="W162">
        <f t="shared" si="358"/>
        <v>15</v>
      </c>
      <c r="X162">
        <f t="shared" ref="X162" si="370">IF(I162&gt;0,I162/100,"")</f>
        <v>18</v>
      </c>
      <c r="Y162">
        <f t="shared" ref="Y162" si="371">IF(J162&gt;0,J162/100,"")</f>
        <v>15</v>
      </c>
      <c r="Z162">
        <f t="shared" ref="Z162" si="372">IF(K162&gt;0,K162/100,"")</f>
        <v>18</v>
      </c>
      <c r="AA162">
        <f t="shared" ref="AA162" si="373">IF(L162&gt;0,L162/100,"")</f>
        <v>15</v>
      </c>
      <c r="AB162">
        <f t="shared" ref="AB162" si="374">IF(M162&gt;0,M162/100,"")</f>
        <v>18</v>
      </c>
      <c r="AC162">
        <f t="shared" ref="AC162" si="375">IF(N162&gt;0,N162/100,"")</f>
        <v>15</v>
      </c>
      <c r="AD162">
        <f t="shared" ref="AD162" si="376">IF(O162&gt;0,O162/100,"")</f>
        <v>18</v>
      </c>
      <c r="AE162">
        <f t="shared" ref="AE162" si="377">IF(P162&gt;0,P162/100,"")</f>
        <v>15</v>
      </c>
      <c r="AF162">
        <f t="shared" ref="AF162" si="378">IF(Q162&gt;0,Q162/100,"")</f>
        <v>18</v>
      </c>
      <c r="AG162">
        <f t="shared" ref="AG162" si="379">IF(R162&gt;0,R162/100,"")</f>
        <v>15</v>
      </c>
      <c r="AH162">
        <f t="shared" ref="AH162" si="380">IF(S162&gt;0,S162/100,"")</f>
        <v>18</v>
      </c>
      <c r="AI162">
        <f t="shared" ref="AI162" si="381">IF(T162&gt;0,T162/100,"")</f>
        <v>15</v>
      </c>
      <c r="AJ162">
        <f t="shared" ref="AJ162" si="382">IF(U162&gt;0,U162/100,"")</f>
        <v>18</v>
      </c>
      <c r="AK162" t="str">
        <f t="shared" ref="AK162" si="383">IF(H162&gt;0,CONCATENATE(IF(W162&lt;=12,W162,W162-12),IF(OR(W162&lt;12,W162=24),"am","pm"),"-",IF(X162&lt;=12,X162,X162-12),IF(OR(X162&lt;12,X162=24),"am","pm")),"")</f>
        <v>3pm-6pm</v>
      </c>
      <c r="AL162" t="str">
        <f t="shared" ref="AL162" si="384">IF(J162&gt;0,CONCATENATE(IF(Y162&lt;=12,Y162,Y162-12),IF(OR(Y162&lt;12,Y162=24),"am","pm"),"-",IF(Z162&lt;=12,Z162,Z162-12),IF(OR(Z162&lt;12,Z162=24),"am","pm")),"")</f>
        <v>3pm-6pm</v>
      </c>
      <c r="AM162" t="str">
        <f t="shared" ref="AM162" si="385">IF(L162&gt;0,CONCATENATE(IF(AA162&lt;=12,AA162,AA162-12),IF(OR(AA162&lt;12,AA162=24),"am","pm"),"-",IF(AB162&lt;=12,AB162,AB162-12),IF(OR(AB162&lt;12,AB162=24),"am","pm")),"")</f>
        <v>3pm-6pm</v>
      </c>
      <c r="AN162" t="str">
        <f t="shared" ref="AN162" si="386">IF(N162&gt;0,CONCATENATE(IF(AC162&lt;=12,AC162,AC162-12),IF(OR(AC162&lt;12,AC162=24),"am","pm"),"-",IF(AD162&lt;=12,AD162,AD162-12),IF(OR(AD162&lt;12,AD162=24),"am","pm")),"")</f>
        <v>3pm-6pm</v>
      </c>
      <c r="AO162" t="str">
        <f t="shared" ref="AO162" si="387">IF(P162&gt;0,CONCATENATE(IF(AE162&lt;=12,AE162,AE162-12),IF(OR(AE162&lt;12,AE162=24),"am","pm"),"-",IF(AF162&lt;=12,AF162,AF162-12),IF(OR(AF162&lt;12,AF162=24),"am","pm")),"")</f>
        <v>3pm-6pm</v>
      </c>
      <c r="AP162" t="str">
        <f t="shared" ref="AP162" si="388">IF(R162&gt;0,CONCATENATE(IF(AG162&lt;=12,AG162,AG162-12),IF(OR(AG162&lt;12,AG162=24),"am","pm"),"-",IF(AH162&lt;=12,AH162,AH162-12),IF(OR(AH162&lt;12,AH162=24),"am","pm")),"")</f>
        <v>3pm-6pm</v>
      </c>
      <c r="AQ162" t="str">
        <f t="shared" ref="AQ162" si="389">IF(T162&gt;0,CONCATENATE(IF(AI162&lt;=12,AI162,AI162-12),IF(OR(AI162&lt;12,AI162=24),"am","pm"),"-",IF(AJ162&lt;=12,AJ162,AJ162-12),IF(OR(AJ162&lt;12,AJ162=24),"am","pm")),"")</f>
        <v>3pm-6pm</v>
      </c>
      <c r="AR162" s="2"/>
      <c r="AU162" t="s">
        <v>272</v>
      </c>
      <c r="AV162" s="3" t="s">
        <v>278</v>
      </c>
      <c r="AW162" s="3" t="s">
        <v>278</v>
      </c>
      <c r="AX162" s="4" t="str">
        <f t="shared" ref="AX162:AX163" si="390">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91">IF(AS162&gt;0,"&lt;img src=@img/outdoor.png@&gt;","")</f>
        <v/>
      </c>
      <c r="AZ162" t="str">
        <f t="shared" ref="AZ162:AZ163" si="392">IF(AT162&gt;0,"&lt;img src=@img/pets.png@&gt;","")</f>
        <v/>
      </c>
      <c r="BA162" t="str">
        <f t="shared" ref="BA162:BA163" si="393">IF(AU162="hard","&lt;img src=@img/hard.png@&gt;",IF(AU162="medium","&lt;img src=@img/medium.png@&gt;",IF(AU162="easy","&lt;img src=@img/easy.png@&gt;","")))</f>
        <v>&lt;img src=@img/easy.png@&gt;</v>
      </c>
      <c r="BB162" t="str">
        <f t="shared" ref="BB162:BB163" si="394">IF(AV162="true","&lt;img src=@img/drinkicon.png@&gt;","")</f>
        <v>&lt;img src=@img/drinkicon.png@&gt;</v>
      </c>
      <c r="BC162" t="str">
        <f t="shared" ref="BC162:BC163" si="395">IF(AW162="true","&lt;img src=@img/foodicon.png@&gt;","")</f>
        <v>&lt;img src=@img/foodicon.png@&gt;</v>
      </c>
      <c r="BD162" t="str">
        <f t="shared" ref="BD162:BD163" si="396">CONCATENATE(AY162,AZ162,BA162,BB162,BC162,BK162)</f>
        <v>&lt;img src=@img/easy.png@&gt;&lt;img src=@img/drinkicon.png@&gt;&lt;img src=@img/foodicon.png@&gt;</v>
      </c>
      <c r="BE162" t="str">
        <f t="shared" ref="BE162:BE163" si="397">CONCATENATE(IF(AS162&gt;0,"outdoor ",""),IF(AT162&gt;0,"pet ",""),IF(AV162="true","drink ",""),IF(AW162="true","food ",""),AU162," ",E162," ",C162,IF(BJ162=TRUE," kid",""))</f>
        <v>drink food easy med sfoco</v>
      </c>
      <c r="BF162" t="str">
        <f t="shared" ref="BF162:BF163" si="398">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c r="B163" t="s">
        <v>75</v>
      </c>
      <c r="C163" t="s">
        <v>391</v>
      </c>
      <c r="D163" t="s">
        <v>76</v>
      </c>
      <c r="E163" t="s">
        <v>396</v>
      </c>
      <c r="G163" s="1" t="s">
        <v>77</v>
      </c>
      <c r="W163" t="str">
        <f t="shared" si="358"/>
        <v/>
      </c>
      <c r="X163" t="str">
        <f t="shared" si="359"/>
        <v/>
      </c>
      <c r="Y163" t="str">
        <f t="shared" si="360"/>
        <v/>
      </c>
      <c r="Z163" t="str">
        <f t="shared" si="361"/>
        <v/>
      </c>
      <c r="AA163" t="str">
        <f t="shared" si="362"/>
        <v/>
      </c>
      <c r="AB163" t="str">
        <f t="shared" si="363"/>
        <v/>
      </c>
      <c r="AC163" t="str">
        <f t="shared" si="364"/>
        <v/>
      </c>
      <c r="AD163" t="str">
        <f t="shared" si="365"/>
        <v/>
      </c>
      <c r="AE163" t="str">
        <f t="shared" si="356"/>
        <v/>
      </c>
      <c r="AF163" t="str">
        <f t="shared" si="357"/>
        <v/>
      </c>
      <c r="AG163" t="str">
        <f t="shared" si="366"/>
        <v/>
      </c>
      <c r="AH163" t="str">
        <f t="shared" si="367"/>
        <v/>
      </c>
      <c r="AI163" t="str">
        <f t="shared" si="368"/>
        <v/>
      </c>
      <c r="AJ163" t="str">
        <f t="shared" si="369"/>
        <v/>
      </c>
      <c r="AK163" t="str">
        <f t="shared" si="317"/>
        <v/>
      </c>
      <c r="AL163" t="str">
        <f t="shared" si="318"/>
        <v/>
      </c>
      <c r="AM163" t="str">
        <f t="shared" si="319"/>
        <v/>
      </c>
      <c r="AN163" t="str">
        <f t="shared" si="320"/>
        <v/>
      </c>
      <c r="AO163" t="str">
        <f t="shared" si="321"/>
        <v/>
      </c>
      <c r="AP163" t="str">
        <f t="shared" si="322"/>
        <v/>
      </c>
      <c r="AQ163" t="str">
        <f t="shared" si="323"/>
        <v/>
      </c>
      <c r="AR163" s="2" t="s">
        <v>288</v>
      </c>
      <c r="AS163" t="s">
        <v>268</v>
      </c>
      <c r="AU163" t="s">
        <v>271</v>
      </c>
      <c r="AV163" s="3" t="s">
        <v>279</v>
      </c>
      <c r="AW163" s="3" t="s">
        <v>279</v>
      </c>
      <c r="AX163"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91"/>
        <v>&lt;img src=@img/outdoor.png@&gt;</v>
      </c>
      <c r="AZ163" t="str">
        <f t="shared" si="392"/>
        <v/>
      </c>
      <c r="BA163" t="str">
        <f t="shared" si="393"/>
        <v>&lt;img src=@img/hard.png@&gt;</v>
      </c>
      <c r="BB163" t="str">
        <f t="shared" si="394"/>
        <v/>
      </c>
      <c r="BC163" t="str">
        <f t="shared" si="395"/>
        <v/>
      </c>
      <c r="BD163" t="str">
        <f t="shared" si="396"/>
        <v>&lt;img src=@img/outdoor.png@&gt;&lt;img src=@img/hard.png@&gt;</v>
      </c>
      <c r="BE163" t="str">
        <f t="shared" si="397"/>
        <v>outdoor hard med old</v>
      </c>
      <c r="BF163" t="str">
        <f t="shared" si="398"/>
        <v>Old Town</v>
      </c>
      <c r="BG163">
        <v>40.586450999999997</v>
      </c>
      <c r="BH163">
        <v>-105.078568</v>
      </c>
      <c r="BI163" t="str">
        <f t="shared" ref="BI163:BI193" si="399">CONCATENATE("[",BG163,",",BH163,"],")</f>
        <v>[40.586451,-105.078568],</v>
      </c>
      <c r="BK163" t="str">
        <f>IF(BJ163&gt;0,"&lt;img src=@img/kidicon.png@&gt;","")</f>
        <v/>
      </c>
    </row>
    <row r="164" spans="2:64" ht="21" customHeight="1">
      <c r="B164" t="s">
        <v>593</v>
      </c>
      <c r="C164" t="s">
        <v>392</v>
      </c>
      <c r="E164" t="s">
        <v>396</v>
      </c>
      <c r="G164" t="s">
        <v>614</v>
      </c>
      <c r="N164">
        <v>1200</v>
      </c>
      <c r="O164">
        <v>1700</v>
      </c>
      <c r="V164" t="s">
        <v>695</v>
      </c>
      <c r="W164" t="str">
        <f t="shared" si="358"/>
        <v/>
      </c>
      <c r="X164" t="str">
        <f t="shared" si="359"/>
        <v/>
      </c>
      <c r="Y164" t="str">
        <f t="shared" si="360"/>
        <v/>
      </c>
      <c r="Z164" t="str">
        <f t="shared" si="361"/>
        <v/>
      </c>
      <c r="AA164" t="str">
        <f t="shared" si="362"/>
        <v/>
      </c>
      <c r="AB164" t="str">
        <f t="shared" si="363"/>
        <v/>
      </c>
      <c r="AC164">
        <f t="shared" si="364"/>
        <v>12</v>
      </c>
      <c r="AD164">
        <f t="shared" si="365"/>
        <v>17</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12pm-5pm</v>
      </c>
      <c r="AO164" t="str">
        <f t="shared" si="321"/>
        <v/>
      </c>
      <c r="AP164" t="str">
        <f t="shared" si="322"/>
        <v/>
      </c>
      <c r="AQ164" t="str">
        <f t="shared" si="323"/>
        <v/>
      </c>
      <c r="AS164" t="s">
        <v>696</v>
      </c>
      <c r="AU164" t="s">
        <v>272</v>
      </c>
      <c r="AV164" s="3" t="s">
        <v>278</v>
      </c>
      <c r="AW164" s="3" t="s">
        <v>279</v>
      </c>
      <c r="AX164" s="4" t="str">
        <f t="shared" ref="AX164:AX193" si="400">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401">IF(AS164&gt;0,"&lt;img src=@img/outdoor.png@&gt;","")</f>
        <v>&lt;img src=@img/outdoor.png@&gt;</v>
      </c>
      <c r="AZ164" t="str">
        <f t="shared" ref="AZ164:AZ195" si="402">IF(AT164&gt;0,"&lt;img src=@img/pets.png@&gt;","")</f>
        <v/>
      </c>
      <c r="BA164" t="str">
        <f t="shared" ref="BA164:BA195" si="403">IF(AU164="hard","&lt;img src=@img/hard.png@&gt;",IF(AU164="medium","&lt;img src=@img/medium.png@&gt;",IF(AU164="easy","&lt;img src=@img/easy.png@&gt;","")))</f>
        <v>&lt;img src=@img/easy.png@&gt;</v>
      </c>
      <c r="BB164" t="str">
        <f t="shared" ref="BB164:BB195" si="404">IF(AV164="true","&lt;img src=@img/drinkicon.png@&gt;","")</f>
        <v>&lt;img src=@img/drinkicon.png@&gt;</v>
      </c>
      <c r="BC164" t="str">
        <f t="shared" ref="BC164:BC195" si="405">IF(AW164="true","&lt;img src=@img/foodicon.png@&gt;","")</f>
        <v/>
      </c>
      <c r="BD164" t="str">
        <f t="shared" ref="BD164:BD193" si="406">CONCATENATE(AY164,AZ164,BA164,BB164,BC164,BK164)</f>
        <v>&lt;img src=@img/outdoor.png@&gt;&lt;img src=@img/easy.png@&gt;&lt;img src=@img/drinkicon.png@&gt;</v>
      </c>
      <c r="BE164" t="str">
        <f t="shared" ref="BE164:BE195" si="407">CONCATENATE(IF(AS164&gt;0,"outdoor ",""),IF(AT164&gt;0,"pet ",""),IF(AV164="true","drink ",""),IF(AW164="true","food ",""),AU164," ",E164," ",C164,IF(BJ164=TRUE," kid",""))</f>
        <v>outdoor drink easy med nfoco</v>
      </c>
      <c r="BF164" t="str">
        <f t="shared" ref="BF164:BF195" si="408">IF(C164="old","Old Town",IF(C164="campus","Near Campus",IF(C164="sfoco","South Foco",IF(C164="nfoco","North Foco",IF(C164="midtown","Midtown",IF(C164="cwest","Campus West",IF(C164="efoco","East FoCo",IF(C164="windsor","Windsor",""))))))))</f>
        <v>North Foco</v>
      </c>
      <c r="BG164">
        <v>40.660179999999997</v>
      </c>
      <c r="BH164">
        <v>-105.16171900000001</v>
      </c>
      <c r="BI164" t="str">
        <f t="shared" si="399"/>
        <v>[40.66018,-105.161719],</v>
      </c>
    </row>
    <row r="165" spans="2:64" ht="21" customHeight="1">
      <c r="B165" t="s">
        <v>415</v>
      </c>
      <c r="C165" t="s">
        <v>393</v>
      </c>
      <c r="E165" t="s">
        <v>396</v>
      </c>
      <c r="G165" s="8" t="s">
        <v>437</v>
      </c>
      <c r="W165" t="str">
        <f t="shared" si="358"/>
        <v/>
      </c>
      <c r="X165" t="str">
        <f t="shared" si="359"/>
        <v/>
      </c>
      <c r="Y165" t="str">
        <f t="shared" si="360"/>
        <v/>
      </c>
      <c r="Z165" t="str">
        <f t="shared" si="361"/>
        <v/>
      </c>
      <c r="AA165" t="str">
        <f t="shared" si="362"/>
        <v/>
      </c>
      <c r="AB165" t="str">
        <f t="shared" si="363"/>
        <v/>
      </c>
      <c r="AC165" t="str">
        <f t="shared" si="364"/>
        <v/>
      </c>
      <c r="AD165" t="str">
        <f t="shared" si="365"/>
        <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
      </c>
      <c r="AO165" t="str">
        <f t="shared" si="321"/>
        <v/>
      </c>
      <c r="AP165" t="str">
        <f t="shared" si="322"/>
        <v/>
      </c>
      <c r="AQ165" t="str">
        <f t="shared" si="323"/>
        <v/>
      </c>
      <c r="AU165" t="s">
        <v>272</v>
      </c>
      <c r="AV165" s="3" t="s">
        <v>279</v>
      </c>
      <c r="AW165" s="3" t="s">
        <v>279</v>
      </c>
      <c r="AX165"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401"/>
        <v/>
      </c>
      <c r="AZ165" t="str">
        <f t="shared" si="402"/>
        <v/>
      </c>
      <c r="BA165" t="str">
        <f t="shared" si="403"/>
        <v>&lt;img src=@img/easy.png@&gt;</v>
      </c>
      <c r="BB165" t="str">
        <f t="shared" si="404"/>
        <v/>
      </c>
      <c r="BC165" t="str">
        <f t="shared" si="405"/>
        <v/>
      </c>
      <c r="BD165" t="str">
        <f t="shared" si="406"/>
        <v>&lt;img src=@img/easy.png@&gt;&lt;img src=@img/kidicon.png@&gt;</v>
      </c>
      <c r="BE165" t="str">
        <f t="shared" si="407"/>
        <v>easy med sfoco kid</v>
      </c>
      <c r="BF165" t="str">
        <f t="shared" si="408"/>
        <v>South Foco</v>
      </c>
      <c r="BG165">
        <v>40.521909999999998</v>
      </c>
      <c r="BH165">
        <v>-105.042134</v>
      </c>
      <c r="BI165" t="str">
        <f t="shared" si="399"/>
        <v>[40.52191,-105.042134],</v>
      </c>
      <c r="BJ165" t="b">
        <v>1</v>
      </c>
      <c r="BK165" t="str">
        <f>IF(BJ165&gt;0,"&lt;img src=@img/kidicon.png@&gt;","")</f>
        <v>&lt;img src=@img/kidicon.png@&gt;</v>
      </c>
      <c r="BL165" t="s">
        <v>438</v>
      </c>
    </row>
    <row r="166" spans="2:64" ht="21" customHeight="1">
      <c r="B166" t="s">
        <v>94</v>
      </c>
      <c r="C166" t="s">
        <v>280</v>
      </c>
      <c r="D166" t="s">
        <v>95</v>
      </c>
      <c r="E166" t="s">
        <v>51</v>
      </c>
      <c r="G166" s="1" t="s">
        <v>96</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R166" s="2" t="s">
        <v>292</v>
      </c>
      <c r="AU166" t="s">
        <v>272</v>
      </c>
      <c r="AV166" s="3" t="s">
        <v>279</v>
      </c>
      <c r="AW166" s="3" t="s">
        <v>279</v>
      </c>
      <c r="AX166"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v>
      </c>
      <c r="BE166" t="str">
        <f t="shared" si="407"/>
        <v>easy low campus</v>
      </c>
      <c r="BF166" t="str">
        <f t="shared" si="408"/>
        <v>Near Campus</v>
      </c>
      <c r="BG166">
        <v>40.577893000000003</v>
      </c>
      <c r="BH166">
        <v>-105.07640600000001</v>
      </c>
      <c r="BI166" t="str">
        <f t="shared" si="399"/>
        <v>[40.577893,-105.076406],</v>
      </c>
      <c r="BK166" t="str">
        <f>IF(BJ166&gt;0,"&lt;img src=@img/kidicon.png@&gt;","")</f>
        <v/>
      </c>
    </row>
    <row r="167" spans="2:64" ht="21" customHeight="1">
      <c r="B167" t="s">
        <v>558</v>
      </c>
      <c r="C167" t="s">
        <v>394</v>
      </c>
      <c r="G167" s="6" t="s">
        <v>559</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U167" t="s">
        <v>272</v>
      </c>
      <c r="AV167" s="3" t="s">
        <v>279</v>
      </c>
      <c r="AW167" s="3" t="s">
        <v>279</v>
      </c>
      <c r="AX167"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cwest</v>
      </c>
      <c r="BF167" t="str">
        <f t="shared" si="408"/>
        <v>Campus West</v>
      </c>
      <c r="BG167">
        <v>40.579059999999998</v>
      </c>
      <c r="BH167">
        <v>-105.07656</v>
      </c>
      <c r="BI167" t="str">
        <f t="shared" si="399"/>
        <v>[40.57906,-105.07656],</v>
      </c>
    </row>
    <row r="168" spans="2:64" ht="21" customHeight="1">
      <c r="B168" t="s">
        <v>78</v>
      </c>
      <c r="C168" t="s">
        <v>391</v>
      </c>
      <c r="D168" t="s">
        <v>79</v>
      </c>
      <c r="E168" t="s">
        <v>32</v>
      </c>
      <c r="G168" s="1" t="s">
        <v>80</v>
      </c>
      <c r="H168">
        <v>1500</v>
      </c>
      <c r="I168">
        <v>1800</v>
      </c>
      <c r="J168">
        <v>1500</v>
      </c>
      <c r="K168">
        <v>1800</v>
      </c>
      <c r="L168">
        <v>1500</v>
      </c>
      <c r="M168">
        <v>1800</v>
      </c>
      <c r="N168">
        <v>1500</v>
      </c>
      <c r="O168">
        <v>1800</v>
      </c>
      <c r="P168">
        <v>1500</v>
      </c>
      <c r="Q168">
        <v>1800</v>
      </c>
      <c r="R168">
        <v>1500</v>
      </c>
      <c r="S168">
        <v>1800</v>
      </c>
      <c r="T168">
        <v>1500</v>
      </c>
      <c r="U168">
        <v>1800</v>
      </c>
      <c r="V168" t="s">
        <v>721</v>
      </c>
      <c r="W168">
        <f t="shared" si="358"/>
        <v>15</v>
      </c>
      <c r="X168">
        <f t="shared" si="359"/>
        <v>18</v>
      </c>
      <c r="Y168">
        <f t="shared" si="360"/>
        <v>15</v>
      </c>
      <c r="Z168">
        <f t="shared" si="361"/>
        <v>18</v>
      </c>
      <c r="AA168">
        <f t="shared" si="362"/>
        <v>15</v>
      </c>
      <c r="AB168">
        <f t="shared" si="363"/>
        <v>18</v>
      </c>
      <c r="AC168">
        <f t="shared" si="364"/>
        <v>15</v>
      </c>
      <c r="AD168">
        <f t="shared" si="365"/>
        <v>18</v>
      </c>
      <c r="AE168">
        <f t="shared" si="356"/>
        <v>15</v>
      </c>
      <c r="AF168">
        <f t="shared" si="357"/>
        <v>18</v>
      </c>
      <c r="AG168">
        <f t="shared" si="366"/>
        <v>15</v>
      </c>
      <c r="AH168">
        <f t="shared" si="367"/>
        <v>18</v>
      </c>
      <c r="AI168">
        <f t="shared" si="368"/>
        <v>15</v>
      </c>
      <c r="AJ168">
        <f t="shared" si="369"/>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220</v>
      </c>
      <c r="AS168" t="s">
        <v>268</v>
      </c>
      <c r="AU168" t="s">
        <v>26</v>
      </c>
      <c r="AV168" s="3" t="s">
        <v>278</v>
      </c>
      <c r="AW168" s="3" t="s">
        <v>278</v>
      </c>
      <c r="AX168"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401"/>
        <v>&lt;img src=@img/outdoor.png@&gt;</v>
      </c>
      <c r="AZ168" t="str">
        <f t="shared" si="402"/>
        <v/>
      </c>
      <c r="BA168" t="str">
        <f t="shared" si="403"/>
        <v>&lt;img src=@img/medium.png@&gt;</v>
      </c>
      <c r="BB168" t="str">
        <f t="shared" si="404"/>
        <v>&lt;img src=@img/drinkicon.png@&gt;</v>
      </c>
      <c r="BC168" t="str">
        <f t="shared" si="405"/>
        <v>&lt;img src=@img/foodicon.png@&gt;</v>
      </c>
      <c r="BD168" t="str">
        <f t="shared" si="406"/>
        <v>&lt;img src=@img/outdoor.png@&gt;&lt;img src=@img/medium.png@&gt;&lt;img src=@img/drinkicon.png@&gt;&lt;img src=@img/foodicon.png@&gt;</v>
      </c>
      <c r="BE168" t="str">
        <f t="shared" si="407"/>
        <v>outdoor drink food medium high old</v>
      </c>
      <c r="BF168" t="str">
        <f t="shared" si="408"/>
        <v>Old Town</v>
      </c>
      <c r="BG168">
        <v>40.582315000000001</v>
      </c>
      <c r="BH168">
        <v>-105.079252</v>
      </c>
      <c r="BI168" t="str">
        <f t="shared" si="399"/>
        <v>[40.582315,-105.079252],</v>
      </c>
      <c r="BK168" t="str">
        <f>IF(BJ168&gt;0,"&lt;img src=@img/kidicon.png@&gt;","")</f>
        <v/>
      </c>
    </row>
    <row r="169" spans="2:64" ht="21" customHeight="1">
      <c r="B169" t="s">
        <v>199</v>
      </c>
      <c r="C169" t="s">
        <v>280</v>
      </c>
      <c r="D169" t="s">
        <v>85</v>
      </c>
      <c r="E169" t="s">
        <v>396</v>
      </c>
      <c r="G169" t="s">
        <v>200</v>
      </c>
      <c r="J169">
        <v>1500</v>
      </c>
      <c r="K169">
        <v>1800</v>
      </c>
      <c r="L169">
        <v>1500</v>
      </c>
      <c r="M169">
        <v>1800</v>
      </c>
      <c r="N169">
        <v>1500</v>
      </c>
      <c r="O169">
        <v>1800</v>
      </c>
      <c r="P169">
        <v>1500</v>
      </c>
      <c r="Q169">
        <v>1800</v>
      </c>
      <c r="R169">
        <v>1500</v>
      </c>
      <c r="S169">
        <v>1800</v>
      </c>
      <c r="V169" t="s">
        <v>449</v>
      </c>
      <c r="W169" t="str">
        <f t="shared" si="358"/>
        <v/>
      </c>
      <c r="X169" t="str">
        <f t="shared" si="359"/>
        <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t="str">
        <f t="shared" si="368"/>
        <v/>
      </c>
      <c r="AJ169" t="str">
        <f t="shared" si="369"/>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326</v>
      </c>
      <c r="AU169" t="s">
        <v>26</v>
      </c>
      <c r="AV169" s="3" t="s">
        <v>278</v>
      </c>
      <c r="AW169" s="3" t="s">
        <v>278</v>
      </c>
      <c r="AX169"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401"/>
        <v/>
      </c>
      <c r="AZ169" t="str">
        <f t="shared" si="402"/>
        <v/>
      </c>
      <c r="BA169" t="str">
        <f t="shared" si="403"/>
        <v>&lt;img src=@img/medium.png@&gt;</v>
      </c>
      <c r="BB169" t="str">
        <f t="shared" si="404"/>
        <v>&lt;img src=@img/drinkicon.png@&gt;</v>
      </c>
      <c r="BC169" t="str">
        <f t="shared" si="405"/>
        <v>&lt;img src=@img/foodicon.png@&gt;</v>
      </c>
      <c r="BD169" t="str">
        <f t="shared" si="406"/>
        <v>&lt;img src=@img/medium.png@&gt;&lt;img src=@img/drinkicon.png@&gt;&lt;img src=@img/foodicon.png@&gt;</v>
      </c>
      <c r="BE169" t="str">
        <f t="shared" si="407"/>
        <v>drink food medium med campus</v>
      </c>
      <c r="BF169" t="str">
        <f t="shared" si="408"/>
        <v>Near Campus</v>
      </c>
      <c r="BG169">
        <v>40.578552000000002</v>
      </c>
      <c r="BH169">
        <v>-105.076792</v>
      </c>
      <c r="BI169" t="str">
        <f t="shared" si="399"/>
        <v>[40.578552,-105.076792],</v>
      </c>
      <c r="BK169" t="str">
        <f>IF(BJ169&gt;0,"&lt;img src=@img/kidicon.png@&gt;","")</f>
        <v/>
      </c>
    </row>
    <row r="170" spans="2:64" ht="21" customHeight="1">
      <c r="B170" t="s">
        <v>560</v>
      </c>
      <c r="C170" t="s">
        <v>281</v>
      </c>
      <c r="G170" s="6" t="s">
        <v>561</v>
      </c>
      <c r="L170">
        <v>1600</v>
      </c>
      <c r="M170">
        <v>1800</v>
      </c>
      <c r="N170">
        <v>1600</v>
      </c>
      <c r="O170">
        <v>1800</v>
      </c>
      <c r="P170">
        <v>1600</v>
      </c>
      <c r="Q170">
        <v>1800</v>
      </c>
      <c r="R170">
        <v>1600</v>
      </c>
      <c r="S170">
        <v>1800</v>
      </c>
      <c r="W170" t="str">
        <f t="shared" si="358"/>
        <v/>
      </c>
      <c r="X170" t="str">
        <f t="shared" si="359"/>
        <v/>
      </c>
      <c r="Y170" t="str">
        <f t="shared" si="360"/>
        <v/>
      </c>
      <c r="Z170" t="str">
        <f t="shared" si="361"/>
        <v/>
      </c>
      <c r="AA170">
        <f t="shared" si="362"/>
        <v>16</v>
      </c>
      <c r="AB170">
        <f t="shared" si="363"/>
        <v>18</v>
      </c>
      <c r="AC170">
        <f t="shared" si="364"/>
        <v>16</v>
      </c>
      <c r="AD170">
        <f t="shared" si="365"/>
        <v>18</v>
      </c>
      <c r="AE170">
        <f t="shared" si="356"/>
        <v>16</v>
      </c>
      <c r="AF170">
        <f t="shared" si="357"/>
        <v>18</v>
      </c>
      <c r="AG170">
        <f t="shared" si="366"/>
        <v>16</v>
      </c>
      <c r="AH170">
        <f t="shared" si="367"/>
        <v>18</v>
      </c>
      <c r="AI170" t="str">
        <f t="shared" si="368"/>
        <v/>
      </c>
      <c r="AJ170" t="str">
        <f t="shared" si="369"/>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562</v>
      </c>
      <c r="AU170" t="s">
        <v>272</v>
      </c>
      <c r="AV170" s="3" t="s">
        <v>279</v>
      </c>
      <c r="AW170" s="3" t="s">
        <v>279</v>
      </c>
      <c r="AX170"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401"/>
        <v/>
      </c>
      <c r="AZ170" t="str">
        <f t="shared" si="402"/>
        <v/>
      </c>
      <c r="BA170" t="str">
        <f t="shared" si="403"/>
        <v>&lt;img src=@img/easy.png@&gt;</v>
      </c>
      <c r="BB170" t="str">
        <f t="shared" si="404"/>
        <v/>
      </c>
      <c r="BC170" t="str">
        <f t="shared" si="405"/>
        <v/>
      </c>
      <c r="BD170" t="str">
        <f t="shared" si="406"/>
        <v>&lt;img src=@img/easy.png@&gt;</v>
      </c>
      <c r="BE170" t="str">
        <f t="shared" si="407"/>
        <v>easy  midtown</v>
      </c>
      <c r="BF170" t="str">
        <f t="shared" si="408"/>
        <v>Midtown</v>
      </c>
      <c r="BG170">
        <v>40.562080000000002</v>
      </c>
      <c r="BH170">
        <v>-105.03864</v>
      </c>
      <c r="BI170" t="str">
        <f t="shared" si="399"/>
        <v>[40.56208,-105.03864],</v>
      </c>
    </row>
    <row r="171" spans="2:64" ht="21" customHeight="1">
      <c r="B171" t="s">
        <v>504</v>
      </c>
      <c r="C171" t="s">
        <v>391</v>
      </c>
      <c r="D171" t="s">
        <v>493</v>
      </c>
      <c r="E171" t="s">
        <v>396</v>
      </c>
      <c r="G171" t="s">
        <v>505</v>
      </c>
      <c r="W171" t="str">
        <f t="shared" si="358"/>
        <v/>
      </c>
      <c r="X171" t="str">
        <f t="shared" si="359"/>
        <v/>
      </c>
      <c r="Y171" t="str">
        <f t="shared" si="360"/>
        <v/>
      </c>
      <c r="Z171" t="str">
        <f t="shared" si="361"/>
        <v/>
      </c>
      <c r="AA171" t="str">
        <f t="shared" si="362"/>
        <v/>
      </c>
      <c r="AB171" t="str">
        <f t="shared" si="363"/>
        <v/>
      </c>
      <c r="AC171" t="str">
        <f t="shared" si="364"/>
        <v/>
      </c>
      <c r="AD171" t="str">
        <f t="shared" si="365"/>
        <v/>
      </c>
      <c r="AE171" t="str">
        <f t="shared" ref="AE171:AE172" si="409">IF(P171&gt;0,P171/100,"")</f>
        <v/>
      </c>
      <c r="AF171" t="str">
        <f t="shared" ref="AF171:AF172" si="410">IF(Q171&gt;0,Q171/100,"")</f>
        <v/>
      </c>
      <c r="AG171" t="str">
        <f t="shared" si="366"/>
        <v/>
      </c>
      <c r="AH171" t="str">
        <f t="shared" si="367"/>
        <v/>
      </c>
      <c r="AI171" t="str">
        <f t="shared" si="368"/>
        <v/>
      </c>
      <c r="AJ171" t="str">
        <f t="shared" si="369"/>
        <v/>
      </c>
      <c r="AK171" t="str">
        <f t="shared" si="317"/>
        <v/>
      </c>
      <c r="AL171" t="str">
        <f t="shared" si="318"/>
        <v/>
      </c>
      <c r="AM171" t="str">
        <f t="shared" si="319"/>
        <v/>
      </c>
      <c r="AN171" t="str">
        <f t="shared" si="320"/>
        <v/>
      </c>
      <c r="AO171" t="str">
        <f t="shared" si="321"/>
        <v/>
      </c>
      <c r="AP171" t="str">
        <f t="shared" si="322"/>
        <v/>
      </c>
      <c r="AQ171" t="str">
        <f t="shared" si="323"/>
        <v/>
      </c>
      <c r="AR171" s="2" t="s">
        <v>506</v>
      </c>
      <c r="AS171" t="s">
        <v>268</v>
      </c>
      <c r="AU171" s="3" t="s">
        <v>26</v>
      </c>
      <c r="AV171" s="3" t="s">
        <v>279</v>
      </c>
      <c r="AW171" s="3" t="s">
        <v>279</v>
      </c>
      <c r="AX171"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401"/>
        <v>&lt;img src=@img/outdoor.png@&gt;</v>
      </c>
      <c r="AZ171" t="str">
        <f t="shared" si="402"/>
        <v/>
      </c>
      <c r="BA171" t="str">
        <f t="shared" si="403"/>
        <v>&lt;img src=@img/medium.png@&gt;</v>
      </c>
      <c r="BB171" t="str">
        <f t="shared" si="404"/>
        <v/>
      </c>
      <c r="BC171" t="str">
        <f t="shared" si="405"/>
        <v/>
      </c>
      <c r="BD171" t="str">
        <f t="shared" si="406"/>
        <v>&lt;img src=@img/outdoor.png@&gt;&lt;img src=@img/medium.png@&gt;</v>
      </c>
      <c r="BE171" t="str">
        <f t="shared" si="407"/>
        <v>outdoor medium med old</v>
      </c>
      <c r="BF171" t="str">
        <f t="shared" si="408"/>
        <v>Old Town</v>
      </c>
      <c r="BG171">
        <v>40.57891</v>
      </c>
      <c r="BH171">
        <v>-105.07843</v>
      </c>
      <c r="BI171" t="str">
        <f t="shared" si="399"/>
        <v>[40.57891,-105.07843],</v>
      </c>
    </row>
    <row r="172" spans="2:64" ht="21" customHeight="1">
      <c r="B172" t="s">
        <v>663</v>
      </c>
      <c r="C172" t="s">
        <v>391</v>
      </c>
      <c r="E172" t="s">
        <v>396</v>
      </c>
      <c r="G172" s="6" t="s">
        <v>676</v>
      </c>
      <c r="L172">
        <v>1500</v>
      </c>
      <c r="M172">
        <v>2100</v>
      </c>
      <c r="N172">
        <v>1500</v>
      </c>
      <c r="O172">
        <v>1800</v>
      </c>
      <c r="P172">
        <v>1500</v>
      </c>
      <c r="Q172">
        <v>1800</v>
      </c>
      <c r="R172">
        <v>1500</v>
      </c>
      <c r="S172">
        <v>1800</v>
      </c>
      <c r="T172">
        <v>1500</v>
      </c>
      <c r="U172">
        <v>1800</v>
      </c>
      <c r="V172" t="s">
        <v>800</v>
      </c>
      <c r="W172" t="str">
        <f t="shared" si="358"/>
        <v/>
      </c>
      <c r="X172" t="str">
        <f t="shared" si="359"/>
        <v/>
      </c>
      <c r="Y172" t="str">
        <f t="shared" si="360"/>
        <v/>
      </c>
      <c r="Z172" t="str">
        <f t="shared" si="361"/>
        <v/>
      </c>
      <c r="AA172">
        <f t="shared" si="362"/>
        <v>15</v>
      </c>
      <c r="AB172">
        <f t="shared" si="363"/>
        <v>21</v>
      </c>
      <c r="AC172">
        <f t="shared" si="364"/>
        <v>15</v>
      </c>
      <c r="AD172">
        <f t="shared" si="365"/>
        <v>18</v>
      </c>
      <c r="AE172">
        <f t="shared" si="409"/>
        <v>15</v>
      </c>
      <c r="AF172">
        <f t="shared" si="410"/>
        <v>18</v>
      </c>
      <c r="AG172">
        <f t="shared" si="366"/>
        <v>15</v>
      </c>
      <c r="AH172">
        <f t="shared" si="367"/>
        <v>18</v>
      </c>
      <c r="AI172">
        <f t="shared" si="368"/>
        <v>15</v>
      </c>
      <c r="AJ172">
        <f t="shared" si="369"/>
        <v>18</v>
      </c>
      <c r="AK172" t="str">
        <f t="shared" si="317"/>
        <v/>
      </c>
      <c r="AL172" t="str">
        <f t="shared" si="318"/>
        <v/>
      </c>
      <c r="AM172" t="str">
        <f t="shared" si="319"/>
        <v>3pm-9pm</v>
      </c>
      <c r="AN172" t="str">
        <f t="shared" si="320"/>
        <v>3pm-6pm</v>
      </c>
      <c r="AO172" t="str">
        <f t="shared" si="321"/>
        <v>3pm-6pm</v>
      </c>
      <c r="AP172" t="str">
        <f t="shared" si="322"/>
        <v>3pm-6pm</v>
      </c>
      <c r="AQ172" t="str">
        <f t="shared" si="323"/>
        <v>3pm-6pm</v>
      </c>
      <c r="AR172" t="s">
        <v>677</v>
      </c>
      <c r="AU172" t="s">
        <v>271</v>
      </c>
      <c r="AV172" s="3" t="s">
        <v>278</v>
      </c>
      <c r="AW172" s="3" t="s">
        <v>278</v>
      </c>
      <c r="AX172" s="4" t="str">
        <f t="shared" si="40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2" t="str">
        <f t="shared" si="401"/>
        <v/>
      </c>
      <c r="AZ172" t="str">
        <f t="shared" si="402"/>
        <v/>
      </c>
      <c r="BA172" t="str">
        <f t="shared" si="403"/>
        <v>&lt;img src=@img/hard.png@&gt;</v>
      </c>
      <c r="BB172" t="str">
        <f t="shared" si="404"/>
        <v>&lt;img src=@img/drinkicon.png@&gt;</v>
      </c>
      <c r="BC172" t="str">
        <f t="shared" si="405"/>
        <v>&lt;img src=@img/foodicon.png@&gt;</v>
      </c>
      <c r="BD172" t="str">
        <f t="shared" si="406"/>
        <v>&lt;img src=@img/hard.png@&gt;&lt;img src=@img/drinkicon.png@&gt;&lt;img src=@img/foodicon.png@&gt;</v>
      </c>
      <c r="BE172" t="str">
        <f t="shared" si="407"/>
        <v>drink food hard med old</v>
      </c>
      <c r="BF172" t="str">
        <f t="shared" si="408"/>
        <v>Old Town</v>
      </c>
      <c r="BG172">
        <v>40.586450999999997</v>
      </c>
      <c r="BH172">
        <v>-105.078568</v>
      </c>
      <c r="BI172" t="str">
        <f t="shared" si="399"/>
        <v>[40.586451,-105.078568],</v>
      </c>
    </row>
    <row r="173" spans="2:64" ht="21" customHeight="1">
      <c r="B173" t="s">
        <v>617</v>
      </c>
      <c r="C173" t="s">
        <v>391</v>
      </c>
      <c r="D173" t="s">
        <v>489</v>
      </c>
      <c r="E173" t="s">
        <v>32</v>
      </c>
      <c r="G173" s="6" t="s">
        <v>490</v>
      </c>
      <c r="H173">
        <v>1100</v>
      </c>
      <c r="I173">
        <v>1800</v>
      </c>
      <c r="J173">
        <v>1100</v>
      </c>
      <c r="K173">
        <v>1800</v>
      </c>
      <c r="L173">
        <v>1100</v>
      </c>
      <c r="M173">
        <v>1800</v>
      </c>
      <c r="N173">
        <v>1100</v>
      </c>
      <c r="O173">
        <v>1800</v>
      </c>
      <c r="P173">
        <v>1100</v>
      </c>
      <c r="Q173">
        <v>1800</v>
      </c>
      <c r="R173">
        <v>1100</v>
      </c>
      <c r="S173">
        <v>1800</v>
      </c>
      <c r="T173">
        <v>1100</v>
      </c>
      <c r="U173">
        <v>1800</v>
      </c>
      <c r="V173" t="s">
        <v>753</v>
      </c>
      <c r="W173">
        <f t="shared" si="358"/>
        <v>11</v>
      </c>
      <c r="X173">
        <f t="shared" si="359"/>
        <v>18</v>
      </c>
      <c r="Y173">
        <f t="shared" si="360"/>
        <v>11</v>
      </c>
      <c r="Z173">
        <f t="shared" si="361"/>
        <v>18</v>
      </c>
      <c r="AA173">
        <f t="shared" si="362"/>
        <v>11</v>
      </c>
      <c r="AB173">
        <f t="shared" si="363"/>
        <v>18</v>
      </c>
      <c r="AC173">
        <f t="shared" si="364"/>
        <v>11</v>
      </c>
      <c r="AD173">
        <f t="shared" si="365"/>
        <v>18</v>
      </c>
      <c r="AE173">
        <f t="shared" ref="AE173:AE184" si="411">IF(P173&gt;0,P173/100,"")</f>
        <v>11</v>
      </c>
      <c r="AF173">
        <f t="shared" ref="AF173:AF184" si="412">IF(Q173&gt;0,Q173/100,"")</f>
        <v>18</v>
      </c>
      <c r="AG173">
        <f t="shared" si="366"/>
        <v>11</v>
      </c>
      <c r="AH173">
        <f t="shared" si="367"/>
        <v>18</v>
      </c>
      <c r="AI173">
        <f t="shared" si="368"/>
        <v>11</v>
      </c>
      <c r="AJ173">
        <f t="shared" si="369"/>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491</v>
      </c>
      <c r="AU173" t="s">
        <v>271</v>
      </c>
      <c r="AV173" s="3" t="s">
        <v>278</v>
      </c>
      <c r="AW173" s="3" t="s">
        <v>278</v>
      </c>
      <c r="AX173"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high old</v>
      </c>
      <c r="BF173" t="str">
        <f t="shared" si="408"/>
        <v>Old Town</v>
      </c>
      <c r="BG173">
        <v>40.588149999999999</v>
      </c>
      <c r="BH173">
        <v>-105.07761000000001</v>
      </c>
      <c r="BI173" t="str">
        <f t="shared" si="399"/>
        <v>[40.58815,-105.07761],</v>
      </c>
    </row>
    <row r="174" spans="2:64" ht="21" customHeight="1">
      <c r="B174" t="s">
        <v>563</v>
      </c>
      <c r="C174" t="s">
        <v>391</v>
      </c>
      <c r="G174" s="6" t="s">
        <v>564</v>
      </c>
      <c r="W174" t="str">
        <f t="shared" si="358"/>
        <v/>
      </c>
      <c r="X174" t="str">
        <f t="shared" si="359"/>
        <v/>
      </c>
      <c r="Y174" t="str">
        <f t="shared" si="360"/>
        <v/>
      </c>
      <c r="Z174" t="str">
        <f t="shared" si="361"/>
        <v/>
      </c>
      <c r="AA174" t="str">
        <f t="shared" si="362"/>
        <v/>
      </c>
      <c r="AB174" t="str">
        <f t="shared" si="363"/>
        <v/>
      </c>
      <c r="AC174" t="str">
        <f t="shared" si="364"/>
        <v/>
      </c>
      <c r="AD174" t="str">
        <f t="shared" si="365"/>
        <v/>
      </c>
      <c r="AE174" t="str">
        <f t="shared" si="411"/>
        <v/>
      </c>
      <c r="AF174" t="str">
        <f t="shared" si="412"/>
        <v/>
      </c>
      <c r="AG174" t="str">
        <f t="shared" si="366"/>
        <v/>
      </c>
      <c r="AH174" t="str">
        <f t="shared" si="367"/>
        <v/>
      </c>
      <c r="AI174" t="str">
        <f t="shared" si="368"/>
        <v/>
      </c>
      <c r="AJ174" t="str">
        <f t="shared" si="369"/>
        <v/>
      </c>
      <c r="AK174" t="str">
        <f t="shared" si="317"/>
        <v/>
      </c>
      <c r="AL174" t="str">
        <f t="shared" si="318"/>
        <v/>
      </c>
      <c r="AM174" t="str">
        <f t="shared" si="319"/>
        <v/>
      </c>
      <c r="AN174" t="str">
        <f t="shared" si="320"/>
        <v/>
      </c>
      <c r="AO174" t="str">
        <f t="shared" si="321"/>
        <v/>
      </c>
      <c r="AP174" t="str">
        <f t="shared" si="322"/>
        <v/>
      </c>
      <c r="AQ174" t="str">
        <f t="shared" si="323"/>
        <v/>
      </c>
      <c r="AR174" s="11" t="s">
        <v>565</v>
      </c>
      <c r="AU174" t="s">
        <v>271</v>
      </c>
      <c r="AV174" s="3" t="s">
        <v>279</v>
      </c>
      <c r="AW174" s="3" t="s">
        <v>279</v>
      </c>
      <c r="AX174"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401"/>
        <v/>
      </c>
      <c r="AZ174" t="str">
        <f t="shared" si="402"/>
        <v/>
      </c>
      <c r="BA174" t="str">
        <f t="shared" si="403"/>
        <v>&lt;img src=@img/hard.png@&gt;</v>
      </c>
      <c r="BB174" t="str">
        <f t="shared" si="404"/>
        <v/>
      </c>
      <c r="BC174" t="str">
        <f t="shared" si="405"/>
        <v/>
      </c>
      <c r="BD174" t="str">
        <f t="shared" si="406"/>
        <v>&lt;img src=@img/hard.png@&gt;</v>
      </c>
      <c r="BE174" t="str">
        <f t="shared" si="407"/>
        <v>hard  old</v>
      </c>
      <c r="BF174" t="str">
        <f t="shared" si="408"/>
        <v>Old Town</v>
      </c>
      <c r="BG174">
        <v>40.588990000000003</v>
      </c>
      <c r="BH174">
        <v>-105.07637</v>
      </c>
      <c r="BI174" t="str">
        <f t="shared" si="399"/>
        <v>[40.58899,-105.07637],</v>
      </c>
    </row>
    <row r="175" spans="2:64" ht="21" customHeight="1">
      <c r="B175" t="s">
        <v>497</v>
      </c>
      <c r="C175" t="s">
        <v>391</v>
      </c>
      <c r="D175" t="s">
        <v>498</v>
      </c>
      <c r="E175" t="s">
        <v>32</v>
      </c>
      <c r="G175" s="6" t="s">
        <v>499</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500</v>
      </c>
      <c r="AU175" t="s">
        <v>271</v>
      </c>
      <c r="AV175" s="3" t="s">
        <v>279</v>
      </c>
      <c r="AW175" s="3" t="s">
        <v>279</v>
      </c>
      <c r="AX175"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high old</v>
      </c>
      <c r="BF175" t="str">
        <f t="shared" si="408"/>
        <v>Old Town</v>
      </c>
      <c r="BG175">
        <v>40.584870000000002</v>
      </c>
      <c r="BH175">
        <v>-105.0765</v>
      </c>
      <c r="BI175" t="str">
        <f t="shared" si="399"/>
        <v>[40.58487,-105.0765],</v>
      </c>
    </row>
    <row r="176" spans="2:64" ht="21" customHeight="1">
      <c r="B176" t="s">
        <v>566</v>
      </c>
      <c r="C176" t="s">
        <v>391</v>
      </c>
      <c r="G176" s="6" t="s">
        <v>567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t="s">
        <v>566</v>
      </c>
      <c r="AS176" t="s">
        <v>268</v>
      </c>
      <c r="AU176" t="s">
        <v>271</v>
      </c>
      <c r="AV176" s="3" t="s">
        <v>279</v>
      </c>
      <c r="AW176" s="3" t="s">
        <v>279</v>
      </c>
      <c r="AX176"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401"/>
        <v>&lt;img src=@img/outdoor.png@&gt;</v>
      </c>
      <c r="AZ176" t="str">
        <f t="shared" si="402"/>
        <v/>
      </c>
      <c r="BA176" t="str">
        <f t="shared" si="403"/>
        <v>&lt;img src=@img/hard.png@&gt;</v>
      </c>
      <c r="BB176" t="str">
        <f t="shared" si="404"/>
        <v/>
      </c>
      <c r="BC176" t="str">
        <f t="shared" si="405"/>
        <v/>
      </c>
      <c r="BD176" t="str">
        <f t="shared" si="406"/>
        <v>&lt;img src=@img/outdoor.png@&gt;&lt;img src=@img/hard.png@&gt;</v>
      </c>
      <c r="BE176" t="str">
        <f t="shared" si="407"/>
        <v>outdoor hard  old</v>
      </c>
      <c r="BF176" t="str">
        <f t="shared" si="408"/>
        <v>Old Town</v>
      </c>
      <c r="BG176">
        <v>40.587580000000003</v>
      </c>
      <c r="BH176">
        <v>-105.07635999999999</v>
      </c>
      <c r="BI176" t="str">
        <f t="shared" si="399"/>
        <v>[40.58758,-105.07636],</v>
      </c>
    </row>
    <row r="177" spans="2:64" ht="21" customHeight="1">
      <c r="B177" t="s">
        <v>416</v>
      </c>
      <c r="C177" t="s">
        <v>393</v>
      </c>
      <c r="E177" t="s">
        <v>51</v>
      </c>
      <c r="G177" t="s">
        <v>439</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U177" t="s">
        <v>272</v>
      </c>
      <c r="AV177" s="3" t="s">
        <v>279</v>
      </c>
      <c r="AW177" s="3" t="s">
        <v>279</v>
      </c>
      <c r="AX177"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401"/>
        <v/>
      </c>
      <c r="AZ177" t="str">
        <f t="shared" si="402"/>
        <v/>
      </c>
      <c r="BA177" t="str">
        <f t="shared" si="403"/>
        <v>&lt;img src=@img/easy.png@&gt;</v>
      </c>
      <c r="BB177" t="str">
        <f t="shared" si="404"/>
        <v/>
      </c>
      <c r="BC177" t="str">
        <f t="shared" si="405"/>
        <v/>
      </c>
      <c r="BD177" t="str">
        <f t="shared" si="406"/>
        <v>&lt;img src=@img/easy.png@&gt;&lt;img src=@img/kidicon.png@&gt;</v>
      </c>
      <c r="BE177" t="str">
        <f t="shared" si="407"/>
        <v>easy low sfoco kid</v>
      </c>
      <c r="BF177" t="str">
        <f t="shared" si="408"/>
        <v>South Foco</v>
      </c>
      <c r="BG177">
        <v>40.522661999999997</v>
      </c>
      <c r="BH177">
        <v>-105.023278</v>
      </c>
      <c r="BI177" t="str">
        <f t="shared" si="399"/>
        <v>[40.522662,-105.023278],</v>
      </c>
      <c r="BJ177" t="b">
        <v>1</v>
      </c>
      <c r="BK177" t="str">
        <f>IF(BJ177&gt;0,"&lt;img src=@img/kidicon.png@&gt;","")</f>
        <v>&lt;img src=@img/kidicon.png@&gt;</v>
      </c>
      <c r="BL177" t="s">
        <v>440</v>
      </c>
    </row>
    <row r="178" spans="2:64" ht="21" customHeight="1">
      <c r="B178" t="s">
        <v>796</v>
      </c>
      <c r="C178" t="s">
        <v>391</v>
      </c>
      <c r="D178" t="s">
        <v>201</v>
      </c>
      <c r="E178" t="s">
        <v>396</v>
      </c>
      <c r="G178" t="s">
        <v>202</v>
      </c>
      <c r="H178">
        <v>930</v>
      </c>
      <c r="I178">
        <v>2400</v>
      </c>
      <c r="J178">
        <v>1030</v>
      </c>
      <c r="K178">
        <v>1900</v>
      </c>
      <c r="L178">
        <v>1030</v>
      </c>
      <c r="M178">
        <v>1900</v>
      </c>
      <c r="N178">
        <v>1030</v>
      </c>
      <c r="O178">
        <v>1900</v>
      </c>
      <c r="P178">
        <v>1030</v>
      </c>
      <c r="Q178">
        <v>1900</v>
      </c>
      <c r="R178">
        <v>1030</v>
      </c>
      <c r="S178">
        <v>1900</v>
      </c>
      <c r="T178">
        <v>930</v>
      </c>
      <c r="U178">
        <v>1900</v>
      </c>
      <c r="V178" t="s">
        <v>733</v>
      </c>
      <c r="W178">
        <f t="shared" si="358"/>
        <v>9.3000000000000007</v>
      </c>
      <c r="X178">
        <f t="shared" si="359"/>
        <v>24</v>
      </c>
      <c r="Y178">
        <f t="shared" si="360"/>
        <v>10.3</v>
      </c>
      <c r="Z178">
        <f t="shared" si="361"/>
        <v>19</v>
      </c>
      <c r="AA178">
        <f t="shared" si="362"/>
        <v>10.3</v>
      </c>
      <c r="AB178">
        <f t="shared" si="363"/>
        <v>19</v>
      </c>
      <c r="AC178">
        <f t="shared" si="364"/>
        <v>10.3</v>
      </c>
      <c r="AD178">
        <f t="shared" si="365"/>
        <v>19</v>
      </c>
      <c r="AE178">
        <f t="shared" si="411"/>
        <v>10.3</v>
      </c>
      <c r="AF178">
        <f t="shared" si="412"/>
        <v>19</v>
      </c>
      <c r="AG178">
        <f t="shared" si="366"/>
        <v>10.3</v>
      </c>
      <c r="AH178">
        <f t="shared" si="367"/>
        <v>19</v>
      </c>
      <c r="AI178">
        <f t="shared" si="368"/>
        <v>9.3000000000000007</v>
      </c>
      <c r="AJ178">
        <f t="shared" si="369"/>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239</v>
      </c>
      <c r="AS178" t="s">
        <v>268</v>
      </c>
      <c r="AU178" t="s">
        <v>271</v>
      </c>
      <c r="AV178" s="3" t="s">
        <v>278</v>
      </c>
      <c r="AW178" s="3" t="s">
        <v>279</v>
      </c>
      <c r="AX178"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401"/>
        <v>&lt;img src=@img/outdoor.png@&gt;</v>
      </c>
      <c r="AZ178" t="str">
        <f t="shared" si="402"/>
        <v/>
      </c>
      <c r="BA178" t="str">
        <f t="shared" si="403"/>
        <v>&lt;img src=@img/hard.png@&gt;</v>
      </c>
      <c r="BB178" t="str">
        <f t="shared" si="404"/>
        <v>&lt;img src=@img/drinkicon.png@&gt;</v>
      </c>
      <c r="BC178" t="str">
        <f t="shared" si="405"/>
        <v/>
      </c>
      <c r="BD178" t="str">
        <f t="shared" si="406"/>
        <v>&lt;img src=@img/outdoor.png@&gt;&lt;img src=@img/hard.png@&gt;&lt;img src=@img/drinkicon.png@&gt;</v>
      </c>
      <c r="BE178" t="str">
        <f t="shared" si="407"/>
        <v>outdoor drink hard med old</v>
      </c>
      <c r="BF178" t="str">
        <f t="shared" si="408"/>
        <v>Old Town</v>
      </c>
      <c r="BG178">
        <v>40.584795999999997</v>
      </c>
      <c r="BH178">
        <v>-105.076611</v>
      </c>
      <c r="BI178" t="str">
        <f t="shared" si="399"/>
        <v>[40.584796,-105.076611],</v>
      </c>
      <c r="BK178" t="str">
        <f>IF(BJ178&gt;0,"&lt;img src=@img/kidicon.png@&gt;","")</f>
        <v/>
      </c>
    </row>
    <row r="179" spans="2:64" ht="21" customHeight="1">
      <c r="B179" t="s">
        <v>350</v>
      </c>
      <c r="C179" t="s">
        <v>281</v>
      </c>
      <c r="D179" t="s">
        <v>352</v>
      </c>
      <c r="E179" t="s">
        <v>396</v>
      </c>
      <c r="G179" t="s">
        <v>356</v>
      </c>
      <c r="J179">
        <v>1500</v>
      </c>
      <c r="K179">
        <v>1900</v>
      </c>
      <c r="L179">
        <v>1500</v>
      </c>
      <c r="M179">
        <v>1900</v>
      </c>
      <c r="N179">
        <v>1500</v>
      </c>
      <c r="O179">
        <v>1900</v>
      </c>
      <c r="P179">
        <v>1500</v>
      </c>
      <c r="Q179">
        <v>1900</v>
      </c>
      <c r="R179">
        <v>1500</v>
      </c>
      <c r="S179">
        <v>1900</v>
      </c>
      <c r="V179" t="s">
        <v>450</v>
      </c>
      <c r="W179" t="str">
        <f t="shared" si="358"/>
        <v/>
      </c>
      <c r="X179" t="str">
        <f t="shared" si="359"/>
        <v/>
      </c>
      <c r="Y179">
        <f t="shared" si="360"/>
        <v>15</v>
      </c>
      <c r="Z179">
        <f t="shared" si="361"/>
        <v>19</v>
      </c>
      <c r="AA179">
        <f t="shared" si="362"/>
        <v>15</v>
      </c>
      <c r="AB179">
        <f t="shared" si="363"/>
        <v>19</v>
      </c>
      <c r="AC179">
        <f t="shared" si="364"/>
        <v>15</v>
      </c>
      <c r="AD179">
        <f t="shared" si="365"/>
        <v>19</v>
      </c>
      <c r="AE179">
        <f t="shared" si="411"/>
        <v>15</v>
      </c>
      <c r="AF179">
        <f t="shared" si="412"/>
        <v>19</v>
      </c>
      <c r="AG179">
        <f t="shared" si="366"/>
        <v>15</v>
      </c>
      <c r="AH179">
        <f t="shared" si="367"/>
        <v>19</v>
      </c>
      <c r="AI179" t="str">
        <f t="shared" si="368"/>
        <v/>
      </c>
      <c r="AJ179" t="str">
        <f t="shared" si="369"/>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355</v>
      </c>
      <c r="AS179" t="s">
        <v>268</v>
      </c>
      <c r="AU179" t="s">
        <v>272</v>
      </c>
      <c r="AV179" s="3" t="s">
        <v>278</v>
      </c>
      <c r="AW179" s="3" t="s">
        <v>278</v>
      </c>
      <c r="AX179"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401"/>
        <v>&lt;img src=@img/outdoor.png@&gt;</v>
      </c>
      <c r="AZ179" t="str">
        <f t="shared" si="402"/>
        <v/>
      </c>
      <c r="BA179" t="str">
        <f t="shared" si="403"/>
        <v>&lt;img src=@img/easy.png@&gt;</v>
      </c>
      <c r="BB179" t="str">
        <f t="shared" si="404"/>
        <v>&lt;img src=@img/drinkicon.png@&gt;</v>
      </c>
      <c r="BC179" t="str">
        <f t="shared" si="405"/>
        <v>&lt;img src=@img/foodicon.png@&gt;</v>
      </c>
      <c r="BD179" t="str">
        <f t="shared" si="406"/>
        <v>&lt;img src=@img/outdoor.png@&gt;&lt;img src=@img/easy.png@&gt;&lt;img src=@img/drinkicon.png@&gt;&lt;img src=@img/foodicon.png@&gt;</v>
      </c>
      <c r="BE179" t="str">
        <f t="shared" si="407"/>
        <v>outdoor drink food easy med midtown</v>
      </c>
      <c r="BF179" t="str">
        <f t="shared" si="408"/>
        <v>Midtown</v>
      </c>
      <c r="BG179">
        <v>40.542402000000003</v>
      </c>
      <c r="BH179">
        <v>-105.07652</v>
      </c>
      <c r="BI179" t="str">
        <f t="shared" si="399"/>
        <v>[40.542402,-105.07652],</v>
      </c>
      <c r="BK179" t="str">
        <f>IF(BJ179&gt;0,"&lt;img src=@img/kidicon.png@&gt;","")</f>
        <v/>
      </c>
    </row>
    <row r="180" spans="2:64" ht="21" customHeight="1">
      <c r="B180" t="s">
        <v>797</v>
      </c>
      <c r="C180" t="s">
        <v>281</v>
      </c>
      <c r="D180" t="s">
        <v>50</v>
      </c>
      <c r="E180" t="s">
        <v>396</v>
      </c>
      <c r="G180" t="s">
        <v>203</v>
      </c>
      <c r="W180" t="str">
        <f t="shared" si="358"/>
        <v/>
      </c>
      <c r="X180" t="str">
        <f t="shared" si="359"/>
        <v/>
      </c>
      <c r="Y180" t="str">
        <f t="shared" si="360"/>
        <v/>
      </c>
      <c r="Z180" t="str">
        <f t="shared" si="361"/>
        <v/>
      </c>
      <c r="AA180" t="str">
        <f t="shared" si="362"/>
        <v/>
      </c>
      <c r="AB180" t="str">
        <f t="shared" si="363"/>
        <v/>
      </c>
      <c r="AC180" t="str">
        <f t="shared" si="364"/>
        <v/>
      </c>
      <c r="AD180" t="str">
        <f t="shared" si="365"/>
        <v/>
      </c>
      <c r="AE180" t="str">
        <f t="shared" si="411"/>
        <v/>
      </c>
      <c r="AF180" t="str">
        <f t="shared" si="412"/>
        <v/>
      </c>
      <c r="AG180" t="str">
        <f t="shared" si="366"/>
        <v/>
      </c>
      <c r="AH180" t="str">
        <f t="shared" si="367"/>
        <v/>
      </c>
      <c r="AI180" t="str">
        <f t="shared" si="368"/>
        <v/>
      </c>
      <c r="AJ180" t="str">
        <f t="shared" si="369"/>
        <v/>
      </c>
      <c r="AK180" t="str">
        <f t="shared" si="317"/>
        <v/>
      </c>
      <c r="AL180" t="str">
        <f t="shared" si="318"/>
        <v/>
      </c>
      <c r="AM180" t="str">
        <f t="shared" si="319"/>
        <v/>
      </c>
      <c r="AN180" t="str">
        <f t="shared" si="320"/>
        <v/>
      </c>
      <c r="AO180" t="str">
        <f t="shared" si="321"/>
        <v/>
      </c>
      <c r="AP180" t="str">
        <f t="shared" si="322"/>
        <v/>
      </c>
      <c r="AQ180" t="str">
        <f t="shared" si="323"/>
        <v/>
      </c>
      <c r="AR180" s="2" t="s">
        <v>327</v>
      </c>
      <c r="AU180" t="s">
        <v>272</v>
      </c>
      <c r="AV180" s="3" t="s">
        <v>279</v>
      </c>
      <c r="AW180" s="3" t="s">
        <v>279</v>
      </c>
      <c r="AX180"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401"/>
        <v/>
      </c>
      <c r="AZ180" t="str">
        <f t="shared" si="402"/>
        <v/>
      </c>
      <c r="BA180" t="str">
        <f t="shared" si="403"/>
        <v>&lt;img src=@img/easy.png@&gt;</v>
      </c>
      <c r="BB180" t="str">
        <f t="shared" si="404"/>
        <v/>
      </c>
      <c r="BC180" t="str">
        <f t="shared" si="405"/>
        <v/>
      </c>
      <c r="BD180" t="str">
        <f t="shared" si="406"/>
        <v>&lt;img src=@img/easy.png@&gt;</v>
      </c>
      <c r="BE180" t="str">
        <f t="shared" si="407"/>
        <v>easy med midtown</v>
      </c>
      <c r="BF180" t="str">
        <f t="shared" si="408"/>
        <v>Midtown</v>
      </c>
      <c r="BG180">
        <v>40.551113000000001</v>
      </c>
      <c r="BH180">
        <v>-105.07761600000001</v>
      </c>
      <c r="BI180" t="str">
        <f t="shared" si="399"/>
        <v>[40.551113,-105.077616],</v>
      </c>
      <c r="BK180" t="str">
        <f>IF(BJ180&gt;0,"&lt;img src=@img/kidicon.png@&gt;","")</f>
        <v/>
      </c>
    </row>
    <row r="181" spans="2:64" ht="21" customHeight="1">
      <c r="B181" t="s">
        <v>487</v>
      </c>
      <c r="C181" t="s">
        <v>391</v>
      </c>
      <c r="D181" t="s">
        <v>351</v>
      </c>
      <c r="E181" t="s">
        <v>51</v>
      </c>
      <c r="G181" t="s">
        <v>488</v>
      </c>
      <c r="J181">
        <v>1500</v>
      </c>
      <c r="K181">
        <v>2000</v>
      </c>
      <c r="L181">
        <v>1500</v>
      </c>
      <c r="M181">
        <v>2000</v>
      </c>
      <c r="N181">
        <v>1500</v>
      </c>
      <c r="O181">
        <v>2000</v>
      </c>
      <c r="P181">
        <v>1500</v>
      </c>
      <c r="Q181">
        <v>2000</v>
      </c>
      <c r="R181">
        <v>1500</v>
      </c>
      <c r="S181">
        <v>2000</v>
      </c>
      <c r="T181">
        <v>1500</v>
      </c>
      <c r="U181">
        <v>2000</v>
      </c>
      <c r="W181" t="str">
        <f t="shared" si="358"/>
        <v/>
      </c>
      <c r="X181" t="str">
        <f t="shared" si="359"/>
        <v/>
      </c>
      <c r="Y181">
        <f t="shared" si="360"/>
        <v>15</v>
      </c>
      <c r="Z181">
        <f t="shared" si="361"/>
        <v>20</v>
      </c>
      <c r="AA181">
        <f t="shared" si="362"/>
        <v>15</v>
      </c>
      <c r="AB181">
        <f t="shared" si="363"/>
        <v>20</v>
      </c>
      <c r="AC181">
        <f t="shared" si="364"/>
        <v>15</v>
      </c>
      <c r="AD181">
        <f t="shared" si="365"/>
        <v>20</v>
      </c>
      <c r="AE181">
        <f t="shared" si="411"/>
        <v>15</v>
      </c>
      <c r="AF181">
        <f t="shared" si="412"/>
        <v>20</v>
      </c>
      <c r="AG181">
        <f t="shared" si="366"/>
        <v>15</v>
      </c>
      <c r="AH181">
        <f t="shared" si="367"/>
        <v>20</v>
      </c>
      <c r="AI181">
        <f t="shared" si="368"/>
        <v>15</v>
      </c>
      <c r="AJ181">
        <f t="shared" si="369"/>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271</v>
      </c>
      <c r="AV181" s="3" t="s">
        <v>278</v>
      </c>
      <c r="AW181" s="3" t="s">
        <v>279</v>
      </c>
      <c r="AX181"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401"/>
        <v/>
      </c>
      <c r="AZ181" t="str">
        <f t="shared" si="402"/>
        <v/>
      </c>
      <c r="BA181" t="str">
        <f t="shared" si="403"/>
        <v>&lt;img src=@img/hard.png@&gt;</v>
      </c>
      <c r="BB181" t="str">
        <f t="shared" si="404"/>
        <v>&lt;img src=@img/drinkicon.png@&gt;</v>
      </c>
      <c r="BC181" t="str">
        <f t="shared" si="405"/>
        <v/>
      </c>
      <c r="BD181" t="str">
        <f t="shared" si="406"/>
        <v>&lt;img src=@img/hard.png@&gt;&lt;img src=@img/drinkicon.png@&gt;</v>
      </c>
      <c r="BE181" t="str">
        <f t="shared" si="407"/>
        <v>drink hard low old</v>
      </c>
      <c r="BF181" t="str">
        <f t="shared" si="408"/>
        <v>Old Town</v>
      </c>
      <c r="BG181">
        <v>40.587409999999998</v>
      </c>
      <c r="BH181">
        <v>-105.07661</v>
      </c>
      <c r="BI181" t="str">
        <f t="shared" si="399"/>
        <v>[40.58741,-105.07661],</v>
      </c>
    </row>
    <row r="182" spans="2:64" ht="21" customHeight="1">
      <c r="B182" t="s">
        <v>568</v>
      </c>
      <c r="C182" t="s">
        <v>280</v>
      </c>
      <c r="G182" s="6" t="s">
        <v>569</v>
      </c>
      <c r="W182" t="str">
        <f t="shared" si="358"/>
        <v/>
      </c>
      <c r="X182" t="str">
        <f t="shared" si="359"/>
        <v/>
      </c>
      <c r="Y182" t="str">
        <f t="shared" si="360"/>
        <v/>
      </c>
      <c r="Z182" t="str">
        <f t="shared" si="361"/>
        <v/>
      </c>
      <c r="AA182" t="str">
        <f t="shared" si="362"/>
        <v/>
      </c>
      <c r="AB182" t="str">
        <f t="shared" si="363"/>
        <v/>
      </c>
      <c r="AC182" t="str">
        <f t="shared" si="364"/>
        <v/>
      </c>
      <c r="AD182" t="str">
        <f t="shared" si="365"/>
        <v/>
      </c>
      <c r="AE182" t="str">
        <f t="shared" si="411"/>
        <v/>
      </c>
      <c r="AF182" t="str">
        <f t="shared" si="412"/>
        <v/>
      </c>
      <c r="AG182" t="str">
        <f t="shared" si="366"/>
        <v/>
      </c>
      <c r="AH182" t="str">
        <f t="shared" si="367"/>
        <v/>
      </c>
      <c r="AI182" t="str">
        <f t="shared" si="368"/>
        <v/>
      </c>
      <c r="AJ182" t="str">
        <f t="shared" si="369"/>
        <v/>
      </c>
      <c r="AK182" t="str">
        <f t="shared" si="317"/>
        <v/>
      </c>
      <c r="AL182" t="str">
        <f t="shared" si="318"/>
        <v/>
      </c>
      <c r="AM182" t="str">
        <f t="shared" si="319"/>
        <v/>
      </c>
      <c r="AN182" t="str">
        <f t="shared" si="320"/>
        <v/>
      </c>
      <c r="AO182" t="str">
        <f t="shared" si="321"/>
        <v/>
      </c>
      <c r="AP182" t="str">
        <f t="shared" si="322"/>
        <v/>
      </c>
      <c r="AQ182" t="str">
        <f t="shared" si="323"/>
        <v/>
      </c>
      <c r="AU182" t="s">
        <v>26</v>
      </c>
      <c r="AV182" s="3" t="s">
        <v>279</v>
      </c>
      <c r="AW182" s="3" t="s">
        <v>279</v>
      </c>
      <c r="AX182"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401"/>
        <v/>
      </c>
      <c r="AZ182" t="str">
        <f t="shared" si="402"/>
        <v/>
      </c>
      <c r="BA182" t="str">
        <f t="shared" si="403"/>
        <v>&lt;img src=@img/medium.png@&gt;</v>
      </c>
      <c r="BB182" t="str">
        <f t="shared" si="404"/>
        <v/>
      </c>
      <c r="BC182" t="str">
        <f t="shared" si="405"/>
        <v/>
      </c>
      <c r="BD182" t="str">
        <f t="shared" si="406"/>
        <v>&lt;img src=@img/medium.png@&gt;</v>
      </c>
      <c r="BE182" t="str">
        <f t="shared" si="407"/>
        <v>medium  campus</v>
      </c>
      <c r="BF182" t="str">
        <f t="shared" si="408"/>
        <v>Near Campus</v>
      </c>
      <c r="BG182">
        <v>40.578440000000001</v>
      </c>
      <c r="BH182">
        <v>-105.07856</v>
      </c>
      <c r="BI182" t="str">
        <f t="shared" si="399"/>
        <v>[40.57844,-105.07856],</v>
      </c>
    </row>
    <row r="183" spans="2:64" ht="21" customHeight="1">
      <c r="B183" t="s">
        <v>260</v>
      </c>
      <c r="C183" t="s">
        <v>391</v>
      </c>
      <c r="D183" t="s">
        <v>261</v>
      </c>
      <c r="E183" t="s">
        <v>51</v>
      </c>
      <c r="G183" s="6" t="s">
        <v>267</v>
      </c>
      <c r="H183">
        <v>1100</v>
      </c>
      <c r="I183">
        <v>1900</v>
      </c>
      <c r="J183">
        <v>1100</v>
      </c>
      <c r="K183">
        <v>2400</v>
      </c>
      <c r="L183">
        <v>1100</v>
      </c>
      <c r="M183">
        <v>2300</v>
      </c>
      <c r="N183">
        <v>1100</v>
      </c>
      <c r="O183">
        <v>2400</v>
      </c>
      <c r="P183">
        <v>1100</v>
      </c>
      <c r="Q183">
        <v>2400</v>
      </c>
      <c r="R183">
        <v>1100</v>
      </c>
      <c r="S183">
        <v>1900</v>
      </c>
      <c r="T183">
        <v>1100</v>
      </c>
      <c r="U183">
        <v>1900</v>
      </c>
      <c r="V183" t="s">
        <v>748</v>
      </c>
      <c r="W183">
        <f t="shared" si="358"/>
        <v>11</v>
      </c>
      <c r="X183">
        <f t="shared" si="359"/>
        <v>19</v>
      </c>
      <c r="Y183">
        <f t="shared" si="360"/>
        <v>11</v>
      </c>
      <c r="Z183">
        <f t="shared" si="361"/>
        <v>24</v>
      </c>
      <c r="AA183">
        <f t="shared" si="362"/>
        <v>11</v>
      </c>
      <c r="AB183">
        <f t="shared" si="363"/>
        <v>23</v>
      </c>
      <c r="AC183">
        <f t="shared" si="364"/>
        <v>11</v>
      </c>
      <c r="AD183">
        <f t="shared" si="365"/>
        <v>24</v>
      </c>
      <c r="AE183">
        <f t="shared" si="411"/>
        <v>11</v>
      </c>
      <c r="AF183">
        <f t="shared" si="412"/>
        <v>24</v>
      </c>
      <c r="AG183">
        <f t="shared" si="366"/>
        <v>11</v>
      </c>
      <c r="AH183">
        <f t="shared" si="367"/>
        <v>19</v>
      </c>
      <c r="AI183">
        <f t="shared" si="368"/>
        <v>11</v>
      </c>
      <c r="AJ183">
        <f t="shared" si="369"/>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336</v>
      </c>
      <c r="AU183" t="s">
        <v>271</v>
      </c>
      <c r="AV183" s="3" t="s">
        <v>278</v>
      </c>
      <c r="AW183" s="3" t="s">
        <v>278</v>
      </c>
      <c r="AX183"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401"/>
        <v/>
      </c>
      <c r="AZ183" t="str">
        <f t="shared" si="402"/>
        <v/>
      </c>
      <c r="BA183" t="str">
        <f t="shared" si="403"/>
        <v>&lt;img src=@img/hard.png@&gt;</v>
      </c>
      <c r="BB183" t="str">
        <f t="shared" si="404"/>
        <v>&lt;img src=@img/drinkicon.png@&gt;</v>
      </c>
      <c r="BC183" t="str">
        <f t="shared" si="405"/>
        <v>&lt;img src=@img/foodicon.png@&gt;</v>
      </c>
      <c r="BD183" t="str">
        <f t="shared" si="406"/>
        <v>&lt;img src=@img/hard.png@&gt;&lt;img src=@img/drinkicon.png@&gt;&lt;img src=@img/foodicon.png@&gt;</v>
      </c>
      <c r="BE183" t="str">
        <f t="shared" si="407"/>
        <v>drink food hard low old</v>
      </c>
      <c r="BF183" t="str">
        <f t="shared" si="408"/>
        <v>Old Town</v>
      </c>
      <c r="BG183">
        <v>40.587395000000001</v>
      </c>
      <c r="BH183">
        <v>-105.078292</v>
      </c>
      <c r="BI183" t="str">
        <f t="shared" si="399"/>
        <v>[40.587395,-105.078292],</v>
      </c>
      <c r="BK183" t="str">
        <f>IF(BJ183&gt;0,"&lt;img src=@img/kidicon.png@&gt;","")</f>
        <v/>
      </c>
    </row>
    <row r="184" spans="2:64" ht="21" customHeight="1">
      <c r="B184" t="s">
        <v>366</v>
      </c>
      <c r="C184" t="s">
        <v>391</v>
      </c>
      <c r="D184" t="s">
        <v>343</v>
      </c>
      <c r="E184" t="s">
        <v>396</v>
      </c>
      <c r="G184" s="6" t="s">
        <v>399</v>
      </c>
      <c r="H184">
        <v>1500</v>
      </c>
      <c r="I184">
        <v>1800</v>
      </c>
      <c r="J184">
        <v>1500</v>
      </c>
      <c r="K184">
        <v>1800</v>
      </c>
      <c r="L184">
        <v>1500</v>
      </c>
      <c r="M184">
        <v>1800</v>
      </c>
      <c r="N184">
        <v>1100</v>
      </c>
      <c r="O184">
        <v>2100</v>
      </c>
      <c r="P184">
        <v>1500</v>
      </c>
      <c r="Q184">
        <v>1800</v>
      </c>
      <c r="R184">
        <v>1500</v>
      </c>
      <c r="S184">
        <v>1800</v>
      </c>
      <c r="T184">
        <v>1500</v>
      </c>
      <c r="U184">
        <v>1800</v>
      </c>
      <c r="V184" t="s">
        <v>722</v>
      </c>
      <c r="W184">
        <f t="shared" si="358"/>
        <v>15</v>
      </c>
      <c r="X184">
        <f t="shared" si="359"/>
        <v>18</v>
      </c>
      <c r="Y184">
        <f t="shared" si="360"/>
        <v>15</v>
      </c>
      <c r="Z184">
        <f t="shared" si="361"/>
        <v>18</v>
      </c>
      <c r="AA184">
        <f t="shared" si="362"/>
        <v>15</v>
      </c>
      <c r="AB184">
        <f t="shared" si="363"/>
        <v>18</v>
      </c>
      <c r="AC184">
        <f t="shared" si="364"/>
        <v>11</v>
      </c>
      <c r="AD184">
        <f t="shared" si="365"/>
        <v>21</v>
      </c>
      <c r="AE184">
        <f t="shared" si="411"/>
        <v>15</v>
      </c>
      <c r="AF184">
        <f t="shared" si="412"/>
        <v>18</v>
      </c>
      <c r="AG184">
        <f t="shared" si="366"/>
        <v>15</v>
      </c>
      <c r="AH184">
        <f t="shared" si="367"/>
        <v>18</v>
      </c>
      <c r="AI184">
        <f t="shared" si="368"/>
        <v>15</v>
      </c>
      <c r="AJ184">
        <f t="shared" si="369"/>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367</v>
      </c>
      <c r="AS184" t="s">
        <v>268</v>
      </c>
      <c r="AU184" t="s">
        <v>26</v>
      </c>
      <c r="AV184" s="3" t="s">
        <v>278</v>
      </c>
      <c r="AW184" s="3" t="s">
        <v>278</v>
      </c>
      <c r="AX184"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401"/>
        <v>&lt;img src=@img/outdoor.png@&gt;</v>
      </c>
      <c r="AZ184" t="str">
        <f t="shared" si="402"/>
        <v/>
      </c>
      <c r="BA184" t="str">
        <f t="shared" si="403"/>
        <v>&lt;img src=@img/medium.png@&gt;</v>
      </c>
      <c r="BB184" t="str">
        <f t="shared" si="404"/>
        <v>&lt;img src=@img/drinkicon.png@&gt;</v>
      </c>
      <c r="BC184" t="str">
        <f t="shared" si="405"/>
        <v>&lt;img src=@img/foodicon.png@&gt;</v>
      </c>
      <c r="BD184" t="str">
        <f t="shared" si="406"/>
        <v>&lt;img src=@img/outdoor.png@&gt;&lt;img src=@img/medium.png@&gt;&lt;img src=@img/drinkicon.png@&gt;&lt;img src=@img/foodicon.png@&gt;</v>
      </c>
      <c r="BE184" t="str">
        <f t="shared" si="407"/>
        <v>outdoor drink food medium med old</v>
      </c>
      <c r="BF184" t="str">
        <f t="shared" si="408"/>
        <v>Old Town</v>
      </c>
      <c r="BG184">
        <v>40.589368999999998</v>
      </c>
      <c r="BH184">
        <v>-105.07445800000001</v>
      </c>
      <c r="BI184" t="str">
        <f t="shared" si="399"/>
        <v>[40.589369,-105.074458],</v>
      </c>
      <c r="BK184" t="str">
        <f>IF(BJ184&gt;0,"&lt;img src=@img/kidicon.png@&gt;","")</f>
        <v/>
      </c>
    </row>
    <row r="185" spans="2:64" ht="21" customHeight="1">
      <c r="B185" t="s">
        <v>659</v>
      </c>
      <c r="C185" t="s">
        <v>391</v>
      </c>
      <c r="E185" t="s">
        <v>396</v>
      </c>
      <c r="G185" s="6" t="s">
        <v>668</v>
      </c>
      <c r="W185" t="str">
        <f t="shared" ref="W185:W195" si="413">IF(H185&gt;0,H185/100,"")</f>
        <v/>
      </c>
      <c r="X185" t="str">
        <f t="shared" ref="X185:X195" si="414">IF(I185&gt;0,I185/100,"")</f>
        <v/>
      </c>
      <c r="Y185" t="str">
        <f t="shared" ref="Y185:Y195" si="415">IF(J185&gt;0,J185/100,"")</f>
        <v/>
      </c>
      <c r="Z185" t="str">
        <f t="shared" ref="Z185:Z195" si="416">IF(K185&gt;0,K185/100,"")</f>
        <v/>
      </c>
      <c r="AA185" t="str">
        <f t="shared" ref="AA185:AA195" si="417">IF(L185&gt;0,L185/100,"")</f>
        <v/>
      </c>
      <c r="AB185" t="str">
        <f t="shared" ref="AB185:AB195" si="418">IF(M185&gt;0,M185/100,"")</f>
        <v/>
      </c>
      <c r="AC185" t="str">
        <f t="shared" ref="AC185:AC195" si="419">IF(N185&gt;0,N185/100,"")</f>
        <v/>
      </c>
      <c r="AD185" t="str">
        <f t="shared" ref="AD185:AD195" si="420">IF(O185&gt;0,O185/100,"")</f>
        <v/>
      </c>
      <c r="AG185" t="str">
        <f t="shared" ref="AG185:AG195" si="421">IF(R185&gt;0,R185/100,"")</f>
        <v/>
      </c>
      <c r="AH185" t="str">
        <f t="shared" ref="AH185:AH195" si="422">IF(S185&gt;0,S185/100,"")</f>
        <v/>
      </c>
      <c r="AI185" t="str">
        <f t="shared" ref="AI185:AI195" si="423">IF(T185&gt;0,T185/100,"")</f>
        <v/>
      </c>
      <c r="AJ185" t="str">
        <f t="shared" ref="AJ185:AJ195" si="424">IF(U185&gt;0,U185/100,"")</f>
        <v/>
      </c>
      <c r="AK185" t="str">
        <f t="shared" si="317"/>
        <v/>
      </c>
      <c r="AL185" t="str">
        <f t="shared" si="318"/>
        <v/>
      </c>
      <c r="AM185" t="str">
        <f t="shared" si="319"/>
        <v/>
      </c>
      <c r="AN185" t="str">
        <f t="shared" si="320"/>
        <v/>
      </c>
      <c r="AO185" t="str">
        <f t="shared" si="321"/>
        <v/>
      </c>
      <c r="AP185" t="str">
        <f t="shared" si="322"/>
        <v/>
      </c>
      <c r="AQ185" t="str">
        <f t="shared" si="323"/>
        <v/>
      </c>
      <c r="AR185" t="s">
        <v>669</v>
      </c>
      <c r="AU185" t="s">
        <v>272</v>
      </c>
      <c r="AV185" s="3" t="s">
        <v>279</v>
      </c>
      <c r="AW185" s="3" t="s">
        <v>279</v>
      </c>
      <c r="AX185"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401"/>
        <v/>
      </c>
      <c r="AZ185" t="str">
        <f t="shared" si="402"/>
        <v/>
      </c>
      <c r="BA185" t="str">
        <f t="shared" si="403"/>
        <v>&lt;img src=@img/easy.png@&gt;</v>
      </c>
      <c r="BB185" t="str">
        <f t="shared" si="404"/>
        <v/>
      </c>
      <c r="BC185" t="str">
        <f t="shared" si="405"/>
        <v/>
      </c>
      <c r="BD185" t="str">
        <f t="shared" si="406"/>
        <v>&lt;img src=@img/easy.png@&gt;</v>
      </c>
      <c r="BE185" t="str">
        <f t="shared" si="407"/>
        <v>easy med old</v>
      </c>
      <c r="BF185" t="str">
        <f t="shared" si="408"/>
        <v>Old Town</v>
      </c>
      <c r="BG185">
        <v>40.523972999999998</v>
      </c>
      <c r="BH185">
        <v>-105.025125</v>
      </c>
      <c r="BI185" t="str">
        <f t="shared" si="399"/>
        <v>[40.523973,-105.025125],</v>
      </c>
    </row>
    <row r="186" spans="2:64" ht="21" customHeight="1">
      <c r="B186" t="s">
        <v>657</v>
      </c>
      <c r="C186" t="s">
        <v>391</v>
      </c>
      <c r="E186" t="s">
        <v>51</v>
      </c>
      <c r="G186" t="s">
        <v>664</v>
      </c>
      <c r="J186">
        <v>1500</v>
      </c>
      <c r="K186">
        <v>1800</v>
      </c>
      <c r="L186">
        <v>1500</v>
      </c>
      <c r="M186">
        <v>1800</v>
      </c>
      <c r="N186">
        <v>1500</v>
      </c>
      <c r="O186">
        <v>1800</v>
      </c>
      <c r="P186">
        <v>1500</v>
      </c>
      <c r="Q186">
        <v>1800</v>
      </c>
      <c r="R186">
        <v>1500</v>
      </c>
      <c r="S186">
        <v>1800</v>
      </c>
      <c r="V186" t="s">
        <v>741</v>
      </c>
      <c r="W186" t="str">
        <f t="shared" si="413"/>
        <v/>
      </c>
      <c r="X186" t="str">
        <f t="shared" si="414"/>
        <v/>
      </c>
      <c r="Y186">
        <f t="shared" si="415"/>
        <v>15</v>
      </c>
      <c r="Z186">
        <f t="shared" si="416"/>
        <v>18</v>
      </c>
      <c r="AA186">
        <f t="shared" si="417"/>
        <v>15</v>
      </c>
      <c r="AB186">
        <f t="shared" si="418"/>
        <v>18</v>
      </c>
      <c r="AC186">
        <f t="shared" si="419"/>
        <v>15</v>
      </c>
      <c r="AD186">
        <f t="shared" si="420"/>
        <v>18</v>
      </c>
      <c r="AG186">
        <f t="shared" si="421"/>
        <v>15</v>
      </c>
      <c r="AH186">
        <f t="shared" si="422"/>
        <v>18</v>
      </c>
      <c r="AI186" t="str">
        <f t="shared" si="423"/>
        <v/>
      </c>
      <c r="AJ186" t="str">
        <f t="shared" si="424"/>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665</v>
      </c>
      <c r="AS186" t="s">
        <v>268</v>
      </c>
      <c r="AU186" t="s">
        <v>26</v>
      </c>
      <c r="AV186" s="3" t="s">
        <v>278</v>
      </c>
      <c r="AW186" s="3" t="s">
        <v>279</v>
      </c>
      <c r="AX186"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401"/>
        <v>&lt;img src=@img/outdoor.png@&gt;</v>
      </c>
      <c r="AZ186" t="str">
        <f t="shared" si="402"/>
        <v/>
      </c>
      <c r="BA186" t="str">
        <f t="shared" si="403"/>
        <v>&lt;img src=@img/medium.png@&gt;</v>
      </c>
      <c r="BB186" t="str">
        <f t="shared" si="404"/>
        <v>&lt;img src=@img/drinkicon.png@&gt;</v>
      </c>
      <c r="BC186" t="str">
        <f t="shared" si="405"/>
        <v/>
      </c>
      <c r="BD186" t="str">
        <f t="shared" si="406"/>
        <v>&lt;img src=@img/outdoor.png@&gt;&lt;img src=@img/medium.png@&gt;&lt;img src=@img/drinkicon.png@&gt;</v>
      </c>
      <c r="BE186" t="str">
        <f t="shared" si="407"/>
        <v>outdoor drink medium low old</v>
      </c>
      <c r="BF186" t="str">
        <f t="shared" si="408"/>
        <v>Old Town</v>
      </c>
      <c r="BG186">
        <v>40.589424999999999</v>
      </c>
      <c r="BH186">
        <v>-105.076553</v>
      </c>
      <c r="BI186" t="str">
        <f t="shared" si="399"/>
        <v>[40.589425,-105.076553],</v>
      </c>
    </row>
    <row r="187" spans="2:64" ht="21" customHeight="1">
      <c r="B187" t="s">
        <v>570</v>
      </c>
      <c r="C187" t="s">
        <v>394</v>
      </c>
      <c r="G187" s="6" t="s">
        <v>571</v>
      </c>
      <c r="W187" t="str">
        <f t="shared" si="413"/>
        <v/>
      </c>
      <c r="X187" t="str">
        <f t="shared" si="414"/>
        <v/>
      </c>
      <c r="Y187" t="str">
        <f t="shared" si="415"/>
        <v/>
      </c>
      <c r="Z187" t="str">
        <f t="shared" si="416"/>
        <v/>
      </c>
      <c r="AA187" t="str">
        <f t="shared" si="417"/>
        <v/>
      </c>
      <c r="AB187" t="str">
        <f t="shared" si="418"/>
        <v/>
      </c>
      <c r="AC187" t="str">
        <f t="shared" si="419"/>
        <v/>
      </c>
      <c r="AD187" t="str">
        <f t="shared" si="420"/>
        <v/>
      </c>
      <c r="AE187" t="str">
        <f t="shared" ref="AE187:AF190" si="425">IF(P187&gt;0,P187/100,"")</f>
        <v/>
      </c>
      <c r="AF187" t="str">
        <f t="shared" si="425"/>
        <v/>
      </c>
      <c r="AG187" t="str">
        <f t="shared" si="421"/>
        <v/>
      </c>
      <c r="AH187" t="str">
        <f t="shared" si="422"/>
        <v/>
      </c>
      <c r="AI187" t="str">
        <f t="shared" si="423"/>
        <v/>
      </c>
      <c r="AJ187" t="str">
        <f t="shared" si="424"/>
        <v/>
      </c>
      <c r="AK187" t="str">
        <f t="shared" si="317"/>
        <v/>
      </c>
      <c r="AL187" t="str">
        <f t="shared" si="318"/>
        <v/>
      </c>
      <c r="AM187" t="str">
        <f t="shared" si="319"/>
        <v/>
      </c>
      <c r="AN187" t="str">
        <f t="shared" si="320"/>
        <v/>
      </c>
      <c r="AO187" t="str">
        <f t="shared" si="321"/>
        <v/>
      </c>
      <c r="AP187" t="str">
        <f t="shared" si="322"/>
        <v/>
      </c>
      <c r="AQ187" t="str">
        <f t="shared" si="323"/>
        <v/>
      </c>
      <c r="AR187" s="11" t="s">
        <v>572</v>
      </c>
      <c r="AU187" t="s">
        <v>26</v>
      </c>
      <c r="AV187" s="3" t="s">
        <v>279</v>
      </c>
      <c r="AW187" s="3" t="s">
        <v>279</v>
      </c>
      <c r="AX187"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401"/>
        <v/>
      </c>
      <c r="AZ187" t="str">
        <f t="shared" si="402"/>
        <v/>
      </c>
      <c r="BA187" t="str">
        <f t="shared" si="403"/>
        <v>&lt;img src=@img/medium.png@&gt;</v>
      </c>
      <c r="BB187" t="str">
        <f t="shared" si="404"/>
        <v/>
      </c>
      <c r="BC187" t="str">
        <f t="shared" si="405"/>
        <v/>
      </c>
      <c r="BD187" t="str">
        <f t="shared" si="406"/>
        <v>&lt;img src=@img/medium.png@&gt;</v>
      </c>
      <c r="BE187" t="str">
        <f t="shared" si="407"/>
        <v>medium  cwest</v>
      </c>
      <c r="BF187" t="str">
        <f t="shared" si="408"/>
        <v>Campus West</v>
      </c>
      <c r="BG187">
        <v>40.574289999999998</v>
      </c>
      <c r="BH187">
        <v>-105.0971</v>
      </c>
      <c r="BI187" t="str">
        <f t="shared" si="399"/>
        <v>[40.57429,-105.0971],</v>
      </c>
    </row>
    <row r="188" spans="2:64" ht="21" customHeight="1">
      <c r="B188" t="s">
        <v>586</v>
      </c>
      <c r="E188" t="s">
        <v>396</v>
      </c>
      <c r="G188" t="s">
        <v>605</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si="425"/>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U188" t="s">
        <v>272</v>
      </c>
      <c r="AV188" s="3" t="s">
        <v>279</v>
      </c>
      <c r="AW188" s="3" t="s">
        <v>279</v>
      </c>
      <c r="AX188"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401"/>
        <v/>
      </c>
      <c r="AZ188" t="str">
        <f t="shared" si="402"/>
        <v/>
      </c>
      <c r="BA188" t="str">
        <f t="shared" si="403"/>
        <v>&lt;img src=@img/easy.png@&gt;</v>
      </c>
      <c r="BB188" t="str">
        <f t="shared" si="404"/>
        <v/>
      </c>
      <c r="BC188" t="str">
        <f t="shared" si="405"/>
        <v/>
      </c>
      <c r="BD188" t="str">
        <f t="shared" si="406"/>
        <v>&lt;img src=@img/easy.png@&gt;</v>
      </c>
      <c r="BE188" t="str">
        <f t="shared" si="407"/>
        <v xml:space="preserve">easy med </v>
      </c>
      <c r="BF188" t="str">
        <f t="shared" si="408"/>
        <v/>
      </c>
      <c r="BG188">
        <v>40.552579999999999</v>
      </c>
      <c r="BH188">
        <v>-105.09672999999999</v>
      </c>
      <c r="BI188" t="str">
        <f t="shared" si="399"/>
        <v>[40.55258,-105.09673],</v>
      </c>
    </row>
    <row r="189" spans="2:64" ht="21" customHeight="1">
      <c r="B189" t="s">
        <v>121</v>
      </c>
      <c r="C189" t="s">
        <v>280</v>
      </c>
      <c r="D189" t="s">
        <v>122</v>
      </c>
      <c r="E189" t="s">
        <v>51</v>
      </c>
      <c r="G189" s="1" t="s">
        <v>123</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R189" s="2" t="s">
        <v>301</v>
      </c>
      <c r="AS189" t="s">
        <v>268</v>
      </c>
      <c r="AT189" t="s">
        <v>277</v>
      </c>
      <c r="AU189" t="s">
        <v>26</v>
      </c>
      <c r="AV189" s="3" t="s">
        <v>279</v>
      </c>
      <c r="AW189" s="3" t="s">
        <v>279</v>
      </c>
      <c r="AX189"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401"/>
        <v>&lt;img src=@img/outdoor.png@&gt;</v>
      </c>
      <c r="AZ189" t="str">
        <f t="shared" si="402"/>
        <v>&lt;img src=@img/pets.png@&gt;</v>
      </c>
      <c r="BA189" t="str">
        <f t="shared" si="403"/>
        <v>&lt;img src=@img/medium.png@&gt;</v>
      </c>
      <c r="BB189" t="str">
        <f t="shared" si="404"/>
        <v/>
      </c>
      <c r="BC189" t="str">
        <f t="shared" si="405"/>
        <v/>
      </c>
      <c r="BD189" t="str">
        <f t="shared" si="406"/>
        <v>&lt;img src=@img/outdoor.png@&gt;&lt;img src=@img/pets.png@&gt;&lt;img src=@img/medium.png@&gt;</v>
      </c>
      <c r="BE189" t="str">
        <f t="shared" si="407"/>
        <v>outdoor pet medium low campus</v>
      </c>
      <c r="BF189" t="str">
        <f t="shared" si="408"/>
        <v>Near Campus</v>
      </c>
      <c r="BG189">
        <v>40.568157999999997</v>
      </c>
      <c r="BH189">
        <v>-105.076488</v>
      </c>
      <c r="BI189" t="str">
        <f t="shared" si="399"/>
        <v>[40.568158,-105.076488],</v>
      </c>
      <c r="BK189" t="str">
        <f>IF(BJ189&gt;0,"&lt;img src=@img/kidicon.png@&gt;","")</f>
        <v/>
      </c>
    </row>
    <row r="190" spans="2:64" ht="21" customHeight="1">
      <c r="B190" t="s">
        <v>798</v>
      </c>
      <c r="C190" t="s">
        <v>281</v>
      </c>
      <c r="D190" t="s">
        <v>343</v>
      </c>
      <c r="E190" t="s">
        <v>396</v>
      </c>
      <c r="G190" s="1" t="s">
        <v>485</v>
      </c>
      <c r="H190">
        <v>930</v>
      </c>
      <c r="I190">
        <v>2400</v>
      </c>
      <c r="J190">
        <v>1100</v>
      </c>
      <c r="K190">
        <v>2400</v>
      </c>
      <c r="L190">
        <v>1100</v>
      </c>
      <c r="M190">
        <v>2400</v>
      </c>
      <c r="N190">
        <v>1100</v>
      </c>
      <c r="O190">
        <v>2400</v>
      </c>
      <c r="P190">
        <v>1100</v>
      </c>
      <c r="Q190">
        <v>2400</v>
      </c>
      <c r="R190">
        <v>1100</v>
      </c>
      <c r="S190">
        <v>2400</v>
      </c>
      <c r="T190">
        <v>930</v>
      </c>
      <c r="U190">
        <v>200</v>
      </c>
      <c r="V190" t="s">
        <v>732</v>
      </c>
      <c r="W190">
        <f t="shared" si="413"/>
        <v>9.3000000000000007</v>
      </c>
      <c r="X190">
        <f t="shared" si="414"/>
        <v>24</v>
      </c>
      <c r="Y190">
        <f t="shared" si="415"/>
        <v>11</v>
      </c>
      <c r="Z190">
        <f t="shared" si="416"/>
        <v>24</v>
      </c>
      <c r="AA190">
        <f t="shared" si="417"/>
        <v>11</v>
      </c>
      <c r="AB190">
        <f t="shared" si="418"/>
        <v>24</v>
      </c>
      <c r="AC190">
        <f t="shared" si="419"/>
        <v>11</v>
      </c>
      <c r="AD190">
        <f t="shared" si="420"/>
        <v>24</v>
      </c>
      <c r="AE190">
        <f t="shared" si="425"/>
        <v>11</v>
      </c>
      <c r="AF190">
        <f t="shared" si="425"/>
        <v>24</v>
      </c>
      <c r="AG190">
        <f t="shared" si="421"/>
        <v>11</v>
      </c>
      <c r="AH190">
        <f t="shared" si="422"/>
        <v>24</v>
      </c>
      <c r="AI190">
        <f t="shared" si="423"/>
        <v>9.3000000000000007</v>
      </c>
      <c r="AJ190">
        <f t="shared" si="424"/>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486</v>
      </c>
      <c r="AS190" t="s">
        <v>268</v>
      </c>
      <c r="AU190" t="s">
        <v>272</v>
      </c>
      <c r="AV190" s="3" t="s">
        <v>278</v>
      </c>
      <c r="AW190" s="3" t="s">
        <v>278</v>
      </c>
      <c r="AX190"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401"/>
        <v>&lt;img src=@img/outdoor.png@&gt;</v>
      </c>
      <c r="AZ190" t="str">
        <f t="shared" si="402"/>
        <v/>
      </c>
      <c r="BA190" t="str">
        <f t="shared" si="403"/>
        <v>&lt;img src=@img/easy.png@&gt;</v>
      </c>
      <c r="BB190" t="str">
        <f t="shared" si="404"/>
        <v>&lt;img src=@img/drinkicon.png@&gt;</v>
      </c>
      <c r="BC190" t="str">
        <f t="shared" si="405"/>
        <v>&lt;img src=@img/foodicon.png@&gt;</v>
      </c>
      <c r="BD190" t="str">
        <f t="shared" si="406"/>
        <v>&lt;img src=@img/outdoor.png@&gt;&lt;img src=@img/easy.png@&gt;&lt;img src=@img/drinkicon.png@&gt;&lt;img src=@img/foodicon.png@&gt;</v>
      </c>
      <c r="BE190" t="str">
        <f t="shared" si="407"/>
        <v>outdoor drink food easy med midtown</v>
      </c>
      <c r="BF190" t="str">
        <f t="shared" si="408"/>
        <v>Midtown</v>
      </c>
      <c r="BG190">
        <v>40.551969999999997</v>
      </c>
      <c r="BH190">
        <v>-105.03718000000001</v>
      </c>
      <c r="BI190" t="str">
        <f t="shared" si="399"/>
        <v>[40.55197,-105.03718],</v>
      </c>
    </row>
    <row r="191" spans="2:64" ht="21" customHeight="1">
      <c r="B191" t="s">
        <v>573</v>
      </c>
      <c r="C191" t="s">
        <v>281</v>
      </c>
      <c r="G191" s="6" t="s">
        <v>574</v>
      </c>
      <c r="J191">
        <v>1100</v>
      </c>
      <c r="K191">
        <v>2400</v>
      </c>
      <c r="L191">
        <v>1100</v>
      </c>
      <c r="M191">
        <v>2400</v>
      </c>
      <c r="N191">
        <v>1100</v>
      </c>
      <c r="O191">
        <v>2400</v>
      </c>
      <c r="V191" t="s">
        <v>731</v>
      </c>
      <c r="W191" t="str">
        <f t="shared" si="413"/>
        <v/>
      </c>
      <c r="X191" t="str">
        <f t="shared" si="414"/>
        <v/>
      </c>
      <c r="Y191">
        <f t="shared" si="415"/>
        <v>11</v>
      </c>
      <c r="Z191">
        <f t="shared" si="416"/>
        <v>24</v>
      </c>
      <c r="AA191">
        <f t="shared" si="417"/>
        <v>11</v>
      </c>
      <c r="AB191">
        <f t="shared" si="418"/>
        <v>24</v>
      </c>
      <c r="AC191">
        <f t="shared" si="419"/>
        <v>11</v>
      </c>
      <c r="AD191">
        <f t="shared" si="420"/>
        <v>24</v>
      </c>
      <c r="AG191" t="str">
        <f t="shared" si="421"/>
        <v/>
      </c>
      <c r="AH191" t="str">
        <f t="shared" si="422"/>
        <v/>
      </c>
      <c r="AI191" t="str">
        <f t="shared" si="423"/>
        <v/>
      </c>
      <c r="AJ191" t="str">
        <f t="shared" si="424"/>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575</v>
      </c>
      <c r="AU191" t="s">
        <v>272</v>
      </c>
      <c r="AV191" s="3" t="s">
        <v>279</v>
      </c>
      <c r="AW191" s="3" t="s">
        <v>278</v>
      </c>
      <c r="AX191"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401"/>
        <v/>
      </c>
      <c r="AZ191" t="str">
        <f t="shared" si="402"/>
        <v/>
      </c>
      <c r="BA191" t="str">
        <f t="shared" si="403"/>
        <v>&lt;img src=@img/easy.png@&gt;</v>
      </c>
      <c r="BB191" t="str">
        <f t="shared" si="404"/>
        <v/>
      </c>
      <c r="BC191" t="str">
        <f t="shared" si="405"/>
        <v>&lt;img src=@img/foodicon.png@&gt;</v>
      </c>
      <c r="BD191" t="str">
        <f t="shared" si="406"/>
        <v>&lt;img src=@img/easy.png@&gt;&lt;img src=@img/foodicon.png@&gt;</v>
      </c>
      <c r="BE191" t="str">
        <f t="shared" si="407"/>
        <v>food easy  midtown</v>
      </c>
      <c r="BF191" t="str">
        <f t="shared" si="408"/>
        <v>Midtown</v>
      </c>
      <c r="BG191">
        <v>40.57358</v>
      </c>
      <c r="BH191">
        <v>-105.05826</v>
      </c>
      <c r="BI191" t="str">
        <f t="shared" si="399"/>
        <v>[40.57358,-105.05826],</v>
      </c>
    </row>
    <row r="192" spans="2:64" ht="21" customHeight="1">
      <c r="B192" t="s">
        <v>204</v>
      </c>
      <c r="C192" t="s">
        <v>391</v>
      </c>
      <c r="D192" t="s">
        <v>138</v>
      </c>
      <c r="E192" t="s">
        <v>396</v>
      </c>
      <c r="G192" t="s">
        <v>205</v>
      </c>
      <c r="W192" t="str">
        <f t="shared" si="413"/>
        <v/>
      </c>
      <c r="X192" t="str">
        <f t="shared" si="414"/>
        <v/>
      </c>
      <c r="Y192" t="str">
        <f t="shared" si="415"/>
        <v/>
      </c>
      <c r="Z192" t="str">
        <f t="shared" si="416"/>
        <v/>
      </c>
      <c r="AA192" t="str">
        <f t="shared" si="417"/>
        <v/>
      </c>
      <c r="AB192" t="str">
        <f t="shared" si="418"/>
        <v/>
      </c>
      <c r="AC192" t="str">
        <f t="shared" si="419"/>
        <v/>
      </c>
      <c r="AD192" t="str">
        <f t="shared" si="420"/>
        <v/>
      </c>
      <c r="AG192" t="str">
        <f t="shared" si="421"/>
        <v/>
      </c>
      <c r="AH192" t="str">
        <f t="shared" si="422"/>
        <v/>
      </c>
      <c r="AI192" t="str">
        <f t="shared" si="423"/>
        <v/>
      </c>
      <c r="AJ192" t="str">
        <f t="shared" si="424"/>
        <v/>
      </c>
      <c r="AK192" t="str">
        <f t="shared" si="317"/>
        <v/>
      </c>
      <c r="AL192" t="str">
        <f t="shared" si="318"/>
        <v/>
      </c>
      <c r="AM192" t="str">
        <f t="shared" si="319"/>
        <v/>
      </c>
      <c r="AN192" t="str">
        <f t="shared" si="320"/>
        <v/>
      </c>
      <c r="AO192" t="str">
        <f t="shared" si="321"/>
        <v/>
      </c>
      <c r="AP192" t="str">
        <f t="shared" si="322"/>
        <v/>
      </c>
      <c r="AQ192" t="str">
        <f t="shared" si="323"/>
        <v/>
      </c>
      <c r="AR192" s="5" t="s">
        <v>240</v>
      </c>
      <c r="AU192" t="s">
        <v>26</v>
      </c>
      <c r="AV192" s="3" t="s">
        <v>279</v>
      </c>
      <c r="AW192" s="3" t="s">
        <v>279</v>
      </c>
      <c r="AX192"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401"/>
        <v/>
      </c>
      <c r="AZ192" t="str">
        <f t="shared" si="402"/>
        <v/>
      </c>
      <c r="BA192" t="str">
        <f t="shared" si="403"/>
        <v>&lt;img src=@img/medium.png@&gt;</v>
      </c>
      <c r="BB192" t="str">
        <f t="shared" si="404"/>
        <v/>
      </c>
      <c r="BC192" t="str">
        <f t="shared" si="405"/>
        <v/>
      </c>
      <c r="BD192" t="str">
        <f t="shared" si="406"/>
        <v>&lt;img src=@img/medium.png@&gt;</v>
      </c>
      <c r="BE192" t="str">
        <f t="shared" si="407"/>
        <v>medium med old</v>
      </c>
      <c r="BF192" t="str">
        <f t="shared" si="408"/>
        <v>Old Town</v>
      </c>
      <c r="BG192">
        <v>40.590724000000002</v>
      </c>
      <c r="BH192">
        <v>-105.073266</v>
      </c>
      <c r="BI192" t="str">
        <f t="shared" si="399"/>
        <v>[40.590724,-105.073266],</v>
      </c>
      <c r="BK192" t="str">
        <f>IF(BJ192&gt;0,"&lt;img src=@img/kidicon.png@&gt;","")</f>
        <v/>
      </c>
    </row>
    <row r="193" spans="2:63" ht="21" customHeight="1">
      <c r="B193" t="s">
        <v>46</v>
      </c>
      <c r="C193" t="s">
        <v>281</v>
      </c>
      <c r="D193" t="s">
        <v>47</v>
      </c>
      <c r="E193" t="s">
        <v>396</v>
      </c>
      <c r="G193" s="1" t="s">
        <v>48</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t="s">
        <v>216</v>
      </c>
      <c r="AU193" t="s">
        <v>272</v>
      </c>
      <c r="AV193" s="3" t="s">
        <v>279</v>
      </c>
      <c r="AW193" s="3" t="s">
        <v>279</v>
      </c>
      <c r="AX193"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401"/>
        <v/>
      </c>
      <c r="AZ193" t="str">
        <f t="shared" si="402"/>
        <v/>
      </c>
      <c r="BA193" t="str">
        <f t="shared" si="403"/>
        <v>&lt;img src=@img/easy.png@&gt;</v>
      </c>
      <c r="BB193" t="str">
        <f t="shared" si="404"/>
        <v/>
      </c>
      <c r="BC193" t="str">
        <f t="shared" si="405"/>
        <v/>
      </c>
      <c r="BD193" t="str">
        <f t="shared" si="406"/>
        <v>&lt;img src=@img/easy.png@&gt;</v>
      </c>
      <c r="BE193" t="str">
        <f t="shared" si="407"/>
        <v>easy med midtown</v>
      </c>
      <c r="BF193" t="str">
        <f t="shared" si="408"/>
        <v>Midtown</v>
      </c>
      <c r="BG193">
        <v>40.541967999999997</v>
      </c>
      <c r="BH193">
        <v>-105.079037</v>
      </c>
      <c r="BI193" t="str">
        <f t="shared" si="399"/>
        <v>[40.541968,-105.079037],</v>
      </c>
      <c r="BK193" t="str">
        <f>IF(BJ193&gt;0,"&lt;img src=@img/kidicon.png@&gt;","")</f>
        <v/>
      </c>
    </row>
    <row r="194" spans="2:63" ht="21" customHeight="1">
      <c r="B194" t="s">
        <v>576</v>
      </c>
      <c r="C194" t="s">
        <v>394</v>
      </c>
      <c r="G194" s="6" t="s">
        <v>577</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s="11" t="s">
        <v>578</v>
      </c>
      <c r="AS194" t="s">
        <v>268</v>
      </c>
      <c r="AU194" t="s">
        <v>26</v>
      </c>
      <c r="AV194" s="3" t="s">
        <v>279</v>
      </c>
      <c r="AW194" s="3" t="s">
        <v>279</v>
      </c>
      <c r="AX194" s="4" t="str">
        <f t="shared" ref="AX194:AX195" si="426">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401"/>
        <v>&lt;img src=@img/outdoor.png@&gt;</v>
      </c>
      <c r="AZ194" t="str">
        <f t="shared" si="402"/>
        <v/>
      </c>
      <c r="BA194" t="str">
        <f t="shared" si="403"/>
        <v>&lt;img src=@img/medium.png@&gt;</v>
      </c>
      <c r="BB194" t="str">
        <f t="shared" si="404"/>
        <v/>
      </c>
      <c r="BC194" t="str">
        <f t="shared" si="405"/>
        <v/>
      </c>
      <c r="BD194" t="str">
        <f t="shared" ref="BD194:BD195" si="427">CONCATENATE(AY194,AZ194,BA194,BB194,BC194,BK194)</f>
        <v>&lt;img src=@img/outdoor.png@&gt;&lt;img src=@img/medium.png@&gt;</v>
      </c>
      <c r="BE194" t="str">
        <f t="shared" si="407"/>
        <v>outdoor medium  cwest</v>
      </c>
      <c r="BF194" t="str">
        <f t="shared" si="408"/>
        <v>Campus West</v>
      </c>
      <c r="BG194">
        <v>40.57488</v>
      </c>
      <c r="BH194">
        <v>-105.10039</v>
      </c>
      <c r="BI194" t="str">
        <f t="shared" ref="BI194:BI195" si="428">CONCATENATE("[",BG194,",",BH194,"],")</f>
        <v>[40.57488,-105.10039],</v>
      </c>
    </row>
    <row r="195" spans="2:63" ht="21" customHeight="1">
      <c r="B195" t="s">
        <v>206</v>
      </c>
      <c r="C195" t="s">
        <v>393</v>
      </c>
      <c r="D195" t="s">
        <v>244</v>
      </c>
      <c r="E195" t="s">
        <v>396</v>
      </c>
      <c r="G195" t="s">
        <v>207</v>
      </c>
      <c r="J195">
        <v>1800</v>
      </c>
      <c r="K195">
        <v>2100</v>
      </c>
      <c r="L195">
        <v>1300</v>
      </c>
      <c r="M195">
        <v>1600</v>
      </c>
      <c r="V195" t="s">
        <v>691</v>
      </c>
      <c r="W195" t="str">
        <f t="shared" si="413"/>
        <v/>
      </c>
      <c r="X195" t="str">
        <f t="shared" si="414"/>
        <v/>
      </c>
      <c r="Y195">
        <f t="shared" si="415"/>
        <v>18</v>
      </c>
      <c r="Z195">
        <f t="shared" si="416"/>
        <v>21</v>
      </c>
      <c r="AA195">
        <f t="shared" si="417"/>
        <v>13</v>
      </c>
      <c r="AB195">
        <f t="shared" si="418"/>
        <v>16</v>
      </c>
      <c r="AC195" t="str">
        <f t="shared" si="419"/>
        <v/>
      </c>
      <c r="AD195" t="str">
        <f t="shared" si="420"/>
        <v/>
      </c>
      <c r="AG195" t="str">
        <f t="shared" si="421"/>
        <v/>
      </c>
      <c r="AH195" t="str">
        <f t="shared" si="422"/>
        <v/>
      </c>
      <c r="AI195" t="str">
        <f t="shared" si="423"/>
        <v/>
      </c>
      <c r="AJ195" t="str">
        <f t="shared" si="424"/>
        <v/>
      </c>
      <c r="AK195" t="str">
        <f t="shared" si="317"/>
        <v/>
      </c>
      <c r="AL195" t="str">
        <f t="shared" si="318"/>
        <v>6pm-9pm</v>
      </c>
      <c r="AM195" t="str">
        <f t="shared" si="319"/>
        <v>1pm-4pm</v>
      </c>
      <c r="AN195" t="str">
        <f t="shared" si="320"/>
        <v/>
      </c>
      <c r="AO195" t="str">
        <f t="shared" si="321"/>
        <v/>
      </c>
      <c r="AP195" t="str">
        <f t="shared" si="322"/>
        <v/>
      </c>
      <c r="AQ195" t="str">
        <f t="shared" si="323"/>
        <v/>
      </c>
      <c r="AR195" s="10" t="s">
        <v>328</v>
      </c>
      <c r="AS195" t="s">
        <v>268</v>
      </c>
      <c r="AT195" t="s">
        <v>277</v>
      </c>
      <c r="AU195" t="s">
        <v>26</v>
      </c>
      <c r="AV195" s="3" t="s">
        <v>278</v>
      </c>
      <c r="AW195" s="3" t="s">
        <v>279</v>
      </c>
      <c r="AX195"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401"/>
        <v>&lt;img src=@img/outdoor.png@&gt;</v>
      </c>
      <c r="AZ195" t="str">
        <f t="shared" si="402"/>
        <v>&lt;img src=@img/pets.png@&gt;</v>
      </c>
      <c r="BA195" t="str">
        <f t="shared" si="403"/>
        <v>&lt;img src=@img/medium.png@&gt;</v>
      </c>
      <c r="BB195" t="str">
        <f t="shared" si="404"/>
        <v>&lt;img src=@img/drinkicon.png@&gt;</v>
      </c>
      <c r="BC195" t="str">
        <f t="shared" si="405"/>
        <v/>
      </c>
      <c r="BD195" t="str">
        <f t="shared" si="427"/>
        <v>&lt;img src=@img/outdoor.png@&gt;&lt;img src=@img/pets.png@&gt;&lt;img src=@img/medium.png@&gt;&lt;img src=@img/drinkicon.png@&gt;</v>
      </c>
      <c r="BE195" t="str">
        <f t="shared" si="407"/>
        <v>outdoor pet drink medium med sfoco</v>
      </c>
      <c r="BF195" t="str">
        <f t="shared" si="408"/>
        <v>South Foco</v>
      </c>
      <c r="BG195">
        <v>40.522742000000001</v>
      </c>
      <c r="BH195">
        <v>-105.078374</v>
      </c>
      <c r="BI195" t="str">
        <f t="shared" si="428"/>
        <v>[40.522742,-105.078374],</v>
      </c>
      <c r="BK195" t="str">
        <f>IF(BJ195&gt;0,"&lt;img src=@img/kidicon.png@&gt;","")</f>
        <v/>
      </c>
    </row>
  </sheetData>
  <autoFilter ref="C2:C190"/>
  <sortState ref="B2:BL196">
    <sortCondition ref="B2:B196"/>
  </sortState>
  <hyperlinks>
    <hyperlink ref="G134" r:id="rId1" display="https://www.google.com/maps/dir/Current+Location/101 S. College Avenue, Fort Collins, CO 80524"/>
    <hyperlink ref="AR40" r:id="rId2"/>
    <hyperlink ref="AR95" r:id="rId3"/>
    <hyperlink ref="AR27" r:id="rId4"/>
    <hyperlink ref="AR112" r:id="rId5"/>
    <hyperlink ref="AR19" r:id="rId6"/>
    <hyperlink ref="AR8" r:id="rId7"/>
    <hyperlink ref="AR51" r:id="rId8"/>
    <hyperlink ref="AR33" r:id="rId9"/>
    <hyperlink ref="AR61" r:id="rId10"/>
    <hyperlink ref="AR44" r:id="rId11"/>
    <hyperlink ref="AR163" r:id="rId12"/>
    <hyperlink ref="AR50" r:id="rId13"/>
    <hyperlink ref="AR124" r:id="rId14"/>
    <hyperlink ref="AR91" r:id="rId15"/>
    <hyperlink ref="AR60" r:id="rId16"/>
    <hyperlink ref="AR166" r:id="rId17"/>
    <hyperlink ref="AR150" r:id="rId18"/>
    <hyperlink ref="AR18" r:id="rId19"/>
    <hyperlink ref="AR10" r:id="rId20"/>
    <hyperlink ref="AR160" r:id="rId21"/>
    <hyperlink ref="AR87" r:id="rId22"/>
    <hyperlink ref="AR152" r:id="rId23"/>
    <hyperlink ref="AR109" r:id="rId24"/>
    <hyperlink ref="AR189" r:id="rId25"/>
    <hyperlink ref="AR89" r:id="rId26"/>
    <hyperlink ref="AR15" r:id="rId27"/>
    <hyperlink ref="AR82" r:id="rId28"/>
    <hyperlink ref="AR5" r:id="rId29"/>
    <hyperlink ref="AR7" r:id="rId30"/>
    <hyperlink ref="AR41" r:id="rId31"/>
    <hyperlink ref="AR43" r:id="rId32"/>
    <hyperlink ref="AR53" r:id="rId33"/>
    <hyperlink ref="AR78" r:id="rId34"/>
    <hyperlink ref="AR102" r:id="rId35"/>
    <hyperlink ref="AR111" r:id="rId36"/>
    <hyperlink ref="AR113" r:id="rId37"/>
    <hyperlink ref="AR134" r:id="rId38"/>
    <hyperlink ref="AR23" r:id="rId39"/>
    <hyperlink ref="AR59" r:id="rId40"/>
    <hyperlink ref="AR76" r:id="rId41"/>
    <hyperlink ref="AR81" r:id="rId42"/>
    <hyperlink ref="AR106" r:id="rId43"/>
    <hyperlink ref="AR126" r:id="rId44"/>
    <hyperlink ref="AR137" r:id="rId45"/>
    <hyperlink ref="AR141" r:id="rId46"/>
    <hyperlink ref="AR148" r:id="rId47"/>
    <hyperlink ref="AR169" r:id="rId48"/>
    <hyperlink ref="AR180" r:id="rId49"/>
    <hyperlink ref="AR195" r:id="rId50"/>
    <hyperlink ref="AR22" r:id="rId51"/>
    <hyperlink ref="AR54" r:id="rId52"/>
    <hyperlink ref="AR63" r:id="rId53"/>
    <hyperlink ref="AR64" r:id="rId54"/>
    <hyperlink ref="AR74" r:id="rId55"/>
    <hyperlink ref="AR97" r:id="rId56"/>
    <hyperlink ref="AR149" r:id="rId57"/>
    <hyperlink ref="AR183" r:id="rId58"/>
    <hyperlink ref="AR55" r:id="rId59"/>
    <hyperlink ref="AR46" r:id="rId60"/>
    <hyperlink ref="AR9" r:id="rId61"/>
    <hyperlink ref="AR173" r:id="rId62"/>
    <hyperlink ref="B11" r:id="rId63" display="https://www.yelp.com/biz/avuncular-bobs-beerhouse-fort-collins"/>
    <hyperlink ref="AR171" r:id="rId64"/>
    <hyperlink ref="AR135" r:id="rId65"/>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2020-01-27T15:59:29Z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