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74" i="1" l="1"/>
  <c r="AF174" i="1"/>
  <c r="AE175" i="1"/>
  <c r="AF175" i="1"/>
  <c r="AC84" i="1" l="1"/>
  <c r="AD84" i="1"/>
  <c r="AK84" i="1" l="1"/>
  <c r="AL84" i="1"/>
  <c r="AM84" i="1"/>
  <c r="AN84" i="1"/>
  <c r="AP84" i="1"/>
  <c r="AQ84" i="1"/>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AL189" i="1" s="1"/>
  <c r="Z189" i="1"/>
  <c r="AA189" i="1"/>
  <c r="AM189" i="1" s="1"/>
  <c r="AB189" i="1"/>
  <c r="AC189" i="1"/>
  <c r="AN189" i="1" s="1"/>
  <c r="AD189" i="1"/>
  <c r="AG189" i="1"/>
  <c r="AP189" i="1" s="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AL41" i="1" s="1"/>
  <c r="Z41" i="1"/>
  <c r="AA41" i="1"/>
  <c r="AM41" i="1" s="1"/>
  <c r="AB41" i="1"/>
  <c r="AC41" i="1"/>
  <c r="AN41" i="1" s="1"/>
  <c r="AD41" i="1"/>
  <c r="AE41" i="1"/>
  <c r="AO41" i="1" s="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E84" i="1"/>
  <c r="AO84" i="1" s="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<sst xmlns="http://schemas.openxmlformats.org/spreadsheetml/2006/main" count="1908" uniqueCount="813">
  <si>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</si>
  <si>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</si>
  <si>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</si>
  <si>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</si>
  <si>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</si>
  <si>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</si>
  <si>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</si>
  <si>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</si>
  <si>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</si>
  <si>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</si>
  <si>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</si>
  <si>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</si>
  <si>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</si>
  <si>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</si>
  <si>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</si>
  <si>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</si>
  <si>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</si>
  <si>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</si>
  <si>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</si>
  <si>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</si>
  <si>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</si>
  <si>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</si>
  <si>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</si>
  <si>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</si>
  <si>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</si>
  <si>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</si>
  <si>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</si>
  <si>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</si>
  <si>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</si>
  <si>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</si>
  <si>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</si>
  <si>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</si>
  <si>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</si>
  <si>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</si>
  <si>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</si>
  <si>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</si>
  <si>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</si>
  <si>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</si>
  <si>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</si>
  <si>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</si>
  <si>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</si>
  <si>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</si>
  <si>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</si>
  <si>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</si>
  <si>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</si>
  <si>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</si>
  <si>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</si>
  <si>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</si>
  <si>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</si>
  <si>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</si>
  <si>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</si>
  <si>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</si>
  <si>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</si>
  <si>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</si>
  <si>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</si>
  <si>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</si>
  <si>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</si>
  <si>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</si>
  <si>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</si>
  <si>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</si>
  <si>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</si>
  <si>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</si>
  <si>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</si>
  <si>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</si>
  <si>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</si>
  <si>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</si>
  <si>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</si>
  <si>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</si>
  <si>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</si>
  <si>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</si>
  <si>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</si>
  <si>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</si>
  <si>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</si>
  <si>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</si>
  <si>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</si>
  <si>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</si>
  <si>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</si>
  <si>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</si>
  <si>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</si>
  <si>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</si>
  <si>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</si>
  <si>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</si>
  <si>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</si>
  <si>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</si>
  <si>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</si>
  <si>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</si>
  <si>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</si>
  <si>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</si>
  <si>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</si>
  <si>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</si>
  <si>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</si>
  <si>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</si>
  <si>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</si>
  <si>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</si>
  <si>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</si>
  <si>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</si>
  <si>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</si>
  <si>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</si>
  <si>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</si>
  <si>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</si>
  <si>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</si>
  <si>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</si>
  <si>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</si>
  <si>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</si>
  <si>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</si>
  <si>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</si>
  <si>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</si>
  <si>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</si>
  <si>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</si>
  <si>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</si>
  <si>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</si>
  <si>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</si>
  <si>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</si>
  <si>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</si>
  <si>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</si>
  <si>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</si>
  <si>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</si>
  <si>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</si>
  <si>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</si>
  <si>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</si>
  <si>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</si>
  <si>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</si>
  <si>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</si>
  <si>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</si>
  <si>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</si>
  <si>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</si>
  <si>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</si>
  <si>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</si>
  <si>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</si>
  <si>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</si>
  <si>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</si>
  <si>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</si>
  <si>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</si>
  <si>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</si>
  <si>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</si>
  <si>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</si>
  <si>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</si>
  <si>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</si>
  <si>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</si>
  <si>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</si>
  <si>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</si>
  <si>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</si>
  <si>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</si>
  <si>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</si>
  <si>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</si>
  <si>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</si>
  <si>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</si>
  <si>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</si>
  <si>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</si>
  <si>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</si>
  <si>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</si>
  <si>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</si>
  <si>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</si>
  <si>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</si>
  <si>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</si>
  <si>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</si>
  <si>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</si>
  <si>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</si>
  <si>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</si>
  <si>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</si>
  <si>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</si>
  <si>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</si>
  <si>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</si>
  <si>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</si>
  <si>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</si>
  <si>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</si>
  <si>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</si>
  <si>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</si>
  <si>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</si>
  <si>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</si>
  <si>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</si>
  <si>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</si>
  <si>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</si>
  <si>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</si>
  <si>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</si>
  <si>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</si>
  <si>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</si>
  <si>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</si>
  <si>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</si>
  <si>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</si>
  <si>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</si>
  <si>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</si>
  <si>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</si>
  <si>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</si>
  <si>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</si>
  <si>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</si>
  <si>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</si>
  <si>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</si>
  <si>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</si>
  <si>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</si>
  <si>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</si>
  <si>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</si>
  <si>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</si>
  <si>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</si>
  <si>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</si>
  <si>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</si>
  <si>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</si>
  <si>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</si>
  <si>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</si>
  <si>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</si>
  <si>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</si>
  <si>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</si>
  <si>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</si>
  <si>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</si>
  <si>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</si>
  <si>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</si>
  <si>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</si>
  <si>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</si>
  <si>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</si>
  <si>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</si>
  <si>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</si>
  <si>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</si>
  <si>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</si>
  <si>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</si>
  <si>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</si>
  <si>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</si>
  <si>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</si>
  <si>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</si>
  <si>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</si>
  <si>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</si>
  <si>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</si>
  <si>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</si>
  <si>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</si>
  <si>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</si>
  <si>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</si>
  <si>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</si>
  <si>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</si>
  <si>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</si>
  <si>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</si>
  <si>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</si>
  <si>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</si>
  <si>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</si>
  <si>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</si>
  <si>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</si>
  <si>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</si>
  <si>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</si>
  <si>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</si>
  <si>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</si>
  <si>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</si>
  <si>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</si>
  <si>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</si>
  <si>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</si>
  <si>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</si>
  <si>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</si>
  <si>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</si>
  <si>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</si>
  <si>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</si>
  <si>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</si>
  <si>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</si>
  <si>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</si>
  <si>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</si>
  <si>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</si>
  <si>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</si>
  <si>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</si>
  <si>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</si>
  <si>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</si>
  <si>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</si>
  <si>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</si>
  <si>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</si>
  <si>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</si>
  <si>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</si>
  <si>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</si>
  <si>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</si>
  <si>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</si>
  <si>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</si>
  <si>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</si>
  <si>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</si>
  <si>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</si>
  <si>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</si>
  <si>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</si>
  <si>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</si>
  <si>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</si>
  <si>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</si>
  <si>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</si>
  <si>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</si>
  <si>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</si>
  <si>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</si>
  <si>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</si>
  <si>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</si>
  <si>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</si>
  <si>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</si>
  <si>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</si>
  <si>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</si>
  <si>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</si>
  <si>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</si>
  <si>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</si>
  <si>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</si>
  <si>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</si>
  <si>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</si>
  <si>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</si>
  <si>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</si>
  <si>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</si>
  <si>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</si>
  <si>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</si>
  <si>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</si>
  <si>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</si>
  <si>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</si>
  <si>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</si>
  <si>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</si>
  <si>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</si>
  <si>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</si>
  <si>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</si>
  <si>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</si>
  <si>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</si>
  <si>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</si>
  <si>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</si>
  <si>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</si>
  <si>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</si>
  <si>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</si>
  <si>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</si>
  <si>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</si>
  <si>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</si>
  <si>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</si>
  <si>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</si>
  <si>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</si>
  <si>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</si>
  <si>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</si>
  <si>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</si>
  <si>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</si>
  <si>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</si>
  <si>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</si>
  <si>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</si>
  <si>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</si>
  <si>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</si>
  <si>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</si>
  <si>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</si>
  <si>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</si>
  <si>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</si>
  <si>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</si>
  <si>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</si>
  <si>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</si>
  <si>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</si>
  <si>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</si>
  <si>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</si>
  <si>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</si>
  <si>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</si>
  <si>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</si>
  <si>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</si>
  <si>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</si>
  <si>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</si>
  <si>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</si>
  <si>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</si>
  <si>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</si>
  <si>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</si>
  <si>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</si>
  <si>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</si>
  <si>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</si>
  <si>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</si>
  <si>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</si>
  <si>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</si>
  <si>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</si>
  <si>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</si>
  <si>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</si>
  <si>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</si>
  <si>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</si>
  <si>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</si>
  <si>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</si>
  <si>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</si>
  <si>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</si>
  <si>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</si>
  <si>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</si>
  <si>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</si>
  <si>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</si>
  <si>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</si>
  <si>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</si>
  <si>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</si>
  <si>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</si>
  <si>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</si>
  <si>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</si>
  <si>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</si>
  <si>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</si>
  <si>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</si>
  <si>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</si>
  <si>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</si>
  <si>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</si>
  <si>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</si>
  <si>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</si>
  <si>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</si>
  <si>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</si>
  <si>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</si>
  <si>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</si>
  <si>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</si>
  <si>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</si>
  <si>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</si>
  <si>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</si>
  <si>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</si>
  <si>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</si>
  <si>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</si>
  <si>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</si>
  <si>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</si>
  <si>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</si>
  <si>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</si>
  <si>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</si>
  <si>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</si>
  <si>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</si>
  <si>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</si>
  <si>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</si>
  <si>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</si>
  <si>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</si>
  <si>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</si>
  <si>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</si>
  <si>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</si>
  <si>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</si>
  <si>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</si>
  <si>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</si>
  <si>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</si>
  <si>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</si>
  <si>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</si>
  <si>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</si>
  <si>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</si>
  <si>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</si>
  <si>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</si>
  <si>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</si>
  <si>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</si>
  <si>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</si>
  <si>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</si>
  <si>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</si>
  <si>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</si>
  <si>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</si>
  <si>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</si>
  <si>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</si>
  <si>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</si>
  <si>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</si>
  <si>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</si>
  <si>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</si>
  <si>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</si>
  <si>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</si>
  <si>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</si>
  <si>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</si>
  <si>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</si>
  <si>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</si>
  <si>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</si>
  <si>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</si>
  <si>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</si>
  <si>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</si>
  <si>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</si>
  <si>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</si>
  <si>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</si>
  <si>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</si>
  <si>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</si>
  <si>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</si>
  <si>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</si>
  <si>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</si>
  <si>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</si>
  <si>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</si>
  <si>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</si>
  <si>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</si>
  <si>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</si>
  <si>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</si>
  <si>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</si>
  <si>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</si>
  <si>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</si>
  <si>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</si>
  <si>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</si>
  <si>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</si>
  <si>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</si>
  <si>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</si>
  <si>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</si>
  <si>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</si>
  <si>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</si>
  <si>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</si>
  <si>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</si>
  <si>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</si>
  <si>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</si>
  <si>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</si>
  <si>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</si>
  <si>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</si>
  <si>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</si>
  <si>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</si>
  <si>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</si>
  <si>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</si>
  <si>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</si>
  <si>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</si>
  <si>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</si>
  <si>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</si>
  <si>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</si>
  <si>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</si>
  <si>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</si>
  <si>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</si>
  <si>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</si>
  <si>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</si>
  <si>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</si>
  <si>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</si>
  <si>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</si>
  <si>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</si>
  <si>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</si>
  <si>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</si>
  <si>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</si>
  <si>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</si>
  <si>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</si>
  <si>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</si>
  <si>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</si>
  <si>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</si>
  <si>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</si>
  <si>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</si>
  <si>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</si>
  <si>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</si>
  <si>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</si>
  <si>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</si>
  <si>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</si>
  <si>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</si>
  <si>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</si>
  <si>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</si>
  <si>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</si>
  <si>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</si>
  <si>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</si>
  <si>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</si>
  <si>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</si>
  <si>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</si>
  <si>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</si>
  <si>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</si>
  <si>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</si>
  <si>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</si>
  <si>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</si>
  <si>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</si>
  <si>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</si>
  <si>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</si>
  <si>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</si>
  <si>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</si>
  <si>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</si>
  <si>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</si>
  <si>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</si>
  <si>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</si>
  <si>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</si>
  <si>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</si>
  <si>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</si>
  <si>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</si>
  <si>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</si>
  <si>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</si>
  <si>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</si>
  <si>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</si>
  <si>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</si>
  <si>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</si>
  <si>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</si>
  <si>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</si>
  <si>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</si>
  <si>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</si>
  <si>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</si>
  <si>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</si>
  <si>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</si>
  <si>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</si>
  <si>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</si>
  <si>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</si>
  <si>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</si>
  <si>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</si>
  <si>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</si>
  <si>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</si>
  <si>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</si>
  <si>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</si>
  <si>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</si>
  <si>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</si>
  <si>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</si>
  <si>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</si>
  <si>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</si>
  <si>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</si>
  <si>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</si>
  <si>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</si>
  <si>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</si>
  <si>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</si>
  <si>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</si>
  <si>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</si>
  <si>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</si>
  <si>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</si>
  <si>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</si>
  <si>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</si>
  <si>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</si>
  <si>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</si>
  <si>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</si>
  <si>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</si>
  <si>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</si>
  <si>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</si>
  <si>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</si>
  <si>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</si>
  <si>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</si>
  <si>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</si>
  <si>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</si>
  <si>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</si>
  <si>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</si>
  <si>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</si>
  <si>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</si>
  <si>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</si>
  <si>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</si>
  <si>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</si>
  <si>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</si>
  <si>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</si>
  <si>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</si>
  <si>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</si>
  <si>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</si>
  <si>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</si>
  <si>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</si>
  <si>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</si>
  <si>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</si>
  <si>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</si>
  <si>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</si>
  <si>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</si>
  <si>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</si>
  <si>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</si>
  <si>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</si>
  <si>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</si>
  <si>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</si>
  <si>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</si>
  <si>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</si>
  <si>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</si>
  <si>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</si>
  <si>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</si>
  <si>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</si>
  <si>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</si>
  <si>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</si>
  <si>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</si>
  <si>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</si>
  <si>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</si>
  <si>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</si>
  <si>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</si>
  <si>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</si>
  <si>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</si>
  <si>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</si>
  <si>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</si>
  <si>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</si>
  <si>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</si>
  <si>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</si>
  <si>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</si>
  <si>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</si>
  <si>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</si>
  <si>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</si>
  <si>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</si>
  <si>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</si>
  <si>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</si>
  <si>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</si>
  <si>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</si>
  <si>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</si>
  <si>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</si>
  <si>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</si>
  <si>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</si>
  <si>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</si>
  <si>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</si>
  <si>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</si>
  <si>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</si>
  <si>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</si>
  <si>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</si>
  <si>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</si>
  <si>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</si>
  <si>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</si>
  <si>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</si>
  <si>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</si>
  <si>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</si>
  <si>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</si>
  <si>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</si>
  <si>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</si>
  <si>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</si>
  <si>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</si>
  <si>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</si>
  <si>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</si>
  <si>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</si>
  <si>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</si>
  <si>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</si>
  <si>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</si>
  <si>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</si>
  <si>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</si>
  <si>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</si>
  <si>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</si>
  <si>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</si>
  <si>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</si>
  <si>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</si>
  <si>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</si>
  <si>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</si>
  <si>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</si>
  <si>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</si>
  <si>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</si>
  <si>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</si>
  <si>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</si>
  <si>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</si>
  <si>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</si>
  <si>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</si>
  <si>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</si>
  <si>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</si>
  <si>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</si>
  <si>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</si>
  <si>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</si>
  <si>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</si>
  <si>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</si>
  <si>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</si>
  <si>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</si>
  <si>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</si>
  <si>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</si>
  <si>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</si>
  <si>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</si>
  <si>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</si>
  <si>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</si>
  <si>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</si>
  <si>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</si>
  <si>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</si>
  <si>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</si>
  <si>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</si>
  <si>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</si>
  <si>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</si>
  <si>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</si>
  <si>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</si>
  <si>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</si>
  <si>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</si>
  <si>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</si>
  <si>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</si>
  <si>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</si>
  <si>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</si>
  <si>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</si>
  <si>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</si>
  <si>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</si>
  <si>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</si>
  <si>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</si>
  <si>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</si>
  <si>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</si>
  <si>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</si>
  <si>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</si>
  <si>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</si>
  <si>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</si>
  <si>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</si>
  <si>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</si>
  <si>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</si>
  <si>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</si>
  <si>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</si>
  <si>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</si>
  <si>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</si>
  <si>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</si>
  <si>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</si>
  <si>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</si>
  <si>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</si>
  <si>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</si>
  <si>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</si>
  <si>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</si>
  <si>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</si>
  <si>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</si>
  <si>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</si>
  <si>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</si>
  <si>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</si>
  <si>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</si>
  <si>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</si>
  <si>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</si>
  <si>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</si>
  <si>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</si>
  <si>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</si>
  <si>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</si>
  <si>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</si>
  <si>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</si>
  <si>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</si>
  <si>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</si>
  <si>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</si>
  <si>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</si>
  <si>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</si>
  <si>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</si>
  <si>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</si>
  <si>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</si>
  <si>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</si>
  <si>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</si>
  <si>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</si>
  <si>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</si>
  <si>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</si>
  <si>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</si>
  <si>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</si>
  <si>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</si>
  <si>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</si>
  <si>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</si>
  <si>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</si>
  <si>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</si>
  <si>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</si>
  <si>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</si>
  <si>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</si>
  <si>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</si>
  <si>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</si>
  <si>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</si>
  <si>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</si>
  <si>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</si>
  <si>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</si>
  <si>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</si>
  <si>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</si>
  <si>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</si>
  <si>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</si>
  <si>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</si>
  <si>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</si>
  <si>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</si>
  <si>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</si>
  <si>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</si>
  <si>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</si>
  <si>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</si>
  <si>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</si>
  <si>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</si>
  <si>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</si>
  <si>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</si>
  <si>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</si>
  <si>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</si>
  <si>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</si>
  <si>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</si>
  <si>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</si>
  <si>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</si>
  <si>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</si>
  <si>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</si>
  <si>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</si>
  <si>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</si>
  <si>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</si>
  <si>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</si>
  <si>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</si>
  <si>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</si>
  <si>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</si>
  <si>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</si>
  <si>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</si>
  <si>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</si>
  <si>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</si>
  <si>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</si>
  <si>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</si>
  <si>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Mon-Thurs&lt;br&gt;2 for 1 burger of the day&lt;br&gt;$2 Odell Lagers&lt;br&gt;1/2 rare cellar bottles&lt;br&gt;Fri&lt;br&gt;1/2 off sausage boards&lt;br&gt;2 for 1 noco mules&lt;br&gt;$2 Odell lagers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</si>
  <si>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</si>
  <si>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</si>
  <si>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</si>
  <si>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t>
  </si>
  <si>
    <t>$6 house wines and cocktails&lt;br&gt;$5 well cocktails&lt;br&gt;$4 canned beer&lt;br&gt;$1 off draft beer&lt;br&gt;$1.25 raw oysters&lt;br&gt;$6 small plates&lt;br&gt;$10 Reggie burger, a shot, and a beer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</si>
</sst>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49" activePane="bottomRight" state="frozen"/>
      <selection pane="topRight" activeCell="E1" sqref="E1"/>
      <selection pane="bottomLeft" activeCell="U86" sqref="U86"/>
      <selection pane="bottomRight" activeCell="V62" sqref="V62"/>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402</v>
      </c>
      <c r="X1" t="s">
        <v>403</v>
      </c>
      <c r="Y1" t="s">
        <v>404</v>
      </c>
      <c r="Z1" t="s">
        <v>405</v>
      </c>
      <c r="AA1" t="s">
        <v>406</v>
      </c>
      <c r="AB1" t="s">
        <v>407</v>
      </c>
      <c r="AC1" t="s">
        <v>408</v>
      </c>
      <c r="AD1" t="s">
        <v>409</v>
      </c>
      <c r="AE1" t="s">
        <v>410</v>
      </c>
      <c r="AF1" t="s">
        <v>411</v>
      </c>
      <c r="AG1" t="s">
        <v>412</v>
      </c>
      <c r="AH1" t="s">
        <v>413</v>
      </c>
      <c r="AI1" t="s">
        <v>414</v>
      </c>
      <c r="AJ1" t="s">
        <v>415</v>
      </c>
      <c r="AK1" t="s">
        <v>395</v>
      </c>
      <c r="AL1" t="s">
        <v>396</v>
      </c>
      <c r="AM1" t="s">
        <v>397</v>
      </c>
      <c r="AN1" t="s">
        <v>398</v>
      </c>
      <c r="AO1" t="s">
        <v>399</v>
      </c>
      <c r="AP1" t="s">
        <v>400</v>
      </c>
      <c r="AQ1" t="s">
        <v>401</v>
      </c>
      <c r="AR1" t="s">
        <v>17</v>
      </c>
      <c r="AS1" t="s">
        <v>298</v>
      </c>
      <c r="AT1" t="s">
        <v>299</v>
      </c>
      <c r="AU1" t="s">
        <v>292</v>
      </c>
      <c r="AV1" t="s">
        <v>21</v>
      </c>
      <c r="AW1" t="s">
        <v>22</v>
      </c>
      <c r="AY1" s="4"/>
      <c r="BD1" t="s">
        <v>416</v>
      </c>
      <c r="BE1" t="s">
        <v>417</v>
      </c>
      <c r="BF1" t="s">
        <v>422</v>
      </c>
      <c r="BG1" t="s">
        <v>424</v>
      </c>
      <c r="BH1" t="s">
        <v>425</v>
      </c>
      <c r="BJ1" t="s">
        <v>427</v>
      </c>
      <c r="BL1" t="s">
        <v>428</v>
      </c>
    </row>
    <row r="2" spans="2:64" ht="21" customHeight="1" x14ac:dyDescent="0.25">
      <c r="B2" t="s">
        <v>446</v>
      </c>
      <c r="C2" t="s">
        <v>420</v>
      </c>
      <c r="E2" t="s">
        <v>423</v>
      </c>
      <c r="G2" t="s">
        <v>447</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448</v>
      </c>
      <c r="AU2" t="s">
        <v>294</v>
      </c>
      <c r="AV2" s="3" t="s">
        <v>301</v>
      </c>
      <c r="AW2" s="3" t="s">
        <v>301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482</v>
      </c>
    </row>
    <row r="3" spans="2:64" ht="21" customHeight="1" x14ac:dyDescent="0.25">
      <c r="B3" t="s">
        <v>140</v>
      </c>
      <c r="C3" t="s">
        <v>418</v>
      </c>
      <c r="D3" t="s">
        <v>141</v>
      </c>
      <c r="E3" t="s">
        <v>423</v>
      </c>
      <c r="G3" s="1" t="s">
        <v>142</v>
      </c>
      <c r="H3">
        <v>1600</v>
      </c>
      <c r="I3">
        <v>1800</v>
      </c>
      <c r="J3">
        <v>1600</v>
      </c>
      <c r="K3">
        <v>1800</v>
      </c>
      <c r="L3">
        <v>1600</v>
      </c>
      <c r="M3">
        <v>1800</v>
      </c>
      <c r="N3">
        <v>1600</v>
      </c>
      <c r="O3">
        <v>1800</v>
      </c>
      <c r="P3">
        <v>1600</v>
      </c>
      <c r="Q3">
        <v>1800</v>
      </c>
      <c r="R3">
        <v>1600</v>
      </c>
      <c r="S3">
        <v>1800</v>
      </c>
      <c r="T3">
        <v>1600</v>
      </c>
      <c r="U3">
        <v>1800</v>
      </c>
      <c r="V3" t="s">
        <v>766</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247</v>
      </c>
      <c r="AU3" t="s">
        <v>293</v>
      </c>
      <c r="AV3" s="3" t="s">
        <v>301</v>
      </c>
      <c r="AW3" s="3" t="s">
        <v>302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638</v>
      </c>
      <c r="C4" t="s">
        <v>418</v>
      </c>
      <c r="E4" t="s">
        <v>423</v>
      </c>
      <c r="G4" t="s">
        <v>659</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665</v>
      </c>
      <c r="AU4" t="s">
        <v>293</v>
      </c>
      <c r="AV4" s="3" t="s">
        <v>302</v>
      </c>
      <c r="AW4" s="3" t="s">
        <v>302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303</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328</v>
      </c>
      <c r="AU5" t="s">
        <v>28</v>
      </c>
      <c r="AV5" s="3" t="s">
        <v>302</v>
      </c>
      <c r="AW5" s="3" t="s">
        <v>302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483</v>
      </c>
      <c r="C6" t="s">
        <v>303</v>
      </c>
      <c r="D6" t="s">
        <v>484</v>
      </c>
      <c r="E6" t="s">
        <v>54</v>
      </c>
      <c r="G6" s="1" t="s">
        <v>485</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302</v>
      </c>
      <c r="AW6" s="3" t="s">
        <v>302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419</v>
      </c>
      <c r="D7" t="s">
        <v>267</v>
      </c>
      <c r="E7" t="s">
        <v>423</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329</v>
      </c>
      <c r="AS7" t="s">
        <v>290</v>
      </c>
      <c r="AT7" t="s">
        <v>300</v>
      </c>
      <c r="AU7" t="s">
        <v>294</v>
      </c>
      <c r="AV7" s="3" t="s">
        <v>302</v>
      </c>
      <c r="AW7" s="3" t="s">
        <v>302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420</v>
      </c>
      <c r="D8" t="s">
        <v>66</v>
      </c>
      <c r="E8" t="s">
        <v>423</v>
      </c>
      <c r="G8" s="1" t="s">
        <v>67</v>
      </c>
      <c r="H8">
        <v>1600</v>
      </c>
      <c r="I8">
        <v>1800</v>
      </c>
      <c r="J8">
        <v>1500</v>
      </c>
      <c r="K8">
        <v>1800</v>
      </c>
      <c r="L8">
        <v>1500</v>
      </c>
      <c r="M8">
        <v>1800</v>
      </c>
      <c r="N8">
        <v>1500</v>
      </c>
      <c r="O8">
        <v>1800</v>
      </c>
      <c r="P8">
        <v>1500</v>
      </c>
      <c r="Q8">
        <v>1800</v>
      </c>
      <c r="R8">
        <v>1500</v>
      </c>
      <c r="S8">
        <v>1800</v>
      </c>
      <c r="T8">
        <v>1600</v>
      </c>
      <c r="U8">
        <v>1800</v>
      </c>
      <c r="V8" t="s">
        <v>767</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306</v>
      </c>
      <c r="AS8" t="s">
        <v>290</v>
      </c>
      <c r="AU8" t="s">
        <v>294</v>
      </c>
      <c r="AV8" s="3" t="s">
        <v>301</v>
      </c>
      <c r="AW8" s="3" t="s">
        <v>301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486</v>
      </c>
      <c r="C9" t="s">
        <v>418</v>
      </c>
      <c r="D9" t="s">
        <v>487</v>
      </c>
      <c r="E9" t="s">
        <v>423</v>
      </c>
      <c r="G9" s="1" t="s">
        <v>488</v>
      </c>
      <c r="H9">
        <v>1600</v>
      </c>
      <c r="I9">
        <v>1800</v>
      </c>
      <c r="J9">
        <v>1500</v>
      </c>
      <c r="K9">
        <v>1800</v>
      </c>
      <c r="L9">
        <v>1500</v>
      </c>
      <c r="M9">
        <v>1800</v>
      </c>
      <c r="N9">
        <v>1500</v>
      </c>
      <c r="O9">
        <v>1800</v>
      </c>
      <c r="P9">
        <v>1500</v>
      </c>
      <c r="Q9">
        <v>1800</v>
      </c>
      <c r="R9">
        <v>1500</v>
      </c>
      <c r="S9">
        <v>1800</v>
      </c>
      <c r="T9">
        <v>1600</v>
      </c>
      <c r="U9">
        <v>1800</v>
      </c>
      <c r="V9" t="s">
        <v>767</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306</v>
      </c>
      <c r="AS9" t="s">
        <v>290</v>
      </c>
      <c r="AU9" t="s">
        <v>293</v>
      </c>
      <c r="AV9" s="3" t="s">
        <v>301</v>
      </c>
      <c r="AW9" s="3" t="s">
        <v>301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303</v>
      </c>
      <c r="D10" t="s">
        <v>110</v>
      </c>
      <c r="E10" t="s">
        <v>423</v>
      </c>
      <c r="G10" s="1" t="s">
        <v>111</v>
      </c>
      <c r="H10">
        <v>900</v>
      </c>
      <c r="I10">
        <v>2400</v>
      </c>
      <c r="J10">
        <v>1100</v>
      </c>
      <c r="K10">
        <v>2400</v>
      </c>
      <c r="L10">
        <v>1100</v>
      </c>
      <c r="M10">
        <v>2400</v>
      </c>
      <c r="N10">
        <v>1100</v>
      </c>
      <c r="O10">
        <v>2400</v>
      </c>
      <c r="P10">
        <v>1100</v>
      </c>
      <c r="Q10">
        <v>2400</v>
      </c>
      <c r="R10">
        <v>1100</v>
      </c>
      <c r="S10">
        <v>2400</v>
      </c>
      <c r="T10">
        <v>900</v>
      </c>
      <c r="U10">
        <v>2400</v>
      </c>
      <c r="V10" t="s">
        <v>243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319</v>
      </c>
      <c r="AS10" t="s">
        <v>290</v>
      </c>
      <c r="AU10" t="s">
        <v>28</v>
      </c>
      <c r="AV10" s="3" t="s">
        <v>301</v>
      </c>
      <c r="AW10" s="3" t="s">
        <v>302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537</v>
      </c>
      <c r="C11" t="s">
        <v>303</v>
      </c>
      <c r="D11" t="s">
        <v>529</v>
      </c>
      <c r="E11" t="s">
        <v>423</v>
      </c>
      <c r="G11" s="1" t="s">
        <v>538</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539</v>
      </c>
      <c r="AU11" t="s">
        <v>28</v>
      </c>
      <c r="AV11" s="3" t="s">
        <v>302</v>
      </c>
      <c r="AW11" s="3" t="s">
        <v>302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489</v>
      </c>
      <c r="C12" t="s">
        <v>419</v>
      </c>
      <c r="D12" t="s">
        <v>487</v>
      </c>
      <c r="E12" t="s">
        <v>423</v>
      </c>
      <c r="G12" s="1" t="s">
        <v>490</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294</v>
      </c>
      <c r="AV12" s="3" t="s">
        <v>302</v>
      </c>
      <c r="AW12" s="3" t="s">
        <v>302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491</v>
      </c>
      <c r="C13" t="s">
        <v>418</v>
      </c>
      <c r="E13" t="s">
        <v>423</v>
      </c>
      <c r="G13" s="1" t="s">
        <v>492</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293</v>
      </c>
      <c r="AV13" s="3" t="s">
        <v>302</v>
      </c>
      <c r="AW13" s="3" t="s">
        <v>302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685</v>
      </c>
      <c r="C14" t="s">
        <v>304</v>
      </c>
      <c r="E14" t="s">
        <v>423</v>
      </c>
      <c r="G14" s="1" t="s">
        <v>686</v>
      </c>
      <c r="H14">
        <v>1500</v>
      </c>
      <c r="I14">
        <v>1800</v>
      </c>
      <c r="J14">
        <v>1500</v>
      </c>
      <c r="K14">
        <v>1800</v>
      </c>
      <c r="L14">
        <v>1500</v>
      </c>
      <c r="M14">
        <v>1800</v>
      </c>
      <c r="N14">
        <v>1500</v>
      </c>
      <c r="O14">
        <v>1800</v>
      </c>
      <c r="P14">
        <v>1500</v>
      </c>
      <c r="Q14">
        <v>1800</v>
      </c>
      <c r="R14">
        <v>1500</v>
      </c>
      <c r="S14">
        <v>1800</v>
      </c>
      <c r="T14">
        <v>1500</v>
      </c>
      <c r="U14">
        <v>1800</v>
      </c>
      <c r="V14" s="14" t="s">
        <v>689</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690</v>
      </c>
      <c r="AS14" t="s">
        <v>290</v>
      </c>
      <c r="AU14" t="s">
        <v>294</v>
      </c>
      <c r="AV14" s="7" t="s">
        <v>691</v>
      </c>
      <c r="AW14" s="3" t="s">
        <v>301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303</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326</v>
      </c>
      <c r="AU15" t="s">
        <v>28</v>
      </c>
      <c r="AV15" s="3" t="s">
        <v>302</v>
      </c>
      <c r="AW15" s="3" t="s">
        <v>302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304</v>
      </c>
      <c r="D16" t="s">
        <v>173</v>
      </c>
      <c r="E16" t="s">
        <v>423</v>
      </c>
      <c r="G16" t="s">
        <v>174</v>
      </c>
      <c r="J16">
        <v>1600</v>
      </c>
      <c r="K16">
        <v>1900</v>
      </c>
      <c r="L16">
        <v>1600</v>
      </c>
      <c r="M16">
        <v>1900</v>
      </c>
      <c r="N16">
        <v>1600</v>
      </c>
      <c r="O16">
        <v>1900</v>
      </c>
      <c r="P16">
        <v>1600</v>
      </c>
      <c r="Q16">
        <v>1900</v>
      </c>
      <c r="R16">
        <v>1600</v>
      </c>
      <c r="S16">
        <v>1900</v>
      </c>
      <c r="V16" s="16" t="s">
        <v>756</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338</v>
      </c>
      <c r="AS16" t="s">
        <v>290</v>
      </c>
      <c r="AU16" t="s">
        <v>294</v>
      </c>
      <c r="AV16" s="3" t="s">
        <v>301</v>
      </c>
      <c r="AW16" s="3" t="s">
        <v>301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548</v>
      </c>
      <c r="C17" t="s">
        <v>303</v>
      </c>
      <c r="G17" s="7" t="s">
        <v>549</v>
      </c>
      <c r="V17" s="14" t="s">
        <v>687</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550</v>
      </c>
      <c r="AS17" t="s">
        <v>290</v>
      </c>
      <c r="AU17" t="s">
        <v>294</v>
      </c>
      <c r="AV17" s="3" t="s">
        <v>302</v>
      </c>
      <c r="AW17" s="3" t="s">
        <v>302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418</v>
      </c>
      <c r="D18" t="s">
        <v>57</v>
      </c>
      <c r="E18" t="s">
        <v>423</v>
      </c>
      <c r="G18" s="1" t="s">
        <v>58</v>
      </c>
      <c r="H18">
        <v>1500</v>
      </c>
      <c r="I18">
        <v>1800</v>
      </c>
      <c r="J18">
        <v>1500</v>
      </c>
      <c r="K18">
        <v>1800</v>
      </c>
      <c r="L18">
        <v>1500</v>
      </c>
      <c r="M18">
        <v>1800</v>
      </c>
      <c r="N18">
        <v>1500</v>
      </c>
      <c r="O18">
        <v>1800</v>
      </c>
      <c r="P18">
        <v>1500</v>
      </c>
      <c r="Q18">
        <v>1800</v>
      </c>
      <c r="R18">
        <v>1500</v>
      </c>
      <c r="S18">
        <v>1800</v>
      </c>
      <c r="T18">
        <v>1500</v>
      </c>
      <c r="U18">
        <v>1800</v>
      </c>
      <c r="V18" s="16" t="s">
        <v>768</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235</v>
      </c>
      <c r="AS18" t="s">
        <v>290</v>
      </c>
      <c r="AU18" t="s">
        <v>28</v>
      </c>
      <c r="AV18" s="3" t="s">
        <v>301</v>
      </c>
      <c r="AW18" s="3" t="s">
        <v>301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429</v>
      </c>
    </row>
    <row r="19" spans="2:64" ht="21" customHeight="1" x14ac:dyDescent="0.25">
      <c r="B19" t="s">
        <v>242</v>
      </c>
      <c r="C19" t="s">
        <v>418</v>
      </c>
      <c r="D19" t="s">
        <v>106</v>
      </c>
      <c r="E19" t="s">
        <v>54</v>
      </c>
      <c r="G19" s="1" t="s">
        <v>107</v>
      </c>
      <c r="V19" s="14" t="s">
        <v>688</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317</v>
      </c>
      <c r="AU19" t="s">
        <v>28</v>
      </c>
      <c r="AV19" s="3" t="s">
        <v>302</v>
      </c>
      <c r="AW19" s="3" t="s">
        <v>302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303</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305</v>
      </c>
      <c r="AU20" t="s">
        <v>28</v>
      </c>
      <c r="AV20" s="3" t="s">
        <v>302</v>
      </c>
      <c r="AW20" s="3" t="s">
        <v>302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296</v>
      </c>
      <c r="C21" t="s">
        <v>420</v>
      </c>
      <c r="D21" t="s">
        <v>78</v>
      </c>
      <c r="E21" t="s">
        <v>423</v>
      </c>
      <c r="G21" s="7" t="s">
        <v>285</v>
      </c>
      <c r="H21">
        <v>2200</v>
      </c>
      <c r="I21">
        <v>2400</v>
      </c>
      <c r="J21">
        <v>1500</v>
      </c>
      <c r="K21">
        <v>1900</v>
      </c>
      <c r="L21">
        <v>1500</v>
      </c>
      <c r="M21">
        <v>1900</v>
      </c>
      <c r="N21">
        <v>1500</v>
      </c>
      <c r="O21">
        <v>1900</v>
      </c>
      <c r="P21">
        <v>1500</v>
      </c>
      <c r="Q21">
        <v>1900</v>
      </c>
      <c r="R21">
        <v>1500</v>
      </c>
      <c r="S21">
        <v>1900</v>
      </c>
      <c r="T21">
        <v>2200</v>
      </c>
      <c r="U21">
        <v>2400</v>
      </c>
      <c r="V21" t="s">
        <v>769</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297</v>
      </c>
      <c r="AU21" t="s">
        <v>294</v>
      </c>
      <c r="AV21" s="3" t="s">
        <v>301</v>
      </c>
      <c r="AW21" s="3" t="s">
        <v>301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303</v>
      </c>
      <c r="D22" t="s">
        <v>267</v>
      </c>
      <c r="E22" t="s">
        <v>423</v>
      </c>
      <c r="G22" t="s">
        <v>152</v>
      </c>
      <c r="H22">
        <v>1100</v>
      </c>
      <c r="I22">
        <v>1800</v>
      </c>
      <c r="J22">
        <v>1100</v>
      </c>
      <c r="K22">
        <v>1800</v>
      </c>
      <c r="L22">
        <v>1100</v>
      </c>
      <c r="M22">
        <v>1800</v>
      </c>
      <c r="N22">
        <v>1100</v>
      </c>
      <c r="O22">
        <v>1800</v>
      </c>
      <c r="P22">
        <v>1100</v>
      </c>
      <c r="Q22">
        <v>1800</v>
      </c>
      <c r="R22">
        <v>1100</v>
      </c>
      <c r="S22">
        <v>1800</v>
      </c>
      <c r="T22">
        <v>1100</v>
      </c>
      <c r="U22">
        <v>1800</v>
      </c>
      <c r="V22" t="s">
        <v>771</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268</v>
      </c>
      <c r="AS22" t="s">
        <v>290</v>
      </c>
      <c r="AU22" t="s">
        <v>294</v>
      </c>
      <c r="AV22" s="3" t="s">
        <v>301</v>
      </c>
      <c r="AW22" s="3" t="s">
        <v>302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430</v>
      </c>
    </row>
    <row r="23" spans="2:64" ht="21" customHeight="1" x14ac:dyDescent="0.25">
      <c r="B23" t="s">
        <v>261</v>
      </c>
      <c r="C23" t="s">
        <v>418</v>
      </c>
      <c r="D23" t="s">
        <v>78</v>
      </c>
      <c r="E23" t="s">
        <v>423</v>
      </c>
      <c r="G23" s="7" t="s">
        <v>286</v>
      </c>
      <c r="J23">
        <v>1000</v>
      </c>
      <c r="K23">
        <v>1400</v>
      </c>
      <c r="L23">
        <v>1400</v>
      </c>
      <c r="M23">
        <v>1900</v>
      </c>
      <c r="N23">
        <v>1400</v>
      </c>
      <c r="O23">
        <v>1900</v>
      </c>
      <c r="P23">
        <v>1400</v>
      </c>
      <c r="Q23">
        <v>1900</v>
      </c>
      <c r="R23">
        <v>1400</v>
      </c>
      <c r="S23">
        <v>1900</v>
      </c>
      <c r="T23">
        <v>1100</v>
      </c>
      <c r="U23">
        <v>1600</v>
      </c>
      <c r="V23" t="s">
        <v>772</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353</v>
      </c>
      <c r="AU23" t="s">
        <v>293</v>
      </c>
      <c r="AV23" s="3" t="s">
        <v>301</v>
      </c>
      <c r="AW23" s="3" t="s">
        <v>301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431</v>
      </c>
    </row>
    <row r="24" spans="2:64" ht="21" customHeight="1" x14ac:dyDescent="0.25">
      <c r="B24" t="s">
        <v>175</v>
      </c>
      <c r="C24" t="s">
        <v>418</v>
      </c>
      <c r="D24" t="s">
        <v>53</v>
      </c>
      <c r="E24" t="s">
        <v>423</v>
      </c>
      <c r="G24" t="s">
        <v>176</v>
      </c>
      <c r="J24">
        <v>1500</v>
      </c>
      <c r="K24">
        <v>1800</v>
      </c>
      <c r="L24">
        <v>1500</v>
      </c>
      <c r="M24">
        <v>1800</v>
      </c>
      <c r="N24">
        <v>1500</v>
      </c>
      <c r="O24">
        <v>1800</v>
      </c>
      <c r="P24">
        <v>1500</v>
      </c>
      <c r="Q24">
        <v>1800</v>
      </c>
      <c r="R24">
        <v>1500</v>
      </c>
      <c r="S24">
        <v>1800</v>
      </c>
      <c r="V24" t="s">
        <v>773</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339</v>
      </c>
      <c r="AS24" t="s">
        <v>290</v>
      </c>
      <c r="AU24" t="s">
        <v>293</v>
      </c>
      <c r="AV24" s="3" t="s">
        <v>301</v>
      </c>
      <c r="AW24" s="3" t="s">
        <v>301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626</v>
      </c>
      <c r="C25" t="s">
        <v>418</v>
      </c>
      <c r="E25" t="s">
        <v>423</v>
      </c>
      <c r="G25" t="s">
        <v>650</v>
      </c>
      <c r="P25">
        <v>2000</v>
      </c>
      <c r="Q25">
        <v>2400</v>
      </c>
      <c r="R25">
        <v>1800</v>
      </c>
      <c r="S25">
        <v>2000</v>
      </c>
      <c r="T25">
        <v>1800</v>
      </c>
      <c r="U25">
        <v>2000</v>
      </c>
      <c r="V25" t="s">
        <v>667</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666</v>
      </c>
      <c r="AU25" t="s">
        <v>293</v>
      </c>
      <c r="AV25" s="3" t="s">
        <v>301</v>
      </c>
      <c r="AW25" s="3" t="s">
        <v>301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262</v>
      </c>
      <c r="C26" t="s">
        <v>418</v>
      </c>
      <c r="D26" t="s">
        <v>78</v>
      </c>
      <c r="E26" t="s">
        <v>423</v>
      </c>
      <c r="G26" t="s">
        <v>263</v>
      </c>
      <c r="H26">
        <v>1100</v>
      </c>
      <c r="I26">
        <v>2400</v>
      </c>
      <c r="N26">
        <v>1200</v>
      </c>
      <c r="O26">
        <v>2400</v>
      </c>
      <c r="P26">
        <v>1700</v>
      </c>
      <c r="Q26">
        <v>2100</v>
      </c>
      <c r="R26">
        <v>1500</v>
      </c>
      <c r="S26">
        <v>1800</v>
      </c>
      <c r="T26">
        <v>1500</v>
      </c>
      <c r="U26">
        <v>1800</v>
      </c>
      <c r="V26" t="s">
        <v>788</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293</v>
      </c>
      <c r="AV26" s="3" t="s">
        <v>301</v>
      </c>
      <c r="AW26" s="3" t="s">
        <v>302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493</v>
      </c>
      <c r="C27" t="s">
        <v>304</v>
      </c>
      <c r="D27" t="s">
        <v>494</v>
      </c>
      <c r="E27" t="s">
        <v>54</v>
      </c>
      <c r="G27" t="s">
        <v>495</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294</v>
      </c>
      <c r="AV27" s="3" t="s">
        <v>302</v>
      </c>
      <c r="AW27" s="3" t="s">
        <v>302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420</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340</v>
      </c>
      <c r="AU28" t="s">
        <v>294</v>
      </c>
      <c r="AV28" s="3" t="s">
        <v>302</v>
      </c>
      <c r="AW28" s="3" t="s">
        <v>302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432</v>
      </c>
    </row>
    <row r="29" spans="2:64" ht="21" customHeight="1" x14ac:dyDescent="0.25">
      <c r="B29" t="s">
        <v>615</v>
      </c>
      <c r="C29" t="s">
        <v>304</v>
      </c>
      <c r="E29" t="s">
        <v>423</v>
      </c>
      <c r="G29" t="s">
        <v>639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302</v>
      </c>
      <c r="AW29" s="3" t="s">
        <v>302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496</v>
      </c>
      <c r="C30" t="s">
        <v>420</v>
      </c>
      <c r="E30" t="s">
        <v>423</v>
      </c>
      <c r="G30" t="s">
        <v>497</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294</v>
      </c>
      <c r="AV30" s="3" t="s">
        <v>302</v>
      </c>
      <c r="AW30" s="3" t="s">
        <v>302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498</v>
      </c>
      <c r="C31" t="s">
        <v>303</v>
      </c>
      <c r="E31" t="s">
        <v>423</v>
      </c>
      <c r="G31" t="s">
        <v>499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302</v>
      </c>
      <c r="AW31" s="3" t="s">
        <v>302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551</v>
      </c>
      <c r="C32" t="s">
        <v>421</v>
      </c>
      <c r="G32" s="7" t="s">
        <v>552</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553</v>
      </c>
      <c r="AU32" t="s">
        <v>294</v>
      </c>
      <c r="AV32" s="3" t="s">
        <v>302</v>
      </c>
      <c r="AW32" s="3" t="s">
        <v>302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554</v>
      </c>
      <c r="C33" t="s">
        <v>304</v>
      </c>
      <c r="G33" s="7" t="s">
        <v>555</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556</v>
      </c>
      <c r="AU33" t="s">
        <v>294</v>
      </c>
      <c r="AV33" s="3" t="s">
        <v>302</v>
      </c>
      <c r="AW33" s="3" t="s">
        <v>302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449</v>
      </c>
    </row>
    <row r="34" spans="2:64" ht="21" customHeight="1" x14ac:dyDescent="0.25">
      <c r="B34" t="s">
        <v>361</v>
      </c>
      <c r="C34" t="s">
        <v>303</v>
      </c>
      <c r="D34" t="s">
        <v>71</v>
      </c>
      <c r="E34" t="s">
        <v>423</v>
      </c>
      <c r="G34" s="1" t="s">
        <v>72</v>
      </c>
      <c r="H34">
        <v>1500</v>
      </c>
      <c r="I34">
        <v>1800</v>
      </c>
      <c r="J34">
        <v>1500</v>
      </c>
      <c r="K34">
        <v>1800</v>
      </c>
      <c r="L34">
        <v>1500</v>
      </c>
      <c r="M34">
        <v>1800</v>
      </c>
      <c r="N34">
        <v>1500</v>
      </c>
      <c r="O34">
        <v>1800</v>
      </c>
      <c r="P34">
        <v>1500</v>
      </c>
      <c r="Q34">
        <v>1800</v>
      </c>
      <c r="R34">
        <v>1500</v>
      </c>
      <c r="S34">
        <v>1800</v>
      </c>
      <c r="T34">
        <v>1500</v>
      </c>
      <c r="U34">
        <v>1800</v>
      </c>
      <c r="V34" t="s">
        <v>765</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308</v>
      </c>
      <c r="AS34" t="s">
        <v>290</v>
      </c>
      <c r="AU34" t="s">
        <v>28</v>
      </c>
      <c r="AV34" s="3" t="s">
        <v>301</v>
      </c>
      <c r="AW34" s="3" t="s">
        <v>301</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557</v>
      </c>
      <c r="C35" t="s">
        <v>418</v>
      </c>
      <c r="G35" s="7" t="s">
        <v>558</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559</v>
      </c>
      <c r="AU35" t="s">
        <v>28</v>
      </c>
      <c r="AV35" s="3" t="s">
        <v>302</v>
      </c>
      <c r="AW35" s="3" t="s">
        <v>302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270</v>
      </c>
      <c r="C36" t="s">
        <v>304</v>
      </c>
      <c r="E36" t="s">
        <v>423</v>
      </c>
      <c r="G36" s="7" t="s">
        <v>284</v>
      </c>
      <c r="H36">
        <v>2100</v>
      </c>
      <c r="I36">
        <v>2300</v>
      </c>
      <c r="J36">
        <v>1500</v>
      </c>
      <c r="K36">
        <v>1800</v>
      </c>
      <c r="L36">
        <v>1500</v>
      </c>
      <c r="M36">
        <v>1800</v>
      </c>
      <c r="N36">
        <v>1500</v>
      </c>
      <c r="O36">
        <v>1800</v>
      </c>
      <c r="P36">
        <v>1500</v>
      </c>
      <c r="Q36">
        <v>1800</v>
      </c>
      <c r="R36">
        <v>1500</v>
      </c>
      <c r="S36">
        <v>1800</v>
      </c>
      <c r="T36">
        <v>2100</v>
      </c>
      <c r="U36">
        <v>2300</v>
      </c>
      <c r="V36" s="4" t="s">
        <v>784</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295</v>
      </c>
      <c r="AS36" t="s">
        <v>290</v>
      </c>
      <c r="AU36" t="s">
        <v>294</v>
      </c>
      <c r="AV36" s="3" t="s">
        <v>301</v>
      </c>
      <c r="AW36" s="3" t="s">
        <v>301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681</v>
      </c>
    </row>
    <row r="37" spans="2:64" ht="21" customHeight="1" x14ac:dyDescent="0.25">
      <c r="B37" t="s">
        <v>269</v>
      </c>
      <c r="C37" t="s">
        <v>304</v>
      </c>
      <c r="D37" t="s">
        <v>78</v>
      </c>
      <c r="E37" t="s">
        <v>423</v>
      </c>
      <c r="G37" t="s">
        <v>179</v>
      </c>
      <c r="J37">
        <v>1500</v>
      </c>
      <c r="K37">
        <v>1800</v>
      </c>
      <c r="L37">
        <v>1500</v>
      </c>
      <c r="M37">
        <v>1800</v>
      </c>
      <c r="N37">
        <v>1500</v>
      </c>
      <c r="O37">
        <v>1800</v>
      </c>
      <c r="P37">
        <v>1500</v>
      </c>
      <c r="Q37">
        <v>1800</v>
      </c>
      <c r="R37">
        <v>1500</v>
      </c>
      <c r="S37">
        <v>1800</v>
      </c>
      <c r="V37" t="s">
        <v>774</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250</v>
      </c>
      <c r="AS37" t="s">
        <v>290</v>
      </c>
      <c r="AU37" t="s">
        <v>294</v>
      </c>
      <c r="AV37" s="3" t="s">
        <v>301</v>
      </c>
      <c r="AW37" s="3" t="s">
        <v>301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560</v>
      </c>
      <c r="C38" t="s">
        <v>419</v>
      </c>
      <c r="G38" s="7" t="s">
        <v>561</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562</v>
      </c>
      <c r="AU38" t="s">
        <v>294</v>
      </c>
      <c r="AV38" s="3" t="s">
        <v>302</v>
      </c>
      <c r="AW38" s="3" t="s">
        <v>302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303</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245</v>
      </c>
      <c r="AS39" t="s">
        <v>291</v>
      </c>
      <c r="AU39" t="s">
        <v>28</v>
      </c>
      <c r="AV39" s="3" t="s">
        <v>302</v>
      </c>
      <c r="AW39" s="3" t="s">
        <v>302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694</v>
      </c>
      <c r="C40" t="s">
        <v>695</v>
      </c>
      <c r="E40" t="s">
        <v>423</v>
      </c>
      <c r="G40" s="1" t="s">
        <v>696</v>
      </c>
      <c r="H40">
        <v>1600</v>
      </c>
      <c r="I40">
        <v>1800</v>
      </c>
      <c r="J40">
        <v>1600</v>
      </c>
      <c r="K40">
        <v>1800</v>
      </c>
      <c r="L40">
        <v>1600</v>
      </c>
      <c r="M40">
        <v>1800</v>
      </c>
      <c r="N40">
        <v>1600</v>
      </c>
      <c r="O40">
        <v>1800</v>
      </c>
      <c r="P40">
        <v>1600</v>
      </c>
      <c r="Q40">
        <v>1800</v>
      </c>
      <c r="R40">
        <v>1600</v>
      </c>
      <c r="S40">
        <v>1800</v>
      </c>
      <c r="T40">
        <v>1600</v>
      </c>
      <c r="U40">
        <v>1800</v>
      </c>
      <c r="V40" t="s">
        <v>698</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697</v>
      </c>
      <c r="AU40" t="s">
        <v>28</v>
      </c>
      <c r="AV40" s="3" t="s">
        <v>301</v>
      </c>
      <c r="AW40" s="3" t="s">
        <v>301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418</v>
      </c>
      <c r="D41" t="s">
        <v>31</v>
      </c>
      <c r="E41" t="s">
        <v>423</v>
      </c>
      <c r="G41" s="1" t="s">
        <v>32</v>
      </c>
      <c r="J41">
        <v>1500</v>
      </c>
      <c r="K41">
        <v>1800</v>
      </c>
      <c r="L41">
        <v>1500</v>
      </c>
      <c r="M41">
        <v>1800</v>
      </c>
      <c r="N41">
        <v>1500</v>
      </c>
      <c r="O41">
        <v>1800</v>
      </c>
      <c r="P41">
        <v>1500</v>
      </c>
      <c r="Q41">
        <v>1800</v>
      </c>
      <c r="R41">
        <v>1500</v>
      </c>
      <c r="S41">
        <v>1800</v>
      </c>
      <c r="V41" t="s">
        <v>807</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290</v>
      </c>
      <c r="AU41" t="s">
        <v>293</v>
      </c>
      <c r="AV41" s="3" t="s">
        <v>301</v>
      </c>
      <c r="AW41" s="3" t="s">
        <v>301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418</v>
      </c>
      <c r="D42" t="s">
        <v>154</v>
      </c>
      <c r="E42" t="s">
        <v>423</v>
      </c>
      <c r="G42" t="s">
        <v>155</v>
      </c>
      <c r="H42">
        <v>1500</v>
      </c>
      <c r="I42">
        <v>1700</v>
      </c>
      <c r="J42">
        <v>1500</v>
      </c>
      <c r="K42">
        <v>1700</v>
      </c>
      <c r="L42">
        <v>1500</v>
      </c>
      <c r="M42">
        <v>1700</v>
      </c>
      <c r="N42">
        <v>1500</v>
      </c>
      <c r="O42">
        <v>1700</v>
      </c>
      <c r="P42">
        <v>1500</v>
      </c>
      <c r="Q42">
        <v>1700</v>
      </c>
      <c r="R42">
        <v>1500</v>
      </c>
      <c r="S42">
        <v>1700</v>
      </c>
      <c r="T42">
        <v>1500</v>
      </c>
      <c r="U42">
        <v>1700</v>
      </c>
      <c r="V42" t="s">
        <v>785</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330</v>
      </c>
      <c r="AU42" t="s">
        <v>28</v>
      </c>
      <c r="AV42" s="3" t="s">
        <v>302</v>
      </c>
      <c r="AW42" s="3" t="s">
        <v>302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418</v>
      </c>
      <c r="D43" t="s">
        <v>27</v>
      </c>
      <c r="E43" t="s">
        <v>423</v>
      </c>
      <c r="G43" s="1" t="s">
        <v>29</v>
      </c>
      <c r="J43">
        <v>1500</v>
      </c>
      <c r="K43">
        <v>1800</v>
      </c>
      <c r="L43">
        <v>1500</v>
      </c>
      <c r="M43">
        <v>1800</v>
      </c>
      <c r="N43">
        <v>1500</v>
      </c>
      <c r="O43">
        <v>1800</v>
      </c>
      <c r="P43">
        <v>1500</v>
      </c>
      <c r="Q43">
        <v>1800</v>
      </c>
      <c r="R43">
        <v>1500</v>
      </c>
      <c r="S43">
        <v>1800</v>
      </c>
      <c r="V43" t="s">
        <v>786</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290</v>
      </c>
      <c r="AT43" t="s">
        <v>300</v>
      </c>
      <c r="AU43" t="s">
        <v>28</v>
      </c>
      <c r="AV43" s="3" t="s">
        <v>301</v>
      </c>
      <c r="AW43" s="3" t="s">
        <v>302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418</v>
      </c>
      <c r="D44" t="s">
        <v>157</v>
      </c>
      <c r="E44" t="s">
        <v>423</v>
      </c>
      <c r="G44" t="s">
        <v>158</v>
      </c>
      <c r="H44">
        <v>1200</v>
      </c>
      <c r="I44">
        <v>1900</v>
      </c>
      <c r="N44">
        <v>1600</v>
      </c>
      <c r="O44">
        <v>2100</v>
      </c>
      <c r="P44">
        <v>1600</v>
      </c>
      <c r="Q44">
        <v>2100</v>
      </c>
      <c r="V44" t="s">
        <v>755</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331</v>
      </c>
      <c r="AS44" t="s">
        <v>290</v>
      </c>
      <c r="AU44" t="s">
        <v>28</v>
      </c>
      <c r="AV44" s="3" t="s">
        <v>301</v>
      </c>
      <c r="AW44" s="3" t="s">
        <v>301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418</v>
      </c>
      <c r="D45" t="s">
        <v>78</v>
      </c>
      <c r="E45" t="s">
        <v>423</v>
      </c>
      <c r="G45" s="1" t="s">
        <v>79</v>
      </c>
      <c r="H45">
        <v>2200</v>
      </c>
      <c r="I45">
        <v>2400</v>
      </c>
      <c r="J45">
        <v>1500</v>
      </c>
      <c r="K45">
        <v>1800</v>
      </c>
      <c r="L45">
        <v>1500</v>
      </c>
      <c r="M45">
        <v>1800</v>
      </c>
      <c r="N45">
        <v>1500</v>
      </c>
      <c r="O45">
        <v>1800</v>
      </c>
      <c r="P45">
        <v>1500</v>
      </c>
      <c r="Q45">
        <v>1800</v>
      </c>
      <c r="R45">
        <v>2200</v>
      </c>
      <c r="S45">
        <v>2400</v>
      </c>
      <c r="T45">
        <v>2200</v>
      </c>
      <c r="U45">
        <v>2400</v>
      </c>
      <c r="V45" t="s">
        <v>473</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310</v>
      </c>
      <c r="AS45" t="s">
        <v>290</v>
      </c>
      <c r="AU45" t="s">
        <v>28</v>
      </c>
      <c r="AV45" s="3" t="s">
        <v>301</v>
      </c>
      <c r="AW45" s="3" t="s">
        <v>302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750</v>
      </c>
      <c r="C46" t="s">
        <v>418</v>
      </c>
      <c r="E46" t="s">
        <v>423</v>
      </c>
      <c r="G46" s="1" t="s">
        <v>751</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290</v>
      </c>
      <c r="AT46" t="s">
        <v>752</v>
      </c>
      <c r="AU46" t="s">
        <v>293</v>
      </c>
      <c r="AV46" s="3" t="s">
        <v>302</v>
      </c>
      <c r="AW46" s="3" t="s">
        <v>302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436</v>
      </c>
      <c r="C47" t="s">
        <v>420</v>
      </c>
      <c r="E47" t="s">
        <v>423</v>
      </c>
      <c r="G47" t="s">
        <v>450</v>
      </c>
      <c r="J47">
        <v>1500</v>
      </c>
      <c r="K47">
        <v>1800</v>
      </c>
      <c r="L47">
        <v>1500</v>
      </c>
      <c r="M47">
        <v>1800</v>
      </c>
      <c r="N47">
        <v>1500</v>
      </c>
      <c r="O47">
        <v>1800</v>
      </c>
      <c r="P47">
        <v>1500</v>
      </c>
      <c r="Q47">
        <v>1800</v>
      </c>
      <c r="R47">
        <v>1500</v>
      </c>
      <c r="S47">
        <v>1800</v>
      </c>
      <c r="V47" t="s">
        <v>471</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451</v>
      </c>
      <c r="AU47" t="s">
        <v>28</v>
      </c>
      <c r="AV47" s="3" t="s">
        <v>301</v>
      </c>
      <c r="AW47" s="3" t="s">
        <v>301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452</v>
      </c>
    </row>
    <row r="48" spans="2:64" ht="21" customHeight="1" x14ac:dyDescent="0.25">
      <c r="B48" t="s">
        <v>437</v>
      </c>
      <c r="C48" t="s">
        <v>304</v>
      </c>
      <c r="E48" t="s">
        <v>54</v>
      </c>
      <c r="G48" t="s">
        <v>453</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294</v>
      </c>
      <c r="AV48" s="3" t="s">
        <v>302</v>
      </c>
      <c r="AW48" s="3" t="s">
        <v>302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454</v>
      </c>
    </row>
    <row r="49" spans="2:64" ht="21" customHeight="1" x14ac:dyDescent="0.25">
      <c r="B49" t="s">
        <v>509</v>
      </c>
      <c r="C49" t="s">
        <v>420</v>
      </c>
      <c r="D49" t="s">
        <v>180</v>
      </c>
      <c r="E49" t="s">
        <v>423</v>
      </c>
      <c r="G49" t="s">
        <v>181</v>
      </c>
      <c r="L49">
        <v>1600</v>
      </c>
      <c r="M49">
        <v>1800</v>
      </c>
      <c r="N49">
        <v>1600</v>
      </c>
      <c r="O49">
        <v>1800</v>
      </c>
      <c r="P49">
        <v>1600</v>
      </c>
      <c r="Q49">
        <v>1800</v>
      </c>
      <c r="R49">
        <v>1600</v>
      </c>
      <c r="S49">
        <v>1800</v>
      </c>
      <c r="V49" t="s">
        <v>787</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251</v>
      </c>
      <c r="AS49" t="s">
        <v>290</v>
      </c>
      <c r="AU49" t="s">
        <v>294</v>
      </c>
      <c r="AV49" s="3" t="s">
        <v>302</v>
      </c>
      <c r="AW49" s="3" t="s">
        <v>302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628</v>
      </c>
      <c r="C50" t="s">
        <v>418</v>
      </c>
      <c r="E50" t="s">
        <v>54</v>
      </c>
      <c r="G50" t="s">
        <v>652</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668</v>
      </c>
      <c r="AU50" t="s">
        <v>293</v>
      </c>
      <c r="AV50" s="3" t="s">
        <v>302</v>
      </c>
      <c r="AW50" s="3" t="s">
        <v>302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625</v>
      </c>
      <c r="C51" t="s">
        <v>418</v>
      </c>
      <c r="E51" t="s">
        <v>423</v>
      </c>
      <c r="G51" t="s">
        <v>649</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669</v>
      </c>
      <c r="AS51" t="s">
        <v>290</v>
      </c>
      <c r="AU51" t="s">
        <v>293</v>
      </c>
      <c r="AV51" s="3" t="s">
        <v>302</v>
      </c>
      <c r="AW51" s="3" t="s">
        <v>302</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623</v>
      </c>
      <c r="C52" t="s">
        <v>304</v>
      </c>
      <c r="E52" t="s">
        <v>423</v>
      </c>
      <c r="G52" t="s">
        <v>647</v>
      </c>
      <c r="H52">
        <v>1600</v>
      </c>
      <c r="I52">
        <v>1900</v>
      </c>
      <c r="J52">
        <v>1600</v>
      </c>
      <c r="K52">
        <v>1900</v>
      </c>
      <c r="L52">
        <v>1600</v>
      </c>
      <c r="M52">
        <v>1900</v>
      </c>
      <c r="N52">
        <v>1600</v>
      </c>
      <c r="O52">
        <v>1900</v>
      </c>
      <c r="P52">
        <v>1600</v>
      </c>
      <c r="Q52">
        <v>1900</v>
      </c>
      <c r="V52" t="s">
        <v>663</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670</v>
      </c>
      <c r="AU52" t="s">
        <v>294</v>
      </c>
      <c r="AV52" s="3" t="s">
        <v>301</v>
      </c>
      <c r="AW52" s="3" t="s">
        <v>302</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304</v>
      </c>
      <c r="D53" t="s">
        <v>87</v>
      </c>
      <c r="E53" t="s">
        <v>423</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307</v>
      </c>
      <c r="AU53" t="s">
        <v>294</v>
      </c>
      <c r="AV53" s="3" t="s">
        <v>302</v>
      </c>
      <c r="AW53" s="3" t="s">
        <v>302</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420</v>
      </c>
      <c r="D54" t="s">
        <v>69</v>
      </c>
      <c r="E54" t="s">
        <v>423</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307</v>
      </c>
      <c r="AU54" t="s">
        <v>294</v>
      </c>
      <c r="AV54" s="3" t="s">
        <v>302</v>
      </c>
      <c r="AW54" s="3" t="s">
        <v>302</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616</v>
      </c>
      <c r="C55" t="s">
        <v>419</v>
      </c>
      <c r="E55" t="s">
        <v>423</v>
      </c>
      <c r="G55" t="s">
        <v>640</v>
      </c>
      <c r="L55">
        <v>1600</v>
      </c>
      <c r="M55">
        <v>1800</v>
      </c>
      <c r="N55">
        <v>1600</v>
      </c>
      <c r="O55">
        <v>1800</v>
      </c>
      <c r="P55">
        <v>1600</v>
      </c>
      <c r="Q55">
        <v>1800</v>
      </c>
      <c r="R55">
        <v>1600</v>
      </c>
      <c r="S55">
        <v>1800</v>
      </c>
      <c r="T55">
        <v>1600</v>
      </c>
      <c r="U55">
        <v>1800</v>
      </c>
      <c r="V55" t="s">
        <v>762</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671</v>
      </c>
      <c r="AS55" t="s">
        <v>290</v>
      </c>
      <c r="AU55" t="s">
        <v>294</v>
      </c>
      <c r="AV55" s="3" t="s">
        <v>301</v>
      </c>
      <c r="AW55" s="3" t="s">
        <v>301</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304</v>
      </c>
      <c r="D56" t="s">
        <v>160</v>
      </c>
      <c r="E56" t="s">
        <v>423</v>
      </c>
      <c r="G56" t="s">
        <v>161</v>
      </c>
      <c r="N56">
        <v>1600</v>
      </c>
      <c r="O56">
        <v>1800</v>
      </c>
      <c r="P56">
        <v>1600</v>
      </c>
      <c r="Q56">
        <v>1800</v>
      </c>
      <c r="V56" t="s">
        <v>739</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332</v>
      </c>
      <c r="AS56" t="s">
        <v>290</v>
      </c>
      <c r="AT56" t="s">
        <v>752</v>
      </c>
      <c r="AU56" t="s">
        <v>294</v>
      </c>
      <c r="AV56" s="3" t="s">
        <v>302</v>
      </c>
      <c r="AW56" s="3" t="s">
        <v>302</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264</v>
      </c>
      <c r="C57" t="s">
        <v>418</v>
      </c>
      <c r="D57" t="s">
        <v>218</v>
      </c>
      <c r="E57" t="s">
        <v>423</v>
      </c>
      <c r="G57" s="7" t="s">
        <v>287</v>
      </c>
      <c r="J57">
        <v>1630</v>
      </c>
      <c r="K57">
        <v>1900</v>
      </c>
      <c r="L57">
        <v>1630</v>
      </c>
      <c r="M57">
        <v>1900</v>
      </c>
      <c r="N57">
        <v>1630</v>
      </c>
      <c r="O57">
        <v>2400</v>
      </c>
      <c r="P57">
        <v>1630</v>
      </c>
      <c r="Q57">
        <v>1900</v>
      </c>
      <c r="R57">
        <v>1630</v>
      </c>
      <c r="S57">
        <v>1900</v>
      </c>
      <c r="V57" t="s">
        <v>808</v>
      </c>
      <c r="W57" t="str">
        <f t="shared" si="34"/>
        <v/>
      </c>
      <c r="X57" t="str">
        <f t="shared" si="35"/>
        <v/>
      </c>
      <c r="Y57">
        <f t="shared" si="36"/>
        <v>16.3</v>
      </c>
      <c r="Z57">
        <f t="shared" si="37"/>
        <v>19</v>
      </c>
      <c r="AA57">
        <f t="shared" si="38"/>
        <v>16.3</v>
      </c>
      <c r="AB57">
        <f t="shared" si="39"/>
        <v>19</v>
      </c>
      <c r="AC57">
        <f t="shared" si="40"/>
        <v>16.3</v>
      </c>
      <c r="AD57">
        <f t="shared" si="41"/>
        <v>24</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4.3pm-12am</v>
      </c>
      <c r="AO57" t="str">
        <f t="shared" si="29"/>
        <v>4.3pm-7pm</v>
      </c>
      <c r="AP57" t="str">
        <f t="shared" si="30"/>
        <v>4.3pm-7pm</v>
      </c>
      <c r="AQ57" t="str">
        <f t="shared" si="31"/>
        <v/>
      </c>
      <c r="AR57" s="2" t="s">
        <v>354</v>
      </c>
      <c r="AU57" t="s">
        <v>293</v>
      </c>
      <c r="AV57" s="3" t="s">
        <v>301</v>
      </c>
      <c r="AW57" s="3" t="s">
        <v>301</v>
      </c>
      <c r="AX57"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362</v>
      </c>
      <c r="C58" t="s">
        <v>418</v>
      </c>
      <c r="D58" t="s">
        <v>364</v>
      </c>
      <c r="E58" t="s">
        <v>423</v>
      </c>
      <c r="G58" s="7" t="s">
        <v>363</v>
      </c>
      <c r="H58">
        <v>1500</v>
      </c>
      <c r="I58">
        <v>1800</v>
      </c>
      <c r="J58">
        <v>1500</v>
      </c>
      <c r="K58">
        <v>1800</v>
      </c>
      <c r="L58">
        <v>1500</v>
      </c>
      <c r="M58">
        <v>1800</v>
      </c>
      <c r="N58">
        <v>1500</v>
      </c>
      <c r="O58">
        <v>1800</v>
      </c>
      <c r="P58">
        <v>1500</v>
      </c>
      <c r="Q58">
        <v>1800</v>
      </c>
      <c r="R58">
        <v>1500</v>
      </c>
      <c r="S58">
        <v>1800</v>
      </c>
      <c r="T58">
        <v>1500</v>
      </c>
      <c r="U58">
        <v>1800</v>
      </c>
      <c r="V58" t="s">
        <v>809</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365</v>
      </c>
      <c r="AU58" t="s">
        <v>28</v>
      </c>
      <c r="AV58" s="3" t="s">
        <v>301</v>
      </c>
      <c r="AW58" s="3" t="s">
        <v>301</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637</v>
      </c>
      <c r="C59" t="s">
        <v>418</v>
      </c>
      <c r="E59" t="s">
        <v>54</v>
      </c>
      <c r="G59" t="s">
        <v>658</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672</v>
      </c>
      <c r="AU59" t="s">
        <v>293</v>
      </c>
      <c r="AV59" s="3" t="s">
        <v>302</v>
      </c>
      <c r="AW59" s="3" t="s">
        <v>302</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438</v>
      </c>
      <c r="C60" t="s">
        <v>420</v>
      </c>
      <c r="E60" t="s">
        <v>54</v>
      </c>
      <c r="G60" t="s">
        <v>455</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294</v>
      </c>
      <c r="AV60" s="3" t="s">
        <v>302</v>
      </c>
      <c r="AW60" s="3" t="s">
        <v>302</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452</v>
      </c>
    </row>
    <row r="61" spans="2:64" ht="21" customHeight="1" x14ac:dyDescent="0.25">
      <c r="B61" t="s">
        <v>252</v>
      </c>
      <c r="C61" t="s">
        <v>418</v>
      </c>
      <c r="D61" t="s">
        <v>182</v>
      </c>
      <c r="E61" t="s">
        <v>423</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341</v>
      </c>
      <c r="AU61" t="s">
        <v>294</v>
      </c>
      <c r="AV61" s="3" t="s">
        <v>302</v>
      </c>
      <c r="AW61" s="3" t="s">
        <v>302</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418</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804</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314</v>
      </c>
      <c r="AU62" t="s">
        <v>28</v>
      </c>
      <c r="AV62" s="3" t="s">
        <v>301</v>
      </c>
      <c r="AW62" s="3" t="s">
        <v>301</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421</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309</v>
      </c>
      <c r="AU63" t="s">
        <v>294</v>
      </c>
      <c r="AV63" s="3" t="s">
        <v>302</v>
      </c>
      <c r="AW63" s="3" t="s">
        <v>302</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708</v>
      </c>
      <c r="C64" t="s">
        <v>418</v>
      </c>
      <c r="E64" t="s">
        <v>54</v>
      </c>
      <c r="G64" s="7" t="s">
        <v>716</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717</v>
      </c>
      <c r="AS64" t="s">
        <v>290</v>
      </c>
      <c r="AU64" t="s">
        <v>28</v>
      </c>
      <c r="AV64" s="3" t="s">
        <v>302</v>
      </c>
      <c r="AW64" s="3" t="s">
        <v>302</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265</v>
      </c>
      <c r="C65" t="s">
        <v>418</v>
      </c>
      <c r="D65" t="s">
        <v>266</v>
      </c>
      <c r="E65" t="s">
        <v>423</v>
      </c>
      <c r="G65" t="s">
        <v>272</v>
      </c>
      <c r="H65">
        <v>1400</v>
      </c>
      <c r="I65">
        <v>2200</v>
      </c>
      <c r="J65">
        <v>1600</v>
      </c>
      <c r="K65">
        <v>1800</v>
      </c>
      <c r="L65">
        <v>1600</v>
      </c>
      <c r="M65">
        <v>1800</v>
      </c>
      <c r="N65">
        <v>1600</v>
      </c>
      <c r="O65">
        <v>1800</v>
      </c>
      <c r="P65">
        <v>1600</v>
      </c>
      <c r="Q65">
        <v>1800</v>
      </c>
      <c r="R65">
        <v>1600</v>
      </c>
      <c r="S65">
        <v>1800</v>
      </c>
      <c r="T65">
        <v>1600</v>
      </c>
      <c r="U65">
        <v>1800</v>
      </c>
      <c r="V65" t="s">
        <v>271</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355</v>
      </c>
      <c r="AS65" t="s">
        <v>290</v>
      </c>
      <c r="AU65" t="s">
        <v>293</v>
      </c>
      <c r="AV65" s="3" t="s">
        <v>301</v>
      </c>
      <c r="AW65" s="3" t="s">
        <v>302</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273</v>
      </c>
      <c r="C66" t="s">
        <v>304</v>
      </c>
      <c r="D66" t="s">
        <v>180</v>
      </c>
      <c r="E66" t="s">
        <v>423</v>
      </c>
      <c r="G66" t="s">
        <v>274</v>
      </c>
      <c r="J66">
        <v>1500</v>
      </c>
      <c r="K66">
        <v>1800</v>
      </c>
      <c r="L66">
        <v>1500</v>
      </c>
      <c r="M66">
        <v>1800</v>
      </c>
      <c r="N66">
        <v>1500</v>
      </c>
      <c r="O66">
        <v>1800</v>
      </c>
      <c r="P66">
        <v>1500</v>
      </c>
      <c r="Q66">
        <v>1800</v>
      </c>
      <c r="R66">
        <v>1500</v>
      </c>
      <c r="S66">
        <v>1800</v>
      </c>
      <c r="V66" t="s">
        <v>693</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356</v>
      </c>
      <c r="AS66" t="s">
        <v>290</v>
      </c>
      <c r="AU66" t="s">
        <v>294</v>
      </c>
      <c r="AV66" s="3" t="s">
        <v>301</v>
      </c>
      <c r="AW66" s="3" t="s">
        <v>301</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710</v>
      </c>
      <c r="C67" t="s">
        <v>304</v>
      </c>
      <c r="E67" t="s">
        <v>423</v>
      </c>
      <c r="G67" s="7" t="s">
        <v>720</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721</v>
      </c>
      <c r="AU67" t="s">
        <v>294</v>
      </c>
      <c r="AV67" s="3" t="s">
        <v>302</v>
      </c>
      <c r="AW67" s="3" t="s">
        <v>302</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501</v>
      </c>
      <c r="C68" t="s">
        <v>418</v>
      </c>
      <c r="G68" t="s">
        <v>500</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302</v>
      </c>
      <c r="AW68" s="3" t="s">
        <v>302</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421</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253</v>
      </c>
      <c r="AU69" t="s">
        <v>28</v>
      </c>
      <c r="AV69" s="3" t="s">
        <v>301</v>
      </c>
      <c r="AW69" s="3" t="s">
        <v>301</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420</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254</v>
      </c>
      <c r="AU70" t="s">
        <v>294</v>
      </c>
      <c r="AV70" s="3" t="s">
        <v>301</v>
      </c>
      <c r="AW70" s="3" t="s">
        <v>301</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439</v>
      </c>
      <c r="C71" t="s">
        <v>304</v>
      </c>
      <c r="E71" t="s">
        <v>423</v>
      </c>
      <c r="G71" t="s">
        <v>456</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294</v>
      </c>
      <c r="AV71" s="3" t="s">
        <v>302</v>
      </c>
      <c r="AW71" s="3" t="s">
        <v>302</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449</v>
      </c>
    </row>
    <row r="72" spans="2:64" ht="21" customHeight="1" x14ac:dyDescent="0.25">
      <c r="B72" t="s">
        <v>188</v>
      </c>
      <c r="C72" t="s">
        <v>304</v>
      </c>
      <c r="D72" t="s">
        <v>266</v>
      </c>
      <c r="E72" t="s">
        <v>423</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255</v>
      </c>
      <c r="AS72" t="s">
        <v>290</v>
      </c>
      <c r="AU72" t="s">
        <v>294</v>
      </c>
      <c r="AV72" s="3" t="s">
        <v>302</v>
      </c>
      <c r="AW72" s="3" t="s">
        <v>302</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563</v>
      </c>
      <c r="C73" t="s">
        <v>418</v>
      </c>
      <c r="E73" t="s">
        <v>423</v>
      </c>
      <c r="G73" s="7" t="s">
        <v>564</v>
      </c>
      <c r="H73">
        <v>1600</v>
      </c>
      <c r="I73">
        <v>1800</v>
      </c>
      <c r="J73">
        <v>1600</v>
      </c>
      <c r="K73">
        <v>1800</v>
      </c>
      <c r="L73">
        <v>1600</v>
      </c>
      <c r="M73">
        <v>1800</v>
      </c>
      <c r="N73">
        <v>1600</v>
      </c>
      <c r="O73">
        <v>1800</v>
      </c>
      <c r="P73">
        <v>1600</v>
      </c>
      <c r="Q73">
        <v>1800</v>
      </c>
      <c r="R73">
        <v>1600</v>
      </c>
      <c r="S73">
        <v>1800</v>
      </c>
      <c r="T73">
        <v>1600</v>
      </c>
      <c r="U73">
        <v>1800</v>
      </c>
      <c r="V73" s="4" t="s">
        <v>703</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565</v>
      </c>
      <c r="AS73" t="s">
        <v>290</v>
      </c>
      <c r="AU73" t="s">
        <v>294</v>
      </c>
      <c r="AV73" s="3" t="s">
        <v>301</v>
      </c>
      <c r="AW73" s="3" t="s">
        <v>302</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502</v>
      </c>
      <c r="C74" t="s">
        <v>692</v>
      </c>
      <c r="E74" t="s">
        <v>423</v>
      </c>
      <c r="G74" t="s">
        <v>503</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294</v>
      </c>
      <c r="AV74" s="3" t="s">
        <v>302</v>
      </c>
      <c r="AW74" s="3" t="s">
        <v>302</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699</v>
      </c>
      <c r="C75" t="s">
        <v>695</v>
      </c>
      <c r="E75" t="s">
        <v>423</v>
      </c>
      <c r="G75" t="s">
        <v>702</v>
      </c>
      <c r="H75">
        <v>1500</v>
      </c>
      <c r="I75">
        <v>1800</v>
      </c>
      <c r="J75">
        <v>1500</v>
      </c>
      <c r="K75">
        <v>2100</v>
      </c>
      <c r="L75">
        <v>1500</v>
      </c>
      <c r="M75">
        <v>1800</v>
      </c>
      <c r="N75">
        <v>1500</v>
      </c>
      <c r="O75">
        <v>1800</v>
      </c>
      <c r="P75">
        <v>1500</v>
      </c>
      <c r="Q75">
        <v>1800</v>
      </c>
      <c r="R75">
        <v>1500</v>
      </c>
      <c r="S75">
        <v>1800</v>
      </c>
      <c r="T75">
        <v>1500</v>
      </c>
      <c r="U75">
        <v>1800</v>
      </c>
      <c r="V75" t="s">
        <v>701</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700</v>
      </c>
      <c r="AU75" t="s">
        <v>294</v>
      </c>
      <c r="AV75" s="3" t="s">
        <v>301</v>
      </c>
      <c r="AW75" s="3" t="s">
        <v>301</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275</v>
      </c>
      <c r="C76" t="s">
        <v>418</v>
      </c>
      <c r="D76" t="s">
        <v>266</v>
      </c>
      <c r="E76" t="s">
        <v>423</v>
      </c>
      <c r="G76" t="s">
        <v>276</v>
      </c>
      <c r="H76">
        <v>1400</v>
      </c>
      <c r="I76">
        <v>2400</v>
      </c>
      <c r="J76">
        <v>1600</v>
      </c>
      <c r="K76">
        <v>1900</v>
      </c>
      <c r="L76">
        <v>1600</v>
      </c>
      <c r="M76">
        <v>1900</v>
      </c>
      <c r="N76">
        <v>1600</v>
      </c>
      <c r="O76">
        <v>1900</v>
      </c>
      <c r="P76">
        <v>1600</v>
      </c>
      <c r="Q76">
        <v>1900</v>
      </c>
      <c r="R76">
        <v>1600</v>
      </c>
      <c r="S76">
        <v>1900</v>
      </c>
      <c r="T76">
        <v>1600</v>
      </c>
      <c r="U76">
        <v>1900</v>
      </c>
      <c r="V76" t="s">
        <v>761</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357</v>
      </c>
      <c r="AU76" t="s">
        <v>293</v>
      </c>
      <c r="AV76" s="3" t="s">
        <v>301</v>
      </c>
      <c r="AW76" s="3" t="s">
        <v>302</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635</v>
      </c>
      <c r="C77" t="s">
        <v>418</v>
      </c>
      <c r="E77" t="s">
        <v>423</v>
      </c>
      <c r="G77" t="s">
        <v>656</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673</v>
      </c>
      <c r="AU77" t="s">
        <v>293</v>
      </c>
      <c r="AV77" s="3" t="s">
        <v>302</v>
      </c>
      <c r="AW77" s="3" t="s">
        <v>302</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374</v>
      </c>
      <c r="C78" t="s">
        <v>304</v>
      </c>
      <c r="D78" t="s">
        <v>376</v>
      </c>
      <c r="E78" t="s">
        <v>423</v>
      </c>
      <c r="G78" s="4" t="s">
        <v>380</v>
      </c>
      <c r="H78">
        <v>1200</v>
      </c>
      <c r="I78">
        <v>2200</v>
      </c>
      <c r="J78">
        <v>1600</v>
      </c>
      <c r="K78">
        <v>1800</v>
      </c>
      <c r="L78">
        <v>1600</v>
      </c>
      <c r="M78">
        <v>1800</v>
      </c>
      <c r="N78">
        <v>1600</v>
      </c>
      <c r="O78">
        <v>1800</v>
      </c>
      <c r="P78">
        <v>1600</v>
      </c>
      <c r="Q78">
        <v>1800</v>
      </c>
      <c r="R78">
        <v>1200</v>
      </c>
      <c r="S78">
        <v>2300</v>
      </c>
      <c r="V78" t="s">
        <v>764</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381</v>
      </c>
      <c r="AS78" t="s">
        <v>290</v>
      </c>
      <c r="AT78" t="s">
        <v>300</v>
      </c>
      <c r="AU78" t="s">
        <v>294</v>
      </c>
      <c r="AV78" s="3" t="s">
        <v>301</v>
      </c>
      <c r="AW78" s="3" t="s">
        <v>301</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508</v>
      </c>
    </row>
    <row r="79" spans="2:64" ht="21" customHeight="1" x14ac:dyDescent="0.25">
      <c r="B79" t="s">
        <v>190</v>
      </c>
      <c r="C79" t="s">
        <v>418</v>
      </c>
      <c r="D79" t="s">
        <v>266</v>
      </c>
      <c r="E79" t="s">
        <v>423</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342</v>
      </c>
      <c r="AS79" t="s">
        <v>290</v>
      </c>
      <c r="AT79" t="s">
        <v>300</v>
      </c>
      <c r="AU79" t="s">
        <v>28</v>
      </c>
      <c r="AV79" s="3" t="s">
        <v>302</v>
      </c>
      <c r="AW79" s="3" t="s">
        <v>302</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418</v>
      </c>
      <c r="D80" t="s">
        <v>47</v>
      </c>
      <c r="E80" t="s">
        <v>423</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233</v>
      </c>
      <c r="AU80" t="s">
        <v>293</v>
      </c>
      <c r="AV80" s="3" t="s">
        <v>302</v>
      </c>
      <c r="AW80" s="3" t="s">
        <v>302</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418</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474</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333</v>
      </c>
      <c r="AS81" t="s">
        <v>290</v>
      </c>
      <c r="AU81" t="s">
        <v>293</v>
      </c>
      <c r="AV81" s="3" t="s">
        <v>301</v>
      </c>
      <c r="AW81" s="3" t="s">
        <v>301</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440</v>
      </c>
      <c r="C82" t="s">
        <v>304</v>
      </c>
      <c r="E82" t="s">
        <v>423</v>
      </c>
      <c r="G82" t="s">
        <v>458</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294</v>
      </c>
      <c r="AV82" s="3" t="s">
        <v>302</v>
      </c>
      <c r="AW82" s="3" t="s">
        <v>302</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457</v>
      </c>
    </row>
    <row r="83" spans="2:64" ht="21" customHeight="1" x14ac:dyDescent="0.25">
      <c r="B83" t="s">
        <v>748</v>
      </c>
      <c r="C83" t="s">
        <v>418</v>
      </c>
      <c r="E83" t="s">
        <v>423</v>
      </c>
      <c r="G83" s="7" t="s">
        <v>749</v>
      </c>
      <c r="H83">
        <v>1600</v>
      </c>
      <c r="I83">
        <v>2200</v>
      </c>
      <c r="J83">
        <v>1600</v>
      </c>
      <c r="K83">
        <v>1800</v>
      </c>
      <c r="L83">
        <v>1600</v>
      </c>
      <c r="M83">
        <v>1800</v>
      </c>
      <c r="N83">
        <v>1600</v>
      </c>
      <c r="O83">
        <v>1800</v>
      </c>
      <c r="P83">
        <v>1600</v>
      </c>
      <c r="Q83">
        <v>1800</v>
      </c>
      <c r="R83">
        <v>1600</v>
      </c>
      <c r="S83">
        <v>1800</v>
      </c>
      <c r="V83" t="s">
        <v>802</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290</v>
      </c>
      <c r="AU83" t="s">
        <v>28</v>
      </c>
      <c r="AV83" s="3" t="s">
        <v>301</v>
      </c>
      <c r="AW83" s="3" t="s">
        <v>302</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421</v>
      </c>
      <c r="D84" t="s">
        <v>266</v>
      </c>
      <c r="E84" t="s">
        <v>423</v>
      </c>
      <c r="G84" t="s">
        <v>193</v>
      </c>
      <c r="J84">
        <v>1300</v>
      </c>
      <c r="K84">
        <v>2100</v>
      </c>
      <c r="L84">
        <v>1300</v>
      </c>
      <c r="M84">
        <v>2100</v>
      </c>
      <c r="P84">
        <v>1300</v>
      </c>
      <c r="Q84">
        <v>2100</v>
      </c>
      <c r="V84" t="s">
        <v>805</v>
      </c>
      <c r="W84" t="str">
        <f t="shared" si="89"/>
        <v/>
      </c>
      <c r="X84" t="str">
        <f t="shared" si="90"/>
        <v/>
      </c>
      <c r="Y84">
        <f t="shared" si="91"/>
        <v>13</v>
      </c>
      <c r="Z84">
        <f t="shared" si="92"/>
        <v>21</v>
      </c>
      <c r="AA84">
        <f t="shared" si="93"/>
        <v>13</v>
      </c>
      <c r="AB84">
        <f t="shared" si="94"/>
        <v>21</v>
      </c>
      <c r="AC84" t="str">
        <f t="shared" si="95"/>
        <v/>
      </c>
      <c r="AD84" t="str">
        <f t="shared" si="96"/>
        <v/>
      </c>
      <c r="AE84">
        <f t="shared" si="118"/>
        <v>13</v>
      </c>
      <c r="AF84">
        <f t="shared" si="119"/>
        <v>21</v>
      </c>
      <c r="AG84" t="str">
        <f t="shared" si="97"/>
        <v/>
      </c>
      <c r="AH84" t="str">
        <f t="shared" si="98"/>
        <v/>
      </c>
      <c r="AI84" t="str">
        <f t="shared" si="99"/>
        <v/>
      </c>
      <c r="AJ84" t="str">
        <f t="shared" si="100"/>
        <v/>
      </c>
      <c r="AK84" t="str">
        <f t="shared" ref="AK84" si="151">IF(H84&gt;0,CONCATENATE(IF(W84&lt;=12,W84,W84-12),IF(OR(W84&lt;12,W84=24),"am","pm"),"-",IF(X84&lt;=12,X84,X84-12),IF(OR(X84&lt;12,X84=24),"am","pm")),"")</f>
        <v/>
      </c>
      <c r="AL84" t="str">
        <f t="shared" ref="AL84" si="152">IF(J84&gt;0,CONCATENATE(IF(Y84&lt;=12,Y84,Y84-12),IF(OR(Y84&lt;12,Y84=24),"am","pm"),"-",IF(Z84&lt;=12,Z84,Z84-12),IF(OR(Z84&lt;12,Z84=24),"am","pm")),"")</f>
        <v>1pm-9pm</v>
      </c>
      <c r="AM84" t="str">
        <f t="shared" ref="AM84" si="153">IF(L84&gt;0,CONCATENATE(IF(AA84&lt;=12,AA84,AA84-12),IF(OR(AA84&lt;12,AA84=24),"am","pm"),"-",IF(AB84&lt;=12,AB84,AB84-12),IF(OR(AB84&lt;12,AB84=24),"am","pm")),"")</f>
        <v>1pm-9pm</v>
      </c>
      <c r="AN84" t="str">
        <f t="shared" ref="AN84" si="154">IF(N84&gt;0,CONCATENATE(IF(AC84&lt;=12,AC84,AC84-12),IF(OR(AC84&lt;12,AC84=24),"am","pm"),"-",IF(AD84&lt;=12,AD84,AD84-12),IF(OR(AD84&lt;12,AD84=24),"am","pm")),"")</f>
        <v/>
      </c>
      <c r="AO84" t="str">
        <f t="shared" ref="AO84" si="155">IF(P84&gt;0,CONCATENATE(IF(AE84&lt;=12,AE84,AE84-12),IF(OR(AE84&lt;12,AE84=24),"am","pm"),"-",IF(AF84&lt;=12,AF84,AF84-12),IF(OR(AF84&lt;12,AF84=24),"am","pm")),"")</f>
        <v>1pm-9pm</v>
      </c>
      <c r="AP84" t="str">
        <f t="shared" ref="AP84" si="156">IF(R84&gt;0,CONCATENATE(IF(AG84&lt;=12,AG84,AG84-12),IF(OR(AG84&lt;12,AG84=24),"am","pm"),"-",IF(AH84&lt;=12,AH84,AH84-12),IF(OR(AH84&lt;12,AH84=24),"am","pm")),"")</f>
        <v/>
      </c>
      <c r="AQ84" t="str">
        <f t="shared" ref="AQ84" si="157">IF(T84&gt;0,CONCATENATE(IF(AI84&lt;=12,AI84,AI84-12),IF(OR(AI84&lt;12,AI84=24),"am","pm"),"-",IF(AJ84&lt;=12,AJ84,AJ84-12),IF(OR(AJ84&lt;12,AJ84=24),"am","pm")),"")</f>
        <v/>
      </c>
      <c r="AR84" s="2" t="s">
        <v>343</v>
      </c>
      <c r="AU84" s="3" t="s">
        <v>301</v>
      </c>
      <c r="AV84" s="3" t="s">
        <v>302</v>
      </c>
      <c r="AW84" s="3" t="s">
        <v>302</v>
      </c>
      <c r="AX84" s="4" t="str">
        <f t="shared" si="10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4" t="str">
        <f t="shared" si="102"/>
        <v/>
      </c>
      <c r="AZ84" t="str">
        <f t="shared" si="103"/>
        <v/>
      </c>
      <c r="BA84" t="str">
        <f t="shared" si="104"/>
        <v/>
      </c>
      <c r="BB84" t="str">
        <f t="shared" si="105"/>
        <v/>
      </c>
      <c r="BC84" t="str">
        <f t="shared" si="106"/>
        <v/>
      </c>
      <c r="BD84" t="str">
        <f t="shared" si="107"/>
        <v/>
      </c>
      <c r="BE84" t="str">
        <f t="shared" si="108"/>
        <v>true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304</v>
      </c>
      <c r="D85" t="s">
        <v>135</v>
      </c>
      <c r="E85" t="s">
        <v>423</v>
      </c>
      <c r="G85" s="1" t="s">
        <v>136</v>
      </c>
      <c r="H85">
        <v>1500</v>
      </c>
      <c r="I85">
        <v>1900</v>
      </c>
      <c r="J85">
        <v>1500</v>
      </c>
      <c r="K85">
        <v>1900</v>
      </c>
      <c r="L85">
        <v>1500</v>
      </c>
      <c r="M85">
        <v>1900</v>
      </c>
      <c r="N85">
        <v>1500</v>
      </c>
      <c r="O85">
        <v>1900</v>
      </c>
      <c r="P85">
        <v>1500</v>
      </c>
      <c r="Q85">
        <v>1900</v>
      </c>
      <c r="R85">
        <v>1500</v>
      </c>
      <c r="S85">
        <v>1900</v>
      </c>
      <c r="T85">
        <v>1500</v>
      </c>
      <c r="U85">
        <v>1900</v>
      </c>
      <c r="V85" t="s">
        <v>475</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327</v>
      </c>
      <c r="AU85" t="s">
        <v>294</v>
      </c>
      <c r="AV85" s="3" t="s">
        <v>301</v>
      </c>
      <c r="AW85" s="3" t="s">
        <v>302</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433</v>
      </c>
    </row>
    <row r="86" spans="2:64" ht="21" customHeight="1" x14ac:dyDescent="0.25">
      <c r="B86" t="s">
        <v>636</v>
      </c>
      <c r="C86" t="s">
        <v>420</v>
      </c>
      <c r="E86" t="s">
        <v>423</v>
      </c>
      <c r="G86" t="s">
        <v>657</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294</v>
      </c>
      <c r="AV86" s="3" t="s">
        <v>302</v>
      </c>
      <c r="AW86" s="3" t="s">
        <v>302</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566</v>
      </c>
      <c r="C87" t="s">
        <v>421</v>
      </c>
      <c r="G87" s="7" t="s">
        <v>567</v>
      </c>
      <c r="H87">
        <v>1100</v>
      </c>
      <c r="I87">
        <v>1300</v>
      </c>
      <c r="J87">
        <v>1100</v>
      </c>
      <c r="K87">
        <v>1300</v>
      </c>
      <c r="L87">
        <v>1100</v>
      </c>
      <c r="M87">
        <v>1300</v>
      </c>
      <c r="N87">
        <v>1100</v>
      </c>
      <c r="O87">
        <v>1300</v>
      </c>
      <c r="P87">
        <v>1100</v>
      </c>
      <c r="Q87">
        <v>1300</v>
      </c>
      <c r="R87">
        <v>1100</v>
      </c>
      <c r="S87">
        <v>1300</v>
      </c>
      <c r="T87">
        <v>1100</v>
      </c>
      <c r="U87">
        <v>1300</v>
      </c>
      <c r="V87" t="s">
        <v>568</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569</v>
      </c>
      <c r="AS87" t="s">
        <v>290</v>
      </c>
      <c r="AU87" t="s">
        <v>28</v>
      </c>
      <c r="AV87" s="3" t="s">
        <v>301</v>
      </c>
      <c r="AW87" s="3" t="s">
        <v>301</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418</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241</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240</v>
      </c>
      <c r="AS88" t="s">
        <v>290</v>
      </c>
      <c r="AU88" t="s">
        <v>293</v>
      </c>
      <c r="AV88" s="3" t="s">
        <v>301</v>
      </c>
      <c r="AW88" s="3" t="s">
        <v>301</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418</v>
      </c>
      <c r="D89" t="s">
        <v>34</v>
      </c>
      <c r="E89" t="s">
        <v>35</v>
      </c>
      <c r="G89" s="1" t="s">
        <v>36</v>
      </c>
      <c r="J89">
        <v>1500</v>
      </c>
      <c r="K89">
        <v>1800</v>
      </c>
      <c r="L89">
        <v>1500</v>
      </c>
      <c r="M89">
        <v>1800</v>
      </c>
      <c r="N89">
        <v>1100</v>
      </c>
      <c r="O89">
        <v>2100</v>
      </c>
      <c r="P89">
        <v>1500</v>
      </c>
      <c r="Q89">
        <v>1800</v>
      </c>
      <c r="R89">
        <v>1500</v>
      </c>
      <c r="S89">
        <v>1800</v>
      </c>
      <c r="V89" t="s">
        <v>770</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228</v>
      </c>
      <c r="AS89" t="s">
        <v>290</v>
      </c>
      <c r="AU89" t="s">
        <v>293</v>
      </c>
      <c r="AV89" s="3" t="s">
        <v>301</v>
      </c>
      <c r="AW89" s="3" t="s">
        <v>301</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418</v>
      </c>
      <c r="D90" t="s">
        <v>116</v>
      </c>
      <c r="E90" t="s">
        <v>423</v>
      </c>
      <c r="G90" s="1" t="s">
        <v>117</v>
      </c>
      <c r="V90" t="s">
        <v>476</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321</v>
      </c>
      <c r="AS90" t="s">
        <v>290</v>
      </c>
      <c r="AU90" t="s">
        <v>28</v>
      </c>
      <c r="AV90" s="3" t="s">
        <v>301</v>
      </c>
      <c r="AW90" s="3" t="s">
        <v>301</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682</v>
      </c>
      <c r="C91" t="s">
        <v>304</v>
      </c>
      <c r="E91" t="s">
        <v>423</v>
      </c>
      <c r="G91" s="7" t="s">
        <v>683</v>
      </c>
      <c r="AK91" t="str">
        <f t="shared" si="111"/>
        <v/>
      </c>
      <c r="AL91" t="str">
        <f t="shared" si="112"/>
        <v/>
      </c>
      <c r="AM91" t="str">
        <f t="shared" si="113"/>
        <v/>
      </c>
      <c r="AN91" t="str">
        <f t="shared" si="114"/>
        <v/>
      </c>
      <c r="AO91" t="str">
        <f t="shared" si="115"/>
        <v/>
      </c>
      <c r="AP91" t="str">
        <f t="shared" si="116"/>
        <v/>
      </c>
      <c r="AQ91" t="str">
        <f t="shared" si="117"/>
        <v/>
      </c>
      <c r="AR91" s="2" t="s">
        <v>684</v>
      </c>
      <c r="AS91" t="s">
        <v>290</v>
      </c>
      <c r="AU91" t="s">
        <v>28</v>
      </c>
      <c r="AV91" s="3" t="s">
        <v>302</v>
      </c>
      <c r="AW91" s="3" t="s">
        <v>302</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421</v>
      </c>
      <c r="D92" t="s">
        <v>132</v>
      </c>
      <c r="E92" t="s">
        <v>54</v>
      </c>
      <c r="G92" s="1" t="s">
        <v>133</v>
      </c>
      <c r="W92" t="str">
        <f t="shared" ref="W92:W123" si="158">IF(H92&gt;0,H92/100,"")</f>
        <v/>
      </c>
      <c r="X92" t="str">
        <f t="shared" ref="X92:X123" si="159">IF(I92&gt;0,I92/100,"")</f>
        <v/>
      </c>
      <c r="Y92" t="str">
        <f t="shared" ref="Y92:Y123" si="160">IF(J92&gt;0,J92/100,"")</f>
        <v/>
      </c>
      <c r="Z92" t="str">
        <f t="shared" ref="Z92:Z123" si="161">IF(K92&gt;0,K92/100,"")</f>
        <v/>
      </c>
      <c r="AA92" t="str">
        <f t="shared" ref="AA92:AA123" si="162">IF(L92&gt;0,L92/100,"")</f>
        <v/>
      </c>
      <c r="AB92" t="str">
        <f t="shared" ref="AB92:AB123" si="163">IF(M92&gt;0,M92/100,"")</f>
        <v/>
      </c>
      <c r="AC92" t="str">
        <f t="shared" ref="AC92:AC123" si="164">IF(N92&gt;0,N92/100,"")</f>
        <v/>
      </c>
      <c r="AD92" t="str">
        <f t="shared" ref="AD92:AD123" si="165">IF(O92&gt;0,O92/100,"")</f>
        <v/>
      </c>
      <c r="AE92" t="str">
        <f t="shared" ref="AE92:AE123" si="166">IF(P92&gt;0,P92/100,"")</f>
        <v/>
      </c>
      <c r="AF92" t="str">
        <f t="shared" ref="AF92:AF123" si="167">IF(Q92&gt;0,Q92/100,"")</f>
        <v/>
      </c>
      <c r="AG92" t="str">
        <f t="shared" ref="AG92:AG123" si="168">IF(R92&gt;0,R92/100,"")</f>
        <v/>
      </c>
      <c r="AH92" t="str">
        <f t="shared" ref="AH92:AH123" si="169">IF(S92&gt;0,S92/100,"")</f>
        <v/>
      </c>
      <c r="AI92" t="str">
        <f t="shared" ref="AI92:AI123" si="170">IF(T92&gt;0,T92/100,"")</f>
        <v/>
      </c>
      <c r="AJ92" t="str">
        <f t="shared" ref="AJ92:AJ123" si="171">IF(U92&gt;0,U92/100,"")</f>
        <v/>
      </c>
      <c r="AK92" t="str">
        <f t="shared" si="111"/>
        <v/>
      </c>
      <c r="AL92" t="str">
        <f t="shared" si="112"/>
        <v/>
      </c>
      <c r="AM92" t="str">
        <f t="shared" si="113"/>
        <v/>
      </c>
      <c r="AN92" t="str">
        <f t="shared" si="114"/>
        <v/>
      </c>
      <c r="AO92" t="str">
        <f t="shared" si="115"/>
        <v/>
      </c>
      <c r="AP92" t="str">
        <f t="shared" si="116"/>
        <v/>
      </c>
      <c r="AQ92" t="str">
        <f t="shared" si="117"/>
        <v/>
      </c>
      <c r="AR92" s="2" t="s">
        <v>325</v>
      </c>
      <c r="AU92" t="s">
        <v>28</v>
      </c>
      <c r="AV92" s="3" t="s">
        <v>302</v>
      </c>
      <c r="AW92" s="3" t="s">
        <v>302</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742</v>
      </c>
      <c r="C93" t="s">
        <v>421</v>
      </c>
      <c r="E93" t="s">
        <v>54</v>
      </c>
      <c r="G93" s="1" t="s">
        <v>744</v>
      </c>
      <c r="J93">
        <v>1100</v>
      </c>
      <c r="K93">
        <v>1400</v>
      </c>
      <c r="L93">
        <v>1100</v>
      </c>
      <c r="M93">
        <v>1400</v>
      </c>
      <c r="N93">
        <v>1100</v>
      </c>
      <c r="O93">
        <v>1400</v>
      </c>
      <c r="P93">
        <v>1100</v>
      </c>
      <c r="Q93">
        <v>1400</v>
      </c>
      <c r="R93">
        <v>1100</v>
      </c>
      <c r="S93">
        <v>1400</v>
      </c>
      <c r="V93" t="s">
        <v>743</v>
      </c>
      <c r="W93" t="str">
        <f t="shared" ref="W93" si="172">IF(H93&gt;0,H93/100,"")</f>
        <v/>
      </c>
      <c r="X93" t="str">
        <f t="shared" ref="X93" si="173">IF(I93&gt;0,I93/100,"")</f>
        <v/>
      </c>
      <c r="Y93">
        <f t="shared" ref="Y93" si="174">IF(J93&gt;0,J93/100,"")</f>
        <v>11</v>
      </c>
      <c r="Z93">
        <f t="shared" ref="Z93" si="175">IF(K93&gt;0,K93/100,"")</f>
        <v>14</v>
      </c>
      <c r="AA93">
        <f t="shared" ref="AA93" si="176">IF(L93&gt;0,L93/100,"")</f>
        <v>11</v>
      </c>
      <c r="AB93">
        <f t="shared" ref="AB93" si="177">IF(M93&gt;0,M93/100,"")</f>
        <v>14</v>
      </c>
      <c r="AC93">
        <f t="shared" ref="AC93" si="178">IF(N93&gt;0,N93/100,"")</f>
        <v>11</v>
      </c>
      <c r="AD93">
        <f t="shared" ref="AD93" si="179">IF(O93&gt;0,O93/100,"")</f>
        <v>14</v>
      </c>
      <c r="AE93">
        <f t="shared" ref="AE93" si="180">IF(P93&gt;0,P93/100,"")</f>
        <v>11</v>
      </c>
      <c r="AF93">
        <f t="shared" ref="AF93" si="181">IF(Q93&gt;0,Q93/100,"")</f>
        <v>14</v>
      </c>
      <c r="AG93">
        <f t="shared" ref="AG93" si="182">IF(R93&gt;0,R93/100,"")</f>
        <v>11</v>
      </c>
      <c r="AH93">
        <f t="shared" ref="AH93" si="183">IF(S93&gt;0,S93/100,"")</f>
        <v>14</v>
      </c>
      <c r="AI93" t="str">
        <f t="shared" ref="AI93" si="184">IF(T93&gt;0,T93/100,"")</f>
        <v/>
      </c>
      <c r="AJ93" t="str">
        <f t="shared" ref="AJ93" si="185">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294</v>
      </c>
      <c r="AV93" s="3" t="s">
        <v>301</v>
      </c>
      <c r="AW93" s="3" t="s">
        <v>301</v>
      </c>
      <c r="AX93" s="4" t="str">
        <f t="shared" ref="AX93" si="186">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7">IF(AS93&gt;0,"&lt;img src=@img/outdoor.png@&gt;","")</f>
        <v/>
      </c>
      <c r="AZ93" t="str">
        <f t="shared" ref="AZ93" si="188">IF(AT93&gt;0,"&lt;img src=@img/pets.png@&gt;","")</f>
        <v/>
      </c>
      <c r="BA93" t="str">
        <f t="shared" ref="BA93" si="189">IF(AU93="hard","&lt;img src=@img/hard.png@&gt;",IF(AU93="medium","&lt;img src=@img/medium.png@&gt;",IF(AU93="easy","&lt;img src=@img/easy.png@&gt;","")))</f>
        <v>&lt;img src=@img/easy.png@&gt;</v>
      </c>
      <c r="BB93" t="str">
        <f t="shared" ref="BB93" si="190">IF(AV93="true","&lt;img src=@img/drinkicon.png@&gt;","")</f>
        <v>&lt;img src=@img/drinkicon.png@&gt;</v>
      </c>
      <c r="BC93" t="str">
        <f t="shared" ref="BC93" si="191">IF(AW93="true","&lt;img src=@img/foodicon.png@&gt;","")</f>
        <v>&lt;img src=@img/foodicon.png@&gt;</v>
      </c>
      <c r="BD93" t="str">
        <f t="shared" ref="BD93" si="192">CONCATENATE(AY93,AZ93,BA93,BB93,BC93,BK93)</f>
        <v>&lt;img src=@img/easy.png@&gt;&lt;img src=@img/drinkicon.png@&gt;&lt;img src=@img/foodicon.png@&gt;</v>
      </c>
      <c r="BE93" t="str">
        <f t="shared" ref="BE93" si="193">CONCATENATE(IF(AS93&gt;0,"outdoor ",""),IF(AT93&gt;0,"pet ",""),IF(AV93="true","drink ",""),IF(AW93="true","food ",""),AU93," ",E93," ",C93,IF(BJ93=TRUE," kid",""))</f>
        <v>drink food easy low cwest</v>
      </c>
      <c r="BF93" t="str">
        <f t="shared" ref="BF93" si="194">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421</v>
      </c>
      <c r="D94" t="s">
        <v>96</v>
      </c>
      <c r="E94" t="s">
        <v>54</v>
      </c>
      <c r="G94" s="1" t="s">
        <v>97</v>
      </c>
      <c r="W94" t="str">
        <f t="shared" si="158"/>
        <v/>
      </c>
      <c r="X94" t="str">
        <f t="shared" si="159"/>
        <v/>
      </c>
      <c r="Y94" t="str">
        <f t="shared" si="160"/>
        <v/>
      </c>
      <c r="Z94" t="str">
        <f t="shared" si="161"/>
        <v/>
      </c>
      <c r="AA94" t="str">
        <f t="shared" si="162"/>
        <v/>
      </c>
      <c r="AB94" t="str">
        <f t="shared" si="163"/>
        <v/>
      </c>
      <c r="AC94" t="str">
        <f t="shared" si="164"/>
        <v/>
      </c>
      <c r="AD94" t="str">
        <f t="shared" si="165"/>
        <v/>
      </c>
      <c r="AE94" t="str">
        <f t="shared" si="166"/>
        <v/>
      </c>
      <c r="AF94" t="str">
        <f t="shared" si="167"/>
        <v/>
      </c>
      <c r="AG94" t="str">
        <f t="shared" si="168"/>
        <v/>
      </c>
      <c r="AH94" t="str">
        <f t="shared" si="169"/>
        <v/>
      </c>
      <c r="AI94" t="str">
        <f t="shared" si="170"/>
        <v/>
      </c>
      <c r="AJ94" t="str">
        <f t="shared" si="171"/>
        <v/>
      </c>
      <c r="AK94" t="str">
        <f t="shared" si="111"/>
        <v/>
      </c>
      <c r="AL94" t="str">
        <f t="shared" si="112"/>
        <v/>
      </c>
      <c r="AM94" t="str">
        <f t="shared" si="113"/>
        <v/>
      </c>
      <c r="AN94" t="str">
        <f t="shared" si="114"/>
        <v/>
      </c>
      <c r="AO94" t="str">
        <f t="shared" si="115"/>
        <v/>
      </c>
      <c r="AP94" t="str">
        <f t="shared" si="116"/>
        <v/>
      </c>
      <c r="AQ94" t="str">
        <f t="shared" si="117"/>
        <v/>
      </c>
      <c r="AR94" s="2" t="s">
        <v>313</v>
      </c>
      <c r="AU94" t="s">
        <v>294</v>
      </c>
      <c r="AV94" s="3" t="s">
        <v>302</v>
      </c>
      <c r="AW94" s="3" t="s">
        <v>302</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515</v>
      </c>
      <c r="C95" t="s">
        <v>420</v>
      </c>
      <c r="D95" t="s">
        <v>53</v>
      </c>
      <c r="E95" t="s">
        <v>423</v>
      </c>
      <c r="G95" s="1" t="s">
        <v>516</v>
      </c>
      <c r="H95">
        <v>1600</v>
      </c>
      <c r="I95">
        <v>1800</v>
      </c>
      <c r="J95">
        <v>1600</v>
      </c>
      <c r="K95">
        <v>1800</v>
      </c>
      <c r="L95">
        <v>1600</v>
      </c>
      <c r="M95">
        <v>1800</v>
      </c>
      <c r="N95">
        <v>1600</v>
      </c>
      <c r="O95">
        <v>1800</v>
      </c>
      <c r="P95">
        <v>1600</v>
      </c>
      <c r="Q95">
        <v>1800</v>
      </c>
      <c r="R95">
        <v>1600</v>
      </c>
      <c r="S95">
        <v>1800</v>
      </c>
      <c r="T95">
        <v>1600</v>
      </c>
      <c r="U95">
        <v>1800</v>
      </c>
      <c r="V95" t="s">
        <v>517</v>
      </c>
      <c r="W95">
        <f t="shared" si="158"/>
        <v>16</v>
      </c>
      <c r="X95">
        <f t="shared" si="159"/>
        <v>18</v>
      </c>
      <c r="Y95">
        <f t="shared" si="160"/>
        <v>16</v>
      </c>
      <c r="Z95">
        <f t="shared" si="161"/>
        <v>18</v>
      </c>
      <c r="AA95">
        <f t="shared" si="162"/>
        <v>16</v>
      </c>
      <c r="AB95">
        <f t="shared" si="163"/>
        <v>18</v>
      </c>
      <c r="AC95">
        <f t="shared" si="164"/>
        <v>16</v>
      </c>
      <c r="AD95">
        <f t="shared" si="165"/>
        <v>18</v>
      </c>
      <c r="AE95">
        <f t="shared" si="166"/>
        <v>16</v>
      </c>
      <c r="AF95">
        <f t="shared" si="167"/>
        <v>18</v>
      </c>
      <c r="AG95">
        <f t="shared" si="168"/>
        <v>16</v>
      </c>
      <c r="AH95">
        <f t="shared" si="169"/>
        <v>18</v>
      </c>
      <c r="AI95">
        <f t="shared" si="170"/>
        <v>16</v>
      </c>
      <c r="AJ95">
        <f t="shared" si="171"/>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518</v>
      </c>
      <c r="AS95" t="s">
        <v>290</v>
      </c>
      <c r="AU95" t="s">
        <v>294</v>
      </c>
      <c r="AV95" s="3" t="s">
        <v>301</v>
      </c>
      <c r="AW95" s="3" t="s">
        <v>301</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570</v>
      </c>
      <c r="C96" t="s">
        <v>420</v>
      </c>
      <c r="G96" s="7" t="s">
        <v>571</v>
      </c>
      <c r="H96">
        <v>1100</v>
      </c>
      <c r="I96">
        <v>1800</v>
      </c>
      <c r="J96">
        <v>1100</v>
      </c>
      <c r="K96">
        <v>1800</v>
      </c>
      <c r="L96">
        <v>1100</v>
      </c>
      <c r="M96">
        <v>1800</v>
      </c>
      <c r="N96">
        <v>1100</v>
      </c>
      <c r="O96">
        <v>1800</v>
      </c>
      <c r="P96">
        <v>1100</v>
      </c>
      <c r="Q96">
        <v>1800</v>
      </c>
      <c r="R96">
        <v>1100</v>
      </c>
      <c r="S96">
        <v>1800</v>
      </c>
      <c r="T96">
        <v>1100</v>
      </c>
      <c r="U96">
        <v>1800</v>
      </c>
      <c r="V96" t="s">
        <v>810</v>
      </c>
      <c r="W96">
        <f t="shared" si="158"/>
        <v>11</v>
      </c>
      <c r="X96">
        <f t="shared" si="159"/>
        <v>18</v>
      </c>
      <c r="Y96">
        <f t="shared" si="160"/>
        <v>11</v>
      </c>
      <c r="Z96">
        <f t="shared" si="161"/>
        <v>18</v>
      </c>
      <c r="AA96">
        <f t="shared" si="162"/>
        <v>11</v>
      </c>
      <c r="AB96">
        <f t="shared" si="163"/>
        <v>18</v>
      </c>
      <c r="AC96">
        <f t="shared" si="164"/>
        <v>11</v>
      </c>
      <c r="AD96">
        <f t="shared" si="165"/>
        <v>18</v>
      </c>
      <c r="AE96">
        <f t="shared" si="166"/>
        <v>11</v>
      </c>
      <c r="AF96">
        <f t="shared" si="167"/>
        <v>18</v>
      </c>
      <c r="AG96">
        <f t="shared" si="168"/>
        <v>11</v>
      </c>
      <c r="AH96">
        <f t="shared" si="169"/>
        <v>18</v>
      </c>
      <c r="AI96">
        <f t="shared" si="170"/>
        <v>11</v>
      </c>
      <c r="AJ96">
        <f t="shared" si="171"/>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572</v>
      </c>
      <c r="AU96" t="s">
        <v>28</v>
      </c>
      <c r="AV96" s="3" t="s">
        <v>301</v>
      </c>
      <c r="AW96" s="3" t="s">
        <v>301</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&lt;b&gt;Food&lt;/b&gt;&lt;br&gt;SIDE HOUSE SALAD 5 &lt;Br&gt;MARINATED OLIVES 5&lt;Br&gt;BEEF SLIDER 5&lt;Br&gt;PULLED PORK SLIDER 5&lt;Br&gt;FRENCH FRIES 5&lt;Br&gt;HOUSE MADE RICOTTA 9&lt;Br&gt;HOUSEMADE FOCACCIA 4&lt;Br&gt;HEIRLOOM TOMATOES 8&lt;Br&gt;HAPPY HOUR CHEESE AND CHARCUTERIE 14&lt;Br&gt;BRUSSEL SPROUTS 7",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371</v>
      </c>
      <c r="C97" t="s">
        <v>304</v>
      </c>
      <c r="D97" t="s">
        <v>372</v>
      </c>
      <c r="E97" t="s">
        <v>423</v>
      </c>
      <c r="G97" s="7" t="s">
        <v>384</v>
      </c>
      <c r="H97">
        <v>1100</v>
      </c>
      <c r="I97">
        <v>2200</v>
      </c>
      <c r="J97">
        <v>1100</v>
      </c>
      <c r="K97">
        <v>2200</v>
      </c>
      <c r="L97">
        <v>1100</v>
      </c>
      <c r="M97">
        <v>2200</v>
      </c>
      <c r="N97">
        <v>1100</v>
      </c>
      <c r="O97">
        <v>2200</v>
      </c>
      <c r="P97">
        <v>1100</v>
      </c>
      <c r="Q97">
        <v>2300</v>
      </c>
      <c r="R97">
        <v>1100</v>
      </c>
      <c r="S97">
        <v>2300</v>
      </c>
      <c r="T97">
        <v>1100</v>
      </c>
      <c r="U97">
        <v>2300</v>
      </c>
      <c r="V97" t="s">
        <v>801</v>
      </c>
      <c r="W97">
        <f t="shared" si="158"/>
        <v>11</v>
      </c>
      <c r="X97">
        <f t="shared" si="159"/>
        <v>22</v>
      </c>
      <c r="Y97">
        <f t="shared" si="160"/>
        <v>11</v>
      </c>
      <c r="Z97">
        <f t="shared" si="161"/>
        <v>22</v>
      </c>
      <c r="AA97">
        <f t="shared" si="162"/>
        <v>11</v>
      </c>
      <c r="AB97">
        <f t="shared" si="163"/>
        <v>22</v>
      </c>
      <c r="AC97">
        <f t="shared" si="164"/>
        <v>11</v>
      </c>
      <c r="AD97">
        <f t="shared" si="165"/>
        <v>22</v>
      </c>
      <c r="AE97">
        <f t="shared" si="166"/>
        <v>11</v>
      </c>
      <c r="AF97">
        <f t="shared" si="167"/>
        <v>23</v>
      </c>
      <c r="AG97">
        <f t="shared" si="168"/>
        <v>11</v>
      </c>
      <c r="AH97">
        <f t="shared" si="169"/>
        <v>23</v>
      </c>
      <c r="AI97">
        <f t="shared" si="170"/>
        <v>11</v>
      </c>
      <c r="AJ97">
        <f t="shared" si="171"/>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378</v>
      </c>
      <c r="AU97" t="s">
        <v>294</v>
      </c>
      <c r="AV97" s="3" t="s">
        <v>301</v>
      </c>
      <c r="AW97" s="3" t="s">
        <v>301</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303</v>
      </c>
      <c r="D98" t="s">
        <v>53</v>
      </c>
      <c r="E98" t="s">
        <v>423</v>
      </c>
      <c r="G98" s="1" t="s">
        <v>108</v>
      </c>
      <c r="H98">
        <v>1100</v>
      </c>
      <c r="I98">
        <v>2200</v>
      </c>
      <c r="J98">
        <v>1600</v>
      </c>
      <c r="K98">
        <v>1800</v>
      </c>
      <c r="L98">
        <v>1100</v>
      </c>
      <c r="M98">
        <v>1730</v>
      </c>
      <c r="N98">
        <v>1600</v>
      </c>
      <c r="O98">
        <v>1800</v>
      </c>
      <c r="P98">
        <v>1600</v>
      </c>
      <c r="Q98">
        <v>1800</v>
      </c>
      <c r="R98">
        <v>1600</v>
      </c>
      <c r="S98">
        <v>1800</v>
      </c>
      <c r="T98">
        <v>1600</v>
      </c>
      <c r="U98">
        <v>1800</v>
      </c>
      <c r="V98" t="s">
        <v>477</v>
      </c>
      <c r="W98">
        <f t="shared" si="158"/>
        <v>11</v>
      </c>
      <c r="X98">
        <f t="shared" si="159"/>
        <v>22</v>
      </c>
      <c r="Y98">
        <f t="shared" si="160"/>
        <v>16</v>
      </c>
      <c r="Z98">
        <f t="shared" si="161"/>
        <v>18</v>
      </c>
      <c r="AA98">
        <f t="shared" si="162"/>
        <v>11</v>
      </c>
      <c r="AB98">
        <f t="shared" si="163"/>
        <v>17.3</v>
      </c>
      <c r="AC98">
        <f t="shared" si="164"/>
        <v>16</v>
      </c>
      <c r="AD98">
        <f t="shared" si="165"/>
        <v>18</v>
      </c>
      <c r="AE98">
        <f t="shared" si="166"/>
        <v>16</v>
      </c>
      <c r="AF98">
        <f t="shared" si="167"/>
        <v>18</v>
      </c>
      <c r="AG98">
        <f t="shared" si="168"/>
        <v>16</v>
      </c>
      <c r="AH98">
        <f t="shared" si="169"/>
        <v>18</v>
      </c>
      <c r="AI98">
        <f t="shared" si="170"/>
        <v>16</v>
      </c>
      <c r="AJ98">
        <f t="shared" si="171"/>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318</v>
      </c>
      <c r="AS98" t="s">
        <v>290</v>
      </c>
      <c r="AU98" t="s">
        <v>28</v>
      </c>
      <c r="AV98" s="3" t="s">
        <v>301</v>
      </c>
      <c r="AW98" s="3" t="s">
        <v>302</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573</v>
      </c>
      <c r="C99" t="s">
        <v>418</v>
      </c>
      <c r="G99" s="7" t="s">
        <v>574</v>
      </c>
      <c r="W99" t="str">
        <f t="shared" si="158"/>
        <v/>
      </c>
      <c r="X99" t="str">
        <f t="shared" si="159"/>
        <v/>
      </c>
      <c r="Y99" t="str">
        <f t="shared" si="160"/>
        <v/>
      </c>
      <c r="Z99" t="str">
        <f t="shared" si="161"/>
        <v/>
      </c>
      <c r="AA99" t="str">
        <f t="shared" si="162"/>
        <v/>
      </c>
      <c r="AB99" t="str">
        <f t="shared" si="163"/>
        <v/>
      </c>
      <c r="AC99" t="str">
        <f t="shared" si="164"/>
        <v/>
      </c>
      <c r="AD99" t="str">
        <f t="shared" si="165"/>
        <v/>
      </c>
      <c r="AE99" t="str">
        <f t="shared" si="166"/>
        <v/>
      </c>
      <c r="AF99" t="str">
        <f t="shared" si="167"/>
        <v/>
      </c>
      <c r="AG99" t="str">
        <f t="shared" si="168"/>
        <v/>
      </c>
      <c r="AH99" t="str">
        <f t="shared" si="169"/>
        <v/>
      </c>
      <c r="AI99" t="str">
        <f t="shared" si="170"/>
        <v/>
      </c>
      <c r="AJ99" t="str">
        <f t="shared" si="171"/>
        <v/>
      </c>
      <c r="AK99" t="str">
        <f t="shared" si="111"/>
        <v/>
      </c>
      <c r="AL99" t="str">
        <f t="shared" si="112"/>
        <v/>
      </c>
      <c r="AM99" t="str">
        <f t="shared" si="113"/>
        <v/>
      </c>
      <c r="AN99" t="str">
        <f t="shared" si="114"/>
        <v/>
      </c>
      <c r="AO99" t="str">
        <f t="shared" si="115"/>
        <v/>
      </c>
      <c r="AP99" t="str">
        <f t="shared" si="116"/>
        <v/>
      </c>
      <c r="AQ99" t="str">
        <f t="shared" si="117"/>
        <v/>
      </c>
      <c r="AR99" s="12" t="s">
        <v>575</v>
      </c>
      <c r="AU99" t="s">
        <v>28</v>
      </c>
      <c r="AV99" s="3" t="s">
        <v>302</v>
      </c>
      <c r="AW99" s="3" t="s">
        <v>302</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277</v>
      </c>
      <c r="C100" t="s">
        <v>418</v>
      </c>
      <c r="D100" t="s">
        <v>278</v>
      </c>
      <c r="E100" t="s">
        <v>423</v>
      </c>
      <c r="G100" s="7" t="s">
        <v>279</v>
      </c>
      <c r="H100">
        <v>1100</v>
      </c>
      <c r="I100">
        <v>2400</v>
      </c>
      <c r="J100">
        <v>1500</v>
      </c>
      <c r="K100">
        <v>1900</v>
      </c>
      <c r="L100">
        <v>1500</v>
      </c>
      <c r="M100">
        <v>1900</v>
      </c>
      <c r="N100">
        <v>1500</v>
      </c>
      <c r="O100">
        <v>1900</v>
      </c>
      <c r="P100">
        <v>1500</v>
      </c>
      <c r="Q100">
        <v>1900</v>
      </c>
      <c r="R100">
        <v>1500</v>
      </c>
      <c r="S100">
        <v>1900</v>
      </c>
      <c r="T100">
        <v>1100</v>
      </c>
      <c r="U100">
        <v>1900</v>
      </c>
      <c r="V100" t="s">
        <v>803</v>
      </c>
      <c r="W100">
        <f t="shared" si="158"/>
        <v>11</v>
      </c>
      <c r="X100">
        <f t="shared" si="159"/>
        <v>24</v>
      </c>
      <c r="Y100">
        <f t="shared" si="160"/>
        <v>15</v>
      </c>
      <c r="Z100">
        <f t="shared" si="161"/>
        <v>19</v>
      </c>
      <c r="AA100">
        <f t="shared" si="162"/>
        <v>15</v>
      </c>
      <c r="AB100">
        <f t="shared" si="163"/>
        <v>19</v>
      </c>
      <c r="AC100">
        <f t="shared" si="164"/>
        <v>15</v>
      </c>
      <c r="AD100">
        <f t="shared" si="165"/>
        <v>19</v>
      </c>
      <c r="AE100">
        <f t="shared" si="166"/>
        <v>15</v>
      </c>
      <c r="AF100">
        <f t="shared" si="167"/>
        <v>19</v>
      </c>
      <c r="AG100">
        <f t="shared" si="168"/>
        <v>15</v>
      </c>
      <c r="AH100">
        <f t="shared" si="169"/>
        <v>19</v>
      </c>
      <c r="AI100">
        <f t="shared" si="170"/>
        <v>11</v>
      </c>
      <c r="AJ100">
        <f t="shared" si="171"/>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358</v>
      </c>
      <c r="AU100" t="s">
        <v>293</v>
      </c>
      <c r="AV100" s="3" t="s">
        <v>301</v>
      </c>
      <c r="AW100" s="3" t="s">
        <v>301</v>
      </c>
      <c r="AX100" s="4" t="str">
        <f t="shared" ref="AX100:AX133" si="195">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$2.50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pints w/ $3 bomb shots &lt;br&gt;Friday&lt;br&gt;Fish and Chips for $9.99&lt;br&gt;Saturday&lt;br&gt;All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100" t="str">
        <f t="shared" ref="AY100:AY133" si="196">IF(AS100&gt;0,"&lt;img src=@img/outdoor.png@&gt;","")</f>
        <v/>
      </c>
      <c r="AZ100" t="str">
        <f t="shared" ref="AZ100:AZ133" si="197">IF(AT100&gt;0,"&lt;img src=@img/pets.png@&gt;","")</f>
        <v/>
      </c>
      <c r="BA100" t="str">
        <f t="shared" ref="BA100:BA133" si="198">IF(AU100="hard","&lt;img src=@img/hard.png@&gt;",IF(AU100="medium","&lt;img src=@img/medium.png@&gt;",IF(AU100="easy","&lt;img src=@img/easy.png@&gt;","")))</f>
        <v>&lt;img src=@img/hard.png@&gt;</v>
      </c>
      <c r="BB100" t="str">
        <f t="shared" ref="BB100:BB133" si="199">IF(AV100="true","&lt;img src=@img/drinkicon.png@&gt;","")</f>
        <v>&lt;img src=@img/drinkicon.png@&gt;</v>
      </c>
      <c r="BC100" t="str">
        <f t="shared" ref="BC100:BC133" si="200">IF(AW100="true","&lt;img src=@img/foodicon.png@&gt;","")</f>
        <v>&lt;img src=@img/foodicon.png@&gt;</v>
      </c>
      <c r="BD100" t="str">
        <f t="shared" ref="BD100:BD133" si="201">CONCATENATE(AY100,AZ100,BA100,BB100,BC100,BK100)</f>
        <v>&lt;img src=@img/hard.png@&gt;&lt;img src=@img/drinkicon.png@&gt;&lt;img src=@img/foodicon.png@&gt;</v>
      </c>
      <c r="BE100" t="str">
        <f t="shared" ref="BE100:BE133" si="202">CONCATENATE(IF(AS100&gt;0,"outdoor ",""),IF(AT100&gt;0,"pet ",""),IF(AV100="true","drink ",""),IF(AW100="true","food ",""),AU100," ",E100," ",C100,IF(BJ100=TRUE," kid",""))</f>
        <v>drink food hard med old</v>
      </c>
      <c r="BF100" t="str">
        <f t="shared" ref="BF100:BF133" si="203">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204">CONCATENATE("[",BG100,",",BH100,"],")</f>
        <v>[40.587447,-105.076354],</v>
      </c>
      <c r="BK100" t="str">
        <f>IF(BJ100&gt;0,"&lt;img src=@img/kidicon.png@&gt;","")</f>
        <v/>
      </c>
    </row>
    <row r="101" spans="2:64" ht="21" customHeight="1" x14ac:dyDescent="0.25">
      <c r="B101" t="s">
        <v>576</v>
      </c>
      <c r="C101" t="s">
        <v>418</v>
      </c>
      <c r="G101" s="7" t="s">
        <v>577</v>
      </c>
      <c r="W101" t="str">
        <f t="shared" si="158"/>
        <v/>
      </c>
      <c r="X101" t="str">
        <f t="shared" si="159"/>
        <v/>
      </c>
      <c r="Y101" t="str">
        <f t="shared" si="160"/>
        <v/>
      </c>
      <c r="Z101" t="str">
        <f t="shared" si="161"/>
        <v/>
      </c>
      <c r="AA101" t="str">
        <f t="shared" si="162"/>
        <v/>
      </c>
      <c r="AB101" t="str">
        <f t="shared" si="163"/>
        <v/>
      </c>
      <c r="AC101" t="str">
        <f t="shared" si="164"/>
        <v/>
      </c>
      <c r="AD101" t="str">
        <f t="shared" si="165"/>
        <v/>
      </c>
      <c r="AE101" t="str">
        <f t="shared" si="166"/>
        <v/>
      </c>
      <c r="AF101" t="str">
        <f t="shared" si="167"/>
        <v/>
      </c>
      <c r="AG101" t="str">
        <f t="shared" si="168"/>
        <v/>
      </c>
      <c r="AH101" t="str">
        <f t="shared" si="169"/>
        <v/>
      </c>
      <c r="AI101" t="str">
        <f t="shared" si="170"/>
        <v/>
      </c>
      <c r="AJ101" t="str">
        <f t="shared" si="171"/>
        <v/>
      </c>
      <c r="AK101" t="str">
        <f t="shared" si="111"/>
        <v/>
      </c>
      <c r="AL101" t="str">
        <f t="shared" si="112"/>
        <v/>
      </c>
      <c r="AM101" t="str">
        <f t="shared" si="113"/>
        <v/>
      </c>
      <c r="AN101" t="str">
        <f t="shared" si="114"/>
        <v/>
      </c>
      <c r="AO101" t="str">
        <f t="shared" si="115"/>
        <v/>
      </c>
      <c r="AP101" t="str">
        <f t="shared" si="116"/>
        <v/>
      </c>
      <c r="AQ101" t="str">
        <f t="shared" si="117"/>
        <v/>
      </c>
      <c r="AR101" s="12" t="s">
        <v>578</v>
      </c>
      <c r="AU101" t="s">
        <v>293</v>
      </c>
      <c r="AV101" s="3" t="s">
        <v>302</v>
      </c>
      <c r="AW101" s="3" t="s">
        <v>302</v>
      </c>
      <c r="AX101" s="4" t="str">
        <f t="shared" si="19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96"/>
        <v/>
      </c>
      <c r="AZ101" t="str">
        <f t="shared" si="197"/>
        <v/>
      </c>
      <c r="BA101" t="str">
        <f t="shared" si="198"/>
        <v>&lt;img src=@img/hard.png@&gt;</v>
      </c>
      <c r="BB101" t="str">
        <f t="shared" si="199"/>
        <v/>
      </c>
      <c r="BC101" t="str">
        <f t="shared" si="200"/>
        <v/>
      </c>
      <c r="BD101" t="str">
        <f t="shared" si="201"/>
        <v>&lt;img src=@img/hard.png@&gt;</v>
      </c>
      <c r="BE101" t="str">
        <f t="shared" si="202"/>
        <v>hard  old</v>
      </c>
      <c r="BF101" t="str">
        <f t="shared" si="203"/>
        <v>Old Town</v>
      </c>
      <c r="BG101">
        <v>40.586530000000003</v>
      </c>
      <c r="BH101">
        <v>-105.07751</v>
      </c>
      <c r="BI101" t="str">
        <f t="shared" si="204"/>
        <v>[40.58653,-105.07751],</v>
      </c>
    </row>
    <row r="102" spans="2:64" ht="21" customHeight="1" x14ac:dyDescent="0.25">
      <c r="B102" t="s">
        <v>579</v>
      </c>
      <c r="C102" t="s">
        <v>421</v>
      </c>
      <c r="G102" s="7" t="s">
        <v>580</v>
      </c>
      <c r="W102" t="str">
        <f t="shared" si="158"/>
        <v/>
      </c>
      <c r="X102" t="str">
        <f t="shared" si="159"/>
        <v/>
      </c>
      <c r="Y102" t="str">
        <f t="shared" si="160"/>
        <v/>
      </c>
      <c r="Z102" t="str">
        <f t="shared" si="161"/>
        <v/>
      </c>
      <c r="AA102" t="str">
        <f t="shared" si="162"/>
        <v/>
      </c>
      <c r="AB102" t="str">
        <f t="shared" si="163"/>
        <v/>
      </c>
      <c r="AC102" t="str">
        <f t="shared" si="164"/>
        <v/>
      </c>
      <c r="AD102" t="str">
        <f t="shared" si="165"/>
        <v/>
      </c>
      <c r="AE102" t="str">
        <f t="shared" si="166"/>
        <v/>
      </c>
      <c r="AF102" t="str">
        <f t="shared" si="167"/>
        <v/>
      </c>
      <c r="AG102" t="str">
        <f t="shared" si="168"/>
        <v/>
      </c>
      <c r="AH102" t="str">
        <f t="shared" si="169"/>
        <v/>
      </c>
      <c r="AI102" t="str">
        <f t="shared" si="170"/>
        <v/>
      </c>
      <c r="AJ102" t="str">
        <f t="shared" si="171"/>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302</v>
      </c>
      <c r="AW102" s="3" t="s">
        <v>302</v>
      </c>
      <c r="AX102" s="4" t="str">
        <f t="shared" si="19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96"/>
        <v/>
      </c>
      <c r="AZ102" t="str">
        <f t="shared" si="197"/>
        <v/>
      </c>
      <c r="BA102" t="str">
        <f t="shared" si="198"/>
        <v>&lt;img src=@img/medium.png@&gt;</v>
      </c>
      <c r="BB102" t="str">
        <f t="shared" si="199"/>
        <v/>
      </c>
      <c r="BC102" t="str">
        <f t="shared" si="200"/>
        <v/>
      </c>
      <c r="BD102" t="str">
        <f t="shared" si="201"/>
        <v>&lt;img src=@img/medium.png@&gt;</v>
      </c>
      <c r="BE102" t="str">
        <f t="shared" si="202"/>
        <v>medium  cwest</v>
      </c>
      <c r="BF102" t="str">
        <f t="shared" si="203"/>
        <v>Campus West</v>
      </c>
      <c r="BG102">
        <v>40.58231</v>
      </c>
      <c r="BH102">
        <v>-105.10714</v>
      </c>
      <c r="BI102" t="str">
        <f t="shared" si="204"/>
        <v>[40.58231,-105.10714],</v>
      </c>
    </row>
    <row r="103" spans="2:64" ht="21" customHeight="1" x14ac:dyDescent="0.25">
      <c r="B103" t="s">
        <v>366</v>
      </c>
      <c r="C103" t="s">
        <v>418</v>
      </c>
      <c r="D103" t="s">
        <v>367</v>
      </c>
      <c r="E103" t="s">
        <v>423</v>
      </c>
      <c r="G103" s="7" t="s">
        <v>363</v>
      </c>
      <c r="L103">
        <v>1600</v>
      </c>
      <c r="M103">
        <v>1800</v>
      </c>
      <c r="N103">
        <v>1600</v>
      </c>
      <c r="O103">
        <v>1800</v>
      </c>
      <c r="P103">
        <v>1600</v>
      </c>
      <c r="Q103">
        <v>1800</v>
      </c>
      <c r="R103">
        <v>1600</v>
      </c>
      <c r="S103">
        <v>1800</v>
      </c>
      <c r="T103">
        <v>1600</v>
      </c>
      <c r="U103">
        <v>1800</v>
      </c>
      <c r="V103" t="s">
        <v>747</v>
      </c>
      <c r="W103" t="str">
        <f t="shared" si="158"/>
        <v/>
      </c>
      <c r="X103" t="str">
        <f t="shared" si="159"/>
        <v/>
      </c>
      <c r="Y103" t="str">
        <f t="shared" si="160"/>
        <v/>
      </c>
      <c r="Z103" t="str">
        <f t="shared" si="161"/>
        <v/>
      </c>
      <c r="AA103">
        <f t="shared" si="162"/>
        <v>16</v>
      </c>
      <c r="AB103">
        <f t="shared" si="163"/>
        <v>18</v>
      </c>
      <c r="AC103">
        <f t="shared" si="164"/>
        <v>16</v>
      </c>
      <c r="AD103">
        <f t="shared" si="165"/>
        <v>18</v>
      </c>
      <c r="AE103">
        <f t="shared" si="166"/>
        <v>16</v>
      </c>
      <c r="AF103">
        <f t="shared" si="167"/>
        <v>18</v>
      </c>
      <c r="AG103">
        <f t="shared" si="168"/>
        <v>16</v>
      </c>
      <c r="AH103">
        <f t="shared" si="169"/>
        <v>18</v>
      </c>
      <c r="AI103">
        <f t="shared" si="170"/>
        <v>16</v>
      </c>
      <c r="AJ103">
        <f t="shared" si="171"/>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368</v>
      </c>
      <c r="AS103" t="s">
        <v>290</v>
      </c>
      <c r="AU103" t="s">
        <v>28</v>
      </c>
      <c r="AV103" s="3" t="s">
        <v>302</v>
      </c>
      <c r="AW103" s="3" t="s">
        <v>302</v>
      </c>
      <c r="AX103" s="4" t="str">
        <f t="shared" si="19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96"/>
        <v>&lt;img src=@img/outdoor.png@&gt;</v>
      </c>
      <c r="AZ103" t="str">
        <f t="shared" si="197"/>
        <v/>
      </c>
      <c r="BA103" t="str">
        <f t="shared" si="198"/>
        <v>&lt;img src=@img/medium.png@&gt;</v>
      </c>
      <c r="BB103" t="str">
        <f t="shared" si="199"/>
        <v/>
      </c>
      <c r="BC103" t="str">
        <f t="shared" si="200"/>
        <v/>
      </c>
      <c r="BD103" t="str">
        <f t="shared" si="201"/>
        <v>&lt;img src=@img/outdoor.png@&gt;&lt;img src=@img/medium.png@&gt;</v>
      </c>
      <c r="BE103" t="str">
        <f t="shared" si="202"/>
        <v>outdoor medium med old</v>
      </c>
      <c r="BF103" t="str">
        <f t="shared" si="203"/>
        <v>Old Town</v>
      </c>
      <c r="BG103">
        <v>40.587229000000001</v>
      </c>
      <c r="BH103">
        <v>-105.07409699999999</v>
      </c>
      <c r="BI103" t="str">
        <f t="shared" si="204"/>
        <v>[40.587229,-105.074097],</v>
      </c>
      <c r="BK103" t="str">
        <f>IF(BJ103&gt;0,"&lt;img src=@img/kidicon.png@&gt;","")</f>
        <v/>
      </c>
    </row>
    <row r="104" spans="2:64" ht="21" customHeight="1" x14ac:dyDescent="0.25">
      <c r="B104" t="s">
        <v>632</v>
      </c>
      <c r="C104" t="s">
        <v>303</v>
      </c>
      <c r="E104" t="s">
        <v>423</v>
      </c>
      <c r="G104" t="s">
        <v>655</v>
      </c>
      <c r="W104" t="str">
        <f t="shared" si="158"/>
        <v/>
      </c>
      <c r="X104" t="str">
        <f t="shared" si="159"/>
        <v/>
      </c>
      <c r="Y104" t="str">
        <f t="shared" si="160"/>
        <v/>
      </c>
      <c r="Z104" t="str">
        <f t="shared" si="161"/>
        <v/>
      </c>
      <c r="AA104" t="str">
        <f t="shared" si="162"/>
        <v/>
      </c>
      <c r="AB104" t="str">
        <f t="shared" si="163"/>
        <v/>
      </c>
      <c r="AC104" t="str">
        <f t="shared" si="164"/>
        <v/>
      </c>
      <c r="AD104" t="str">
        <f t="shared" si="165"/>
        <v/>
      </c>
      <c r="AE104" t="str">
        <f t="shared" si="166"/>
        <v/>
      </c>
      <c r="AF104" t="str">
        <f t="shared" si="167"/>
        <v/>
      </c>
      <c r="AG104" t="str">
        <f t="shared" si="168"/>
        <v/>
      </c>
      <c r="AH104" t="str">
        <f t="shared" si="169"/>
        <v/>
      </c>
      <c r="AI104" t="str">
        <f t="shared" si="170"/>
        <v/>
      </c>
      <c r="AJ104" t="str">
        <f t="shared" si="171"/>
        <v/>
      </c>
      <c r="AK104" t="str">
        <f t="shared" si="111"/>
        <v/>
      </c>
      <c r="AL104" t="str">
        <f t="shared" si="112"/>
        <v/>
      </c>
      <c r="AM104" t="str">
        <f t="shared" si="113"/>
        <v/>
      </c>
      <c r="AN104" t="str">
        <f t="shared" si="114"/>
        <v/>
      </c>
      <c r="AO104" t="str">
        <f t="shared" si="115"/>
        <v/>
      </c>
      <c r="AP104" t="str">
        <f t="shared" si="116"/>
        <v/>
      </c>
      <c r="AQ104" t="str">
        <f t="shared" si="117"/>
        <v/>
      </c>
      <c r="AR104" t="s">
        <v>674</v>
      </c>
      <c r="AU104" t="s">
        <v>28</v>
      </c>
      <c r="AV104" s="3" t="s">
        <v>302</v>
      </c>
      <c r="AW104" s="3" t="s">
        <v>302</v>
      </c>
      <c r="AX104" s="4" t="str">
        <f t="shared" si="19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96"/>
        <v/>
      </c>
      <c r="AZ104" t="str">
        <f t="shared" si="197"/>
        <v/>
      </c>
      <c r="BA104" t="str">
        <f t="shared" si="198"/>
        <v>&lt;img src=@img/medium.png@&gt;</v>
      </c>
      <c r="BB104" t="str">
        <f t="shared" si="199"/>
        <v/>
      </c>
      <c r="BC104" t="str">
        <f t="shared" si="200"/>
        <v/>
      </c>
      <c r="BD104" t="str">
        <f t="shared" si="201"/>
        <v>&lt;img src=@img/medium.png@&gt;</v>
      </c>
      <c r="BE104" t="str">
        <f t="shared" si="202"/>
        <v>medium med campus</v>
      </c>
      <c r="BF104" t="str">
        <f t="shared" si="203"/>
        <v>Near Campus</v>
      </c>
      <c r="BG104">
        <v>40.579140000000002</v>
      </c>
      <c r="BH104">
        <v>-105.07946</v>
      </c>
      <c r="BI104" t="str">
        <f t="shared" si="204"/>
        <v>[40.57914,-105.07946],</v>
      </c>
    </row>
    <row r="105" spans="2:64" ht="21" customHeight="1" x14ac:dyDescent="0.25">
      <c r="B105" t="s">
        <v>164</v>
      </c>
      <c r="C105" t="s">
        <v>304</v>
      </c>
      <c r="D105" t="s">
        <v>266</v>
      </c>
      <c r="E105" t="s">
        <v>54</v>
      </c>
      <c r="G105" t="s">
        <v>165</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11"/>
        <v/>
      </c>
      <c r="AL105" t="str">
        <f t="shared" si="112"/>
        <v/>
      </c>
      <c r="AM105" t="str">
        <f t="shared" si="113"/>
        <v/>
      </c>
      <c r="AN105" t="str">
        <f t="shared" si="114"/>
        <v/>
      </c>
      <c r="AO105" t="str">
        <f t="shared" si="115"/>
        <v/>
      </c>
      <c r="AP105" t="str">
        <f t="shared" si="116"/>
        <v/>
      </c>
      <c r="AQ105" t="str">
        <f t="shared" si="117"/>
        <v/>
      </c>
      <c r="AR105" s="2" t="s">
        <v>334</v>
      </c>
      <c r="AS105" t="s">
        <v>290</v>
      </c>
      <c r="AT105" t="s">
        <v>300</v>
      </c>
      <c r="AU105" t="s">
        <v>294</v>
      </c>
      <c r="AV105" s="3" t="s">
        <v>302</v>
      </c>
      <c r="AW105" s="3" t="s">
        <v>302</v>
      </c>
      <c r="AX105" s="4" t="str">
        <f t="shared" si="19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96"/>
        <v>&lt;img src=@img/outdoor.png@&gt;</v>
      </c>
      <c r="AZ105" t="str">
        <f t="shared" si="197"/>
        <v>&lt;img src=@img/pets.png@&gt;</v>
      </c>
      <c r="BA105" t="str">
        <f t="shared" si="198"/>
        <v>&lt;img src=@img/easy.png@&gt;</v>
      </c>
      <c r="BB105" t="str">
        <f t="shared" si="199"/>
        <v/>
      </c>
      <c r="BC105" t="str">
        <f t="shared" si="200"/>
        <v/>
      </c>
      <c r="BD105" t="str">
        <f t="shared" si="201"/>
        <v>&lt;img src=@img/outdoor.png@&gt;&lt;img src=@img/pets.png@&gt;&lt;img src=@img/easy.png@&gt;</v>
      </c>
      <c r="BE105" t="str">
        <f t="shared" si="202"/>
        <v>outdoor pet easy low midtown</v>
      </c>
      <c r="BF105" t="str">
        <f t="shared" si="203"/>
        <v>Midtown</v>
      </c>
      <c r="BG105">
        <v>40.550355000000003</v>
      </c>
      <c r="BH105">
        <v>-105.07907</v>
      </c>
      <c r="BI105" t="str">
        <f t="shared" si="204"/>
        <v>[40.550355,-105.07907],</v>
      </c>
      <c r="BK105" t="str">
        <f>IF(BJ105&gt;0,"&lt;img src=@img/kidicon.png@&gt;","")</f>
        <v/>
      </c>
    </row>
    <row r="106" spans="2:64" ht="21" customHeight="1" x14ac:dyDescent="0.25">
      <c r="B106" t="s">
        <v>581</v>
      </c>
      <c r="C106" t="s">
        <v>304</v>
      </c>
      <c r="G106" s="7" t="s">
        <v>582</v>
      </c>
      <c r="W106" t="str">
        <f t="shared" si="158"/>
        <v/>
      </c>
      <c r="X106" t="str">
        <f t="shared" si="159"/>
        <v/>
      </c>
      <c r="Y106" t="str">
        <f t="shared" si="160"/>
        <v/>
      </c>
      <c r="Z106" t="str">
        <f t="shared" si="161"/>
        <v/>
      </c>
      <c r="AA106" t="str">
        <f t="shared" si="162"/>
        <v/>
      </c>
      <c r="AB106" t="str">
        <f t="shared" si="163"/>
        <v/>
      </c>
      <c r="AC106" t="str">
        <f t="shared" si="164"/>
        <v/>
      </c>
      <c r="AD106" t="str">
        <f t="shared" si="165"/>
        <v/>
      </c>
      <c r="AE106" t="str">
        <f t="shared" si="166"/>
        <v/>
      </c>
      <c r="AF106" t="str">
        <f t="shared" si="167"/>
        <v/>
      </c>
      <c r="AG106" t="str">
        <f t="shared" si="168"/>
        <v/>
      </c>
      <c r="AH106" t="str">
        <f t="shared" si="169"/>
        <v/>
      </c>
      <c r="AI106" t="str">
        <f t="shared" si="170"/>
        <v/>
      </c>
      <c r="AJ106" t="str">
        <f t="shared" si="171"/>
        <v/>
      </c>
      <c r="AK106" t="str">
        <f t="shared" si="111"/>
        <v/>
      </c>
      <c r="AL106" t="str">
        <f t="shared" si="112"/>
        <v/>
      </c>
      <c r="AM106" t="str">
        <f t="shared" si="113"/>
        <v/>
      </c>
      <c r="AN106" t="str">
        <f t="shared" si="114"/>
        <v/>
      </c>
      <c r="AO106" t="str">
        <f t="shared" si="115"/>
        <v/>
      </c>
      <c r="AP106" t="str">
        <f t="shared" si="116"/>
        <v/>
      </c>
      <c r="AQ106" t="str">
        <f t="shared" si="117"/>
        <v/>
      </c>
      <c r="AR106" s="10" t="s">
        <v>583</v>
      </c>
      <c r="AU106" t="s">
        <v>294</v>
      </c>
      <c r="AV106" s="3" t="s">
        <v>302</v>
      </c>
      <c r="AW106" s="3" t="s">
        <v>302</v>
      </c>
      <c r="AX106" s="4" t="str">
        <f t="shared" si="19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96"/>
        <v/>
      </c>
      <c r="AZ106" t="str">
        <f t="shared" si="197"/>
        <v/>
      </c>
      <c r="BA106" t="str">
        <f t="shared" si="198"/>
        <v>&lt;img src=@img/easy.png@&gt;</v>
      </c>
      <c r="BB106" t="str">
        <f t="shared" si="199"/>
        <v/>
      </c>
      <c r="BC106" t="str">
        <f t="shared" si="200"/>
        <v/>
      </c>
      <c r="BD106" t="str">
        <f t="shared" si="201"/>
        <v>&lt;img src=@img/easy.png@&gt;</v>
      </c>
      <c r="BE106" t="str">
        <f t="shared" si="202"/>
        <v>easy  midtown</v>
      </c>
      <c r="BF106" t="str">
        <f t="shared" si="203"/>
        <v>Midtown</v>
      </c>
      <c r="BG106">
        <v>40.555109999999999</v>
      </c>
      <c r="BH106">
        <v>-105.07836</v>
      </c>
      <c r="BI106" t="str">
        <f t="shared" si="204"/>
        <v>[40.55511,-105.07836],</v>
      </c>
    </row>
    <row r="107" spans="2:64" ht="21" customHeight="1" x14ac:dyDescent="0.25">
      <c r="B107" t="s">
        <v>528</v>
      </c>
      <c r="C107" t="s">
        <v>304</v>
      </c>
      <c r="D107" t="s">
        <v>529</v>
      </c>
      <c r="E107" t="s">
        <v>54</v>
      </c>
      <c r="G107" s="7" t="s">
        <v>530</v>
      </c>
      <c r="H107">
        <v>1400</v>
      </c>
      <c r="I107">
        <v>1700</v>
      </c>
      <c r="J107">
        <v>1400</v>
      </c>
      <c r="K107">
        <v>1700</v>
      </c>
      <c r="L107">
        <v>1400</v>
      </c>
      <c r="M107">
        <v>1700</v>
      </c>
      <c r="N107">
        <v>1400</v>
      </c>
      <c r="O107">
        <v>1700</v>
      </c>
      <c r="P107">
        <v>1400</v>
      </c>
      <c r="Q107">
        <v>1700</v>
      </c>
      <c r="R107">
        <v>1400</v>
      </c>
      <c r="S107">
        <v>1700</v>
      </c>
      <c r="T107">
        <v>1400</v>
      </c>
      <c r="U107">
        <v>1700</v>
      </c>
      <c r="V107" t="s">
        <v>531</v>
      </c>
      <c r="W107">
        <f t="shared" si="158"/>
        <v>14</v>
      </c>
      <c r="X107">
        <f t="shared" si="159"/>
        <v>17</v>
      </c>
      <c r="Y107">
        <f t="shared" si="160"/>
        <v>14</v>
      </c>
      <c r="Z107">
        <f t="shared" si="161"/>
        <v>17</v>
      </c>
      <c r="AA107">
        <f t="shared" si="162"/>
        <v>14</v>
      </c>
      <c r="AB107">
        <f t="shared" si="163"/>
        <v>17</v>
      </c>
      <c r="AC107">
        <f t="shared" si="164"/>
        <v>14</v>
      </c>
      <c r="AD107">
        <f t="shared" si="165"/>
        <v>17</v>
      </c>
      <c r="AE107">
        <f t="shared" si="166"/>
        <v>14</v>
      </c>
      <c r="AF107">
        <f t="shared" si="167"/>
        <v>17</v>
      </c>
      <c r="AG107">
        <f t="shared" si="168"/>
        <v>14</v>
      </c>
      <c r="AH107">
        <f t="shared" si="169"/>
        <v>17</v>
      </c>
      <c r="AI107">
        <f t="shared" si="170"/>
        <v>14</v>
      </c>
      <c r="AJ107">
        <f t="shared" si="171"/>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532</v>
      </c>
      <c r="AU107" t="s">
        <v>294</v>
      </c>
      <c r="AV107" s="3" t="s">
        <v>301</v>
      </c>
      <c r="AW107" s="3" t="s">
        <v>301</v>
      </c>
      <c r="AX107" s="4" t="str">
        <f t="shared" si="19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96"/>
        <v/>
      </c>
      <c r="AZ107" t="str">
        <f t="shared" si="197"/>
        <v/>
      </c>
      <c r="BA107" t="str">
        <f t="shared" si="198"/>
        <v>&lt;img src=@img/easy.png@&gt;</v>
      </c>
      <c r="BB107" t="str">
        <f t="shared" si="199"/>
        <v>&lt;img src=@img/drinkicon.png@&gt;</v>
      </c>
      <c r="BC107" t="str">
        <f t="shared" si="200"/>
        <v>&lt;img src=@img/foodicon.png@&gt;</v>
      </c>
      <c r="BD107" t="str">
        <f t="shared" si="201"/>
        <v>&lt;img src=@img/easy.png@&gt;&lt;img src=@img/drinkicon.png@&gt;&lt;img src=@img/foodicon.png@&gt;</v>
      </c>
      <c r="BE107" t="str">
        <f t="shared" si="202"/>
        <v>drink food easy low midtown</v>
      </c>
      <c r="BF107" t="str">
        <f t="shared" si="203"/>
        <v>Midtown</v>
      </c>
      <c r="BG107">
        <v>40.57291</v>
      </c>
      <c r="BH107">
        <v>-105.11539999999999</v>
      </c>
      <c r="BI107" t="str">
        <f t="shared" si="204"/>
        <v>[40.57291,-105.1154],</v>
      </c>
    </row>
    <row r="108" spans="2:64" ht="21" customHeight="1" x14ac:dyDescent="0.25">
      <c r="B108" t="s">
        <v>62</v>
      </c>
      <c r="C108" t="s">
        <v>418</v>
      </c>
      <c r="D108" t="s">
        <v>63</v>
      </c>
      <c r="E108" t="s">
        <v>35</v>
      </c>
      <c r="G108" s="1" t="s">
        <v>64</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11"/>
        <v/>
      </c>
      <c r="AL108" t="str">
        <f t="shared" si="112"/>
        <v/>
      </c>
      <c r="AM108" t="str">
        <f t="shared" si="113"/>
        <v/>
      </c>
      <c r="AN108" t="str">
        <f t="shared" si="114"/>
        <v/>
      </c>
      <c r="AO108" t="str">
        <f t="shared" si="115"/>
        <v/>
      </c>
      <c r="AP108" t="str">
        <f t="shared" si="116"/>
        <v/>
      </c>
      <c r="AQ108" t="str">
        <f t="shared" si="117"/>
        <v/>
      </c>
      <c r="AR108" t="s">
        <v>237</v>
      </c>
      <c r="AU108" t="s">
        <v>28</v>
      </c>
      <c r="AV108" s="3" t="s">
        <v>302</v>
      </c>
      <c r="AW108" s="3" t="s">
        <v>302</v>
      </c>
      <c r="AX108" s="4" t="str">
        <f t="shared" si="19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96"/>
        <v/>
      </c>
      <c r="AZ108" t="str">
        <f t="shared" si="197"/>
        <v/>
      </c>
      <c r="BA108" t="str">
        <f t="shared" si="198"/>
        <v>&lt;img src=@img/medium.png@&gt;</v>
      </c>
      <c r="BB108" t="str">
        <f t="shared" si="199"/>
        <v/>
      </c>
      <c r="BC108" t="str">
        <f t="shared" si="200"/>
        <v/>
      </c>
      <c r="BD108" t="str">
        <f t="shared" si="201"/>
        <v>&lt;img src=@img/medium.png@&gt;</v>
      </c>
      <c r="BE108" t="str">
        <f t="shared" si="202"/>
        <v>medium high old</v>
      </c>
      <c r="BF108" t="str">
        <f t="shared" si="203"/>
        <v>Old Town</v>
      </c>
      <c r="BG108">
        <v>40.587355000000002</v>
      </c>
      <c r="BH108">
        <v>-105.07316299999999</v>
      </c>
      <c r="BI108" t="str">
        <f t="shared" si="204"/>
        <v>[40.587355,-105.073163],</v>
      </c>
      <c r="BK108" t="str">
        <f>IF(BJ108&gt;0,"&lt;img src=@img/kidicon.png@&gt;","")</f>
        <v/>
      </c>
    </row>
    <row r="109" spans="2:64" ht="21" customHeight="1" x14ac:dyDescent="0.25">
      <c r="B109" t="s">
        <v>776</v>
      </c>
      <c r="C109" t="s">
        <v>303</v>
      </c>
      <c r="E109" t="s">
        <v>423</v>
      </c>
      <c r="G109" s="1" t="s">
        <v>777</v>
      </c>
      <c r="J109">
        <v>1400</v>
      </c>
      <c r="K109">
        <v>1800</v>
      </c>
      <c r="L109">
        <v>1400</v>
      </c>
      <c r="M109">
        <v>1800</v>
      </c>
      <c r="N109">
        <v>1400</v>
      </c>
      <c r="O109">
        <v>1800</v>
      </c>
      <c r="P109">
        <v>1400</v>
      </c>
      <c r="Q109">
        <v>1800</v>
      </c>
      <c r="R109">
        <v>1400</v>
      </c>
      <c r="S109">
        <v>1800</v>
      </c>
      <c r="T109">
        <v>1400</v>
      </c>
      <c r="U109">
        <v>1800</v>
      </c>
      <c r="V109" t="s">
        <v>780</v>
      </c>
      <c r="W109" t="str">
        <f t="shared" ref="W109" si="205">IF(H109&gt;0,H109/100,"")</f>
        <v/>
      </c>
      <c r="X109" t="str">
        <f t="shared" ref="X109" si="206">IF(I109&gt;0,I109/100,"")</f>
        <v/>
      </c>
      <c r="Y109">
        <f t="shared" ref="Y109" si="207">IF(J109&gt;0,J109/100,"")</f>
        <v>14</v>
      </c>
      <c r="Z109">
        <f t="shared" ref="Z109" si="208">IF(K109&gt;0,K109/100,"")</f>
        <v>18</v>
      </c>
      <c r="AA109">
        <f t="shared" ref="AA109" si="209">IF(L109&gt;0,L109/100,"")</f>
        <v>14</v>
      </c>
      <c r="AB109">
        <f t="shared" ref="AB109" si="210">IF(M109&gt;0,M109/100,"")</f>
        <v>18</v>
      </c>
      <c r="AC109">
        <f t="shared" ref="AC109" si="211">IF(N109&gt;0,N109/100,"")</f>
        <v>14</v>
      </c>
      <c r="AD109">
        <f t="shared" ref="AD109" si="212">IF(O109&gt;0,O109/100,"")</f>
        <v>18</v>
      </c>
      <c r="AE109">
        <f t="shared" ref="AE109" si="213">IF(P109&gt;0,P109/100,"")</f>
        <v>14</v>
      </c>
      <c r="AF109">
        <f t="shared" ref="AF109" si="214">IF(Q109&gt;0,Q109/100,"")</f>
        <v>18</v>
      </c>
      <c r="AG109">
        <f t="shared" ref="AG109" si="215">IF(R109&gt;0,R109/100,"")</f>
        <v>14</v>
      </c>
      <c r="AH109">
        <f t="shared" ref="AH109" si="216">IF(S109&gt;0,S109/100,"")</f>
        <v>18</v>
      </c>
      <c r="AI109">
        <f t="shared" ref="AI109" si="217">IF(T109&gt;0,T109/100,"")</f>
        <v>14</v>
      </c>
      <c r="AJ109">
        <f t="shared" ref="AJ109" si="218">IF(U109&gt;0,U109/100,"")</f>
        <v>18</v>
      </c>
      <c r="AK109" t="str">
        <f t="shared" ref="AK109" si="219">IF(H109&gt;0,CONCATENATE(IF(W109&lt;=12,W109,W109-12),IF(OR(W109&lt;12,W109=24),"am","pm"),"-",IF(X109&lt;=12,X109,X109-12),IF(OR(X109&lt;12,X109=24),"am","pm")),"")</f>
        <v/>
      </c>
      <c r="AL109" t="str">
        <f t="shared" ref="AL109" si="220">IF(J109&gt;0,CONCATENATE(IF(Y109&lt;=12,Y109,Y109-12),IF(OR(Y109&lt;12,Y109=24),"am","pm"),"-",IF(Z109&lt;=12,Z109,Z109-12),IF(OR(Z109&lt;12,Z109=24),"am","pm")),"")</f>
        <v>2pm-6pm</v>
      </c>
      <c r="AM109" t="str">
        <f t="shared" ref="AM109" si="221">IF(L109&gt;0,CONCATENATE(IF(AA109&lt;=12,AA109,AA109-12),IF(OR(AA109&lt;12,AA109=24),"am","pm"),"-",IF(AB109&lt;=12,AB109,AB109-12),IF(OR(AB109&lt;12,AB109=24),"am","pm")),"")</f>
        <v>2pm-6pm</v>
      </c>
      <c r="AN109" t="str">
        <f t="shared" ref="AN109" si="222">IF(N109&gt;0,CONCATENATE(IF(AC109&lt;=12,AC109,AC109-12),IF(OR(AC109&lt;12,AC109=24),"am","pm"),"-",IF(AD109&lt;=12,AD109,AD109-12),IF(OR(AD109&lt;12,AD109=24),"am","pm")),"")</f>
        <v>2pm-6pm</v>
      </c>
      <c r="AO109" t="str">
        <f t="shared" ref="AO109" si="223">IF(P109&gt;0,CONCATENATE(IF(AE109&lt;=12,AE109,AE109-12),IF(OR(AE109&lt;12,AE109=24),"am","pm"),"-",IF(AF109&lt;=12,AF109,AF109-12),IF(OR(AF109&lt;12,AF109=24),"am","pm")),"")</f>
        <v>2pm-6pm</v>
      </c>
      <c r="AP109" t="str">
        <f t="shared" ref="AP109" si="224">IF(R109&gt;0,CONCATENATE(IF(AG109&lt;=12,AG109,AG109-12),IF(OR(AG109&lt;12,AG109=24),"am","pm"),"-",IF(AH109&lt;=12,AH109,AH109-12),IF(OR(AH109&lt;12,AH109=24),"am","pm")),"")</f>
        <v>2pm-6pm</v>
      </c>
      <c r="AQ109" t="str">
        <f t="shared" ref="AQ109" si="225">IF(T109&gt;0,CONCATENATE(IF(AI109&lt;=12,AI109,AI109-12),IF(OR(AI109&lt;12,AI109=24),"am","pm"),"-",IF(AJ109&lt;=12,AJ109,AJ109-12),IF(OR(AJ109&lt;12,AJ109=24),"am","pm")),"")</f>
        <v>2pm-6pm</v>
      </c>
      <c r="AR109" s="2" t="s">
        <v>778</v>
      </c>
      <c r="AU109" t="s">
        <v>294</v>
      </c>
      <c r="AV109" s="3" t="s">
        <v>301</v>
      </c>
      <c r="AW109" s="3" t="s">
        <v>301</v>
      </c>
      <c r="AX109" s="4" t="str">
        <f t="shared" ref="AX109" si="226">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7">IF(AS109&gt;0,"&lt;img src=@img/outdoor.png@&gt;","")</f>
        <v/>
      </c>
      <c r="AZ109" t="str">
        <f t="shared" ref="AZ109" si="228">IF(AT109&gt;0,"&lt;img src=@img/pets.png@&gt;","")</f>
        <v/>
      </c>
      <c r="BA109" t="str">
        <f t="shared" ref="BA109" si="229">IF(AU109="hard","&lt;img src=@img/hard.png@&gt;",IF(AU109="medium","&lt;img src=@img/medium.png@&gt;",IF(AU109="easy","&lt;img src=@img/easy.png@&gt;","")))</f>
        <v>&lt;img src=@img/easy.png@&gt;</v>
      </c>
      <c r="BB109" t="str">
        <f t="shared" ref="BB109" si="230">IF(AV109="true","&lt;img src=@img/drinkicon.png@&gt;","")</f>
        <v>&lt;img src=@img/drinkicon.png@&gt;</v>
      </c>
      <c r="BC109" t="str">
        <f t="shared" ref="BC109" si="231">IF(AW109="true","&lt;img src=@img/foodicon.png@&gt;","")</f>
        <v>&lt;img src=@img/foodicon.png@&gt;</v>
      </c>
      <c r="BD109" t="str">
        <f t="shared" ref="BD109" si="232">CONCATENATE(AY109,AZ109,BA109,BB109,BC109,BK109)</f>
        <v>&lt;img src=@img/easy.png@&gt;&lt;img src=@img/drinkicon.png@&gt;&lt;img src=@img/foodicon.png@&gt;</v>
      </c>
      <c r="BE109" t="str">
        <f t="shared" ref="BE109" si="233">CONCATENATE(IF(AS109&gt;0,"outdoor ",""),IF(AT109&gt;0,"pet ",""),IF(AV109="true","drink ",""),IF(AW109="true","food ",""),AU109," ",E109," ",C109,IF(BJ109=TRUE," kid",""))</f>
        <v>drink food easy med campus</v>
      </c>
      <c r="BF109" t="str">
        <f t="shared" ref="BF109" si="234">IF(C109="old","Old Town",IF(C109="campus","Near Campus",IF(C109="sfoco","South Foco",IF(C109="nfoco","North Foco",IF(C109="midtown","Midtown",IF(C109="cwest","Campus West",IF(C109="efoco","East FoCo",IF(C109="windsor","Windsor",""))))))))</f>
        <v>Near Campus</v>
      </c>
      <c r="BG109">
        <v>40.578189100000003</v>
      </c>
      <c r="BH109">
        <v>-105.0786411</v>
      </c>
      <c r="BI109" t="str">
        <f t="shared" si="204"/>
        <v>[40.5781891,-105.0786411],</v>
      </c>
    </row>
    <row r="110" spans="2:64" ht="21" customHeight="1" x14ac:dyDescent="0.25">
      <c r="B110" t="s">
        <v>195</v>
      </c>
      <c r="C110" t="s">
        <v>418</v>
      </c>
      <c r="D110" t="s">
        <v>182</v>
      </c>
      <c r="E110" t="s">
        <v>423</v>
      </c>
      <c r="G110" t="s">
        <v>196</v>
      </c>
      <c r="W110" t="str">
        <f t="shared" si="158"/>
        <v/>
      </c>
      <c r="X110" t="str">
        <f t="shared" si="159"/>
        <v/>
      </c>
      <c r="Y110" t="str">
        <f t="shared" si="160"/>
        <v/>
      </c>
      <c r="Z110" t="str">
        <f t="shared" si="161"/>
        <v/>
      </c>
      <c r="AA110" t="str">
        <f t="shared" si="162"/>
        <v/>
      </c>
      <c r="AB110" t="str">
        <f t="shared" si="163"/>
        <v/>
      </c>
      <c r="AC110" t="str">
        <f t="shared" si="164"/>
        <v/>
      </c>
      <c r="AD110" t="str">
        <f t="shared" si="165"/>
        <v/>
      </c>
      <c r="AE110" t="str">
        <f t="shared" si="166"/>
        <v/>
      </c>
      <c r="AF110" t="str">
        <f t="shared" si="167"/>
        <v/>
      </c>
      <c r="AG110" t="str">
        <f t="shared" si="168"/>
        <v/>
      </c>
      <c r="AH110" t="str">
        <f t="shared" si="169"/>
        <v/>
      </c>
      <c r="AI110" t="str">
        <f t="shared" si="170"/>
        <v/>
      </c>
      <c r="AJ110" t="str">
        <f t="shared" si="171"/>
        <v/>
      </c>
      <c r="AK110" t="str">
        <f t="shared" si="111"/>
        <v/>
      </c>
      <c r="AL110" t="str">
        <f t="shared" si="112"/>
        <v/>
      </c>
      <c r="AM110" t="str">
        <f t="shared" si="113"/>
        <v/>
      </c>
      <c r="AN110" t="str">
        <f t="shared" si="114"/>
        <v/>
      </c>
      <c r="AO110" t="str">
        <f t="shared" si="115"/>
        <v/>
      </c>
      <c r="AP110" t="str">
        <f t="shared" si="116"/>
        <v/>
      </c>
      <c r="AQ110" t="str">
        <f t="shared" si="117"/>
        <v/>
      </c>
      <c r="AR110" s="2" t="s">
        <v>344</v>
      </c>
      <c r="AU110" t="s">
        <v>28</v>
      </c>
      <c r="AV110" s="3" t="s">
        <v>302</v>
      </c>
      <c r="AW110" s="3" t="s">
        <v>302</v>
      </c>
      <c r="AX110" s="4" t="str">
        <f t="shared" si="19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96"/>
        <v/>
      </c>
      <c r="AZ110" t="str">
        <f t="shared" si="197"/>
        <v/>
      </c>
      <c r="BA110" t="str">
        <f t="shared" si="198"/>
        <v>&lt;img src=@img/medium.png@&gt;</v>
      </c>
      <c r="BB110" t="str">
        <f t="shared" si="199"/>
        <v/>
      </c>
      <c r="BC110" t="str">
        <f t="shared" si="200"/>
        <v/>
      </c>
      <c r="BD110" t="str">
        <f t="shared" si="201"/>
        <v>&lt;img src=@img/medium.png@&gt;</v>
      </c>
      <c r="BE110" t="str">
        <f t="shared" si="202"/>
        <v>medium med old</v>
      </c>
      <c r="BF110" t="str">
        <f t="shared" si="203"/>
        <v>Old Town</v>
      </c>
      <c r="BG110">
        <v>40.590091999999999</v>
      </c>
      <c r="BH110">
        <v>-105.07255000000001</v>
      </c>
      <c r="BI110" t="str">
        <f t="shared" si="204"/>
        <v>[40.590092,-105.07255],</v>
      </c>
      <c r="BK110" t="str">
        <f>IF(BJ110&gt;0,"&lt;img src=@img/kidicon.png@&gt;","")</f>
        <v/>
      </c>
    </row>
    <row r="111" spans="2:64" ht="21" customHeight="1" x14ac:dyDescent="0.25">
      <c r="B111" t="s">
        <v>386</v>
      </c>
      <c r="C111" t="s">
        <v>418</v>
      </c>
      <c r="D111" t="s">
        <v>132</v>
      </c>
      <c r="E111" t="s">
        <v>423</v>
      </c>
      <c r="G111" s="13" t="s">
        <v>387</v>
      </c>
      <c r="W111" t="str">
        <f t="shared" si="158"/>
        <v/>
      </c>
      <c r="X111" t="str">
        <f t="shared" si="159"/>
        <v/>
      </c>
      <c r="Y111" t="str">
        <f t="shared" si="160"/>
        <v/>
      </c>
      <c r="Z111" t="str">
        <f t="shared" si="161"/>
        <v/>
      </c>
      <c r="AA111" t="str">
        <f t="shared" si="162"/>
        <v/>
      </c>
      <c r="AB111" t="str">
        <f t="shared" si="163"/>
        <v/>
      </c>
      <c r="AC111" t="str">
        <f t="shared" si="164"/>
        <v/>
      </c>
      <c r="AD111" t="str">
        <f t="shared" si="165"/>
        <v/>
      </c>
      <c r="AE111" t="str">
        <f t="shared" si="166"/>
        <v/>
      </c>
      <c r="AF111" t="str">
        <f t="shared" si="167"/>
        <v/>
      </c>
      <c r="AG111" t="str">
        <f t="shared" si="168"/>
        <v/>
      </c>
      <c r="AH111" t="str">
        <f t="shared" si="169"/>
        <v/>
      </c>
      <c r="AI111" t="str">
        <f t="shared" si="170"/>
        <v/>
      </c>
      <c r="AJ111" t="str">
        <f t="shared" si="171"/>
        <v/>
      </c>
      <c r="AK111" t="str">
        <f t="shared" si="111"/>
        <v/>
      </c>
      <c r="AL111" t="str">
        <f t="shared" si="112"/>
        <v/>
      </c>
      <c r="AM111" t="str">
        <f t="shared" si="113"/>
        <v/>
      </c>
      <c r="AN111" t="str">
        <f t="shared" si="114"/>
        <v/>
      </c>
      <c r="AO111" t="str">
        <f t="shared" si="115"/>
        <v/>
      </c>
      <c r="AP111" t="str">
        <f t="shared" si="116"/>
        <v/>
      </c>
      <c r="AQ111" t="str">
        <f t="shared" si="117"/>
        <v/>
      </c>
      <c r="AR111" t="s">
        <v>388</v>
      </c>
      <c r="AS111" t="s">
        <v>290</v>
      </c>
      <c r="AU111" t="s">
        <v>28</v>
      </c>
      <c r="AV111" s="3" t="s">
        <v>302</v>
      </c>
      <c r="AW111" s="3" t="s">
        <v>302</v>
      </c>
      <c r="AX111" s="4" t="str">
        <f t="shared" si="19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96"/>
        <v>&lt;img src=@img/outdoor.png@&gt;</v>
      </c>
      <c r="AZ111" t="str">
        <f t="shared" si="197"/>
        <v/>
      </c>
      <c r="BA111" t="str">
        <f t="shared" si="198"/>
        <v>&lt;img src=@img/medium.png@&gt;</v>
      </c>
      <c r="BB111" t="str">
        <f t="shared" si="199"/>
        <v/>
      </c>
      <c r="BC111" t="str">
        <f t="shared" si="200"/>
        <v/>
      </c>
      <c r="BD111" t="str">
        <f t="shared" si="201"/>
        <v>&lt;img src=@img/outdoor.png@&gt;&lt;img src=@img/medium.png@&gt;&lt;img src=@img/kidicon.png@&gt;</v>
      </c>
      <c r="BE111" t="str">
        <f t="shared" si="202"/>
        <v>outdoor medium med old kid</v>
      </c>
      <c r="BF111" t="str">
        <f t="shared" si="203"/>
        <v>Old Town</v>
      </c>
      <c r="BG111">
        <v>40.588638000000003</v>
      </c>
      <c r="BH111">
        <v>-105.077392</v>
      </c>
      <c r="BI111" t="str">
        <f t="shared" si="204"/>
        <v>[40.588638,-105.077392],</v>
      </c>
      <c r="BJ111" t="b">
        <v>1</v>
      </c>
      <c r="BK111" t="str">
        <f>IF(BJ111&gt;0,"&lt;img src=@img/kidicon.png@&gt;","")</f>
        <v>&lt;img src=@img/kidicon.png@&gt;</v>
      </c>
      <c r="BL111" t="s">
        <v>430</v>
      </c>
    </row>
    <row r="112" spans="2:64" ht="21" customHeight="1" x14ac:dyDescent="0.25">
      <c r="B112" t="s">
        <v>624</v>
      </c>
      <c r="C112" t="s">
        <v>421</v>
      </c>
      <c r="E112" t="s">
        <v>423</v>
      </c>
      <c r="G112" t="s">
        <v>648</v>
      </c>
      <c r="H112">
        <v>1600</v>
      </c>
      <c r="I112">
        <v>1900</v>
      </c>
      <c r="J112">
        <v>1600</v>
      </c>
      <c r="K112">
        <v>1900</v>
      </c>
      <c r="L112">
        <v>1600</v>
      </c>
      <c r="M112">
        <v>1900</v>
      </c>
      <c r="N112">
        <v>1600</v>
      </c>
      <c r="O112">
        <v>1900</v>
      </c>
      <c r="P112">
        <v>1600</v>
      </c>
      <c r="Q112">
        <v>2400</v>
      </c>
      <c r="R112">
        <v>1600</v>
      </c>
      <c r="S112">
        <v>1900</v>
      </c>
      <c r="T112">
        <v>1600</v>
      </c>
      <c r="U112">
        <v>1900</v>
      </c>
      <c r="V112" s="4" t="s">
        <v>789</v>
      </c>
      <c r="W112">
        <f t="shared" si="158"/>
        <v>16</v>
      </c>
      <c r="X112">
        <f t="shared" si="159"/>
        <v>19</v>
      </c>
      <c r="Y112">
        <f t="shared" si="160"/>
        <v>16</v>
      </c>
      <c r="Z112">
        <f t="shared" si="161"/>
        <v>19</v>
      </c>
      <c r="AA112">
        <f t="shared" si="162"/>
        <v>16</v>
      </c>
      <c r="AB112">
        <f t="shared" si="163"/>
        <v>19</v>
      </c>
      <c r="AC112">
        <f t="shared" si="164"/>
        <v>16</v>
      </c>
      <c r="AD112">
        <f t="shared" si="165"/>
        <v>19</v>
      </c>
      <c r="AE112">
        <f t="shared" si="166"/>
        <v>16</v>
      </c>
      <c r="AF112">
        <f t="shared" si="167"/>
        <v>24</v>
      </c>
      <c r="AG112">
        <f t="shared" si="168"/>
        <v>16</v>
      </c>
      <c r="AH112">
        <f t="shared" si="169"/>
        <v>19</v>
      </c>
      <c r="AI112">
        <f t="shared" si="170"/>
        <v>16</v>
      </c>
      <c r="AJ112">
        <f t="shared" si="171"/>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675</v>
      </c>
      <c r="AS112" t="s">
        <v>290</v>
      </c>
      <c r="AU112" t="s">
        <v>28</v>
      </c>
      <c r="AV112" s="3" t="s">
        <v>301</v>
      </c>
      <c r="AW112" s="3" t="s">
        <v>301</v>
      </c>
      <c r="AX112" s="4" t="str">
        <f t="shared" si="19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96"/>
        <v>&lt;img src=@img/outdoor.png@&gt;</v>
      </c>
      <c r="AZ112" t="str">
        <f t="shared" si="197"/>
        <v/>
      </c>
      <c r="BA112" t="str">
        <f t="shared" si="198"/>
        <v>&lt;img src=@img/medium.png@&gt;</v>
      </c>
      <c r="BB112" t="str">
        <f t="shared" si="199"/>
        <v>&lt;img src=@img/drinkicon.png@&gt;</v>
      </c>
      <c r="BC112" t="str">
        <f t="shared" si="200"/>
        <v>&lt;img src=@img/foodicon.png@&gt;</v>
      </c>
      <c r="BD112" t="str">
        <f t="shared" si="201"/>
        <v>&lt;img src=@img/outdoor.png@&gt;&lt;img src=@img/medium.png@&gt;&lt;img src=@img/drinkicon.png@&gt;&lt;img src=@img/foodicon.png@&gt;</v>
      </c>
      <c r="BE112" t="str">
        <f t="shared" si="202"/>
        <v>outdoor drink food medium med cwest</v>
      </c>
      <c r="BF112" t="str">
        <f t="shared" si="203"/>
        <v>Campus West</v>
      </c>
      <c r="BG112">
        <v>40.575319999999998</v>
      </c>
      <c r="BH112">
        <v>-105.10038</v>
      </c>
      <c r="BI112" t="str">
        <f t="shared" si="204"/>
        <v>[40.57532,-105.10038],</v>
      </c>
    </row>
    <row r="113" spans="2:64" ht="21" customHeight="1" x14ac:dyDescent="0.25">
      <c r="B113" t="s">
        <v>121</v>
      </c>
      <c r="C113" t="s">
        <v>304</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478</v>
      </c>
      <c r="W113">
        <f t="shared" si="158"/>
        <v>15</v>
      </c>
      <c r="X113">
        <f t="shared" si="159"/>
        <v>18</v>
      </c>
      <c r="Y113">
        <f t="shared" si="160"/>
        <v>15</v>
      </c>
      <c r="Z113">
        <f t="shared" si="161"/>
        <v>18</v>
      </c>
      <c r="AA113">
        <f t="shared" si="162"/>
        <v>15</v>
      </c>
      <c r="AB113">
        <f t="shared" si="163"/>
        <v>18</v>
      </c>
      <c r="AC113">
        <f t="shared" si="164"/>
        <v>15</v>
      </c>
      <c r="AD113">
        <f t="shared" si="165"/>
        <v>18</v>
      </c>
      <c r="AE113">
        <f t="shared" si="166"/>
        <v>15</v>
      </c>
      <c r="AF113">
        <f t="shared" si="167"/>
        <v>18</v>
      </c>
      <c r="AG113">
        <f t="shared" si="168"/>
        <v>15</v>
      </c>
      <c r="AH113">
        <f t="shared" si="169"/>
        <v>18</v>
      </c>
      <c r="AI113">
        <f t="shared" si="170"/>
        <v>15</v>
      </c>
      <c r="AJ113">
        <f t="shared" si="171"/>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323</v>
      </c>
      <c r="AS113" t="s">
        <v>290</v>
      </c>
      <c r="AU113" t="s">
        <v>294</v>
      </c>
      <c r="AV113" s="3" t="s">
        <v>301</v>
      </c>
      <c r="AW113" s="3" t="s">
        <v>301</v>
      </c>
      <c r="AX113" s="4" t="str">
        <f t="shared" si="19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96"/>
        <v>&lt;img src=@img/outdoor.png@&gt;</v>
      </c>
      <c r="AZ113" t="str">
        <f t="shared" si="197"/>
        <v/>
      </c>
      <c r="BA113" t="str">
        <f t="shared" si="198"/>
        <v>&lt;img src=@img/easy.png@&gt;</v>
      </c>
      <c r="BB113" t="str">
        <f t="shared" si="199"/>
        <v>&lt;img src=@img/drinkicon.png@&gt;</v>
      </c>
      <c r="BC113" t="str">
        <f t="shared" si="200"/>
        <v>&lt;img src=@img/foodicon.png@&gt;</v>
      </c>
      <c r="BD113" t="str">
        <f t="shared" si="201"/>
        <v>&lt;img src=@img/outdoor.png@&gt;&lt;img src=@img/easy.png@&gt;&lt;img src=@img/drinkicon.png@&gt;&lt;img src=@img/foodicon.png@&gt;</v>
      </c>
      <c r="BE113" t="str">
        <f t="shared" si="202"/>
        <v>outdoor drink food easy high midtown</v>
      </c>
      <c r="BF113" t="str">
        <f t="shared" si="203"/>
        <v>Midtown</v>
      </c>
      <c r="BG113">
        <v>40.551181</v>
      </c>
      <c r="BH113">
        <v>-105.07652</v>
      </c>
      <c r="BI113" t="str">
        <f t="shared" si="204"/>
        <v>[40.551181,-105.07652],</v>
      </c>
      <c r="BK113" t="str">
        <f>IF(BJ113&gt;0,"&lt;img src=@img/kidicon.png@&gt;","")</f>
        <v/>
      </c>
    </row>
    <row r="114" spans="2:64" ht="21" customHeight="1" x14ac:dyDescent="0.25">
      <c r="B114" t="s">
        <v>781</v>
      </c>
      <c r="C114" t="s">
        <v>418</v>
      </c>
      <c r="E114" t="s">
        <v>54</v>
      </c>
      <c r="G114" s="1" t="s">
        <v>782</v>
      </c>
      <c r="H114">
        <v>1500</v>
      </c>
      <c r="I114">
        <v>1800</v>
      </c>
      <c r="J114">
        <v>1500</v>
      </c>
      <c r="K114">
        <v>1800</v>
      </c>
      <c r="L114">
        <v>1500</v>
      </c>
      <c r="M114">
        <v>1800</v>
      </c>
      <c r="N114">
        <v>1500</v>
      </c>
      <c r="O114">
        <v>1800</v>
      </c>
      <c r="P114">
        <v>1500</v>
      </c>
      <c r="Q114">
        <v>1800</v>
      </c>
      <c r="R114">
        <v>1500</v>
      </c>
      <c r="S114">
        <v>1800</v>
      </c>
      <c r="T114">
        <v>1500</v>
      </c>
      <c r="U114">
        <v>1800</v>
      </c>
      <c r="V114" t="s">
        <v>783</v>
      </c>
      <c r="W114">
        <f t="shared" ref="W114" si="235">IF(H114&gt;0,H114/100,"")</f>
        <v>15</v>
      </c>
      <c r="X114">
        <f t="shared" ref="X114" si="236">IF(I114&gt;0,I114/100,"")</f>
        <v>18</v>
      </c>
      <c r="Y114">
        <f t="shared" ref="Y114" si="237">IF(J114&gt;0,J114/100,"")</f>
        <v>15</v>
      </c>
      <c r="Z114">
        <f t="shared" ref="Z114" si="238">IF(K114&gt;0,K114/100,"")</f>
        <v>18</v>
      </c>
      <c r="AA114">
        <f t="shared" ref="AA114" si="239">IF(L114&gt;0,L114/100,"")</f>
        <v>15</v>
      </c>
      <c r="AB114">
        <f t="shared" ref="AB114" si="240">IF(M114&gt;0,M114/100,"")</f>
        <v>18</v>
      </c>
      <c r="AC114">
        <f t="shared" ref="AC114" si="241">IF(N114&gt;0,N114/100,"")</f>
        <v>15</v>
      </c>
      <c r="AD114">
        <f t="shared" ref="AD114" si="242">IF(O114&gt;0,O114/100,"")</f>
        <v>18</v>
      </c>
      <c r="AE114">
        <f t="shared" ref="AE114" si="243">IF(P114&gt;0,P114/100,"")</f>
        <v>15</v>
      </c>
      <c r="AF114">
        <f t="shared" ref="AF114" si="244">IF(Q114&gt;0,Q114/100,"")</f>
        <v>18</v>
      </c>
      <c r="AG114">
        <f t="shared" ref="AG114" si="245">IF(R114&gt;0,R114/100,"")</f>
        <v>15</v>
      </c>
      <c r="AH114">
        <f t="shared" ref="AH114" si="246">IF(S114&gt;0,S114/100,"")</f>
        <v>18</v>
      </c>
      <c r="AI114">
        <f t="shared" ref="AI114" si="247">IF(T114&gt;0,T114/100,"")</f>
        <v>15</v>
      </c>
      <c r="AJ114">
        <f t="shared" ref="AJ114" si="248">IF(U114&gt;0,U114/100,"")</f>
        <v>18</v>
      </c>
      <c r="AK114" t="str">
        <f t="shared" ref="AK114" si="249">IF(H114&gt;0,CONCATENATE(IF(W114&lt;=12,W114,W114-12),IF(OR(W114&lt;12,W114=24),"am","pm"),"-",IF(X114&lt;=12,X114,X114-12),IF(OR(X114&lt;12,X114=24),"am","pm")),"")</f>
        <v>3pm-6pm</v>
      </c>
      <c r="AL114" t="str">
        <f t="shared" ref="AL114" si="250">IF(J114&gt;0,CONCATENATE(IF(Y114&lt;=12,Y114,Y114-12),IF(OR(Y114&lt;12,Y114=24),"am","pm"),"-",IF(Z114&lt;=12,Z114,Z114-12),IF(OR(Z114&lt;12,Z114=24),"am","pm")),"")</f>
        <v>3pm-6pm</v>
      </c>
      <c r="AM114" t="str">
        <f t="shared" ref="AM114" si="251">IF(L114&gt;0,CONCATENATE(IF(AA114&lt;=12,AA114,AA114-12),IF(OR(AA114&lt;12,AA114=24),"am","pm"),"-",IF(AB114&lt;=12,AB114,AB114-12),IF(OR(AB114&lt;12,AB114=24),"am","pm")),"")</f>
        <v>3pm-6pm</v>
      </c>
      <c r="AN114" t="str">
        <f t="shared" ref="AN114" si="252">IF(N114&gt;0,CONCATENATE(IF(AC114&lt;=12,AC114,AC114-12),IF(OR(AC114&lt;12,AC114=24),"am","pm"),"-",IF(AD114&lt;=12,AD114,AD114-12),IF(OR(AD114&lt;12,AD114=24),"am","pm")),"")</f>
        <v>3pm-6pm</v>
      </c>
      <c r="AO114" t="str">
        <f t="shared" ref="AO114" si="253">IF(P114&gt;0,CONCATENATE(IF(AE114&lt;=12,AE114,AE114-12),IF(OR(AE114&lt;12,AE114=24),"am","pm"),"-",IF(AF114&lt;=12,AF114,AF114-12),IF(OR(AF114&lt;12,AF114=24),"am","pm")),"")</f>
        <v>3pm-6pm</v>
      </c>
      <c r="AP114" t="str">
        <f t="shared" ref="AP114" si="254">IF(R114&gt;0,CONCATENATE(IF(AG114&lt;=12,AG114,AG114-12),IF(OR(AG114&lt;12,AG114=24),"am","pm"),"-",IF(AH114&lt;=12,AH114,AH114-12),IF(OR(AH114&lt;12,AH114=24),"am","pm")),"")</f>
        <v>3pm-6pm</v>
      </c>
      <c r="AQ114" t="str">
        <f t="shared" ref="AQ114" si="255">IF(T114&gt;0,CONCATENATE(IF(AI114&lt;=12,AI114,AI114-12),IF(OR(AI114&lt;12,AI114=24),"am","pm"),"-",IF(AJ114&lt;=12,AJ114,AJ114-12),IF(OR(AJ114&lt;12,AJ114=24),"am","pm")),"")</f>
        <v>3pm-6pm</v>
      </c>
      <c r="AR114" s="2"/>
      <c r="AS114" t="s">
        <v>290</v>
      </c>
      <c r="AU114" t="s">
        <v>28</v>
      </c>
      <c r="AV114" s="3" t="s">
        <v>301</v>
      </c>
      <c r="AW114" s="3" t="s">
        <v>301</v>
      </c>
      <c r="AX114" s="4" t="str">
        <f t="shared" ref="AX114" si="256">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7">IF(AS114&gt;0,"&lt;img src=@img/outdoor.png@&gt;","")</f>
        <v>&lt;img src=@img/outdoor.png@&gt;</v>
      </c>
      <c r="AZ114" t="str">
        <f t="shared" ref="AZ114" si="258">IF(AT114&gt;0,"&lt;img src=@img/pets.png@&gt;","")</f>
        <v/>
      </c>
      <c r="BA114" t="str">
        <f t="shared" ref="BA114" si="259">IF(AU114="hard","&lt;img src=@img/hard.png@&gt;",IF(AU114="medium","&lt;img src=@img/medium.png@&gt;",IF(AU114="easy","&lt;img src=@img/easy.png@&gt;","")))</f>
        <v>&lt;img src=@img/medium.png@&gt;</v>
      </c>
      <c r="BB114" t="str">
        <f t="shared" ref="BB114" si="260">IF(AV114="true","&lt;img src=@img/drinkicon.png@&gt;","")</f>
        <v>&lt;img src=@img/drinkicon.png@&gt;</v>
      </c>
      <c r="BC114" t="str">
        <f t="shared" ref="BC114" si="261">IF(AW114="true","&lt;img src=@img/foodicon.png@&gt;","")</f>
        <v>&lt;img src=@img/foodicon.png@&gt;</v>
      </c>
      <c r="BD114" t="str">
        <f t="shared" ref="BD114" si="262">CONCATENATE(AY114,AZ114,BA114,BB114,BC114,BK114)</f>
        <v>&lt;img src=@img/outdoor.png@&gt;&lt;img src=@img/medium.png@&gt;&lt;img src=@img/drinkicon.png@&gt;&lt;img src=@img/foodicon.png@&gt;</v>
      </c>
      <c r="BE114" t="str">
        <f t="shared" ref="BE114" si="263">CONCATENATE(IF(AS114&gt;0,"outdoor ",""),IF(AT114&gt;0,"pet ",""),IF(AV114="true","drink ",""),IF(AW114="true","food ",""),AU114," ",E114," ",C114,IF(BJ114=TRUE," kid",""))</f>
        <v>outdoor drink food medium low old</v>
      </c>
      <c r="BF114" t="str">
        <f t="shared" si="203"/>
        <v>Old Town</v>
      </c>
      <c r="BG114">
        <v>40.584411699999997</v>
      </c>
      <c r="BH114">
        <v>-105.07727819999999</v>
      </c>
      <c r="BI114" t="str">
        <f t="shared" si="204"/>
        <v>[40.5844117,-105.0772782],</v>
      </c>
    </row>
    <row r="115" spans="2:64" ht="21" customHeight="1" x14ac:dyDescent="0.25">
      <c r="B115" t="s">
        <v>166</v>
      </c>
      <c r="C115" t="s">
        <v>303</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479</v>
      </c>
      <c r="W115">
        <f t="shared" si="158"/>
        <v>15</v>
      </c>
      <c r="X115">
        <f t="shared" si="159"/>
        <v>19</v>
      </c>
      <c r="Y115">
        <f t="shared" si="160"/>
        <v>11</v>
      </c>
      <c r="Z115">
        <f t="shared" si="161"/>
        <v>20.3</v>
      </c>
      <c r="AA115">
        <f t="shared" si="162"/>
        <v>15</v>
      </c>
      <c r="AB115">
        <f t="shared" si="163"/>
        <v>19</v>
      </c>
      <c r="AC115">
        <f t="shared" si="164"/>
        <v>15</v>
      </c>
      <c r="AD115">
        <f t="shared" si="165"/>
        <v>19</v>
      </c>
      <c r="AE115">
        <f t="shared" si="166"/>
        <v>15</v>
      </c>
      <c r="AF115">
        <f t="shared" si="167"/>
        <v>19</v>
      </c>
      <c r="AG115">
        <f t="shared" si="168"/>
        <v>15</v>
      </c>
      <c r="AH115">
        <f t="shared" si="169"/>
        <v>19</v>
      </c>
      <c r="AI115">
        <f t="shared" si="170"/>
        <v>15</v>
      </c>
      <c r="AJ115">
        <f t="shared" si="171"/>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335</v>
      </c>
      <c r="AU115" t="s">
        <v>294</v>
      </c>
      <c r="AV115" s="3" t="s">
        <v>301</v>
      </c>
      <c r="AW115" s="3" t="s">
        <v>302</v>
      </c>
      <c r="AX115" s="4" t="str">
        <f t="shared" si="19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96"/>
        <v/>
      </c>
      <c r="AZ115" t="str">
        <f t="shared" si="197"/>
        <v/>
      </c>
      <c r="BA115" t="str">
        <f t="shared" si="198"/>
        <v>&lt;img src=@img/easy.png@&gt;</v>
      </c>
      <c r="BB115" t="str">
        <f t="shared" si="199"/>
        <v>&lt;img src=@img/drinkicon.png@&gt;</v>
      </c>
      <c r="BC115" t="str">
        <f t="shared" si="200"/>
        <v/>
      </c>
      <c r="BD115" t="str">
        <f t="shared" si="201"/>
        <v>&lt;img src=@img/easy.png@&gt;&lt;img src=@img/drinkicon.png@&gt;</v>
      </c>
      <c r="BE115" t="str">
        <f t="shared" si="202"/>
        <v>drink easy low campus</v>
      </c>
      <c r="BF115" t="str">
        <f t="shared" si="203"/>
        <v>Near Campus</v>
      </c>
      <c r="BG115">
        <v>40.566623999999997</v>
      </c>
      <c r="BH115">
        <v>-105.07869100000001</v>
      </c>
      <c r="BI115" t="str">
        <f t="shared" si="204"/>
        <v>[40.566624,-105.078691],</v>
      </c>
      <c r="BK115" t="str">
        <f>IF(BJ115&gt;0,"&lt;img src=@img/kidicon.png@&gt;","")</f>
        <v/>
      </c>
    </row>
    <row r="116" spans="2:64" ht="21" customHeight="1" x14ac:dyDescent="0.25">
      <c r="B116" t="s">
        <v>197</v>
      </c>
      <c r="C116" t="s">
        <v>418</v>
      </c>
      <c r="D116" t="s">
        <v>266</v>
      </c>
      <c r="E116" t="s">
        <v>423</v>
      </c>
      <c r="G116" t="s">
        <v>198</v>
      </c>
      <c r="W116" t="str">
        <f t="shared" si="158"/>
        <v/>
      </c>
      <c r="X116" t="str">
        <f t="shared" si="159"/>
        <v/>
      </c>
      <c r="Y116" t="str">
        <f t="shared" si="160"/>
        <v/>
      </c>
      <c r="Z116" t="str">
        <f t="shared" si="161"/>
        <v/>
      </c>
      <c r="AA116" t="str">
        <f t="shared" si="162"/>
        <v/>
      </c>
      <c r="AB116" t="str">
        <f t="shared" si="163"/>
        <v/>
      </c>
      <c r="AC116" t="str">
        <f t="shared" si="164"/>
        <v/>
      </c>
      <c r="AD116" t="str">
        <f t="shared" si="165"/>
        <v/>
      </c>
      <c r="AE116" t="str">
        <f t="shared" si="166"/>
        <v/>
      </c>
      <c r="AF116" t="str">
        <f t="shared" si="167"/>
        <v/>
      </c>
      <c r="AG116" t="str">
        <f t="shared" si="168"/>
        <v/>
      </c>
      <c r="AH116" t="str">
        <f t="shared" si="169"/>
        <v/>
      </c>
      <c r="AI116" t="str">
        <f t="shared" si="170"/>
        <v/>
      </c>
      <c r="AJ116" t="str">
        <f t="shared" si="171"/>
        <v/>
      </c>
      <c r="AK116" t="str">
        <f t="shared" si="111"/>
        <v/>
      </c>
      <c r="AL116" t="str">
        <f t="shared" si="112"/>
        <v/>
      </c>
      <c r="AM116" t="str">
        <f t="shared" si="113"/>
        <v/>
      </c>
      <c r="AN116" t="str">
        <f t="shared" si="114"/>
        <v/>
      </c>
      <c r="AO116" t="str">
        <f t="shared" si="115"/>
        <v/>
      </c>
      <c r="AP116" t="str">
        <f t="shared" si="116"/>
        <v/>
      </c>
      <c r="AQ116" t="str">
        <f t="shared" si="117"/>
        <v/>
      </c>
      <c r="AR116" s="2" t="s">
        <v>345</v>
      </c>
      <c r="AS116" t="s">
        <v>290</v>
      </c>
      <c r="AT116" t="s">
        <v>300</v>
      </c>
      <c r="AU116" t="s">
        <v>28</v>
      </c>
      <c r="AV116" s="3" t="s">
        <v>302</v>
      </c>
      <c r="AW116" s="3" t="s">
        <v>302</v>
      </c>
      <c r="AX116" s="4" t="str">
        <f t="shared" si="19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96"/>
        <v>&lt;img src=@img/outdoor.png@&gt;</v>
      </c>
      <c r="AZ116" t="str">
        <f t="shared" si="197"/>
        <v>&lt;img src=@img/pets.png@&gt;</v>
      </c>
      <c r="BA116" t="str">
        <f t="shared" si="198"/>
        <v>&lt;img src=@img/medium.png@&gt;</v>
      </c>
      <c r="BB116" t="str">
        <f t="shared" si="199"/>
        <v/>
      </c>
      <c r="BC116" t="str">
        <f t="shared" si="200"/>
        <v/>
      </c>
      <c r="BD116" t="str">
        <f t="shared" si="201"/>
        <v>&lt;img src=@img/outdoor.png@&gt;&lt;img src=@img/pets.png@&gt;&lt;img src=@img/medium.png@&gt;</v>
      </c>
      <c r="BE116" t="str">
        <f t="shared" si="202"/>
        <v>outdoor pet medium med old</v>
      </c>
      <c r="BF116" t="str">
        <f t="shared" si="203"/>
        <v>Old Town</v>
      </c>
      <c r="BG116">
        <v>40.593415</v>
      </c>
      <c r="BH116">
        <v>-105.066874</v>
      </c>
      <c r="BI116" t="str">
        <f t="shared" si="204"/>
        <v>[40.593415,-105.066874],</v>
      </c>
      <c r="BK116" t="str">
        <f>IF(BJ116&gt;0,"&lt;img src=@img/kidicon.png@&gt;","")</f>
        <v/>
      </c>
    </row>
    <row r="117" spans="2:64" ht="21" customHeight="1" x14ac:dyDescent="0.25">
      <c r="B117" t="s">
        <v>168</v>
      </c>
      <c r="C117" t="s">
        <v>303</v>
      </c>
      <c r="D117" t="s">
        <v>57</v>
      </c>
      <c r="E117" t="s">
        <v>423</v>
      </c>
      <c r="G117" t="s">
        <v>169</v>
      </c>
      <c r="J117">
        <v>1530</v>
      </c>
      <c r="K117">
        <v>2100</v>
      </c>
      <c r="L117">
        <v>1530</v>
      </c>
      <c r="M117">
        <v>1800</v>
      </c>
      <c r="N117">
        <v>1530</v>
      </c>
      <c r="O117">
        <v>1800</v>
      </c>
      <c r="P117">
        <v>1530</v>
      </c>
      <c r="Q117">
        <v>1800</v>
      </c>
      <c r="R117">
        <v>1530</v>
      </c>
      <c r="S117">
        <v>1800</v>
      </c>
      <c r="V117" t="s">
        <v>760</v>
      </c>
      <c r="W117" t="str">
        <f t="shared" si="158"/>
        <v/>
      </c>
      <c r="X117" t="str">
        <f t="shared" si="159"/>
        <v/>
      </c>
      <c r="Y117">
        <f t="shared" si="160"/>
        <v>15.3</v>
      </c>
      <c r="Z117">
        <f t="shared" si="161"/>
        <v>21</v>
      </c>
      <c r="AA117">
        <f t="shared" si="162"/>
        <v>15.3</v>
      </c>
      <c r="AB117">
        <f t="shared" si="163"/>
        <v>18</v>
      </c>
      <c r="AC117">
        <f t="shared" si="164"/>
        <v>15.3</v>
      </c>
      <c r="AD117">
        <f t="shared" si="165"/>
        <v>18</v>
      </c>
      <c r="AE117">
        <f t="shared" si="166"/>
        <v>15.3</v>
      </c>
      <c r="AF117">
        <f t="shared" si="167"/>
        <v>18</v>
      </c>
      <c r="AG117">
        <f t="shared" si="168"/>
        <v>15.3</v>
      </c>
      <c r="AH117">
        <f t="shared" si="169"/>
        <v>18</v>
      </c>
      <c r="AI117" t="str">
        <f t="shared" si="170"/>
        <v/>
      </c>
      <c r="AJ117" t="str">
        <f t="shared" si="171"/>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336</v>
      </c>
      <c r="AS117" t="s">
        <v>290</v>
      </c>
      <c r="AU117" t="s">
        <v>294</v>
      </c>
      <c r="AV117" s="3" t="s">
        <v>301</v>
      </c>
      <c r="AW117" s="3" t="s">
        <v>301</v>
      </c>
      <c r="AX117" s="4" t="str">
        <f t="shared" si="195"/>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96"/>
        <v>&lt;img src=@img/outdoor.png@&gt;</v>
      </c>
      <c r="AZ117" t="str">
        <f t="shared" si="197"/>
        <v/>
      </c>
      <c r="BA117" t="str">
        <f t="shared" si="198"/>
        <v>&lt;img src=@img/easy.png@&gt;</v>
      </c>
      <c r="BB117" t="str">
        <f t="shared" si="199"/>
        <v>&lt;img src=@img/drinkicon.png@&gt;</v>
      </c>
      <c r="BC117" t="str">
        <f t="shared" si="200"/>
        <v>&lt;img src=@img/foodicon.png@&gt;</v>
      </c>
      <c r="BD117" t="str">
        <f t="shared" si="201"/>
        <v>&lt;img src=@img/outdoor.png@&gt;&lt;img src=@img/easy.png@&gt;&lt;img src=@img/drinkicon.png@&gt;&lt;img src=@img/foodicon.png@&gt;&lt;img src=@img/kidicon.png@&gt;</v>
      </c>
      <c r="BE117" t="str">
        <f t="shared" si="202"/>
        <v>outdoor drink food easy med campus kid</v>
      </c>
      <c r="BF117" t="str">
        <f t="shared" si="203"/>
        <v>Near Campus</v>
      </c>
      <c r="BG117">
        <v>40.572982000000003</v>
      </c>
      <c r="BH117">
        <v>-105.076702</v>
      </c>
      <c r="BI117" t="str">
        <f t="shared" si="204"/>
        <v>[40.572982,-105.076702],</v>
      </c>
      <c r="BJ117" t="b">
        <v>1</v>
      </c>
      <c r="BK117" t="str">
        <f>IF(BJ117&gt;0,"&lt;img src=@img/kidicon.png@&gt;","")</f>
        <v>&lt;img src=@img/kidicon.png@&gt;</v>
      </c>
      <c r="BL117" t="s">
        <v>433</v>
      </c>
    </row>
    <row r="118" spans="2:64" ht="21" customHeight="1" x14ac:dyDescent="0.25">
      <c r="B118" t="s">
        <v>622</v>
      </c>
      <c r="C118" t="s">
        <v>419</v>
      </c>
      <c r="E118" t="s">
        <v>423</v>
      </c>
      <c r="G118" t="s">
        <v>646</v>
      </c>
      <c r="W118" t="str">
        <f t="shared" si="158"/>
        <v/>
      </c>
      <c r="X118" t="str">
        <f t="shared" si="159"/>
        <v/>
      </c>
      <c r="Y118" t="str">
        <f t="shared" si="160"/>
        <v/>
      </c>
      <c r="Z118" t="str">
        <f t="shared" si="161"/>
        <v/>
      </c>
      <c r="AA118" t="str">
        <f t="shared" si="162"/>
        <v/>
      </c>
      <c r="AB118" t="str">
        <f t="shared" si="163"/>
        <v/>
      </c>
      <c r="AC118" t="str">
        <f t="shared" si="164"/>
        <v/>
      </c>
      <c r="AD118" t="str">
        <f t="shared" si="165"/>
        <v/>
      </c>
      <c r="AE118" t="str">
        <f t="shared" si="166"/>
        <v/>
      </c>
      <c r="AF118" t="str">
        <f t="shared" si="167"/>
        <v/>
      </c>
      <c r="AG118" t="str">
        <f t="shared" si="168"/>
        <v/>
      </c>
      <c r="AH118" t="str">
        <f t="shared" si="169"/>
        <v/>
      </c>
      <c r="AI118" t="str">
        <f t="shared" si="170"/>
        <v/>
      </c>
      <c r="AJ118" t="str">
        <f t="shared" si="171"/>
        <v/>
      </c>
      <c r="AK118" t="str">
        <f t="shared" si="111"/>
        <v/>
      </c>
      <c r="AL118" t="str">
        <f t="shared" si="112"/>
        <v/>
      </c>
      <c r="AM118" t="str">
        <f t="shared" si="113"/>
        <v/>
      </c>
      <c r="AN118" t="str">
        <f t="shared" si="114"/>
        <v/>
      </c>
      <c r="AO118" t="str">
        <f t="shared" si="115"/>
        <v/>
      </c>
      <c r="AP118" t="str">
        <f t="shared" si="116"/>
        <v/>
      </c>
      <c r="AQ118" t="str">
        <f t="shared" si="117"/>
        <v/>
      </c>
      <c r="AR118" t="s">
        <v>676</v>
      </c>
      <c r="AU118" t="s">
        <v>294</v>
      </c>
      <c r="AV118" s="3" t="s">
        <v>302</v>
      </c>
      <c r="AW118" s="3" t="s">
        <v>302</v>
      </c>
      <c r="AX118" s="4" t="str">
        <f t="shared" si="19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96"/>
        <v/>
      </c>
      <c r="AZ118" t="str">
        <f t="shared" si="197"/>
        <v/>
      </c>
      <c r="BA118" t="str">
        <f t="shared" si="198"/>
        <v>&lt;img src=@img/easy.png@&gt;</v>
      </c>
      <c r="BB118" t="str">
        <f t="shared" si="199"/>
        <v/>
      </c>
      <c r="BC118" t="str">
        <f t="shared" si="200"/>
        <v/>
      </c>
      <c r="BD118" t="str">
        <f t="shared" si="201"/>
        <v>&lt;img src=@img/easy.png@&gt;</v>
      </c>
      <c r="BE118" t="str">
        <f t="shared" si="202"/>
        <v>easy med nfoco</v>
      </c>
      <c r="BF118" t="str">
        <f t="shared" si="203"/>
        <v>North Foco</v>
      </c>
      <c r="BG118">
        <v>40.583579999999998</v>
      </c>
      <c r="BH118">
        <v>-105.04801</v>
      </c>
      <c r="BI118" t="str">
        <f t="shared" si="204"/>
        <v>[40.58358,-105.04801],</v>
      </c>
    </row>
    <row r="119" spans="2:64" ht="21" customHeight="1" x14ac:dyDescent="0.25">
      <c r="B119" t="s">
        <v>123</v>
      </c>
      <c r="C119" t="s">
        <v>304</v>
      </c>
      <c r="D119" t="s">
        <v>124</v>
      </c>
      <c r="E119" t="s">
        <v>423</v>
      </c>
      <c r="G119" s="1" t="s">
        <v>125</v>
      </c>
      <c r="W119" t="str">
        <f t="shared" si="158"/>
        <v/>
      </c>
      <c r="X119" t="str">
        <f t="shared" si="159"/>
        <v/>
      </c>
      <c r="Y119" t="str">
        <f t="shared" si="160"/>
        <v/>
      </c>
      <c r="Z119" t="str">
        <f t="shared" si="161"/>
        <v/>
      </c>
      <c r="AA119" t="str">
        <f t="shared" si="162"/>
        <v/>
      </c>
      <c r="AB119" t="str">
        <f t="shared" si="163"/>
        <v/>
      </c>
      <c r="AC119" t="str">
        <f t="shared" si="164"/>
        <v/>
      </c>
      <c r="AD119" t="str">
        <f t="shared" si="165"/>
        <v/>
      </c>
      <c r="AE119" t="str">
        <f t="shared" si="166"/>
        <v/>
      </c>
      <c r="AF119" t="str">
        <f t="shared" si="167"/>
        <v/>
      </c>
      <c r="AG119" t="str">
        <f t="shared" si="168"/>
        <v/>
      </c>
      <c r="AH119" t="str">
        <f t="shared" si="169"/>
        <v/>
      </c>
      <c r="AI119" t="str">
        <f t="shared" si="170"/>
        <v/>
      </c>
      <c r="AJ119" t="str">
        <f t="shared" si="171"/>
        <v/>
      </c>
      <c r="AK119" t="str">
        <f t="shared" si="111"/>
        <v/>
      </c>
      <c r="AL119" t="str">
        <f t="shared" si="112"/>
        <v/>
      </c>
      <c r="AM119" t="str">
        <f t="shared" si="113"/>
        <v/>
      </c>
      <c r="AN119" t="str">
        <f t="shared" si="114"/>
        <v/>
      </c>
      <c r="AO119" t="str">
        <f t="shared" si="115"/>
        <v/>
      </c>
      <c r="AP119" t="str">
        <f t="shared" si="116"/>
        <v/>
      </c>
      <c r="AQ119" t="str">
        <f t="shared" si="117"/>
        <v/>
      </c>
      <c r="AR119" s="6" t="s">
        <v>244</v>
      </c>
      <c r="AU119" t="s">
        <v>294</v>
      </c>
      <c r="AV119" s="3" t="s">
        <v>302</v>
      </c>
      <c r="AW119" s="3" t="s">
        <v>302</v>
      </c>
      <c r="AX119" s="4" t="str">
        <f t="shared" si="19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96"/>
        <v/>
      </c>
      <c r="AZ119" t="str">
        <f t="shared" si="197"/>
        <v/>
      </c>
      <c r="BA119" t="str">
        <f t="shared" si="198"/>
        <v>&lt;img src=@img/easy.png@&gt;</v>
      </c>
      <c r="BB119" t="str">
        <f t="shared" si="199"/>
        <v/>
      </c>
      <c r="BC119" t="str">
        <f t="shared" si="200"/>
        <v/>
      </c>
      <c r="BD119" t="str">
        <f t="shared" si="201"/>
        <v>&lt;img src=@img/easy.png@&gt;</v>
      </c>
      <c r="BE119" t="str">
        <f t="shared" si="202"/>
        <v>easy med midtown</v>
      </c>
      <c r="BF119" t="str">
        <f t="shared" si="203"/>
        <v>Midtown</v>
      </c>
      <c r="BG119">
        <v>40.549143999999998</v>
      </c>
      <c r="BH119">
        <v>-105.076063</v>
      </c>
      <c r="BI119" t="str">
        <f t="shared" si="204"/>
        <v>[40.549144,-105.076063],</v>
      </c>
      <c r="BK119" t="str">
        <f>IF(BJ119&gt;0,"&lt;img src=@img/kidicon.png@&gt;","")</f>
        <v/>
      </c>
    </row>
    <row r="120" spans="2:64" ht="21" customHeight="1" x14ac:dyDescent="0.25">
      <c r="B120" t="s">
        <v>620</v>
      </c>
      <c r="C120" t="s">
        <v>304</v>
      </c>
      <c r="E120" t="s">
        <v>54</v>
      </c>
      <c r="G120" t="s">
        <v>644</v>
      </c>
      <c r="W120" t="str">
        <f t="shared" si="158"/>
        <v/>
      </c>
      <c r="X120" t="str">
        <f t="shared" si="159"/>
        <v/>
      </c>
      <c r="Y120" t="str">
        <f t="shared" si="160"/>
        <v/>
      </c>
      <c r="Z120" t="str">
        <f t="shared" si="161"/>
        <v/>
      </c>
      <c r="AA120" t="str">
        <f t="shared" si="162"/>
        <v/>
      </c>
      <c r="AB120" t="str">
        <f t="shared" si="163"/>
        <v/>
      </c>
      <c r="AC120" t="str">
        <f t="shared" si="164"/>
        <v/>
      </c>
      <c r="AD120" t="str">
        <f t="shared" si="165"/>
        <v/>
      </c>
      <c r="AE120" t="str">
        <f t="shared" si="166"/>
        <v/>
      </c>
      <c r="AF120" t="str">
        <f t="shared" si="167"/>
        <v/>
      </c>
      <c r="AG120" t="str">
        <f t="shared" si="168"/>
        <v/>
      </c>
      <c r="AH120" t="str">
        <f t="shared" si="169"/>
        <v/>
      </c>
      <c r="AI120" t="str">
        <f t="shared" si="170"/>
        <v/>
      </c>
      <c r="AJ120" t="str">
        <f t="shared" si="171"/>
        <v/>
      </c>
      <c r="AK120" t="str">
        <f t="shared" si="111"/>
        <v/>
      </c>
      <c r="AL120" t="str">
        <f t="shared" si="112"/>
        <v/>
      </c>
      <c r="AM120" t="str">
        <f t="shared" si="113"/>
        <v/>
      </c>
      <c r="AN120" t="str">
        <f t="shared" si="114"/>
        <v/>
      </c>
      <c r="AO120" t="str">
        <f t="shared" si="115"/>
        <v/>
      </c>
      <c r="AP120" t="str">
        <f t="shared" si="116"/>
        <v/>
      </c>
      <c r="AQ120" t="str">
        <f t="shared" si="117"/>
        <v/>
      </c>
      <c r="AT120" t="s">
        <v>300</v>
      </c>
      <c r="AU120" t="s">
        <v>28</v>
      </c>
      <c r="AV120" s="3" t="s">
        <v>302</v>
      </c>
      <c r="AW120" s="3" t="s">
        <v>302</v>
      </c>
      <c r="AX120" s="4" t="str">
        <f t="shared" si="19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96"/>
        <v/>
      </c>
      <c r="AZ120" t="str">
        <f t="shared" si="197"/>
        <v>&lt;img src=@img/pets.png@&gt;</v>
      </c>
      <c r="BA120" t="str">
        <f t="shared" si="198"/>
        <v>&lt;img src=@img/medium.png@&gt;</v>
      </c>
      <c r="BB120" t="str">
        <f t="shared" si="199"/>
        <v/>
      </c>
      <c r="BC120" t="str">
        <f t="shared" si="200"/>
        <v/>
      </c>
      <c r="BD120" t="str">
        <f t="shared" si="201"/>
        <v>&lt;img src=@img/pets.png@&gt;&lt;img src=@img/medium.png@&gt;</v>
      </c>
      <c r="BE120" t="str">
        <f t="shared" si="202"/>
        <v>pet medium low midtown</v>
      </c>
      <c r="BF120" t="str">
        <f t="shared" si="203"/>
        <v>Midtown</v>
      </c>
      <c r="BG120">
        <v>40.550649999999997</v>
      </c>
      <c r="BH120">
        <v>-105.04275</v>
      </c>
      <c r="BI120" t="str">
        <f t="shared" si="204"/>
        <v>[40.55065,-105.04275],</v>
      </c>
    </row>
    <row r="121" spans="2:64" ht="21" customHeight="1" x14ac:dyDescent="0.25">
      <c r="B121" t="s">
        <v>199</v>
      </c>
      <c r="C121" t="s">
        <v>418</v>
      </c>
      <c r="D121" t="s">
        <v>266</v>
      </c>
      <c r="E121" t="s">
        <v>423</v>
      </c>
      <c r="G121" t="s">
        <v>200</v>
      </c>
      <c r="W121" t="str">
        <f t="shared" si="158"/>
        <v/>
      </c>
      <c r="X121" t="str">
        <f t="shared" si="159"/>
        <v/>
      </c>
      <c r="Y121" t="str">
        <f t="shared" si="160"/>
        <v/>
      </c>
      <c r="Z121" t="str">
        <f t="shared" si="161"/>
        <v/>
      </c>
      <c r="AA121" t="str">
        <f t="shared" si="162"/>
        <v/>
      </c>
      <c r="AB121" t="str">
        <f t="shared" si="163"/>
        <v/>
      </c>
      <c r="AC121" t="str">
        <f t="shared" si="164"/>
        <v/>
      </c>
      <c r="AD121" t="str">
        <f t="shared" si="165"/>
        <v/>
      </c>
      <c r="AE121" t="str">
        <f t="shared" si="166"/>
        <v/>
      </c>
      <c r="AF121" t="str">
        <f t="shared" si="167"/>
        <v/>
      </c>
      <c r="AG121" t="str">
        <f t="shared" si="168"/>
        <v/>
      </c>
      <c r="AH121" t="str">
        <f t="shared" si="169"/>
        <v/>
      </c>
      <c r="AI121" t="str">
        <f t="shared" si="170"/>
        <v/>
      </c>
      <c r="AJ121" t="str">
        <f t="shared" si="171"/>
        <v/>
      </c>
      <c r="AK121" t="str">
        <f t="shared" si="111"/>
        <v/>
      </c>
      <c r="AL121" t="str">
        <f t="shared" si="112"/>
        <v/>
      </c>
      <c r="AM121" t="str">
        <f t="shared" si="113"/>
        <v/>
      </c>
      <c r="AN121" t="str">
        <f t="shared" si="114"/>
        <v/>
      </c>
      <c r="AO121" t="str">
        <f t="shared" si="115"/>
        <v/>
      </c>
      <c r="AP121" t="str">
        <f t="shared" si="116"/>
        <v/>
      </c>
      <c r="AQ121" t="str">
        <f t="shared" si="117"/>
        <v/>
      </c>
      <c r="AR121" s="6" t="s">
        <v>256</v>
      </c>
      <c r="AS121" t="s">
        <v>290</v>
      </c>
      <c r="AT121" t="s">
        <v>300</v>
      </c>
      <c r="AU121" t="s">
        <v>28</v>
      </c>
      <c r="AV121" s="3" t="s">
        <v>302</v>
      </c>
      <c r="AW121" s="3" t="s">
        <v>302</v>
      </c>
      <c r="AX121" s="4" t="str">
        <f t="shared" si="19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96"/>
        <v>&lt;img src=@img/outdoor.png@&gt;</v>
      </c>
      <c r="AZ121" t="str">
        <f t="shared" si="197"/>
        <v>&lt;img src=@img/pets.png@&gt;</v>
      </c>
      <c r="BA121" t="str">
        <f t="shared" si="198"/>
        <v>&lt;img src=@img/medium.png@&gt;</v>
      </c>
      <c r="BB121" t="str">
        <f t="shared" si="199"/>
        <v/>
      </c>
      <c r="BC121" t="str">
        <f t="shared" si="200"/>
        <v/>
      </c>
      <c r="BD121" t="str">
        <f t="shared" si="201"/>
        <v>&lt;img src=@img/outdoor.png@&gt;&lt;img src=@img/pets.png@&gt;&lt;img src=@img/medium.png@&gt;</v>
      </c>
      <c r="BE121" t="str">
        <f t="shared" si="202"/>
        <v>outdoor pet medium med old</v>
      </c>
      <c r="BF121" t="str">
        <f t="shared" si="203"/>
        <v>Old Town</v>
      </c>
      <c r="BG121">
        <v>40.589475</v>
      </c>
      <c r="BH121">
        <v>-105.063322</v>
      </c>
      <c r="BI121" t="str">
        <f t="shared" si="204"/>
        <v>[40.589475,-105.063322],</v>
      </c>
      <c r="BK121" t="str">
        <f>IF(BJ121&gt;0,"&lt;img src=@img/kidicon.png@&gt;","")</f>
        <v/>
      </c>
    </row>
    <row r="122" spans="2:64" ht="21" customHeight="1" x14ac:dyDescent="0.25">
      <c r="B122" t="s">
        <v>143</v>
      </c>
      <c r="C122" t="s">
        <v>418</v>
      </c>
      <c r="D122" t="s">
        <v>144</v>
      </c>
      <c r="E122" t="s">
        <v>423</v>
      </c>
      <c r="G122" s="1" t="s">
        <v>145</v>
      </c>
      <c r="W122" t="str">
        <f t="shared" si="158"/>
        <v/>
      </c>
      <c r="X122" t="str">
        <f t="shared" si="159"/>
        <v/>
      </c>
      <c r="Y122" t="str">
        <f t="shared" si="160"/>
        <v/>
      </c>
      <c r="Z122" t="str">
        <f t="shared" si="161"/>
        <v/>
      </c>
      <c r="AA122" t="str">
        <f t="shared" si="162"/>
        <v/>
      </c>
      <c r="AB122" t="str">
        <f t="shared" si="163"/>
        <v/>
      </c>
      <c r="AC122" t="str">
        <f t="shared" si="164"/>
        <v/>
      </c>
      <c r="AD122" t="str">
        <f t="shared" si="165"/>
        <v/>
      </c>
      <c r="AE122" t="str">
        <f t="shared" si="166"/>
        <v/>
      </c>
      <c r="AF122" t="str">
        <f t="shared" si="167"/>
        <v/>
      </c>
      <c r="AG122" t="str">
        <f t="shared" si="168"/>
        <v/>
      </c>
      <c r="AH122" t="str">
        <f t="shared" si="169"/>
        <v/>
      </c>
      <c r="AI122" t="str">
        <f t="shared" si="170"/>
        <v/>
      </c>
      <c r="AJ122" t="str">
        <f t="shared" si="171"/>
        <v/>
      </c>
      <c r="AK122" t="str">
        <f t="shared" si="111"/>
        <v/>
      </c>
      <c r="AL122" t="str">
        <f t="shared" si="112"/>
        <v/>
      </c>
      <c r="AM122" t="str">
        <f t="shared" si="113"/>
        <v/>
      </c>
      <c r="AN122" t="str">
        <f t="shared" si="114"/>
        <v/>
      </c>
      <c r="AO122" t="str">
        <f t="shared" si="115"/>
        <v/>
      </c>
      <c r="AP122" t="str">
        <f t="shared" si="116"/>
        <v/>
      </c>
      <c r="AQ122" t="str">
        <f t="shared" si="117"/>
        <v/>
      </c>
      <c r="AR122" s="6" t="s">
        <v>248</v>
      </c>
      <c r="AU122" t="s">
        <v>293</v>
      </c>
      <c r="AV122" s="3" t="s">
        <v>302</v>
      </c>
      <c r="AW122" s="3" t="s">
        <v>302</v>
      </c>
      <c r="AX122" s="4" t="str">
        <f t="shared" si="19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96"/>
        <v/>
      </c>
      <c r="AZ122" t="str">
        <f t="shared" si="197"/>
        <v/>
      </c>
      <c r="BA122" t="str">
        <f t="shared" si="198"/>
        <v>&lt;img src=@img/hard.png@&gt;</v>
      </c>
      <c r="BB122" t="str">
        <f t="shared" si="199"/>
        <v/>
      </c>
      <c r="BC122" t="str">
        <f t="shared" si="200"/>
        <v/>
      </c>
      <c r="BD122" t="str">
        <f t="shared" si="201"/>
        <v>&lt;img src=@img/hard.png@&gt;</v>
      </c>
      <c r="BE122" t="str">
        <f t="shared" si="202"/>
        <v>hard med old</v>
      </c>
      <c r="BF122" t="str">
        <f t="shared" si="203"/>
        <v>Old Town</v>
      </c>
      <c r="BG122">
        <v>40.586066000000002</v>
      </c>
      <c r="BH122">
        <v>-105.077451</v>
      </c>
      <c r="BI122" t="str">
        <f t="shared" si="204"/>
        <v>[40.586066,-105.077451],</v>
      </c>
      <c r="BK122" t="str">
        <f>IF(BJ122&gt;0,"&lt;img src=@img/kidicon.png@&gt;","")</f>
        <v/>
      </c>
    </row>
    <row r="123" spans="2:64" ht="21" customHeight="1" x14ac:dyDescent="0.25">
      <c r="B123" t="s">
        <v>441</v>
      </c>
      <c r="C123" t="s">
        <v>420</v>
      </c>
      <c r="E123" t="s">
        <v>423</v>
      </c>
      <c r="G123" t="s">
        <v>459</v>
      </c>
      <c r="W123" t="str">
        <f t="shared" si="158"/>
        <v/>
      </c>
      <c r="X123" t="str">
        <f t="shared" si="159"/>
        <v/>
      </c>
      <c r="Y123" t="str">
        <f t="shared" si="160"/>
        <v/>
      </c>
      <c r="Z123" t="str">
        <f t="shared" si="161"/>
        <v/>
      </c>
      <c r="AA123" t="str">
        <f t="shared" si="162"/>
        <v/>
      </c>
      <c r="AB123" t="str">
        <f t="shared" si="163"/>
        <v/>
      </c>
      <c r="AC123" t="str">
        <f t="shared" si="164"/>
        <v/>
      </c>
      <c r="AD123" t="str">
        <f t="shared" si="165"/>
        <v/>
      </c>
      <c r="AE123" t="str">
        <f t="shared" si="166"/>
        <v/>
      </c>
      <c r="AF123" t="str">
        <f t="shared" si="167"/>
        <v/>
      </c>
      <c r="AG123" t="str">
        <f t="shared" si="168"/>
        <v/>
      </c>
      <c r="AH123" t="str">
        <f t="shared" si="169"/>
        <v/>
      </c>
      <c r="AI123" t="str">
        <f t="shared" si="170"/>
        <v/>
      </c>
      <c r="AJ123" t="str">
        <f t="shared" si="171"/>
        <v/>
      </c>
      <c r="AK123" t="str">
        <f t="shared" si="111"/>
        <v/>
      </c>
      <c r="AL123" t="str">
        <f t="shared" si="112"/>
        <v/>
      </c>
      <c r="AM123" t="str">
        <f t="shared" si="113"/>
        <v/>
      </c>
      <c r="AN123" t="str">
        <f t="shared" si="114"/>
        <v/>
      </c>
      <c r="AO123" t="str">
        <f t="shared" si="115"/>
        <v/>
      </c>
      <c r="AP123" t="str">
        <f t="shared" si="116"/>
        <v/>
      </c>
      <c r="AQ123" t="str">
        <f t="shared" si="117"/>
        <v/>
      </c>
      <c r="AU123" t="s">
        <v>294</v>
      </c>
      <c r="AV123" s="3" t="s">
        <v>302</v>
      </c>
      <c r="AW123" s="3" t="s">
        <v>302</v>
      </c>
      <c r="AX123" s="4" t="str">
        <f t="shared" si="19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96"/>
        <v/>
      </c>
      <c r="AZ123" t="str">
        <f t="shared" si="197"/>
        <v/>
      </c>
      <c r="BA123" t="str">
        <f t="shared" si="198"/>
        <v>&lt;img src=@img/easy.png@&gt;</v>
      </c>
      <c r="BB123" t="str">
        <f t="shared" si="199"/>
        <v/>
      </c>
      <c r="BC123" t="str">
        <f t="shared" si="200"/>
        <v/>
      </c>
      <c r="BD123" t="str">
        <f t="shared" si="201"/>
        <v>&lt;img src=@img/easy.png@&gt;&lt;img src=@img/kidicon.png@&gt;</v>
      </c>
      <c r="BE123" t="str">
        <f t="shared" si="202"/>
        <v>easy med sfoco kid</v>
      </c>
      <c r="BF123" t="str">
        <f t="shared" si="203"/>
        <v>South Foco</v>
      </c>
      <c r="BG123">
        <v>40.521680000000003</v>
      </c>
      <c r="BH123">
        <v>-105.040327</v>
      </c>
      <c r="BI123" t="str">
        <f t="shared" si="204"/>
        <v>[40.52168,-105.040327],</v>
      </c>
      <c r="BJ123" t="b">
        <v>1</v>
      </c>
      <c r="BK123" t="str">
        <f>IF(BJ123&gt;0,"&lt;img src=@img/kidicon.png@&gt;","")</f>
        <v>&lt;img src=@img/kidicon.png@&gt;</v>
      </c>
      <c r="BL123" t="s">
        <v>460</v>
      </c>
    </row>
    <row r="124" spans="2:64" ht="21" customHeight="1" x14ac:dyDescent="0.25">
      <c r="B124" t="s">
        <v>798</v>
      </c>
      <c r="C124" t="s">
        <v>418</v>
      </c>
      <c r="E124" t="s">
        <v>423</v>
      </c>
      <c r="G124" s="7" t="s">
        <v>799</v>
      </c>
      <c r="J124">
        <v>1500</v>
      </c>
      <c r="K124">
        <v>1900</v>
      </c>
      <c r="L124">
        <v>1500</v>
      </c>
      <c r="M124">
        <v>1900</v>
      </c>
      <c r="N124">
        <v>1500</v>
      </c>
      <c r="O124">
        <v>1900</v>
      </c>
      <c r="P124">
        <v>1500</v>
      </c>
      <c r="Q124">
        <v>1900</v>
      </c>
      <c r="R124">
        <v>1500</v>
      </c>
      <c r="S124">
        <v>1900</v>
      </c>
      <c r="V124" t="s">
        <v>800</v>
      </c>
      <c r="W124" t="str">
        <f t="shared" ref="W124" si="264">IF(H124&gt;0,H124/100,"")</f>
        <v/>
      </c>
      <c r="X124" t="str">
        <f t="shared" ref="X124" si="265">IF(I124&gt;0,I124/100,"")</f>
        <v/>
      </c>
      <c r="Y124">
        <f t="shared" ref="Y124" si="266">IF(J124&gt;0,J124/100,"")</f>
        <v>15</v>
      </c>
      <c r="Z124">
        <f t="shared" ref="Z124" si="267">IF(K124&gt;0,K124/100,"")</f>
        <v>19</v>
      </c>
      <c r="AA124">
        <f t="shared" ref="AA124" si="268">IF(L124&gt;0,L124/100,"")</f>
        <v>15</v>
      </c>
      <c r="AB124">
        <f t="shared" ref="AB124" si="269">IF(M124&gt;0,M124/100,"")</f>
        <v>19</v>
      </c>
      <c r="AC124">
        <f t="shared" ref="AC124" si="270">IF(N124&gt;0,N124/100,"")</f>
        <v>15</v>
      </c>
      <c r="AD124">
        <f t="shared" ref="AD124" si="271">IF(O124&gt;0,O124/100,"")</f>
        <v>19</v>
      </c>
      <c r="AE124">
        <f t="shared" ref="AE124" si="272">IF(P124&gt;0,P124/100,"")</f>
        <v>15</v>
      </c>
      <c r="AF124">
        <f t="shared" ref="AF124" si="273">IF(Q124&gt;0,Q124/100,"")</f>
        <v>19</v>
      </c>
      <c r="AG124">
        <f t="shared" ref="AG124" si="274">IF(R124&gt;0,R124/100,"")</f>
        <v>15</v>
      </c>
      <c r="AH124">
        <f t="shared" ref="AH124" si="275">IF(S124&gt;0,S124/100,"")</f>
        <v>19</v>
      </c>
      <c r="AI124" t="str">
        <f t="shared" ref="AI124" si="276">IF(T124&gt;0,T124/100,"")</f>
        <v/>
      </c>
      <c r="AJ124" t="str">
        <f t="shared" ref="AJ124" si="277">IF(U124&gt;0,U124/100,"")</f>
        <v/>
      </c>
      <c r="AK124" t="str">
        <f t="shared" ref="AK124" si="278">IF(H124&gt;0,CONCATENATE(IF(W124&lt;=12,W124,W124-12),IF(OR(W124&lt;12,W124=24),"am","pm"),"-",IF(X124&lt;=12,X124,X124-12),IF(OR(X124&lt;12,X124=24),"am","pm")),"")</f>
        <v/>
      </c>
      <c r="AL124" t="str">
        <f t="shared" ref="AL124" si="279">IF(J124&gt;0,CONCATENATE(IF(Y124&lt;=12,Y124,Y124-12),IF(OR(Y124&lt;12,Y124=24),"am","pm"),"-",IF(Z124&lt;=12,Z124,Z124-12),IF(OR(Z124&lt;12,Z124=24),"am","pm")),"")</f>
        <v>3pm-7pm</v>
      </c>
      <c r="AM124" t="str">
        <f t="shared" ref="AM124" si="280">IF(L124&gt;0,CONCATENATE(IF(AA124&lt;=12,AA124,AA124-12),IF(OR(AA124&lt;12,AA124=24),"am","pm"),"-",IF(AB124&lt;=12,AB124,AB124-12),IF(OR(AB124&lt;12,AB124=24),"am","pm")),"")</f>
        <v>3pm-7pm</v>
      </c>
      <c r="AN124" t="str">
        <f t="shared" ref="AN124" si="281">IF(N124&gt;0,CONCATENATE(IF(AC124&lt;=12,AC124,AC124-12),IF(OR(AC124&lt;12,AC124=24),"am","pm"),"-",IF(AD124&lt;=12,AD124,AD124-12),IF(OR(AD124&lt;12,AD124=24),"am","pm")),"")</f>
        <v>3pm-7pm</v>
      </c>
      <c r="AO124" t="str">
        <f t="shared" ref="AO124" si="282">IF(P124&gt;0,CONCATENATE(IF(AE124&lt;=12,AE124,AE124-12),IF(OR(AE124&lt;12,AE124=24),"am","pm"),"-",IF(AF124&lt;=12,AF124,AF124-12),IF(OR(AF124&lt;12,AF124=24),"am","pm")),"")</f>
        <v>3pm-7pm</v>
      </c>
      <c r="AP124" t="str">
        <f t="shared" ref="AP124" si="283">IF(R124&gt;0,CONCATENATE(IF(AG124&lt;=12,AG124,AG124-12),IF(OR(AG124&lt;12,AG124=24),"am","pm"),"-",IF(AH124&lt;=12,AH124,AH124-12),IF(OR(AH124&lt;12,AH124=24),"am","pm")),"")</f>
        <v>3pm-7pm</v>
      </c>
      <c r="AQ124" t="str">
        <f t="shared" ref="AQ124" si="284">IF(T124&gt;0,CONCATENATE(IF(AI124&lt;=12,AI124,AI124-12),IF(OR(AI124&lt;12,AI124=24),"am","pm"),"-",IF(AJ124&lt;=12,AJ124,AJ124-12),IF(OR(AJ124&lt;12,AJ124=24),"am","pm")),"")</f>
        <v/>
      </c>
      <c r="AU124" t="s">
        <v>28</v>
      </c>
      <c r="AV124" s="3" t="s">
        <v>301</v>
      </c>
      <c r="AW124" s="3" t="s">
        <v>302</v>
      </c>
      <c r="AX124" s="4" t="str">
        <f t="shared" ref="AX124" si="285">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86">IF(AS124&gt;0,"&lt;img src=@img/outdoor.png@&gt;","")</f>
        <v/>
      </c>
      <c r="AZ124" t="str">
        <f t="shared" ref="AZ124" si="287">IF(AT124&gt;0,"&lt;img src=@img/pets.png@&gt;","")</f>
        <v/>
      </c>
      <c r="BA124" t="str">
        <f t="shared" ref="BA124" si="288">IF(AU124="hard","&lt;img src=@img/hard.png@&gt;",IF(AU124="medium","&lt;img src=@img/medium.png@&gt;",IF(AU124="easy","&lt;img src=@img/easy.png@&gt;","")))</f>
        <v>&lt;img src=@img/medium.png@&gt;</v>
      </c>
      <c r="BB124" t="str">
        <f t="shared" ref="BB124" si="289">IF(AV124="true","&lt;img src=@img/drinkicon.png@&gt;","")</f>
        <v>&lt;img src=@img/drinkicon.png@&gt;</v>
      </c>
      <c r="BC124" t="str">
        <f t="shared" ref="BC124" si="290">IF(AW124="true","&lt;img src=@img/foodicon.png@&gt;","")</f>
        <v/>
      </c>
      <c r="BD124" t="str">
        <f t="shared" ref="BD124" si="291">CONCATENATE(AY124,AZ124,BA124,BB124,BC124,BK124)</f>
        <v>&lt;img src=@img/medium.png@&gt;&lt;img src=@img/drinkicon.png@&gt;</v>
      </c>
      <c r="BE124" t="str">
        <f t="shared" ref="BE124" si="292">CONCATENATE(IF(AS124&gt;0,"outdoor ",""),IF(AT124&gt;0,"pet ",""),IF(AV124="true","drink ",""),IF(AW124="true","food ",""),AU124," ",E124," ",C124,IF(BJ124=TRUE," kid",""))</f>
        <v>drink medium med old</v>
      </c>
      <c r="BF124" t="str">
        <f t="shared" si="203"/>
        <v>Old Town</v>
      </c>
      <c r="BG124">
        <v>40.590160599999997</v>
      </c>
      <c r="BH124">
        <v>-105.07650750000001</v>
      </c>
      <c r="BI124" t="str">
        <f t="shared" si="204"/>
        <v>[40.5901606,-105.0765075],</v>
      </c>
    </row>
    <row r="125" spans="2:64" ht="21" customHeight="1" x14ac:dyDescent="0.25">
      <c r="B125" t="s">
        <v>712</v>
      </c>
      <c r="C125" t="s">
        <v>304</v>
      </c>
      <c r="E125" t="s">
        <v>423</v>
      </c>
      <c r="G125" s="7" t="s">
        <v>724</v>
      </c>
      <c r="W125" t="str">
        <f t="shared" ref="W125:W155" si="293">IF(H125&gt;0,H125/100,"")</f>
        <v/>
      </c>
      <c r="X125" t="str">
        <f t="shared" ref="X125:X155" si="294">IF(I125&gt;0,I125/100,"")</f>
        <v/>
      </c>
      <c r="Y125" t="str">
        <f t="shared" ref="Y125:Y155" si="295">IF(J125&gt;0,J125/100,"")</f>
        <v/>
      </c>
      <c r="Z125" t="str">
        <f t="shared" ref="Z125:Z155" si="296">IF(K125&gt;0,K125/100,"")</f>
        <v/>
      </c>
      <c r="AA125" t="str">
        <f t="shared" ref="AA125:AA155" si="297">IF(L125&gt;0,L125/100,"")</f>
        <v/>
      </c>
      <c r="AB125" t="str">
        <f t="shared" ref="AB125:AB155" si="298">IF(M125&gt;0,M125/100,"")</f>
        <v/>
      </c>
      <c r="AC125" t="str">
        <f t="shared" ref="AC125:AC155" si="299">IF(N125&gt;0,N125/100,"")</f>
        <v/>
      </c>
      <c r="AD125" t="str">
        <f t="shared" ref="AD125:AD155" si="300">IF(O125&gt;0,O125/100,"")</f>
        <v/>
      </c>
      <c r="AG125" t="str">
        <f t="shared" ref="AG125:AG155" si="301">IF(R125&gt;0,R125/100,"")</f>
        <v/>
      </c>
      <c r="AH125" t="str">
        <f t="shared" ref="AH125:AH155" si="302">IF(S125&gt;0,S125/100,"")</f>
        <v/>
      </c>
      <c r="AI125" t="str">
        <f t="shared" ref="AI125:AI155" si="303">IF(T125&gt;0,T125/100,"")</f>
        <v/>
      </c>
      <c r="AJ125" t="str">
        <f t="shared" ref="AJ125:AJ155" si="304">IF(U125&gt;0,U125/100,"")</f>
        <v/>
      </c>
      <c r="AK125" t="str">
        <f t="shared" si="111"/>
        <v/>
      </c>
      <c r="AL125" t="str">
        <f t="shared" si="112"/>
        <v/>
      </c>
      <c r="AM125" t="str">
        <f t="shared" si="113"/>
        <v/>
      </c>
      <c r="AN125" t="str">
        <f t="shared" si="114"/>
        <v/>
      </c>
      <c r="AO125" t="str">
        <f t="shared" si="115"/>
        <v/>
      </c>
      <c r="AP125" t="str">
        <f t="shared" si="116"/>
        <v/>
      </c>
      <c r="AQ125" t="str">
        <f t="shared" si="117"/>
        <v/>
      </c>
      <c r="AR125" t="s">
        <v>725</v>
      </c>
      <c r="AU125" t="s">
        <v>294</v>
      </c>
      <c r="AV125" s="3" t="s">
        <v>302</v>
      </c>
      <c r="AW125" s="3" t="s">
        <v>302</v>
      </c>
      <c r="AX125" s="4" t="str">
        <f t="shared" si="19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96"/>
        <v/>
      </c>
      <c r="AZ125" t="str">
        <f t="shared" si="197"/>
        <v/>
      </c>
      <c r="BA125" t="str">
        <f t="shared" si="198"/>
        <v>&lt;img src=@img/easy.png@&gt;</v>
      </c>
      <c r="BB125" t="str">
        <f t="shared" si="199"/>
        <v/>
      </c>
      <c r="BC125" t="str">
        <f t="shared" si="200"/>
        <v/>
      </c>
      <c r="BD125" t="str">
        <f t="shared" si="201"/>
        <v>&lt;img src=@img/easy.png@&gt;</v>
      </c>
      <c r="BE125" t="str">
        <f t="shared" si="202"/>
        <v>easy med midtown</v>
      </c>
      <c r="BF125" t="str">
        <f t="shared" si="203"/>
        <v>Midtown</v>
      </c>
      <c r="BG125">
        <v>40.527959000000003</v>
      </c>
      <c r="BH125">
        <v>-105.07761600000001</v>
      </c>
      <c r="BI125" t="str">
        <f t="shared" si="204"/>
        <v>[40.527959,-105.077616],</v>
      </c>
    </row>
    <row r="126" spans="2:64" ht="21" customHeight="1" x14ac:dyDescent="0.25">
      <c r="B126" t="s">
        <v>584</v>
      </c>
      <c r="C126" t="s">
        <v>420</v>
      </c>
      <c r="G126" s="7" t="s">
        <v>585</v>
      </c>
      <c r="H126">
        <v>1500</v>
      </c>
      <c r="I126">
        <v>1800</v>
      </c>
      <c r="J126">
        <v>1500</v>
      </c>
      <c r="K126">
        <v>1800</v>
      </c>
      <c r="L126">
        <v>1500</v>
      </c>
      <c r="M126">
        <v>1800</v>
      </c>
      <c r="N126">
        <v>1500</v>
      </c>
      <c r="O126">
        <v>1800</v>
      </c>
      <c r="P126">
        <v>1500</v>
      </c>
      <c r="Q126">
        <v>1800</v>
      </c>
      <c r="R126">
        <v>1500</v>
      </c>
      <c r="S126">
        <v>1800</v>
      </c>
      <c r="T126">
        <v>1500</v>
      </c>
      <c r="U126">
        <v>1800</v>
      </c>
      <c r="V126" t="s">
        <v>586</v>
      </c>
      <c r="W126">
        <f t="shared" si="293"/>
        <v>15</v>
      </c>
      <c r="X126">
        <f t="shared" si="294"/>
        <v>18</v>
      </c>
      <c r="Y126">
        <f t="shared" si="295"/>
        <v>15</v>
      </c>
      <c r="Z126">
        <f t="shared" si="296"/>
        <v>18</v>
      </c>
      <c r="AA126">
        <f t="shared" si="297"/>
        <v>15</v>
      </c>
      <c r="AB126">
        <f t="shared" si="298"/>
        <v>18</v>
      </c>
      <c r="AC126">
        <f t="shared" si="299"/>
        <v>15</v>
      </c>
      <c r="AD126">
        <f t="shared" si="300"/>
        <v>18</v>
      </c>
      <c r="AE126">
        <f t="shared" ref="AE126:AE146" si="305">IF(P126&gt;0,P126/100,"")</f>
        <v>15</v>
      </c>
      <c r="AF126">
        <f t="shared" ref="AF126:AF146" si="306">IF(Q126&gt;0,Q126/100,"")</f>
        <v>18</v>
      </c>
      <c r="AG126">
        <f t="shared" si="301"/>
        <v>15</v>
      </c>
      <c r="AH126">
        <f t="shared" si="302"/>
        <v>18</v>
      </c>
      <c r="AI126">
        <f t="shared" si="303"/>
        <v>15</v>
      </c>
      <c r="AJ126">
        <f t="shared" si="304"/>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587</v>
      </c>
      <c r="AS126" t="s">
        <v>290</v>
      </c>
      <c r="AU126" t="s">
        <v>294</v>
      </c>
      <c r="AV126" s="3" t="s">
        <v>301</v>
      </c>
      <c r="AW126" s="3" t="s">
        <v>301</v>
      </c>
      <c r="AX126" s="4" t="str">
        <f t="shared" si="19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96"/>
        <v>&lt;img src=@img/outdoor.png@&gt;</v>
      </c>
      <c r="AZ126" t="str">
        <f t="shared" si="197"/>
        <v/>
      </c>
      <c r="BA126" t="str">
        <f t="shared" si="198"/>
        <v>&lt;img src=@img/easy.png@&gt;</v>
      </c>
      <c r="BB126" t="str">
        <f t="shared" si="199"/>
        <v>&lt;img src=@img/drinkicon.png@&gt;</v>
      </c>
      <c r="BC126" t="str">
        <f t="shared" si="200"/>
        <v>&lt;img src=@img/foodicon.png@&gt;</v>
      </c>
      <c r="BD126" t="str">
        <f t="shared" si="201"/>
        <v>&lt;img src=@img/outdoor.png@&gt;&lt;img src=@img/easy.png@&gt;&lt;img src=@img/drinkicon.png@&gt;&lt;img src=@img/foodicon.png@&gt;</v>
      </c>
      <c r="BE126" t="str">
        <f t="shared" si="202"/>
        <v>outdoor drink food easy  sfoco</v>
      </c>
      <c r="BF126" t="str">
        <f t="shared" si="203"/>
        <v>South Foco</v>
      </c>
      <c r="BG126">
        <v>40.521430000000002</v>
      </c>
      <c r="BH126">
        <v>-105.05755000000001</v>
      </c>
      <c r="BI126" t="str">
        <f t="shared" si="204"/>
        <v>[40.52143,-105.05755],</v>
      </c>
    </row>
    <row r="127" spans="2:64" ht="21" customHeight="1" x14ac:dyDescent="0.25">
      <c r="B127" t="s">
        <v>588</v>
      </c>
      <c r="C127" t="s">
        <v>303</v>
      </c>
      <c r="G127" s="7" t="s">
        <v>589</v>
      </c>
      <c r="H127">
        <v>1500</v>
      </c>
      <c r="I127">
        <v>1800</v>
      </c>
      <c r="J127">
        <v>1500</v>
      </c>
      <c r="K127">
        <v>1800</v>
      </c>
      <c r="L127">
        <v>1500</v>
      </c>
      <c r="M127">
        <v>1800</v>
      </c>
      <c r="N127">
        <v>1500</v>
      </c>
      <c r="O127">
        <v>1800</v>
      </c>
      <c r="P127">
        <v>1500</v>
      </c>
      <c r="Q127">
        <v>1800</v>
      </c>
      <c r="R127">
        <v>1500</v>
      </c>
      <c r="S127">
        <v>1800</v>
      </c>
      <c r="T127">
        <v>1500</v>
      </c>
      <c r="U127">
        <v>1800</v>
      </c>
      <c r="V127" t="s">
        <v>249</v>
      </c>
      <c r="W127">
        <f t="shared" si="293"/>
        <v>15</v>
      </c>
      <c r="X127">
        <f t="shared" si="294"/>
        <v>18</v>
      </c>
      <c r="Y127">
        <f t="shared" si="295"/>
        <v>15</v>
      </c>
      <c r="Z127">
        <f t="shared" si="296"/>
        <v>18</v>
      </c>
      <c r="AA127">
        <f t="shared" si="297"/>
        <v>15</v>
      </c>
      <c r="AB127">
        <f t="shared" si="298"/>
        <v>18</v>
      </c>
      <c r="AC127">
        <f t="shared" si="299"/>
        <v>15</v>
      </c>
      <c r="AD127">
        <f t="shared" si="300"/>
        <v>18</v>
      </c>
      <c r="AE127">
        <f t="shared" si="305"/>
        <v>15</v>
      </c>
      <c r="AF127">
        <f t="shared" si="306"/>
        <v>18</v>
      </c>
      <c r="AG127">
        <f t="shared" si="301"/>
        <v>15</v>
      </c>
      <c r="AH127">
        <f t="shared" si="302"/>
        <v>18</v>
      </c>
      <c r="AI127">
        <f t="shared" si="303"/>
        <v>15</v>
      </c>
      <c r="AJ127">
        <f t="shared" si="304"/>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590</v>
      </c>
      <c r="AU127" t="s">
        <v>28</v>
      </c>
      <c r="AV127" s="3" t="s">
        <v>301</v>
      </c>
      <c r="AW127" s="3" t="s">
        <v>301</v>
      </c>
      <c r="AX127" s="4" t="str">
        <f t="shared" si="19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96"/>
        <v/>
      </c>
      <c r="AZ127" t="str">
        <f t="shared" si="197"/>
        <v/>
      </c>
      <c r="BA127" t="str">
        <f t="shared" si="198"/>
        <v>&lt;img src=@img/medium.png@&gt;</v>
      </c>
      <c r="BB127" t="str">
        <f t="shared" si="199"/>
        <v>&lt;img src=@img/drinkicon.png@&gt;</v>
      </c>
      <c r="BC127" t="str">
        <f t="shared" si="200"/>
        <v>&lt;img src=@img/foodicon.png@&gt;</v>
      </c>
      <c r="BD127" t="str">
        <f t="shared" si="201"/>
        <v>&lt;img src=@img/medium.png@&gt;&lt;img src=@img/drinkicon.png@&gt;&lt;img src=@img/foodicon.png@&gt;</v>
      </c>
      <c r="BE127" t="str">
        <f t="shared" si="202"/>
        <v>drink food medium  campus</v>
      </c>
      <c r="BF127" t="str">
        <f t="shared" si="203"/>
        <v>Near Campus</v>
      </c>
      <c r="BG127">
        <v>40.567410000000002</v>
      </c>
      <c r="BH127">
        <v>-105.08268</v>
      </c>
      <c r="BI127" t="str">
        <f t="shared" si="204"/>
        <v>[40.56741,-105.08268],</v>
      </c>
    </row>
    <row r="128" spans="2:64" ht="21" customHeight="1" x14ac:dyDescent="0.25">
      <c r="B128" t="s">
        <v>89</v>
      </c>
      <c r="C128" t="s">
        <v>303</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239</v>
      </c>
      <c r="W128">
        <f t="shared" si="293"/>
        <v>16</v>
      </c>
      <c r="X128">
        <f t="shared" si="294"/>
        <v>18</v>
      </c>
      <c r="Y128">
        <f t="shared" si="295"/>
        <v>16</v>
      </c>
      <c r="Z128">
        <f t="shared" si="296"/>
        <v>18</v>
      </c>
      <c r="AA128">
        <f t="shared" si="297"/>
        <v>16</v>
      </c>
      <c r="AB128">
        <f t="shared" si="298"/>
        <v>18</v>
      </c>
      <c r="AC128">
        <f t="shared" si="299"/>
        <v>16</v>
      </c>
      <c r="AD128">
        <f t="shared" si="300"/>
        <v>18</v>
      </c>
      <c r="AE128">
        <f t="shared" si="305"/>
        <v>16</v>
      </c>
      <c r="AF128">
        <f t="shared" si="306"/>
        <v>18</v>
      </c>
      <c r="AG128">
        <f t="shared" si="301"/>
        <v>16</v>
      </c>
      <c r="AH128">
        <f t="shared" si="302"/>
        <v>18</v>
      </c>
      <c r="AI128">
        <f t="shared" si="303"/>
        <v>16</v>
      </c>
      <c r="AJ128">
        <f t="shared" si="304"/>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312</v>
      </c>
      <c r="AS128" t="s">
        <v>290</v>
      </c>
      <c r="AU128" t="s">
        <v>293</v>
      </c>
      <c r="AV128" s="3" t="s">
        <v>301</v>
      </c>
      <c r="AW128" s="3" t="s">
        <v>302</v>
      </c>
      <c r="AX128" s="4" t="str">
        <f t="shared" si="19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96"/>
        <v>&lt;img src=@img/outdoor.png@&gt;</v>
      </c>
      <c r="AZ128" t="str">
        <f t="shared" si="197"/>
        <v/>
      </c>
      <c r="BA128" t="str">
        <f t="shared" si="198"/>
        <v>&lt;img src=@img/hard.png@&gt;</v>
      </c>
      <c r="BB128" t="str">
        <f t="shared" si="199"/>
        <v>&lt;img src=@img/drinkicon.png@&gt;</v>
      </c>
      <c r="BC128" t="str">
        <f t="shared" si="200"/>
        <v/>
      </c>
      <c r="BD128" t="str">
        <f t="shared" si="201"/>
        <v>&lt;img src=@img/outdoor.png@&gt;&lt;img src=@img/hard.png@&gt;&lt;img src=@img/drinkicon.png@&gt;</v>
      </c>
      <c r="BE128" t="str">
        <f t="shared" si="202"/>
        <v>outdoor drink hard low campus</v>
      </c>
      <c r="BF128" t="str">
        <f t="shared" si="203"/>
        <v>Near Campus</v>
      </c>
      <c r="BG128">
        <v>40.578336999999998</v>
      </c>
      <c r="BH128">
        <v>-105.07832399999999</v>
      </c>
      <c r="BI128" t="str">
        <f t="shared" si="204"/>
        <v>[40.578337,-105.078324],</v>
      </c>
      <c r="BK128" t="str">
        <f>IF(BJ128&gt;0,"&lt;img src=@img/kidicon.png@&gt;","")</f>
        <v/>
      </c>
    </row>
    <row r="129" spans="2:64" ht="21" customHeight="1" x14ac:dyDescent="0.25">
      <c r="B129" t="s">
        <v>543</v>
      </c>
      <c r="C129" t="s">
        <v>418</v>
      </c>
      <c r="D129" t="s">
        <v>544</v>
      </c>
      <c r="E129" t="s">
        <v>423</v>
      </c>
      <c r="G129" s="1" t="s">
        <v>545</v>
      </c>
      <c r="J129">
        <v>1700</v>
      </c>
      <c r="K129">
        <v>2400</v>
      </c>
      <c r="L129">
        <v>1700</v>
      </c>
      <c r="M129">
        <v>2400</v>
      </c>
      <c r="N129">
        <v>1700</v>
      </c>
      <c r="O129">
        <v>2400</v>
      </c>
      <c r="P129">
        <v>1700</v>
      </c>
      <c r="Q129">
        <v>2400</v>
      </c>
      <c r="R129">
        <v>1700</v>
      </c>
      <c r="S129">
        <v>2400</v>
      </c>
      <c r="V129" t="s">
        <v>546</v>
      </c>
      <c r="W129" t="str">
        <f t="shared" si="293"/>
        <v/>
      </c>
      <c r="X129" t="str">
        <f t="shared" si="294"/>
        <v/>
      </c>
      <c r="Y129">
        <f t="shared" si="295"/>
        <v>17</v>
      </c>
      <c r="Z129">
        <f t="shared" si="296"/>
        <v>24</v>
      </c>
      <c r="AA129">
        <f t="shared" si="297"/>
        <v>17</v>
      </c>
      <c r="AB129">
        <f t="shared" si="298"/>
        <v>24</v>
      </c>
      <c r="AC129">
        <f t="shared" si="299"/>
        <v>17</v>
      </c>
      <c r="AD129">
        <f t="shared" si="300"/>
        <v>24</v>
      </c>
      <c r="AE129">
        <f t="shared" si="305"/>
        <v>17</v>
      </c>
      <c r="AF129">
        <f t="shared" si="306"/>
        <v>24</v>
      </c>
      <c r="AG129">
        <f t="shared" si="301"/>
        <v>17</v>
      </c>
      <c r="AH129">
        <f t="shared" si="302"/>
        <v>24</v>
      </c>
      <c r="AI129" t="str">
        <f t="shared" si="303"/>
        <v/>
      </c>
      <c r="AJ129" t="str">
        <f t="shared" si="304"/>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547</v>
      </c>
      <c r="AU129" t="s">
        <v>293</v>
      </c>
      <c r="AV129" s="3" t="s">
        <v>301</v>
      </c>
      <c r="AW129" s="3" t="s">
        <v>302</v>
      </c>
      <c r="AX129" s="4" t="str">
        <f t="shared" si="19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96"/>
        <v/>
      </c>
      <c r="AZ129" t="str">
        <f t="shared" si="197"/>
        <v/>
      </c>
      <c r="BA129" t="str">
        <f t="shared" si="198"/>
        <v>&lt;img src=@img/hard.png@&gt;</v>
      </c>
      <c r="BB129" t="str">
        <f t="shared" si="199"/>
        <v>&lt;img src=@img/drinkicon.png@&gt;</v>
      </c>
      <c r="BC129" t="str">
        <f t="shared" si="200"/>
        <v/>
      </c>
      <c r="BD129" t="str">
        <f t="shared" si="201"/>
        <v>&lt;img src=@img/hard.png@&gt;&lt;img src=@img/drinkicon.png@&gt;</v>
      </c>
      <c r="BE129" t="str">
        <f t="shared" si="202"/>
        <v>drink hard med old</v>
      </c>
      <c r="BF129" t="str">
        <f t="shared" si="203"/>
        <v>Old Town</v>
      </c>
      <c r="BG129">
        <v>40.589979999999997</v>
      </c>
      <c r="BH129">
        <v>-105.0731</v>
      </c>
      <c r="BI129" t="str">
        <f t="shared" si="204"/>
        <v>[40.58998,-105.0731],</v>
      </c>
    </row>
    <row r="130" spans="2:64" ht="21" customHeight="1" x14ac:dyDescent="0.25">
      <c r="B130" t="s">
        <v>201</v>
      </c>
      <c r="C130" t="s">
        <v>418</v>
      </c>
      <c r="D130" t="s">
        <v>78</v>
      </c>
      <c r="E130" t="s">
        <v>423</v>
      </c>
      <c r="G130" t="s">
        <v>202</v>
      </c>
      <c r="H130">
        <v>1000</v>
      </c>
      <c r="I130">
        <v>2000</v>
      </c>
      <c r="J130">
        <v>1600</v>
      </c>
      <c r="K130">
        <v>2000</v>
      </c>
      <c r="L130">
        <v>1600</v>
      </c>
      <c r="M130">
        <v>2000</v>
      </c>
      <c r="N130">
        <v>1600</v>
      </c>
      <c r="O130">
        <v>2000</v>
      </c>
      <c r="P130">
        <v>1600</v>
      </c>
      <c r="Q130">
        <v>2000</v>
      </c>
      <c r="R130">
        <v>1400</v>
      </c>
      <c r="S130">
        <v>2000</v>
      </c>
      <c r="T130">
        <v>1000</v>
      </c>
      <c r="U130">
        <v>2000</v>
      </c>
      <c r="V130" t="s">
        <v>797</v>
      </c>
      <c r="W130">
        <f t="shared" si="293"/>
        <v>10</v>
      </c>
      <c r="X130">
        <f t="shared" si="294"/>
        <v>20</v>
      </c>
      <c r="Y130">
        <f t="shared" si="295"/>
        <v>16</v>
      </c>
      <c r="Z130">
        <f t="shared" si="296"/>
        <v>20</v>
      </c>
      <c r="AA130">
        <f t="shared" si="297"/>
        <v>16</v>
      </c>
      <c r="AB130">
        <f t="shared" si="298"/>
        <v>20</v>
      </c>
      <c r="AC130">
        <f t="shared" si="299"/>
        <v>16</v>
      </c>
      <c r="AD130">
        <f t="shared" si="300"/>
        <v>20</v>
      </c>
      <c r="AE130">
        <f t="shared" si="305"/>
        <v>16</v>
      </c>
      <c r="AF130">
        <f t="shared" si="306"/>
        <v>20</v>
      </c>
      <c r="AG130">
        <f t="shared" si="301"/>
        <v>14</v>
      </c>
      <c r="AH130">
        <f t="shared" si="302"/>
        <v>20</v>
      </c>
      <c r="AI130">
        <f t="shared" si="303"/>
        <v>10</v>
      </c>
      <c r="AJ130">
        <f t="shared" si="304"/>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346</v>
      </c>
      <c r="AU130" t="s">
        <v>293</v>
      </c>
      <c r="AV130" s="3" t="s">
        <v>301</v>
      </c>
      <c r="AW130" s="3" t="s">
        <v>301</v>
      </c>
      <c r="AX130" s="4" t="str">
        <f t="shared" si="19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96"/>
        <v/>
      </c>
      <c r="AZ130" t="str">
        <f t="shared" si="197"/>
        <v/>
      </c>
      <c r="BA130" t="str">
        <f t="shared" si="198"/>
        <v>&lt;img src=@img/hard.png@&gt;</v>
      </c>
      <c r="BB130" t="str">
        <f t="shared" si="199"/>
        <v>&lt;img src=@img/drinkicon.png@&gt;</v>
      </c>
      <c r="BC130" t="str">
        <f t="shared" si="200"/>
        <v>&lt;img src=@img/foodicon.png@&gt;</v>
      </c>
      <c r="BD130" t="str">
        <f t="shared" si="201"/>
        <v>&lt;img src=@img/hard.png@&gt;&lt;img src=@img/drinkicon.png@&gt;&lt;img src=@img/foodicon.png@&gt;</v>
      </c>
      <c r="BE130" t="str">
        <f t="shared" si="202"/>
        <v>drink food hard med old</v>
      </c>
      <c r="BF130" t="str">
        <f t="shared" si="203"/>
        <v>Old Town</v>
      </c>
      <c r="BG130">
        <v>40.588324</v>
      </c>
      <c r="BH130">
        <v>-105.074746</v>
      </c>
      <c r="BI130" t="str">
        <f t="shared" si="204"/>
        <v>[40.588324,-105.074746],</v>
      </c>
      <c r="BK130" t="str">
        <f>IF(BJ130&gt;0,"&lt;img src=@img/kidicon.png@&gt;","")</f>
        <v/>
      </c>
    </row>
    <row r="131" spans="2:64" ht="21" customHeight="1" x14ac:dyDescent="0.25">
      <c r="B131" t="s">
        <v>203</v>
      </c>
      <c r="C131" t="s">
        <v>418</v>
      </c>
      <c r="D131" t="s">
        <v>266</v>
      </c>
      <c r="E131" t="s">
        <v>423</v>
      </c>
      <c r="G131" t="s">
        <v>204</v>
      </c>
      <c r="J131">
        <v>1200</v>
      </c>
      <c r="K131">
        <v>2200</v>
      </c>
      <c r="L131">
        <v>1200</v>
      </c>
      <c r="M131">
        <v>2200</v>
      </c>
      <c r="N131">
        <v>1200</v>
      </c>
      <c r="O131">
        <v>2200</v>
      </c>
      <c r="P131">
        <v>1200</v>
      </c>
      <c r="Q131">
        <v>2400</v>
      </c>
      <c r="V131" t="s">
        <v>740</v>
      </c>
      <c r="W131" t="str">
        <f t="shared" si="293"/>
        <v/>
      </c>
      <c r="X131" t="str">
        <f t="shared" si="294"/>
        <v/>
      </c>
      <c r="Y131">
        <f t="shared" si="295"/>
        <v>12</v>
      </c>
      <c r="Z131">
        <f t="shared" si="296"/>
        <v>22</v>
      </c>
      <c r="AA131">
        <f t="shared" si="297"/>
        <v>12</v>
      </c>
      <c r="AB131">
        <f t="shared" si="298"/>
        <v>22</v>
      </c>
      <c r="AC131">
        <f t="shared" si="299"/>
        <v>12</v>
      </c>
      <c r="AD131">
        <f t="shared" si="300"/>
        <v>22</v>
      </c>
      <c r="AE131">
        <f t="shared" si="305"/>
        <v>12</v>
      </c>
      <c r="AF131">
        <f t="shared" si="306"/>
        <v>24</v>
      </c>
      <c r="AG131" t="str">
        <f t="shared" si="301"/>
        <v/>
      </c>
      <c r="AH131" t="str">
        <f t="shared" si="302"/>
        <v/>
      </c>
      <c r="AI131" t="str">
        <f t="shared" si="303"/>
        <v/>
      </c>
      <c r="AJ131" t="str">
        <f t="shared" si="304"/>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257</v>
      </c>
      <c r="AS131" t="s">
        <v>290</v>
      </c>
      <c r="AU131" t="s">
        <v>293</v>
      </c>
      <c r="AV131" s="3" t="s">
        <v>301</v>
      </c>
      <c r="AW131" s="3" t="s">
        <v>302</v>
      </c>
      <c r="AX131" s="4" t="str">
        <f t="shared" si="19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96"/>
        <v>&lt;img src=@img/outdoor.png@&gt;</v>
      </c>
      <c r="AZ131" t="str">
        <f t="shared" si="197"/>
        <v/>
      </c>
      <c r="BA131" t="str">
        <f t="shared" si="198"/>
        <v>&lt;img src=@img/hard.png@&gt;</v>
      </c>
      <c r="BB131" t="str">
        <f t="shared" si="199"/>
        <v>&lt;img src=@img/drinkicon.png@&gt;</v>
      </c>
      <c r="BC131" t="str">
        <f t="shared" si="200"/>
        <v/>
      </c>
      <c r="BD131" t="str">
        <f t="shared" si="201"/>
        <v>&lt;img src=@img/outdoor.png@&gt;&lt;img src=@img/hard.png@&gt;&lt;img src=@img/drinkicon.png@&gt;</v>
      </c>
      <c r="BE131" t="str">
        <f t="shared" si="202"/>
        <v>outdoor drink hard med old</v>
      </c>
      <c r="BF131" t="str">
        <f t="shared" si="203"/>
        <v>Old Town</v>
      </c>
      <c r="BG131">
        <v>40.588152000000001</v>
      </c>
      <c r="BH131">
        <v>-105.074395</v>
      </c>
      <c r="BI131" t="str">
        <f t="shared" si="204"/>
        <v>[40.588152,-105.074395],</v>
      </c>
      <c r="BK131" t="str">
        <f>IF(BJ131&gt;0,"&lt;img src=@img/kidicon.png@&gt;","")</f>
        <v/>
      </c>
    </row>
    <row r="132" spans="2:64" ht="21" customHeight="1" x14ac:dyDescent="0.25">
      <c r="B132" t="s">
        <v>442</v>
      </c>
      <c r="C132" t="s">
        <v>418</v>
      </c>
      <c r="E132" t="s">
        <v>423</v>
      </c>
      <c r="G132" t="s">
        <v>461</v>
      </c>
      <c r="W132" t="str">
        <f t="shared" si="293"/>
        <v/>
      </c>
      <c r="X132" t="str">
        <f t="shared" si="294"/>
        <v/>
      </c>
      <c r="Y132" t="str">
        <f t="shared" si="295"/>
        <v/>
      </c>
      <c r="Z132" t="str">
        <f t="shared" si="296"/>
        <v/>
      </c>
      <c r="AA132" t="str">
        <f t="shared" si="297"/>
        <v/>
      </c>
      <c r="AB132" t="str">
        <f t="shared" si="298"/>
        <v/>
      </c>
      <c r="AC132" t="str">
        <f t="shared" si="299"/>
        <v/>
      </c>
      <c r="AD132" t="str">
        <f t="shared" si="300"/>
        <v/>
      </c>
      <c r="AE132" t="str">
        <f t="shared" si="305"/>
        <v/>
      </c>
      <c r="AF132" t="str">
        <f t="shared" si="306"/>
        <v/>
      </c>
      <c r="AG132" t="str">
        <f t="shared" si="301"/>
        <v/>
      </c>
      <c r="AH132" t="str">
        <f t="shared" si="302"/>
        <v/>
      </c>
      <c r="AI132" t="str">
        <f t="shared" si="303"/>
        <v/>
      </c>
      <c r="AJ132" t="str">
        <f t="shared" si="304"/>
        <v/>
      </c>
      <c r="AK132" t="str">
        <f t="shared" si="111"/>
        <v/>
      </c>
      <c r="AL132" t="str">
        <f t="shared" si="112"/>
        <v/>
      </c>
      <c r="AM132" t="str">
        <f t="shared" si="113"/>
        <v/>
      </c>
      <c r="AN132" t="str">
        <f t="shared" si="114"/>
        <v/>
      </c>
      <c r="AO132" t="str">
        <f t="shared" si="115"/>
        <v/>
      </c>
      <c r="AP132" t="str">
        <f t="shared" si="116"/>
        <v/>
      </c>
      <c r="AQ132" t="str">
        <f t="shared" si="117"/>
        <v/>
      </c>
      <c r="AU132" t="s">
        <v>293</v>
      </c>
      <c r="AV132" s="3" t="s">
        <v>301</v>
      </c>
      <c r="AW132" s="3" t="s">
        <v>301</v>
      </c>
      <c r="AX132" s="4" t="str">
        <f t="shared" si="19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96"/>
        <v/>
      </c>
      <c r="AZ132" t="str">
        <f t="shared" si="197"/>
        <v/>
      </c>
      <c r="BA132" t="str">
        <f t="shared" si="198"/>
        <v>&lt;img src=@img/hard.png@&gt;</v>
      </c>
      <c r="BB132" t="str">
        <f t="shared" si="199"/>
        <v>&lt;img src=@img/drinkicon.png@&gt;</v>
      </c>
      <c r="BC132" t="str">
        <f t="shared" si="200"/>
        <v>&lt;img src=@img/foodicon.png@&gt;</v>
      </c>
      <c r="BD132" t="str">
        <f t="shared" si="201"/>
        <v>&lt;img src=@img/hard.png@&gt;&lt;img src=@img/drinkicon.png@&gt;&lt;img src=@img/foodicon.png@&gt;&lt;img src=@img/kidicon.png@&gt;</v>
      </c>
      <c r="BE132" t="str">
        <f t="shared" si="202"/>
        <v>drink food hard med old kid</v>
      </c>
      <c r="BF132" t="str">
        <f t="shared" si="203"/>
        <v>Old Town</v>
      </c>
      <c r="BG132">
        <v>40.588735999999997</v>
      </c>
      <c r="BH132">
        <v>-105.0774</v>
      </c>
      <c r="BI132" t="str">
        <f t="shared" si="204"/>
        <v>[40.588736,-105.0774],</v>
      </c>
      <c r="BJ132" t="b">
        <v>1</v>
      </c>
      <c r="BK132" t="str">
        <f>IF(BJ132&gt;0,"&lt;img src=@img/kidicon.png@&gt;","")</f>
        <v>&lt;img src=@img/kidicon.png@&gt;</v>
      </c>
      <c r="BL132" t="s">
        <v>433</v>
      </c>
    </row>
    <row r="133" spans="2:64" ht="21" customHeight="1" x14ac:dyDescent="0.25">
      <c r="B133" t="s">
        <v>621</v>
      </c>
      <c r="C133" t="s">
        <v>303</v>
      </c>
      <c r="E133" t="s">
        <v>54</v>
      </c>
      <c r="G133" t="s">
        <v>645</v>
      </c>
      <c r="W133" t="str">
        <f t="shared" si="293"/>
        <v/>
      </c>
      <c r="X133" t="str">
        <f t="shared" si="294"/>
        <v/>
      </c>
      <c r="Y133" t="str">
        <f t="shared" si="295"/>
        <v/>
      </c>
      <c r="Z133" t="str">
        <f t="shared" si="296"/>
        <v/>
      </c>
      <c r="AA133" t="str">
        <f t="shared" si="297"/>
        <v/>
      </c>
      <c r="AB133" t="str">
        <f t="shared" si="298"/>
        <v/>
      </c>
      <c r="AC133" t="str">
        <f t="shared" si="299"/>
        <v/>
      </c>
      <c r="AD133" t="str">
        <f t="shared" si="300"/>
        <v/>
      </c>
      <c r="AE133" t="str">
        <f t="shared" si="305"/>
        <v/>
      </c>
      <c r="AF133" t="str">
        <f t="shared" si="306"/>
        <v/>
      </c>
      <c r="AG133" t="str">
        <f t="shared" si="301"/>
        <v/>
      </c>
      <c r="AH133" t="str">
        <f t="shared" si="302"/>
        <v/>
      </c>
      <c r="AI133" t="str">
        <f t="shared" si="303"/>
        <v/>
      </c>
      <c r="AJ133" t="str">
        <f t="shared" si="304"/>
        <v/>
      </c>
      <c r="AK133" t="str">
        <f t="shared" si="111"/>
        <v/>
      </c>
      <c r="AL133" t="str">
        <f t="shared" si="112"/>
        <v/>
      </c>
      <c r="AM133" t="str">
        <f t="shared" si="113"/>
        <v/>
      </c>
      <c r="AN133" t="str">
        <f t="shared" si="114"/>
        <v/>
      </c>
      <c r="AO133" t="str">
        <f t="shared" si="115"/>
        <v/>
      </c>
      <c r="AP133" t="str">
        <f t="shared" si="116"/>
        <v/>
      </c>
      <c r="AQ133" t="str">
        <f t="shared" si="117"/>
        <v/>
      </c>
      <c r="AR133" t="s">
        <v>677</v>
      </c>
      <c r="AU133" t="s">
        <v>28</v>
      </c>
      <c r="AV133" s="3" t="s">
        <v>302</v>
      </c>
      <c r="AW133" s="3" t="s">
        <v>302</v>
      </c>
      <c r="AX133" s="4" t="str">
        <f t="shared" si="19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96"/>
        <v/>
      </c>
      <c r="AZ133" t="str">
        <f t="shared" si="197"/>
        <v/>
      </c>
      <c r="BA133" t="str">
        <f t="shared" si="198"/>
        <v>&lt;img src=@img/medium.png@&gt;</v>
      </c>
      <c r="BB133" t="str">
        <f t="shared" si="199"/>
        <v/>
      </c>
      <c r="BC133" t="str">
        <f t="shared" si="200"/>
        <v/>
      </c>
      <c r="BD133" t="str">
        <f t="shared" si="201"/>
        <v>&lt;img src=@img/medium.png@&gt;</v>
      </c>
      <c r="BE133" t="str">
        <f t="shared" si="202"/>
        <v>medium low campus</v>
      </c>
      <c r="BF133" t="str">
        <f t="shared" si="203"/>
        <v>Near Campus</v>
      </c>
      <c r="BG133">
        <v>40.577889999999996</v>
      </c>
      <c r="BH133">
        <v>-105.0766</v>
      </c>
      <c r="BI133" t="str">
        <f t="shared" si="204"/>
        <v>[40.57789,-105.0766],</v>
      </c>
    </row>
    <row r="134" spans="2:64" ht="21" customHeight="1" x14ac:dyDescent="0.25">
      <c r="B134" t="s">
        <v>617</v>
      </c>
      <c r="C134" t="s">
        <v>303</v>
      </c>
      <c r="E134" t="s">
        <v>423</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111"/>
        <v/>
      </c>
      <c r="AL134" t="str">
        <f t="shared" si="112"/>
        <v/>
      </c>
      <c r="AM134" t="str">
        <f t="shared" si="113"/>
        <v/>
      </c>
      <c r="AN134" t="str">
        <f t="shared" si="114"/>
        <v/>
      </c>
      <c r="AO134" t="str">
        <f t="shared" si="115"/>
        <v/>
      </c>
      <c r="AP134" t="str">
        <f t="shared" si="116"/>
        <v/>
      </c>
      <c r="AQ134" t="str">
        <f t="shared" si="117"/>
        <v/>
      </c>
      <c r="AR134" t="s">
        <v>678</v>
      </c>
      <c r="AS134" t="s">
        <v>290</v>
      </c>
      <c r="AU134" t="s">
        <v>28</v>
      </c>
      <c r="AV134" s="3" t="s">
        <v>302</v>
      </c>
      <c r="AW134" s="3" t="s">
        <v>302</v>
      </c>
      <c r="AX134" s="4" t="str">
        <f t="shared" ref="AX134:AX164" si="307">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8">IF(AS134&gt;0,"&lt;img src=@img/outdoor.png@&gt;","")</f>
        <v>&lt;img src=@img/outdoor.png@&gt;</v>
      </c>
      <c r="AZ134" t="str">
        <f t="shared" ref="AZ134:AZ164" si="309">IF(AT134&gt;0,"&lt;img src=@img/pets.png@&gt;","")</f>
        <v/>
      </c>
      <c r="BA134" t="str">
        <f t="shared" ref="BA134:BA164" si="310">IF(AU134="hard","&lt;img src=@img/hard.png@&gt;",IF(AU134="medium","&lt;img src=@img/medium.png@&gt;",IF(AU134="easy","&lt;img src=@img/easy.png@&gt;","")))</f>
        <v>&lt;img src=@img/medium.png@&gt;</v>
      </c>
      <c r="BB134" t="str">
        <f t="shared" ref="BB134:BB164" si="311">IF(AV134="true","&lt;img src=@img/drinkicon.png@&gt;","")</f>
        <v/>
      </c>
      <c r="BC134" t="str">
        <f t="shared" ref="BC134:BC164" si="312">IF(AW134="true","&lt;img src=@img/foodicon.png@&gt;","")</f>
        <v/>
      </c>
      <c r="BD134" t="str">
        <f t="shared" ref="BD134:BD164" si="313">CONCATENATE(AY134,AZ134,BA134,BB134,BC134,BK134)</f>
        <v>&lt;img src=@img/outdoor.png@&gt;&lt;img src=@img/medium.png@&gt;</v>
      </c>
      <c r="BE134" t="str">
        <f t="shared" ref="BE134:BE164" si="314">CONCATENATE(IF(AS134&gt;0,"outdoor ",""),IF(AT134&gt;0,"pet ",""),IF(AV134="true","drink ",""),IF(AW134="true","food ",""),AU134," ",E134," ",C134,IF(BJ134=TRUE," kid",""))</f>
        <v>outdoor medium med campus</v>
      </c>
      <c r="BF134" t="str">
        <f t="shared" ref="BF134:BF164" si="315">IF(C134="old","Old Town",IF(C134="campus","Near Campus",IF(C134="sfoco","South Foco",IF(C134="nfoco","North Foco",IF(C134="midtown","Midtown",IF(C134="cwest","Campus West",IF(C134="efoco","East FoCo",IF(C134="windsor","Windsor",""))))))))</f>
        <v>Near Campus</v>
      </c>
      <c r="BG134">
        <v>40.57855</v>
      </c>
      <c r="BH134">
        <v>-105.07975</v>
      </c>
      <c r="BI134" t="str">
        <f t="shared" ref="BI134:BI165" si="316">CONCATENATE("[",BG134,",",BH134,"],")</f>
        <v>[40.57855,-105.07975],</v>
      </c>
    </row>
    <row r="135" spans="2:64" ht="21" customHeight="1" x14ac:dyDescent="0.25">
      <c r="B135" t="s">
        <v>205</v>
      </c>
      <c r="C135" t="s">
        <v>304</v>
      </c>
      <c r="D135" t="s">
        <v>266</v>
      </c>
      <c r="E135" t="s">
        <v>423</v>
      </c>
      <c r="G135" t="s">
        <v>206</v>
      </c>
      <c r="J135">
        <v>1400</v>
      </c>
      <c r="K135">
        <v>2100</v>
      </c>
      <c r="L135">
        <v>1400</v>
      </c>
      <c r="M135">
        <v>2100</v>
      </c>
      <c r="N135">
        <v>1400</v>
      </c>
      <c r="O135">
        <v>1600</v>
      </c>
      <c r="P135">
        <v>1400</v>
      </c>
      <c r="Q135">
        <v>1600</v>
      </c>
      <c r="V135" t="s">
        <v>754</v>
      </c>
      <c r="W135" t="str">
        <f t="shared" si="293"/>
        <v/>
      </c>
      <c r="X135" t="str">
        <f t="shared" si="294"/>
        <v/>
      </c>
      <c r="Y135">
        <f t="shared" si="295"/>
        <v>14</v>
      </c>
      <c r="Z135">
        <f t="shared" si="296"/>
        <v>21</v>
      </c>
      <c r="AA135">
        <f t="shared" si="297"/>
        <v>14</v>
      </c>
      <c r="AB135">
        <f t="shared" si="298"/>
        <v>21</v>
      </c>
      <c r="AC135">
        <f t="shared" si="299"/>
        <v>14</v>
      </c>
      <c r="AD135">
        <f t="shared" si="300"/>
        <v>16</v>
      </c>
      <c r="AE135">
        <f t="shared" si="305"/>
        <v>14</v>
      </c>
      <c r="AF135">
        <f t="shared" si="306"/>
        <v>16</v>
      </c>
      <c r="AG135" t="str">
        <f t="shared" si="301"/>
        <v/>
      </c>
      <c r="AH135" t="str">
        <f t="shared" si="302"/>
        <v/>
      </c>
      <c r="AI135" t="str">
        <f t="shared" si="303"/>
        <v/>
      </c>
      <c r="AJ135" t="str">
        <f t="shared" si="304"/>
        <v/>
      </c>
      <c r="AK135" t="str">
        <f t="shared" ref="AK135:AK198" si="317">IF(H135&gt;0,CONCATENATE(IF(W135&lt;=12,W135,W135-12),IF(OR(W135&lt;12,W135=24),"am","pm"),"-",IF(X135&lt;=12,X135,X135-12),IF(OR(X135&lt;12,X135=24),"am","pm")),"")</f>
        <v/>
      </c>
      <c r="AL135" t="str">
        <f t="shared" ref="AL135:AL198" si="318">IF(J135&gt;0,CONCATENATE(IF(Y135&lt;=12,Y135,Y135-12),IF(OR(Y135&lt;12,Y135=24),"am","pm"),"-",IF(Z135&lt;=12,Z135,Z135-12),IF(OR(Z135&lt;12,Z135=24),"am","pm")),"")</f>
        <v>2pm-9pm</v>
      </c>
      <c r="AM135" t="str">
        <f t="shared" ref="AM135:AM198" si="319">IF(L135&gt;0,CONCATENATE(IF(AA135&lt;=12,AA135,AA135-12),IF(OR(AA135&lt;12,AA135=24),"am","pm"),"-",IF(AB135&lt;=12,AB135,AB135-12),IF(OR(AB135&lt;12,AB135=24),"am","pm")),"")</f>
        <v>2pm-9pm</v>
      </c>
      <c r="AN135" t="str">
        <f t="shared" ref="AN135:AN198" si="320">IF(N135&gt;0,CONCATENATE(IF(AC135&lt;=12,AC135,AC135-12),IF(OR(AC135&lt;12,AC135=24),"am","pm"),"-",IF(AD135&lt;=12,AD135,AD135-12),IF(OR(AD135&lt;12,AD135=24),"am","pm")),"")</f>
        <v>2pm-4pm</v>
      </c>
      <c r="AO135" t="str">
        <f t="shared" ref="AO135:AO198" si="321">IF(P135&gt;0,CONCATENATE(IF(AE135&lt;=12,AE135,AE135-12),IF(OR(AE135&lt;12,AE135=24),"am","pm"),"-",IF(AF135&lt;=12,AF135,AF135-12),IF(OR(AF135&lt;12,AF135=24),"am","pm")),"")</f>
        <v>2pm-4pm</v>
      </c>
      <c r="AP135" t="str">
        <f t="shared" ref="AP135:AP198" si="322">IF(R135&gt;0,CONCATENATE(IF(AG135&lt;=12,AG135,AG135-12),IF(OR(AG135&lt;12,AG135=24),"am","pm"),"-",IF(AH135&lt;=12,AH135,AH135-12),IF(OR(AH135&lt;12,AH135=24),"am","pm")),"")</f>
        <v/>
      </c>
      <c r="AQ135" t="str">
        <f t="shared" ref="AQ135:AQ198" si="323">IF(T135&gt;0,CONCATENATE(IF(AI135&lt;=12,AI135,AI135-12),IF(OR(AI135&lt;12,AI135=24),"am","pm"),"-",IF(AJ135&lt;=12,AJ135,AJ135-12),IF(OR(AJ135&lt;12,AJ135=24),"am","pm")),"")</f>
        <v/>
      </c>
      <c r="AR135" s="6" t="s">
        <v>258</v>
      </c>
      <c r="AS135" t="s">
        <v>290</v>
      </c>
      <c r="AT135" t="s">
        <v>300</v>
      </c>
      <c r="AU135" t="s">
        <v>294</v>
      </c>
      <c r="AV135" s="3" t="s">
        <v>302</v>
      </c>
      <c r="AW135" s="3" t="s">
        <v>302</v>
      </c>
      <c r="AX135"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8"/>
        <v>&lt;img src=@img/outdoor.png@&gt;</v>
      </c>
      <c r="AZ135" t="str">
        <f t="shared" si="309"/>
        <v>&lt;img src=@img/pets.png@&gt;</v>
      </c>
      <c r="BA135" t="str">
        <f t="shared" si="310"/>
        <v>&lt;img src=@img/easy.png@&gt;</v>
      </c>
      <c r="BB135" t="str">
        <f t="shared" si="311"/>
        <v/>
      </c>
      <c r="BC135" t="str">
        <f t="shared" si="312"/>
        <v/>
      </c>
      <c r="BD135" t="str">
        <f t="shared" si="313"/>
        <v>&lt;img src=@img/outdoor.png@&gt;&lt;img src=@img/pets.png@&gt;&lt;img src=@img/easy.png@&gt;</v>
      </c>
      <c r="BE135" t="str">
        <f t="shared" si="314"/>
        <v>outdoor pet easy med midtown</v>
      </c>
      <c r="BF135" t="str">
        <f t="shared" si="315"/>
        <v>Midtown</v>
      </c>
      <c r="BG135">
        <v>40.566077</v>
      </c>
      <c r="BH135">
        <v>-105.056792</v>
      </c>
      <c r="BI135" t="str">
        <f t="shared" si="316"/>
        <v>[40.566077,-105.056792],</v>
      </c>
      <c r="BK135" t="str">
        <f>IF(BJ135&gt;0,"&lt;img src=@img/kidicon.png@&gt;","")</f>
        <v/>
      </c>
    </row>
    <row r="136" spans="2:64" ht="21" customHeight="1" x14ac:dyDescent="0.25">
      <c r="B136" t="s">
        <v>704</v>
      </c>
      <c r="C136" t="s">
        <v>304</v>
      </c>
      <c r="E136" t="s">
        <v>423</v>
      </c>
      <c r="G136" t="s">
        <v>705</v>
      </c>
      <c r="H136">
        <v>1500</v>
      </c>
      <c r="I136">
        <v>1800</v>
      </c>
      <c r="J136">
        <v>1500</v>
      </c>
      <c r="K136">
        <v>1800</v>
      </c>
      <c r="L136">
        <v>1500</v>
      </c>
      <c r="M136">
        <v>1800</v>
      </c>
      <c r="N136">
        <v>1500</v>
      </c>
      <c r="O136">
        <v>1800</v>
      </c>
      <c r="P136">
        <v>1500</v>
      </c>
      <c r="Q136">
        <v>1800</v>
      </c>
      <c r="R136">
        <v>1500</v>
      </c>
      <c r="S136">
        <v>1800</v>
      </c>
      <c r="T136">
        <v>1500</v>
      </c>
      <c r="U136">
        <v>1800</v>
      </c>
      <c r="V136" s="4" t="s">
        <v>790</v>
      </c>
      <c r="W136">
        <f t="shared" si="293"/>
        <v>15</v>
      </c>
      <c r="X136">
        <f t="shared" si="294"/>
        <v>18</v>
      </c>
      <c r="Y136">
        <f t="shared" si="295"/>
        <v>15</v>
      </c>
      <c r="Z136">
        <f t="shared" si="296"/>
        <v>18</v>
      </c>
      <c r="AA136">
        <f t="shared" si="297"/>
        <v>15</v>
      </c>
      <c r="AB136">
        <f t="shared" si="298"/>
        <v>18</v>
      </c>
      <c r="AC136">
        <f t="shared" si="299"/>
        <v>15</v>
      </c>
      <c r="AD136">
        <f t="shared" si="300"/>
        <v>18</v>
      </c>
      <c r="AE136">
        <f t="shared" si="305"/>
        <v>15</v>
      </c>
      <c r="AF136">
        <f t="shared" si="306"/>
        <v>18</v>
      </c>
      <c r="AG136">
        <f t="shared" si="301"/>
        <v>15</v>
      </c>
      <c r="AH136">
        <f t="shared" si="302"/>
        <v>18</v>
      </c>
      <c r="AI136">
        <f t="shared" si="303"/>
        <v>15</v>
      </c>
      <c r="AJ136">
        <f t="shared" si="304"/>
        <v>18</v>
      </c>
      <c r="AK136" t="str">
        <f t="shared" si="317"/>
        <v>3pm-6pm</v>
      </c>
      <c r="AL136" t="str">
        <f t="shared" si="318"/>
        <v>3pm-6pm</v>
      </c>
      <c r="AM136" t="str">
        <f t="shared" si="319"/>
        <v>3pm-6pm</v>
      </c>
      <c r="AN136" t="str">
        <f t="shared" si="320"/>
        <v>3pm-6pm</v>
      </c>
      <c r="AO136" t="str">
        <f t="shared" si="321"/>
        <v>3pm-6pm</v>
      </c>
      <c r="AP136" t="str">
        <f t="shared" si="322"/>
        <v>3pm-6pm</v>
      </c>
      <c r="AQ136" t="str">
        <f t="shared" si="323"/>
        <v>3pm-6pm</v>
      </c>
      <c r="AR136" t="s">
        <v>706</v>
      </c>
      <c r="AU136" t="s">
        <v>294</v>
      </c>
      <c r="AV136" s="3" t="s">
        <v>301</v>
      </c>
      <c r="AW136" s="3" t="s">
        <v>301</v>
      </c>
      <c r="AX136"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8"/>
        <v/>
      </c>
      <c r="AZ136" t="str">
        <f t="shared" si="309"/>
        <v/>
      </c>
      <c r="BA136" t="str">
        <f t="shared" si="310"/>
        <v>&lt;img src=@img/easy.png@&gt;</v>
      </c>
      <c r="BB136" t="str">
        <f t="shared" si="311"/>
        <v>&lt;img src=@img/drinkicon.png@&gt;</v>
      </c>
      <c r="BC136" t="str">
        <f t="shared" si="312"/>
        <v>&lt;img src=@img/foodicon.png@&gt;</v>
      </c>
      <c r="BD136" t="str">
        <f t="shared" si="313"/>
        <v>&lt;img src=@img/easy.png@&gt;&lt;img src=@img/drinkicon.png@&gt;&lt;img src=@img/foodicon.png@&gt;</v>
      </c>
      <c r="BE136" t="str">
        <f t="shared" si="314"/>
        <v>drink food easy med midtown</v>
      </c>
      <c r="BF136" t="str">
        <f t="shared" si="315"/>
        <v>Midtown</v>
      </c>
      <c r="BG136">
        <v>40.523690000000002</v>
      </c>
      <c r="BH136">
        <v>-105.03435</v>
      </c>
      <c r="BI136" t="str">
        <f t="shared" si="316"/>
        <v>[40.52369,-105.03435],</v>
      </c>
    </row>
    <row r="137" spans="2:64" ht="21" customHeight="1" x14ac:dyDescent="0.25">
      <c r="B137" t="s">
        <v>629</v>
      </c>
      <c r="C137" t="s">
        <v>303</v>
      </c>
      <c r="E137" t="s">
        <v>54</v>
      </c>
      <c r="G137" t="s">
        <v>653</v>
      </c>
      <c r="W137" t="str">
        <f t="shared" si="293"/>
        <v/>
      </c>
      <c r="X137" t="str">
        <f t="shared" si="294"/>
        <v/>
      </c>
      <c r="Y137" t="str">
        <f t="shared" si="295"/>
        <v/>
      </c>
      <c r="Z137" t="str">
        <f t="shared" si="296"/>
        <v/>
      </c>
      <c r="AA137" t="str">
        <f t="shared" si="297"/>
        <v/>
      </c>
      <c r="AB137" t="str">
        <f t="shared" si="298"/>
        <v/>
      </c>
      <c r="AC137" t="str">
        <f t="shared" si="299"/>
        <v/>
      </c>
      <c r="AD137" t="str">
        <f t="shared" si="300"/>
        <v/>
      </c>
      <c r="AE137" t="str">
        <f t="shared" si="305"/>
        <v/>
      </c>
      <c r="AF137" t="str">
        <f t="shared" si="306"/>
        <v/>
      </c>
      <c r="AG137" t="str">
        <f t="shared" si="301"/>
        <v/>
      </c>
      <c r="AH137" t="str">
        <f t="shared" si="302"/>
        <v/>
      </c>
      <c r="AI137" t="str">
        <f t="shared" si="303"/>
        <v/>
      </c>
      <c r="AJ137" t="str">
        <f t="shared" si="304"/>
        <v/>
      </c>
      <c r="AK137" t="str">
        <f t="shared" si="317"/>
        <v/>
      </c>
      <c r="AL137" t="str">
        <f t="shared" si="318"/>
        <v/>
      </c>
      <c r="AM137" t="str">
        <f t="shared" si="319"/>
        <v/>
      </c>
      <c r="AN137" t="str">
        <f t="shared" si="320"/>
        <v/>
      </c>
      <c r="AO137" t="str">
        <f t="shared" si="321"/>
        <v/>
      </c>
      <c r="AP137" t="str">
        <f t="shared" si="322"/>
        <v/>
      </c>
      <c r="AQ137" t="str">
        <f t="shared" si="323"/>
        <v/>
      </c>
      <c r="AR137" t="s">
        <v>679</v>
      </c>
      <c r="AU137" t="s">
        <v>28</v>
      </c>
      <c r="AV137" s="3" t="s">
        <v>302</v>
      </c>
      <c r="AW137" s="3" t="s">
        <v>302</v>
      </c>
      <c r="AX137"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8"/>
        <v/>
      </c>
      <c r="AZ137" t="str">
        <f t="shared" si="309"/>
        <v/>
      </c>
      <c r="BA137" t="str">
        <f t="shared" si="310"/>
        <v>&lt;img src=@img/medium.png@&gt;</v>
      </c>
      <c r="BB137" t="str">
        <f t="shared" si="311"/>
        <v/>
      </c>
      <c r="BC137" t="str">
        <f t="shared" si="312"/>
        <v/>
      </c>
      <c r="BD137" t="str">
        <f t="shared" si="313"/>
        <v>&lt;img src=@img/medium.png@&gt;</v>
      </c>
      <c r="BE137" t="str">
        <f t="shared" si="314"/>
        <v>medium low campus</v>
      </c>
      <c r="BF137" t="str">
        <f t="shared" si="315"/>
        <v>Near Campus</v>
      </c>
      <c r="BG137">
        <v>40.573785000000001</v>
      </c>
      <c r="BH137">
        <v>-105.08336060000001</v>
      </c>
      <c r="BI137" t="str">
        <f t="shared" si="316"/>
        <v>[40.573785,-105.0833606],</v>
      </c>
    </row>
    <row r="138" spans="2:64" ht="21" customHeight="1" x14ac:dyDescent="0.25">
      <c r="B138" t="s">
        <v>170</v>
      </c>
      <c r="C138" t="s">
        <v>418</v>
      </c>
      <c r="D138" t="s">
        <v>171</v>
      </c>
      <c r="E138" t="s">
        <v>35</v>
      </c>
      <c r="G138" s="2" t="s">
        <v>172</v>
      </c>
      <c r="J138">
        <v>1600</v>
      </c>
      <c r="K138">
        <v>1800</v>
      </c>
      <c r="L138">
        <v>1600</v>
      </c>
      <c r="M138">
        <v>1800</v>
      </c>
      <c r="N138">
        <v>1600</v>
      </c>
      <c r="O138">
        <v>1800</v>
      </c>
      <c r="P138">
        <v>1600</v>
      </c>
      <c r="Q138">
        <v>1800</v>
      </c>
      <c r="R138">
        <v>1600</v>
      </c>
      <c r="S138">
        <v>1800</v>
      </c>
      <c r="T138">
        <v>1600</v>
      </c>
      <c r="U138">
        <v>1800</v>
      </c>
      <c r="V138" t="s">
        <v>811</v>
      </c>
      <c r="W138" t="str">
        <f t="shared" si="293"/>
        <v/>
      </c>
      <c r="X138" t="str">
        <f t="shared" si="294"/>
        <v/>
      </c>
      <c r="Y138">
        <f t="shared" si="295"/>
        <v>16</v>
      </c>
      <c r="Z138">
        <f t="shared" si="296"/>
        <v>18</v>
      </c>
      <c r="AA138">
        <f t="shared" si="297"/>
        <v>16</v>
      </c>
      <c r="AB138">
        <f t="shared" si="298"/>
        <v>18</v>
      </c>
      <c r="AC138">
        <f t="shared" si="299"/>
        <v>16</v>
      </c>
      <c r="AD138">
        <f t="shared" si="300"/>
        <v>18</v>
      </c>
      <c r="AE138">
        <f t="shared" si="305"/>
        <v>16</v>
      </c>
      <c r="AF138">
        <f t="shared" si="306"/>
        <v>18</v>
      </c>
      <c r="AG138">
        <f t="shared" si="301"/>
        <v>16</v>
      </c>
      <c r="AH138">
        <f t="shared" si="302"/>
        <v>18</v>
      </c>
      <c r="AI138">
        <f t="shared" si="303"/>
        <v>16</v>
      </c>
      <c r="AJ138">
        <f t="shared" si="304"/>
        <v>18</v>
      </c>
      <c r="AK138" t="str">
        <f t="shared" si="317"/>
        <v/>
      </c>
      <c r="AL138" t="str">
        <f t="shared" si="318"/>
        <v>4pm-6pm</v>
      </c>
      <c r="AM138" t="str">
        <f t="shared" si="319"/>
        <v>4pm-6pm</v>
      </c>
      <c r="AN138" t="str">
        <f t="shared" si="320"/>
        <v>4pm-6pm</v>
      </c>
      <c r="AO138" t="str">
        <f t="shared" si="321"/>
        <v>4pm-6pm</v>
      </c>
      <c r="AP138" t="str">
        <f t="shared" si="322"/>
        <v>4pm-6pm</v>
      </c>
      <c r="AQ138" t="str">
        <f t="shared" si="323"/>
        <v>4pm-6pm</v>
      </c>
      <c r="AR138" s="2" t="s">
        <v>337</v>
      </c>
      <c r="AU138" t="s">
        <v>293</v>
      </c>
      <c r="AV138" s="3" t="s">
        <v>301</v>
      </c>
      <c r="AW138" s="3" t="s">
        <v>301</v>
      </c>
      <c r="AX138"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5&lt;Br&gt; Quattro Formaggi Pizzetta 7&lt;Br&gt; Salami Pizzetta 7 ", 'link':"http://www.rareitalian.com/", 'pricing':"high",   'phone-number': "", 'address': "101 S. College Avenue, Fort Collins, CO 80524", 'other-amenities': ['','','hard'], 'has-drink':true, 'has-food':true},</v>
      </c>
      <c r="AY138" t="str">
        <f t="shared" si="308"/>
        <v/>
      </c>
      <c r="AZ138" t="str">
        <f t="shared" si="309"/>
        <v/>
      </c>
      <c r="BA138" t="str">
        <f t="shared" si="310"/>
        <v>&lt;img src=@img/hard.png@&gt;</v>
      </c>
      <c r="BB138" t="str">
        <f t="shared" si="311"/>
        <v>&lt;img src=@img/drinkicon.png@&gt;</v>
      </c>
      <c r="BC138" t="str">
        <f t="shared" si="312"/>
        <v>&lt;img src=@img/foodicon.png@&gt;</v>
      </c>
      <c r="BD138" t="str">
        <f t="shared" si="313"/>
        <v>&lt;img src=@img/hard.png@&gt;&lt;img src=@img/drinkicon.png@&gt;&lt;img src=@img/foodicon.png@&gt;</v>
      </c>
      <c r="BE138" t="str">
        <f t="shared" si="314"/>
        <v>drink food hard high old</v>
      </c>
      <c r="BF138" t="str">
        <f t="shared" si="315"/>
        <v>Old Town</v>
      </c>
      <c r="BG138">
        <v>40.586821999999998</v>
      </c>
      <c r="BH138">
        <v>-105.07723799999999</v>
      </c>
      <c r="BI138" t="str">
        <f t="shared" si="316"/>
        <v>[40.586822,-105.077238],</v>
      </c>
      <c r="BK138" t="str">
        <f t="shared" ref="BK138:BK142" si="324">IF(BJ138&gt;0,"&lt;img src=@img/kidicon.png@&gt;","")</f>
        <v/>
      </c>
    </row>
    <row r="139" spans="2:64" ht="21" customHeight="1" x14ac:dyDescent="0.25">
      <c r="B139" t="s">
        <v>43</v>
      </c>
      <c r="C139" t="s">
        <v>418</v>
      </c>
      <c r="D139" t="s">
        <v>44</v>
      </c>
      <c r="E139" t="s">
        <v>423</v>
      </c>
      <c r="G139" s="1" t="s">
        <v>45</v>
      </c>
      <c r="J139">
        <v>1500</v>
      </c>
      <c r="K139">
        <v>1800</v>
      </c>
      <c r="L139">
        <v>1500</v>
      </c>
      <c r="M139">
        <v>1800</v>
      </c>
      <c r="N139">
        <v>1500</v>
      </c>
      <c r="O139">
        <v>1800</v>
      </c>
      <c r="P139">
        <v>1500</v>
      </c>
      <c r="Q139">
        <v>1800</v>
      </c>
      <c r="R139">
        <v>1500</v>
      </c>
      <c r="S139">
        <v>1800</v>
      </c>
      <c r="V139" t="s">
        <v>791</v>
      </c>
      <c r="W139" t="str">
        <f t="shared" si="293"/>
        <v/>
      </c>
      <c r="X139" t="str">
        <f t="shared" si="294"/>
        <v/>
      </c>
      <c r="Y139">
        <f t="shared" si="295"/>
        <v>15</v>
      </c>
      <c r="Z139">
        <f t="shared" si="296"/>
        <v>18</v>
      </c>
      <c r="AA139">
        <f t="shared" si="297"/>
        <v>15</v>
      </c>
      <c r="AB139">
        <f t="shared" si="298"/>
        <v>18</v>
      </c>
      <c r="AC139">
        <f t="shared" si="299"/>
        <v>15</v>
      </c>
      <c r="AD139">
        <f t="shared" si="300"/>
        <v>18</v>
      </c>
      <c r="AE139">
        <f t="shared" si="305"/>
        <v>15</v>
      </c>
      <c r="AF139">
        <f t="shared" si="306"/>
        <v>18</v>
      </c>
      <c r="AG139">
        <f t="shared" si="301"/>
        <v>15</v>
      </c>
      <c r="AH139">
        <f t="shared" si="302"/>
        <v>18</v>
      </c>
      <c r="AI139" t="str">
        <f t="shared" si="303"/>
        <v/>
      </c>
      <c r="AJ139" t="str">
        <f t="shared" si="304"/>
        <v/>
      </c>
      <c r="AK139" t="str">
        <f t="shared" si="317"/>
        <v/>
      </c>
      <c r="AL139" t="str">
        <f t="shared" si="318"/>
        <v>3pm-6pm</v>
      </c>
      <c r="AM139" t="str">
        <f t="shared" si="319"/>
        <v>3pm-6pm</v>
      </c>
      <c r="AN139" t="str">
        <f t="shared" si="320"/>
        <v>3pm-6pm</v>
      </c>
      <c r="AO139" t="str">
        <f t="shared" si="321"/>
        <v>3pm-6pm</v>
      </c>
      <c r="AP139" t="str">
        <f t="shared" si="322"/>
        <v>3pm-6pm</v>
      </c>
      <c r="AQ139" t="str">
        <f t="shared" si="323"/>
        <v/>
      </c>
      <c r="AR139" t="s">
        <v>232</v>
      </c>
      <c r="AS139" t="s">
        <v>290</v>
      </c>
      <c r="AU139" t="s">
        <v>293</v>
      </c>
      <c r="AV139" s="3" t="s">
        <v>302</v>
      </c>
      <c r="AW139" s="3" t="s">
        <v>302</v>
      </c>
      <c r="AX139"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8"/>
        <v>&lt;img src=@img/outdoor.png@&gt;</v>
      </c>
      <c r="AZ139" t="str">
        <f t="shared" si="309"/>
        <v/>
      </c>
      <c r="BA139" t="str">
        <f t="shared" si="310"/>
        <v>&lt;img src=@img/hard.png@&gt;</v>
      </c>
      <c r="BB139" t="str">
        <f t="shared" si="311"/>
        <v/>
      </c>
      <c r="BC139" t="str">
        <f t="shared" si="312"/>
        <v/>
      </c>
      <c r="BD139" t="str">
        <f t="shared" si="313"/>
        <v>&lt;img src=@img/outdoor.png@&gt;&lt;img src=@img/hard.png@&gt;</v>
      </c>
      <c r="BE139" t="str">
        <f t="shared" si="314"/>
        <v>outdoor hard med old</v>
      </c>
      <c r="BF139" t="str">
        <f t="shared" si="315"/>
        <v>Old Town</v>
      </c>
      <c r="BG139">
        <v>40.586728999999998</v>
      </c>
      <c r="BH139">
        <v>-105.07814500000001</v>
      </c>
      <c r="BI139" t="str">
        <f t="shared" si="316"/>
        <v>[40.586729,-105.078145],</v>
      </c>
      <c r="BK139" t="str">
        <f t="shared" si="324"/>
        <v/>
      </c>
    </row>
    <row r="140" spans="2:64" ht="21" customHeight="1" x14ac:dyDescent="0.25">
      <c r="B140" t="s">
        <v>207</v>
      </c>
      <c r="C140" t="s">
        <v>421</v>
      </c>
      <c r="D140" t="s">
        <v>208</v>
      </c>
      <c r="E140" t="s">
        <v>423</v>
      </c>
      <c r="G140" t="s">
        <v>209</v>
      </c>
      <c r="H140">
        <v>1100</v>
      </c>
      <c r="I140">
        <v>2400</v>
      </c>
      <c r="J140">
        <v>1600</v>
      </c>
      <c r="K140">
        <v>2400</v>
      </c>
      <c r="L140">
        <v>1600</v>
      </c>
      <c r="M140">
        <v>2300</v>
      </c>
      <c r="N140">
        <v>1600</v>
      </c>
      <c r="O140">
        <v>2400</v>
      </c>
      <c r="P140">
        <v>1600</v>
      </c>
      <c r="Q140">
        <v>2400</v>
      </c>
      <c r="R140">
        <v>1600</v>
      </c>
      <c r="S140">
        <v>2000</v>
      </c>
      <c r="T140">
        <v>1600</v>
      </c>
      <c r="U140">
        <v>2000</v>
      </c>
      <c r="V140" t="s">
        <v>504</v>
      </c>
      <c r="W140">
        <f t="shared" si="293"/>
        <v>11</v>
      </c>
      <c r="X140">
        <f t="shared" si="294"/>
        <v>24</v>
      </c>
      <c r="Y140">
        <f t="shared" si="295"/>
        <v>16</v>
      </c>
      <c r="Z140">
        <f t="shared" si="296"/>
        <v>24</v>
      </c>
      <c r="AA140">
        <f t="shared" si="297"/>
        <v>16</v>
      </c>
      <c r="AB140">
        <f t="shared" si="298"/>
        <v>23</v>
      </c>
      <c r="AC140">
        <f t="shared" si="299"/>
        <v>16</v>
      </c>
      <c r="AD140">
        <f t="shared" si="300"/>
        <v>24</v>
      </c>
      <c r="AE140">
        <f t="shared" si="305"/>
        <v>16</v>
      </c>
      <c r="AF140">
        <f t="shared" si="306"/>
        <v>24</v>
      </c>
      <c r="AG140">
        <f t="shared" si="301"/>
        <v>16</v>
      </c>
      <c r="AH140">
        <f t="shared" si="302"/>
        <v>20</v>
      </c>
      <c r="AI140">
        <f t="shared" si="303"/>
        <v>16</v>
      </c>
      <c r="AJ140">
        <f t="shared" si="304"/>
        <v>20</v>
      </c>
      <c r="AK140" t="str">
        <f t="shared" si="317"/>
        <v>11am-12am</v>
      </c>
      <c r="AL140" t="str">
        <f t="shared" si="318"/>
        <v>4pm-12am</v>
      </c>
      <c r="AM140" t="str">
        <f t="shared" si="319"/>
        <v>4pm-11pm</v>
      </c>
      <c r="AN140" t="str">
        <f t="shared" si="320"/>
        <v>4pm-12am</v>
      </c>
      <c r="AO140" t="str">
        <f t="shared" si="321"/>
        <v>4pm-12am</v>
      </c>
      <c r="AP140" t="str">
        <f t="shared" si="322"/>
        <v>4pm-8pm</v>
      </c>
      <c r="AQ140" t="str">
        <f t="shared" si="323"/>
        <v>4pm-8pm</v>
      </c>
      <c r="AR140" s="2" t="s">
        <v>347</v>
      </c>
      <c r="AS140" t="s">
        <v>290</v>
      </c>
      <c r="AU140" t="s">
        <v>28</v>
      </c>
      <c r="AV140" s="3" t="s">
        <v>301</v>
      </c>
      <c r="AW140" s="3" t="s">
        <v>301</v>
      </c>
      <c r="AX140"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8"/>
        <v>&lt;img src=@img/outdoor.png@&gt;</v>
      </c>
      <c r="AZ140" t="str">
        <f t="shared" si="309"/>
        <v/>
      </c>
      <c r="BA140" t="str">
        <f t="shared" si="310"/>
        <v>&lt;img src=@img/medium.png@&gt;</v>
      </c>
      <c r="BB140" t="str">
        <f t="shared" si="311"/>
        <v>&lt;img src=@img/drinkicon.png@&gt;</v>
      </c>
      <c r="BC140" t="str">
        <f t="shared" si="312"/>
        <v>&lt;img src=@img/foodicon.png@&gt;</v>
      </c>
      <c r="BD140" t="str">
        <f t="shared" si="313"/>
        <v>&lt;img src=@img/outdoor.png@&gt;&lt;img src=@img/medium.png@&gt;&lt;img src=@img/drinkicon.png@&gt;&lt;img src=@img/foodicon.png@&gt;</v>
      </c>
      <c r="BE140" t="str">
        <f t="shared" si="314"/>
        <v>outdoor drink food medium med cwest</v>
      </c>
      <c r="BF140" t="str">
        <f t="shared" si="315"/>
        <v>Campus West</v>
      </c>
      <c r="BG140">
        <v>40.574368999999997</v>
      </c>
      <c r="BH140">
        <v>-105.09835099999999</v>
      </c>
      <c r="BI140" t="str">
        <f t="shared" si="316"/>
        <v>[40.574369,-105.098351],</v>
      </c>
      <c r="BK140" t="str">
        <f t="shared" si="324"/>
        <v/>
      </c>
    </row>
    <row r="141" spans="2:64" ht="21" customHeight="1" x14ac:dyDescent="0.25">
      <c r="B141" t="s">
        <v>59</v>
      </c>
      <c r="C141" t="s">
        <v>418</v>
      </c>
      <c r="D141" t="s">
        <v>60</v>
      </c>
      <c r="E141" t="s">
        <v>35</v>
      </c>
      <c r="G141" s="1" t="s">
        <v>61</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R141" s="6" t="s">
        <v>236</v>
      </c>
      <c r="AU141" t="s">
        <v>293</v>
      </c>
      <c r="AV141" s="3" t="s">
        <v>302</v>
      </c>
      <c r="AW141" s="3" t="s">
        <v>302</v>
      </c>
      <c r="AX141"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8"/>
        <v/>
      </c>
      <c r="AZ141" t="str">
        <f t="shared" si="309"/>
        <v/>
      </c>
      <c r="BA141" t="str">
        <f t="shared" si="310"/>
        <v>&lt;img src=@img/hard.png@&gt;</v>
      </c>
      <c r="BB141" t="str">
        <f t="shared" si="311"/>
        <v/>
      </c>
      <c r="BC141" t="str">
        <f t="shared" si="312"/>
        <v/>
      </c>
      <c r="BD141" t="str">
        <f t="shared" si="313"/>
        <v>&lt;img src=@img/hard.png@&gt;</v>
      </c>
      <c r="BE141" t="str">
        <f t="shared" si="314"/>
        <v>hard high old</v>
      </c>
      <c r="BF141" t="str">
        <f t="shared" si="315"/>
        <v>Old Town</v>
      </c>
      <c r="BG141">
        <v>40.590139000000001</v>
      </c>
      <c r="BH141">
        <v>-105.075401</v>
      </c>
      <c r="BI141" t="str">
        <f t="shared" si="316"/>
        <v>[40.590139,-105.075401],</v>
      </c>
      <c r="BK141" t="str">
        <f t="shared" si="324"/>
        <v/>
      </c>
    </row>
    <row r="142" spans="2:64" ht="21" customHeight="1" x14ac:dyDescent="0.25">
      <c r="B142" t="s">
        <v>443</v>
      </c>
      <c r="C142" t="s">
        <v>420</v>
      </c>
      <c r="E142" t="s">
        <v>423</v>
      </c>
      <c r="G142" t="s">
        <v>462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U142" t="s">
        <v>294</v>
      </c>
      <c r="AV142" s="3" t="s">
        <v>301</v>
      </c>
      <c r="AW142" s="3" t="s">
        <v>301</v>
      </c>
      <c r="AX142"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8"/>
        <v/>
      </c>
      <c r="AZ142" t="str">
        <f t="shared" si="309"/>
        <v/>
      </c>
      <c r="BA142" t="str">
        <f t="shared" si="310"/>
        <v>&lt;img src=@img/easy.png@&gt;</v>
      </c>
      <c r="BB142" t="str">
        <f t="shared" si="311"/>
        <v>&lt;img src=@img/drinkicon.png@&gt;</v>
      </c>
      <c r="BC142" t="str">
        <f t="shared" si="312"/>
        <v>&lt;img src=@img/foodicon.png@&gt;</v>
      </c>
      <c r="BD142" t="str">
        <f t="shared" si="313"/>
        <v>&lt;img src=@img/easy.png@&gt;&lt;img src=@img/drinkicon.png@&gt;&lt;img src=@img/foodicon.png@&gt;&lt;img src=@img/kidicon.png@&gt;</v>
      </c>
      <c r="BE142" t="str">
        <f t="shared" si="314"/>
        <v>drink food easy med sfoco kid</v>
      </c>
      <c r="BF142" t="str">
        <f t="shared" si="315"/>
        <v>South Foco</v>
      </c>
      <c r="BG142">
        <v>40.521709000000001</v>
      </c>
      <c r="BH142">
        <v>-105.060034</v>
      </c>
      <c r="BI142" t="str">
        <f t="shared" si="316"/>
        <v>[40.521709,-105.060034],</v>
      </c>
      <c r="BJ142" t="b">
        <v>1</v>
      </c>
      <c r="BK142" t="str">
        <f t="shared" si="324"/>
        <v>&lt;img src=@img/kidicon.png@&gt;</v>
      </c>
      <c r="BL142" t="s">
        <v>463</v>
      </c>
    </row>
    <row r="143" spans="2:64" ht="21" customHeight="1" x14ac:dyDescent="0.25">
      <c r="B143" t="s">
        <v>630</v>
      </c>
      <c r="C143" t="s">
        <v>304</v>
      </c>
      <c r="E143" t="s">
        <v>54</v>
      </c>
      <c r="G143" t="s">
        <v>651</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294</v>
      </c>
      <c r="AV143" s="3" t="s">
        <v>302</v>
      </c>
      <c r="AW143" s="3" t="s">
        <v>302</v>
      </c>
      <c r="AX143"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v>
      </c>
      <c r="BE143" t="str">
        <f t="shared" si="314"/>
        <v>easy low midtown</v>
      </c>
      <c r="BF143" t="str">
        <f t="shared" si="315"/>
        <v>Midtown</v>
      </c>
      <c r="BG143">
        <v>40.552579999999999</v>
      </c>
      <c r="BH143">
        <v>-105.09672999999999</v>
      </c>
      <c r="BI143" t="str">
        <f t="shared" si="316"/>
        <v>[40.55258,-105.09673],</v>
      </c>
    </row>
    <row r="144" spans="2:64" ht="21" customHeight="1" x14ac:dyDescent="0.25">
      <c r="B144" t="s">
        <v>210</v>
      </c>
      <c r="C144" t="s">
        <v>418</v>
      </c>
      <c r="D144" t="s">
        <v>211</v>
      </c>
      <c r="E144" t="s">
        <v>423</v>
      </c>
      <c r="G144" t="s">
        <v>212</v>
      </c>
      <c r="W144" t="str">
        <f t="shared" si="293"/>
        <v/>
      </c>
      <c r="X144" t="str">
        <f t="shared" si="294"/>
        <v/>
      </c>
      <c r="Y144" t="str">
        <f t="shared" si="295"/>
        <v/>
      </c>
      <c r="Z144" t="str">
        <f t="shared" si="296"/>
        <v/>
      </c>
      <c r="AA144" t="str">
        <f t="shared" si="297"/>
        <v/>
      </c>
      <c r="AB144" t="str">
        <f t="shared" si="298"/>
        <v/>
      </c>
      <c r="AC144" t="str">
        <f t="shared" si="299"/>
        <v/>
      </c>
      <c r="AD144" t="str">
        <f t="shared" si="300"/>
        <v/>
      </c>
      <c r="AE144" t="str">
        <f t="shared" si="305"/>
        <v/>
      </c>
      <c r="AF144" t="str">
        <f t="shared" si="306"/>
        <v/>
      </c>
      <c r="AG144" t="str">
        <f t="shared" si="301"/>
        <v/>
      </c>
      <c r="AH144" t="str">
        <f t="shared" si="302"/>
        <v/>
      </c>
      <c r="AI144" t="str">
        <f t="shared" si="303"/>
        <v/>
      </c>
      <c r="AJ144" t="str">
        <f t="shared" si="304"/>
        <v/>
      </c>
      <c r="AK144" t="str">
        <f t="shared" si="317"/>
        <v/>
      </c>
      <c r="AL144" t="str">
        <f t="shared" si="318"/>
        <v/>
      </c>
      <c r="AM144" t="str">
        <f t="shared" si="319"/>
        <v/>
      </c>
      <c r="AN144" t="str">
        <f t="shared" si="320"/>
        <v/>
      </c>
      <c r="AO144" t="str">
        <f t="shared" si="321"/>
        <v/>
      </c>
      <c r="AP144" t="str">
        <f t="shared" si="322"/>
        <v/>
      </c>
      <c r="AQ144" t="str">
        <f t="shared" si="323"/>
        <v/>
      </c>
      <c r="AR144" s="2" t="s">
        <v>348</v>
      </c>
      <c r="AU144" t="s">
        <v>293</v>
      </c>
      <c r="AV144" s="3" t="s">
        <v>302</v>
      </c>
      <c r="AW144" s="3" t="s">
        <v>302</v>
      </c>
      <c r="AX144"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8"/>
        <v/>
      </c>
      <c r="AZ144" t="str">
        <f t="shared" si="309"/>
        <v/>
      </c>
      <c r="BA144" t="str">
        <f t="shared" si="310"/>
        <v>&lt;img src=@img/hard.png@&gt;</v>
      </c>
      <c r="BB144" t="str">
        <f t="shared" si="311"/>
        <v/>
      </c>
      <c r="BC144" t="str">
        <f t="shared" si="312"/>
        <v/>
      </c>
      <c r="BD144" t="str">
        <f t="shared" si="313"/>
        <v>&lt;img src=@img/hard.png@&gt;</v>
      </c>
      <c r="BE144" t="str">
        <f t="shared" si="314"/>
        <v>hard med old</v>
      </c>
      <c r="BF144" t="str">
        <f t="shared" si="315"/>
        <v>Old Town</v>
      </c>
      <c r="BG144">
        <v>40.589492999999997</v>
      </c>
      <c r="BH144">
        <v>-105.077513</v>
      </c>
      <c r="BI144" t="str">
        <f t="shared" si="316"/>
        <v>[40.589493,-105.077513],</v>
      </c>
      <c r="BK144" t="str">
        <f>IF(BJ144&gt;0,"&lt;img src=@img/kidicon.png@&gt;","")</f>
        <v/>
      </c>
    </row>
    <row r="145" spans="2:64" ht="21" customHeight="1" x14ac:dyDescent="0.25">
      <c r="B145" t="s">
        <v>470</v>
      </c>
      <c r="C145" t="s">
        <v>420</v>
      </c>
      <c r="E145" t="s">
        <v>54</v>
      </c>
      <c r="G145" t="s">
        <v>465</v>
      </c>
      <c r="W145" t="str">
        <f t="shared" si="293"/>
        <v/>
      </c>
      <c r="X145" t="str">
        <f t="shared" si="294"/>
        <v/>
      </c>
      <c r="Y145" t="str">
        <f t="shared" si="295"/>
        <v/>
      </c>
      <c r="Z145" t="str">
        <f t="shared" si="296"/>
        <v/>
      </c>
      <c r="AA145" t="str">
        <f t="shared" si="297"/>
        <v/>
      </c>
      <c r="AB145" t="str">
        <f t="shared" si="298"/>
        <v/>
      </c>
      <c r="AC145" t="str">
        <f t="shared" si="299"/>
        <v/>
      </c>
      <c r="AD145" t="str">
        <f t="shared" si="300"/>
        <v/>
      </c>
      <c r="AE145" t="str">
        <f t="shared" si="305"/>
        <v/>
      </c>
      <c r="AF145" t="str">
        <f t="shared" si="306"/>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U145" t="s">
        <v>294</v>
      </c>
      <c r="AV145" s="3" t="s">
        <v>302</v>
      </c>
      <c r="AW145" s="3" t="s">
        <v>302</v>
      </c>
      <c r="AX145"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8"/>
        <v/>
      </c>
      <c r="AZ145" t="str">
        <f t="shared" si="309"/>
        <v/>
      </c>
      <c r="BA145" t="str">
        <f t="shared" si="310"/>
        <v>&lt;img src=@img/easy.png@&gt;</v>
      </c>
      <c r="BB145" t="str">
        <f t="shared" si="311"/>
        <v/>
      </c>
      <c r="BC145" t="str">
        <f t="shared" si="312"/>
        <v/>
      </c>
      <c r="BD145" t="str">
        <f t="shared" si="313"/>
        <v>&lt;img src=@img/easy.png@&gt;&lt;img src=@img/kidicon.png@&gt;</v>
      </c>
      <c r="BE145" t="str">
        <f t="shared" si="314"/>
        <v>easy low sfoco kid</v>
      </c>
      <c r="BF145" t="str">
        <f t="shared" si="315"/>
        <v>South Foco</v>
      </c>
      <c r="BG145">
        <v>40.561498</v>
      </c>
      <c r="BH145">
        <v>-105.039806</v>
      </c>
      <c r="BI145" t="str">
        <f t="shared" si="316"/>
        <v>[40.561498,-105.039806],</v>
      </c>
      <c r="BJ145" t="b">
        <v>1</v>
      </c>
      <c r="BK145" t="str">
        <f>IF(BJ145&gt;0,"&lt;img src=@img/kidicon.png@&gt;","")</f>
        <v>&lt;img src=@img/kidicon.png@&gt;</v>
      </c>
      <c r="BL145" t="s">
        <v>464</v>
      </c>
    </row>
    <row r="146" spans="2:64" ht="21" customHeight="1" x14ac:dyDescent="0.25">
      <c r="B146" t="s">
        <v>618</v>
      </c>
      <c r="C146" t="s">
        <v>304</v>
      </c>
      <c r="E146" t="s">
        <v>423</v>
      </c>
      <c r="G146" t="s">
        <v>642</v>
      </c>
      <c r="H146">
        <v>1500</v>
      </c>
      <c r="I146">
        <v>1800</v>
      </c>
      <c r="J146">
        <v>1500</v>
      </c>
      <c r="K146">
        <v>1800</v>
      </c>
      <c r="L146">
        <v>1500</v>
      </c>
      <c r="M146">
        <v>1800</v>
      </c>
      <c r="N146">
        <v>1500</v>
      </c>
      <c r="O146">
        <v>1800</v>
      </c>
      <c r="P146">
        <v>1500</v>
      </c>
      <c r="Q146">
        <v>1800</v>
      </c>
      <c r="R146">
        <v>1500</v>
      </c>
      <c r="S146">
        <v>1800</v>
      </c>
      <c r="T146">
        <v>1500</v>
      </c>
      <c r="U146">
        <v>1800</v>
      </c>
      <c r="V146" t="s">
        <v>763</v>
      </c>
      <c r="W146">
        <f t="shared" si="293"/>
        <v>15</v>
      </c>
      <c r="X146">
        <f t="shared" si="294"/>
        <v>18</v>
      </c>
      <c r="Y146">
        <f t="shared" si="295"/>
        <v>15</v>
      </c>
      <c r="Z146">
        <f t="shared" si="296"/>
        <v>18</v>
      </c>
      <c r="AA146">
        <f t="shared" si="297"/>
        <v>15</v>
      </c>
      <c r="AB146">
        <f t="shared" si="298"/>
        <v>18</v>
      </c>
      <c r="AC146">
        <f t="shared" si="299"/>
        <v>15</v>
      </c>
      <c r="AD146">
        <f t="shared" si="300"/>
        <v>18</v>
      </c>
      <c r="AE146">
        <f t="shared" si="305"/>
        <v>15</v>
      </c>
      <c r="AF146">
        <f t="shared" si="306"/>
        <v>18</v>
      </c>
      <c r="AG146">
        <f t="shared" si="301"/>
        <v>15</v>
      </c>
      <c r="AH146">
        <f t="shared" si="302"/>
        <v>18</v>
      </c>
      <c r="AI146">
        <f t="shared" si="303"/>
        <v>15</v>
      </c>
      <c r="AJ146">
        <f t="shared" si="304"/>
        <v>18</v>
      </c>
      <c r="AK146" t="str">
        <f t="shared" si="317"/>
        <v>3pm-6pm</v>
      </c>
      <c r="AL146" t="str">
        <f t="shared" si="318"/>
        <v>3pm-6pm</v>
      </c>
      <c r="AM146" t="str">
        <f t="shared" si="319"/>
        <v>3pm-6pm</v>
      </c>
      <c r="AN146" t="str">
        <f t="shared" si="320"/>
        <v>3pm-6pm</v>
      </c>
      <c r="AO146" t="str">
        <f t="shared" si="321"/>
        <v>3pm-6pm</v>
      </c>
      <c r="AP146" t="str">
        <f t="shared" si="322"/>
        <v>3pm-6pm</v>
      </c>
      <c r="AQ146" t="str">
        <f t="shared" si="323"/>
        <v>3pm-6pm</v>
      </c>
      <c r="AR146" t="s">
        <v>680</v>
      </c>
      <c r="AU146" t="s">
        <v>294</v>
      </c>
      <c r="AV146" s="3" t="s">
        <v>301</v>
      </c>
      <c r="AW146" s="3" t="s">
        <v>301</v>
      </c>
      <c r="AX146"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8"/>
        <v/>
      </c>
      <c r="AZ146" t="str">
        <f t="shared" si="309"/>
        <v/>
      </c>
      <c r="BA146" t="str">
        <f t="shared" si="310"/>
        <v>&lt;img src=@img/easy.png@&gt;</v>
      </c>
      <c r="BB146" t="str">
        <f t="shared" si="311"/>
        <v>&lt;img src=@img/drinkicon.png@&gt;</v>
      </c>
      <c r="BC146" t="str">
        <f t="shared" si="312"/>
        <v>&lt;img src=@img/foodicon.png@&gt;</v>
      </c>
      <c r="BD146" t="str">
        <f t="shared" si="313"/>
        <v>&lt;img src=@img/easy.png@&gt;&lt;img src=@img/drinkicon.png@&gt;&lt;img src=@img/foodicon.png@&gt;</v>
      </c>
      <c r="BE146" t="str">
        <f t="shared" si="314"/>
        <v>drink food easy med midtown</v>
      </c>
      <c r="BF146" t="str">
        <f t="shared" si="315"/>
        <v>Midtown</v>
      </c>
      <c r="BG146">
        <v>40.554749999999999</v>
      </c>
      <c r="BH146">
        <v>-105.09774</v>
      </c>
      <c r="BI146" t="str">
        <f t="shared" si="316"/>
        <v>[40.55475,-105.09774],</v>
      </c>
    </row>
    <row r="147" spans="2:64" ht="21" customHeight="1" x14ac:dyDescent="0.25">
      <c r="B147" t="s">
        <v>711</v>
      </c>
      <c r="C147" t="s">
        <v>304</v>
      </c>
      <c r="E147" t="s">
        <v>423</v>
      </c>
      <c r="G147" s="7" t="s">
        <v>722</v>
      </c>
      <c r="W147" t="str">
        <f t="shared" si="293"/>
        <v/>
      </c>
      <c r="X147" t="str">
        <f t="shared" si="294"/>
        <v/>
      </c>
      <c r="Y147" t="str">
        <f t="shared" si="295"/>
        <v/>
      </c>
      <c r="Z147" t="str">
        <f t="shared" si="296"/>
        <v/>
      </c>
      <c r="AA147" t="str">
        <f t="shared" si="297"/>
        <v/>
      </c>
      <c r="AB147" t="str">
        <f t="shared" si="298"/>
        <v/>
      </c>
      <c r="AC147" t="str">
        <f t="shared" si="299"/>
        <v/>
      </c>
      <c r="AD147" t="str">
        <f t="shared" si="300"/>
        <v/>
      </c>
      <c r="AG147" t="str">
        <f t="shared" si="301"/>
        <v/>
      </c>
      <c r="AH147" t="str">
        <f t="shared" si="302"/>
        <v/>
      </c>
      <c r="AI147" t="str">
        <f t="shared" si="303"/>
        <v/>
      </c>
      <c r="AJ147" t="str">
        <f t="shared" si="304"/>
        <v/>
      </c>
      <c r="AK147" t="str">
        <f t="shared" si="317"/>
        <v/>
      </c>
      <c r="AL147" t="str">
        <f t="shared" si="318"/>
        <v/>
      </c>
      <c r="AM147" t="str">
        <f t="shared" si="319"/>
        <v/>
      </c>
      <c r="AN147" t="str">
        <f t="shared" si="320"/>
        <v/>
      </c>
      <c r="AO147" t="str">
        <f t="shared" si="321"/>
        <v/>
      </c>
      <c r="AP147" t="str">
        <f t="shared" si="322"/>
        <v/>
      </c>
      <c r="AQ147" t="str">
        <f t="shared" si="323"/>
        <v/>
      </c>
      <c r="AR147" t="s">
        <v>723</v>
      </c>
      <c r="AS147" t="s">
        <v>290</v>
      </c>
      <c r="AU147" t="s">
        <v>28</v>
      </c>
      <c r="AV147" s="3" t="s">
        <v>301</v>
      </c>
      <c r="AW147" s="3" t="s">
        <v>301</v>
      </c>
      <c r="AX147"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8"/>
        <v>&lt;img src=@img/outdoor.png@&gt;</v>
      </c>
      <c r="AZ147" t="str">
        <f t="shared" si="309"/>
        <v/>
      </c>
      <c r="BA147" t="str">
        <f t="shared" si="310"/>
        <v>&lt;img src=@img/medium.png@&gt;</v>
      </c>
      <c r="BB147" t="str">
        <f t="shared" si="311"/>
        <v>&lt;img src=@img/drinkicon.png@&gt;</v>
      </c>
      <c r="BC147" t="str">
        <f t="shared" si="312"/>
        <v>&lt;img src=@img/foodicon.png@&gt;</v>
      </c>
      <c r="BD147" t="str">
        <f t="shared" si="313"/>
        <v>&lt;img src=@img/outdoor.png@&gt;&lt;img src=@img/medium.png@&gt;&lt;img src=@img/drinkicon.png@&gt;&lt;img src=@img/foodicon.png@&gt;</v>
      </c>
      <c r="BE147" t="str">
        <f t="shared" si="314"/>
        <v>outdoor drink food medium med midtown</v>
      </c>
      <c r="BF147" t="str">
        <f t="shared" si="315"/>
        <v>Midtown</v>
      </c>
      <c r="BG147">
        <v>40.563256000000003</v>
      </c>
      <c r="BH147">
        <v>-105.07746400000001</v>
      </c>
      <c r="BI147" t="str">
        <f t="shared" si="316"/>
        <v>[40.563256,-105.077464],</v>
      </c>
    </row>
    <row r="148" spans="2:64" ht="21" customHeight="1" x14ac:dyDescent="0.25">
      <c r="B148" t="s">
        <v>389</v>
      </c>
      <c r="C148" t="s">
        <v>418</v>
      </c>
      <c r="D148" t="s">
        <v>390</v>
      </c>
      <c r="E148" t="s">
        <v>54</v>
      </c>
      <c r="G148" t="s">
        <v>392</v>
      </c>
      <c r="W148" t="str">
        <f t="shared" si="293"/>
        <v/>
      </c>
      <c r="X148" t="str">
        <f t="shared" si="294"/>
        <v/>
      </c>
      <c r="Y148" t="str">
        <f t="shared" si="295"/>
        <v/>
      </c>
      <c r="Z148" t="str">
        <f t="shared" si="296"/>
        <v/>
      </c>
      <c r="AA148" t="str">
        <f t="shared" si="297"/>
        <v/>
      </c>
      <c r="AB148" t="str">
        <f t="shared" si="298"/>
        <v/>
      </c>
      <c r="AC148" t="str">
        <f t="shared" si="299"/>
        <v/>
      </c>
      <c r="AD148" t="str">
        <f t="shared" si="300"/>
        <v/>
      </c>
      <c r="AE148" t="str">
        <f t="shared" ref="AE148:AE174" si="325">IF(P148&gt;0,P148/100,"")</f>
        <v/>
      </c>
      <c r="AF148" t="str">
        <f t="shared" ref="AF148:AF174" si="326">IF(Q148&gt;0,Q148/100,"")</f>
        <v/>
      </c>
      <c r="AG148" t="str">
        <f t="shared" si="301"/>
        <v/>
      </c>
      <c r="AH148" t="str">
        <f t="shared" si="302"/>
        <v/>
      </c>
      <c r="AI148" t="str">
        <f t="shared" si="303"/>
        <v/>
      </c>
      <c r="AJ148" t="str">
        <f t="shared" si="304"/>
        <v/>
      </c>
      <c r="AK148" t="str">
        <f t="shared" si="317"/>
        <v/>
      </c>
      <c r="AL148" t="str">
        <f t="shared" si="318"/>
        <v/>
      </c>
      <c r="AM148" t="str">
        <f t="shared" si="319"/>
        <v/>
      </c>
      <c r="AN148" t="str">
        <f t="shared" si="320"/>
        <v/>
      </c>
      <c r="AO148" t="str">
        <f t="shared" si="321"/>
        <v/>
      </c>
      <c r="AP148" t="str">
        <f t="shared" si="322"/>
        <v/>
      </c>
      <c r="AQ148" t="str">
        <f t="shared" si="323"/>
        <v/>
      </c>
      <c r="AR148" t="s">
        <v>391</v>
      </c>
      <c r="AU148" t="s">
        <v>28</v>
      </c>
      <c r="AV148" s="3" t="s">
        <v>302</v>
      </c>
      <c r="AW148" s="3" t="s">
        <v>302</v>
      </c>
      <c r="AX148"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8"/>
        <v/>
      </c>
      <c r="AZ148" t="str">
        <f t="shared" si="309"/>
        <v/>
      </c>
      <c r="BA148" t="str">
        <f t="shared" si="310"/>
        <v>&lt;img src=@img/medium.png@&gt;</v>
      </c>
      <c r="BB148" t="str">
        <f t="shared" si="311"/>
        <v/>
      </c>
      <c r="BC148" t="str">
        <f t="shared" si="312"/>
        <v/>
      </c>
      <c r="BD148" t="str">
        <f t="shared" si="313"/>
        <v>&lt;img src=@img/medium.png@&gt;</v>
      </c>
      <c r="BE148" t="str">
        <f t="shared" si="314"/>
        <v>medium low old</v>
      </c>
      <c r="BF148" t="str">
        <f t="shared" si="315"/>
        <v>Old Town</v>
      </c>
      <c r="BG148">
        <v>40.586820000000003</v>
      </c>
      <c r="BH148">
        <v>-105.07865</v>
      </c>
      <c r="BI148" t="str">
        <f t="shared" si="316"/>
        <v>[40.58682,-105.07865],</v>
      </c>
      <c r="BK148" t="str">
        <f>IF(BJ148&gt;0,"&lt;img src=@img/kidicon.png@&gt;","")</f>
        <v/>
      </c>
    </row>
    <row r="149" spans="2:64" ht="21" customHeight="1" x14ac:dyDescent="0.25">
      <c r="B149" t="s">
        <v>373</v>
      </c>
      <c r="C149" t="s">
        <v>304</v>
      </c>
      <c r="D149" t="s">
        <v>93</v>
      </c>
      <c r="E149" t="s">
        <v>423</v>
      </c>
      <c r="G149" s="7" t="s">
        <v>385</v>
      </c>
      <c r="H149">
        <v>1100</v>
      </c>
      <c r="I149">
        <v>2100</v>
      </c>
      <c r="J149">
        <v>1500</v>
      </c>
      <c r="K149">
        <v>1800</v>
      </c>
      <c r="L149">
        <v>1500</v>
      </c>
      <c r="M149">
        <v>1800</v>
      </c>
      <c r="N149">
        <v>1500</v>
      </c>
      <c r="O149">
        <v>1800</v>
      </c>
      <c r="P149">
        <v>1500</v>
      </c>
      <c r="Q149">
        <v>1800</v>
      </c>
      <c r="R149">
        <v>1500</v>
      </c>
      <c r="S149">
        <v>1800</v>
      </c>
      <c r="V149" t="s">
        <v>472</v>
      </c>
      <c r="W149">
        <f t="shared" si="293"/>
        <v>11</v>
      </c>
      <c r="X149">
        <f t="shared" si="294"/>
        <v>21</v>
      </c>
      <c r="Y149">
        <f t="shared" si="295"/>
        <v>15</v>
      </c>
      <c r="Z149">
        <f t="shared" si="296"/>
        <v>18</v>
      </c>
      <c r="AA149">
        <f t="shared" si="297"/>
        <v>15</v>
      </c>
      <c r="AB149">
        <f t="shared" si="298"/>
        <v>18</v>
      </c>
      <c r="AC149">
        <f t="shared" si="299"/>
        <v>15</v>
      </c>
      <c r="AD149">
        <f t="shared" si="300"/>
        <v>18</v>
      </c>
      <c r="AE149">
        <f t="shared" si="325"/>
        <v>15</v>
      </c>
      <c r="AF149">
        <f t="shared" si="326"/>
        <v>18</v>
      </c>
      <c r="AG149">
        <f t="shared" si="301"/>
        <v>15</v>
      </c>
      <c r="AH149">
        <f t="shared" si="302"/>
        <v>18</v>
      </c>
      <c r="AI149" t="str">
        <f t="shared" si="303"/>
        <v/>
      </c>
      <c r="AJ149" t="str">
        <f t="shared" si="304"/>
        <v/>
      </c>
      <c r="AK149" t="str">
        <f t="shared" si="317"/>
        <v>11am-9pm</v>
      </c>
      <c r="AL149" t="str">
        <f t="shared" si="318"/>
        <v>3pm-6pm</v>
      </c>
      <c r="AM149" t="str">
        <f t="shared" si="319"/>
        <v>3pm-6pm</v>
      </c>
      <c r="AN149" t="str">
        <f t="shared" si="320"/>
        <v>3pm-6pm</v>
      </c>
      <c r="AO149" t="str">
        <f t="shared" si="321"/>
        <v>3pm-6pm</v>
      </c>
      <c r="AP149" t="str">
        <f t="shared" si="322"/>
        <v>3pm-6pm</v>
      </c>
      <c r="AQ149" t="str">
        <f t="shared" si="323"/>
        <v/>
      </c>
      <c r="AR149" t="s">
        <v>379</v>
      </c>
      <c r="AS149" t="s">
        <v>290</v>
      </c>
      <c r="AU149" t="s">
        <v>294</v>
      </c>
      <c r="AV149" s="3" t="s">
        <v>301</v>
      </c>
      <c r="AW149" s="3" t="s">
        <v>301</v>
      </c>
      <c r="AX149"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8"/>
        <v>&lt;img src=@img/outdoor.png@&gt;</v>
      </c>
      <c r="AZ149" t="str">
        <f t="shared" si="309"/>
        <v/>
      </c>
      <c r="BA149" t="str">
        <f t="shared" si="310"/>
        <v>&lt;img src=@img/easy.png@&gt;</v>
      </c>
      <c r="BB149" t="str">
        <f t="shared" si="311"/>
        <v>&lt;img src=@img/drinkicon.png@&gt;</v>
      </c>
      <c r="BC149" t="str">
        <f t="shared" si="312"/>
        <v>&lt;img src=@img/foodicon.png@&gt;</v>
      </c>
      <c r="BD149" t="str">
        <f t="shared" si="313"/>
        <v>&lt;img src=@img/outdoor.png@&gt;&lt;img src=@img/easy.png@&gt;&lt;img src=@img/drinkicon.png@&gt;&lt;img src=@img/foodicon.png@&gt;</v>
      </c>
      <c r="BE149" t="str">
        <f t="shared" si="314"/>
        <v>outdoor drink food easy med midtown</v>
      </c>
      <c r="BF149" t="str">
        <f t="shared" si="315"/>
        <v>Midtown</v>
      </c>
      <c r="BG149">
        <v>40.543309000000001</v>
      </c>
      <c r="BH149">
        <v>-105.073813</v>
      </c>
      <c r="BI149" t="str">
        <f t="shared" si="316"/>
        <v>[40.543309,-105.073813],</v>
      </c>
      <c r="BK149" t="str">
        <f>IF(BJ149&gt;0,"&lt;img src=@img/kidicon.png@&gt;","")</f>
        <v/>
      </c>
    </row>
    <row r="150" spans="2:64" ht="21" customHeight="1" x14ac:dyDescent="0.25">
      <c r="B150" t="s">
        <v>619</v>
      </c>
      <c r="C150" t="s">
        <v>303</v>
      </c>
      <c r="E150" t="s">
        <v>423</v>
      </c>
      <c r="G150" t="s">
        <v>643</v>
      </c>
      <c r="J150">
        <v>1500</v>
      </c>
      <c r="K150">
        <v>1800</v>
      </c>
      <c r="L150">
        <v>1500</v>
      </c>
      <c r="M150">
        <v>1800</v>
      </c>
      <c r="N150">
        <v>1500</v>
      </c>
      <c r="O150">
        <v>1800</v>
      </c>
      <c r="P150">
        <v>1500</v>
      </c>
      <c r="Q150">
        <v>1800</v>
      </c>
      <c r="R150">
        <v>1500</v>
      </c>
      <c r="S150">
        <v>1800</v>
      </c>
      <c r="V150" t="s">
        <v>662</v>
      </c>
      <c r="W150" t="str">
        <f t="shared" si="293"/>
        <v/>
      </c>
      <c r="X150" t="str">
        <f t="shared" si="294"/>
        <v/>
      </c>
      <c r="Y150">
        <f t="shared" si="295"/>
        <v>15</v>
      </c>
      <c r="Z150">
        <f t="shared" si="296"/>
        <v>18</v>
      </c>
      <c r="AA150">
        <f t="shared" si="297"/>
        <v>15</v>
      </c>
      <c r="AB150">
        <f t="shared" si="298"/>
        <v>18</v>
      </c>
      <c r="AC150">
        <f t="shared" si="299"/>
        <v>15</v>
      </c>
      <c r="AD150">
        <f t="shared" si="300"/>
        <v>18</v>
      </c>
      <c r="AE150">
        <f t="shared" si="325"/>
        <v>15</v>
      </c>
      <c r="AF150">
        <f t="shared" si="326"/>
        <v>18</v>
      </c>
      <c r="AG150">
        <f t="shared" si="301"/>
        <v>15</v>
      </c>
      <c r="AH150">
        <f t="shared" si="302"/>
        <v>18</v>
      </c>
      <c r="AI150" t="str">
        <f t="shared" si="303"/>
        <v/>
      </c>
      <c r="AJ150" t="str">
        <f t="shared" si="304"/>
        <v/>
      </c>
      <c r="AK150" t="str">
        <f t="shared" si="317"/>
        <v/>
      </c>
      <c r="AL150" t="str">
        <f t="shared" si="318"/>
        <v>3pm-6pm</v>
      </c>
      <c r="AM150" t="str">
        <f t="shared" si="319"/>
        <v>3pm-6pm</v>
      </c>
      <c r="AN150" t="str">
        <f t="shared" si="320"/>
        <v>3pm-6pm</v>
      </c>
      <c r="AO150" t="str">
        <f t="shared" si="321"/>
        <v>3pm-6pm</v>
      </c>
      <c r="AP150" t="str">
        <f t="shared" si="322"/>
        <v>3pm-6pm</v>
      </c>
      <c r="AQ150" t="str">
        <f t="shared" si="323"/>
        <v/>
      </c>
      <c r="AU150" t="s">
        <v>28</v>
      </c>
      <c r="AV150" s="3" t="s">
        <v>301</v>
      </c>
      <c r="AW150" s="3" t="s">
        <v>302</v>
      </c>
      <c r="AX150"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8"/>
        <v/>
      </c>
      <c r="AZ150" t="str">
        <f t="shared" si="309"/>
        <v/>
      </c>
      <c r="BA150" t="str">
        <f t="shared" si="310"/>
        <v>&lt;img src=@img/medium.png@&gt;</v>
      </c>
      <c r="BB150" t="str">
        <f t="shared" si="311"/>
        <v>&lt;img src=@img/drinkicon.png@&gt;</v>
      </c>
      <c r="BC150" t="str">
        <f t="shared" si="312"/>
        <v/>
      </c>
      <c r="BD150" t="str">
        <f t="shared" si="313"/>
        <v>&lt;img src=@img/medium.png@&gt;&lt;img src=@img/drinkicon.png@&gt;</v>
      </c>
      <c r="BE150" t="str">
        <f t="shared" si="314"/>
        <v>drink medium med campus</v>
      </c>
      <c r="BF150" t="str">
        <f t="shared" si="315"/>
        <v>Near Campus</v>
      </c>
      <c r="BG150">
        <v>40.563517699999998</v>
      </c>
      <c r="BH150">
        <v>-105.07731800000001</v>
      </c>
      <c r="BI150" t="str">
        <f t="shared" si="316"/>
        <v>[40.5635177,-105.077318],</v>
      </c>
    </row>
    <row r="151" spans="2:64" ht="21" customHeight="1" x14ac:dyDescent="0.25">
      <c r="B151" t="s">
        <v>213</v>
      </c>
      <c r="C151" t="s">
        <v>418</v>
      </c>
      <c r="D151" t="s">
        <v>266</v>
      </c>
      <c r="E151" t="s">
        <v>423</v>
      </c>
      <c r="G151" t="s">
        <v>214</v>
      </c>
      <c r="H151">
        <v>1200</v>
      </c>
      <c r="I151">
        <v>2000</v>
      </c>
      <c r="J151">
        <v>1400</v>
      </c>
      <c r="K151">
        <v>2000</v>
      </c>
      <c r="L151">
        <v>1400</v>
      </c>
      <c r="M151">
        <v>2000</v>
      </c>
      <c r="N151">
        <v>1400</v>
      </c>
      <c r="O151">
        <v>2000</v>
      </c>
      <c r="R151">
        <v>1400</v>
      </c>
      <c r="S151">
        <v>2000</v>
      </c>
      <c r="T151">
        <v>1200</v>
      </c>
      <c r="U151">
        <v>2000</v>
      </c>
      <c r="V151" s="4" t="s">
        <v>510</v>
      </c>
      <c r="W151">
        <f t="shared" si="293"/>
        <v>12</v>
      </c>
      <c r="X151">
        <f t="shared" si="294"/>
        <v>20</v>
      </c>
      <c r="Y151">
        <f t="shared" si="295"/>
        <v>14</v>
      </c>
      <c r="Z151">
        <f t="shared" si="296"/>
        <v>20</v>
      </c>
      <c r="AA151">
        <f t="shared" si="297"/>
        <v>14</v>
      </c>
      <c r="AB151">
        <f t="shared" si="298"/>
        <v>20</v>
      </c>
      <c r="AC151">
        <f t="shared" si="299"/>
        <v>14</v>
      </c>
      <c r="AD151">
        <f t="shared" si="300"/>
        <v>20</v>
      </c>
      <c r="AE151" t="str">
        <f t="shared" si="325"/>
        <v/>
      </c>
      <c r="AF151" t="str">
        <f t="shared" si="326"/>
        <v/>
      </c>
      <c r="AG151">
        <f t="shared" si="301"/>
        <v>14</v>
      </c>
      <c r="AH151">
        <f t="shared" si="302"/>
        <v>20</v>
      </c>
      <c r="AI151">
        <f t="shared" si="303"/>
        <v>12</v>
      </c>
      <c r="AJ151">
        <f t="shared" si="304"/>
        <v>20</v>
      </c>
      <c r="AK151" t="str">
        <f t="shared" si="317"/>
        <v>12pm-8pm</v>
      </c>
      <c r="AL151" t="str">
        <f t="shared" si="318"/>
        <v>2pm-8pm</v>
      </c>
      <c r="AM151" t="str">
        <f t="shared" si="319"/>
        <v>2pm-8pm</v>
      </c>
      <c r="AN151" t="str">
        <f t="shared" si="320"/>
        <v>2pm-8pm</v>
      </c>
      <c r="AO151" t="str">
        <f t="shared" si="321"/>
        <v/>
      </c>
      <c r="AP151" t="str">
        <f t="shared" si="322"/>
        <v>2pm-8pm</v>
      </c>
      <c r="AQ151" t="str">
        <f t="shared" si="323"/>
        <v>12pm-8pm</v>
      </c>
      <c r="AR151" s="2" t="s">
        <v>349</v>
      </c>
      <c r="AS151" t="s">
        <v>290</v>
      </c>
      <c r="AT151" t="s">
        <v>300</v>
      </c>
      <c r="AU151" t="s">
        <v>294</v>
      </c>
      <c r="AV151" s="3" t="s">
        <v>301</v>
      </c>
      <c r="AW151" s="3" t="s">
        <v>302</v>
      </c>
      <c r="AX151"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8"/>
        <v>&lt;img src=@img/outdoor.png@&gt;</v>
      </c>
      <c r="AZ151" t="str">
        <f t="shared" si="309"/>
        <v>&lt;img src=@img/pets.png@&gt;</v>
      </c>
      <c r="BA151" t="str">
        <f t="shared" si="310"/>
        <v>&lt;img src=@img/easy.png@&gt;</v>
      </c>
      <c r="BB151" t="str">
        <f t="shared" si="311"/>
        <v>&lt;img src=@img/drinkicon.png@&gt;</v>
      </c>
      <c r="BC151" t="str">
        <f t="shared" si="312"/>
        <v/>
      </c>
      <c r="BD151" t="str">
        <f t="shared" si="313"/>
        <v>&lt;img src=@img/outdoor.png@&gt;&lt;img src=@img/pets.png@&gt;&lt;img src=@img/easy.png@&gt;&lt;img src=@img/drinkicon.png@&gt;</v>
      </c>
      <c r="BE151" t="str">
        <f t="shared" si="314"/>
        <v>outdoor pet drink easy med old</v>
      </c>
      <c r="BF151" t="str">
        <f t="shared" si="315"/>
        <v>Old Town</v>
      </c>
      <c r="BG151">
        <v>40.589928999999998</v>
      </c>
      <c r="BH151">
        <v>-105.058724</v>
      </c>
      <c r="BI151" t="str">
        <f t="shared" si="316"/>
        <v>[40.589929,-105.058724],</v>
      </c>
      <c r="BK151" t="str">
        <f>IF(BJ151&gt;0,"&lt;img src=@img/kidicon.png@&gt;","")</f>
        <v/>
      </c>
    </row>
    <row r="152" spans="2:64" ht="21" customHeight="1" x14ac:dyDescent="0.25">
      <c r="B152" t="s">
        <v>280</v>
      </c>
      <c r="C152" t="s">
        <v>418</v>
      </c>
      <c r="D152" t="s">
        <v>218</v>
      </c>
      <c r="E152" t="s">
        <v>35</v>
      </c>
      <c r="G152" s="7" t="s">
        <v>288</v>
      </c>
      <c r="H152">
        <v>1600</v>
      </c>
      <c r="I152">
        <v>1800</v>
      </c>
      <c r="J152">
        <v>1600</v>
      </c>
      <c r="K152">
        <v>1800</v>
      </c>
      <c r="L152">
        <v>1600</v>
      </c>
      <c r="M152">
        <v>1800</v>
      </c>
      <c r="N152">
        <v>1600</v>
      </c>
      <c r="O152">
        <v>1800</v>
      </c>
      <c r="P152">
        <v>1600</v>
      </c>
      <c r="Q152">
        <v>1800</v>
      </c>
      <c r="R152">
        <v>1600</v>
      </c>
      <c r="S152">
        <v>1800</v>
      </c>
      <c r="T152">
        <v>1600</v>
      </c>
      <c r="U152">
        <v>1800</v>
      </c>
      <c r="V152" t="s">
        <v>281</v>
      </c>
      <c r="W152">
        <f t="shared" si="293"/>
        <v>16</v>
      </c>
      <c r="X152">
        <f t="shared" si="294"/>
        <v>18</v>
      </c>
      <c r="Y152">
        <f t="shared" si="295"/>
        <v>16</v>
      </c>
      <c r="Z152">
        <f t="shared" si="296"/>
        <v>18</v>
      </c>
      <c r="AA152">
        <f t="shared" si="297"/>
        <v>16</v>
      </c>
      <c r="AB152">
        <f t="shared" si="298"/>
        <v>18</v>
      </c>
      <c r="AC152">
        <f t="shared" si="299"/>
        <v>16</v>
      </c>
      <c r="AD152">
        <f t="shared" si="300"/>
        <v>18</v>
      </c>
      <c r="AE152">
        <f t="shared" si="325"/>
        <v>16</v>
      </c>
      <c r="AF152">
        <f t="shared" si="326"/>
        <v>18</v>
      </c>
      <c r="AG152">
        <f t="shared" si="301"/>
        <v>16</v>
      </c>
      <c r="AH152">
        <f t="shared" si="302"/>
        <v>18</v>
      </c>
      <c r="AI152">
        <f t="shared" si="303"/>
        <v>16</v>
      </c>
      <c r="AJ152">
        <f t="shared" si="304"/>
        <v>18</v>
      </c>
      <c r="AK152" t="str">
        <f t="shared" si="317"/>
        <v>4pm-6pm</v>
      </c>
      <c r="AL152" t="str">
        <f t="shared" si="318"/>
        <v>4pm-6pm</v>
      </c>
      <c r="AM152" t="str">
        <f t="shared" si="319"/>
        <v>4pm-6pm</v>
      </c>
      <c r="AN152" t="str">
        <f t="shared" si="320"/>
        <v>4pm-6pm</v>
      </c>
      <c r="AO152" t="str">
        <f t="shared" si="321"/>
        <v>4pm-6pm</v>
      </c>
      <c r="AP152" t="str">
        <f t="shared" si="322"/>
        <v>4pm-6pm</v>
      </c>
      <c r="AQ152" t="str">
        <f t="shared" si="323"/>
        <v>4pm-6pm</v>
      </c>
      <c r="AR152" s="2" t="s">
        <v>359</v>
      </c>
      <c r="AU152" t="s">
        <v>293</v>
      </c>
      <c r="AV152" s="3" t="s">
        <v>301</v>
      </c>
      <c r="AW152" s="3" t="s">
        <v>301</v>
      </c>
      <c r="AX152"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8"/>
        <v/>
      </c>
      <c r="AZ152" t="str">
        <f t="shared" si="309"/>
        <v/>
      </c>
      <c r="BA152" t="str">
        <f t="shared" si="310"/>
        <v>&lt;img src=@img/hard.png@&gt;</v>
      </c>
      <c r="BB152" t="str">
        <f t="shared" si="311"/>
        <v>&lt;img src=@img/drinkicon.png@&gt;</v>
      </c>
      <c r="BC152" t="str">
        <f t="shared" si="312"/>
        <v>&lt;img src=@img/foodicon.png@&gt;</v>
      </c>
      <c r="BD152" t="str">
        <f t="shared" si="313"/>
        <v>&lt;img src=@img/hard.png@&gt;&lt;img src=@img/drinkicon.png@&gt;&lt;img src=@img/foodicon.png@&gt;</v>
      </c>
      <c r="BE152" t="str">
        <f t="shared" si="314"/>
        <v>drink food hard high old</v>
      </c>
      <c r="BF152" t="str">
        <f t="shared" si="315"/>
        <v>Old Town</v>
      </c>
      <c r="BG152">
        <v>40.587333000000001</v>
      </c>
      <c r="BH152">
        <v>-105.075926</v>
      </c>
      <c r="BI152" t="str">
        <f t="shared" si="316"/>
        <v>[40.587333,-105.075926],</v>
      </c>
      <c r="BK152" t="str">
        <f>IF(BJ152&gt;0,"&lt;img src=@img/kidicon.png@&gt;","")</f>
        <v/>
      </c>
    </row>
    <row r="153" spans="2:64" ht="21" customHeight="1" x14ac:dyDescent="0.25">
      <c r="B153" t="s">
        <v>103</v>
      </c>
      <c r="C153" t="s">
        <v>418</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505</v>
      </c>
      <c r="W153">
        <f t="shared" si="293"/>
        <v>16</v>
      </c>
      <c r="X153">
        <f t="shared" si="294"/>
        <v>21</v>
      </c>
      <c r="Y153">
        <f t="shared" si="295"/>
        <v>16</v>
      </c>
      <c r="Z153">
        <f t="shared" si="296"/>
        <v>19</v>
      </c>
      <c r="AA153">
        <f t="shared" si="297"/>
        <v>16</v>
      </c>
      <c r="AB153">
        <f t="shared" si="298"/>
        <v>19</v>
      </c>
      <c r="AC153">
        <f t="shared" si="299"/>
        <v>16</v>
      </c>
      <c r="AD153">
        <f t="shared" si="300"/>
        <v>19</v>
      </c>
      <c r="AE153">
        <f t="shared" si="325"/>
        <v>16</v>
      </c>
      <c r="AF153">
        <f t="shared" si="326"/>
        <v>19</v>
      </c>
      <c r="AG153">
        <f t="shared" si="301"/>
        <v>16</v>
      </c>
      <c r="AH153">
        <f t="shared" si="302"/>
        <v>19</v>
      </c>
      <c r="AI153" t="str">
        <f t="shared" si="303"/>
        <v/>
      </c>
      <c r="AJ153" t="str">
        <f t="shared" si="304"/>
        <v/>
      </c>
      <c r="AK153" t="str">
        <f t="shared" si="317"/>
        <v>4pm-9pm</v>
      </c>
      <c r="AL153" t="str">
        <f t="shared" si="318"/>
        <v>4pm-7pm</v>
      </c>
      <c r="AM153" t="str">
        <f t="shared" si="319"/>
        <v>4pm-7pm</v>
      </c>
      <c r="AN153" t="str">
        <f t="shared" si="320"/>
        <v>4pm-7pm</v>
      </c>
      <c r="AO153" t="str">
        <f t="shared" si="321"/>
        <v>4pm-7pm</v>
      </c>
      <c r="AP153" t="str">
        <f t="shared" si="322"/>
        <v>4pm-7pm</v>
      </c>
      <c r="AQ153" t="str">
        <f t="shared" si="323"/>
        <v/>
      </c>
      <c r="AR153" s="2" t="s">
        <v>316</v>
      </c>
      <c r="AU153" t="s">
        <v>293</v>
      </c>
      <c r="AV153" s="3" t="s">
        <v>301</v>
      </c>
      <c r="AW153" s="3" t="s">
        <v>301</v>
      </c>
      <c r="AX153"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8"/>
        <v/>
      </c>
      <c r="AZ153" t="str">
        <f t="shared" si="309"/>
        <v/>
      </c>
      <c r="BA153" t="str">
        <f t="shared" si="310"/>
        <v>&lt;img src=@img/hard.png@&gt;</v>
      </c>
      <c r="BB153" t="str">
        <f t="shared" si="311"/>
        <v>&lt;img src=@img/drinkicon.png@&gt;</v>
      </c>
      <c r="BC153" t="str">
        <f t="shared" si="312"/>
        <v>&lt;img src=@img/foodicon.png@&gt;</v>
      </c>
      <c r="BD153" t="str">
        <f t="shared" si="313"/>
        <v>&lt;img src=@img/hard.png@&gt;&lt;img src=@img/drinkicon.png@&gt;&lt;img src=@img/foodicon.png@&gt;</v>
      </c>
      <c r="BE153" t="str">
        <f t="shared" si="314"/>
        <v>drink food hard high old</v>
      </c>
      <c r="BF153" t="str">
        <f t="shared" si="315"/>
        <v>Old Town</v>
      </c>
      <c r="BG153">
        <v>40.586602999999997</v>
      </c>
      <c r="BH153">
        <v>-105.077275</v>
      </c>
      <c r="BI153" t="str">
        <f t="shared" si="316"/>
        <v>[40.586603,-105.077275],</v>
      </c>
      <c r="BK153" t="str">
        <f>IF(BJ153&gt;0,"&lt;img src=@img/kidicon.png@&gt;","")</f>
        <v/>
      </c>
    </row>
    <row r="154" spans="2:64" ht="21" customHeight="1" x14ac:dyDescent="0.25">
      <c r="B154" t="s">
        <v>137</v>
      </c>
      <c r="C154" t="s">
        <v>418</v>
      </c>
      <c r="D154" t="s">
        <v>138</v>
      </c>
      <c r="E154" t="s">
        <v>54</v>
      </c>
      <c r="G154" s="1" t="s">
        <v>139</v>
      </c>
      <c r="W154" t="str">
        <f t="shared" si="293"/>
        <v/>
      </c>
      <c r="X154" t="str">
        <f t="shared" si="294"/>
        <v/>
      </c>
      <c r="Y154" t="str">
        <f t="shared" si="295"/>
        <v/>
      </c>
      <c r="Z154" t="str">
        <f t="shared" si="296"/>
        <v/>
      </c>
      <c r="AA154" t="str">
        <f t="shared" si="297"/>
        <v/>
      </c>
      <c r="AB154" t="str">
        <f t="shared" si="298"/>
        <v/>
      </c>
      <c r="AC154" t="str">
        <f t="shared" si="299"/>
        <v/>
      </c>
      <c r="AD154" t="str">
        <f t="shared" si="300"/>
        <v/>
      </c>
      <c r="AE154" t="str">
        <f t="shared" si="325"/>
        <v/>
      </c>
      <c r="AF154" t="str">
        <f t="shared" si="326"/>
        <v/>
      </c>
      <c r="AG154" t="str">
        <f t="shared" si="301"/>
        <v/>
      </c>
      <c r="AH154" t="str">
        <f t="shared" si="302"/>
        <v/>
      </c>
      <c r="AI154" t="str">
        <f t="shared" si="303"/>
        <v/>
      </c>
      <c r="AJ154" t="str">
        <f t="shared" si="304"/>
        <v/>
      </c>
      <c r="AK154" t="str">
        <f t="shared" si="317"/>
        <v/>
      </c>
      <c r="AL154" t="str">
        <f t="shared" si="318"/>
        <v/>
      </c>
      <c r="AM154" t="str">
        <f t="shared" si="319"/>
        <v/>
      </c>
      <c r="AN154" t="str">
        <f t="shared" si="320"/>
        <v/>
      </c>
      <c r="AO154" t="str">
        <f t="shared" si="321"/>
        <v/>
      </c>
      <c r="AP154" t="str">
        <f t="shared" si="322"/>
        <v/>
      </c>
      <c r="AQ154" t="str">
        <f t="shared" si="323"/>
        <v/>
      </c>
      <c r="AR154" s="6" t="s">
        <v>246</v>
      </c>
      <c r="AU154" t="s">
        <v>293</v>
      </c>
      <c r="AV154" s="3" t="s">
        <v>302</v>
      </c>
      <c r="AW154" s="3" t="s">
        <v>302</v>
      </c>
      <c r="AX154"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src=@img/hard.png@&gt;&lt;img src=@img/kidicon.png@&gt;</v>
      </c>
      <c r="BE154" t="str">
        <f t="shared" si="314"/>
        <v>hard low old kid</v>
      </c>
      <c r="BF154" t="str">
        <f t="shared" si="315"/>
        <v>Old Town</v>
      </c>
      <c r="BG154">
        <v>40.588476999999997</v>
      </c>
      <c r="BH154">
        <v>-105.076657</v>
      </c>
      <c r="BI154" t="str">
        <f t="shared" si="316"/>
        <v>[40.588477,-105.076657],</v>
      </c>
      <c r="BJ154" t="b">
        <v>1</v>
      </c>
      <c r="BK154" t="str">
        <f>IF(BJ154&gt;0,"&lt;img src=@img/kidicon.png@&gt;","")</f>
        <v>&lt;img src=@img/kidicon.png@&gt;</v>
      </c>
      <c r="BL154" t="s">
        <v>434</v>
      </c>
    </row>
    <row r="155" spans="2:64" ht="21" customHeight="1" x14ac:dyDescent="0.25">
      <c r="B155" t="s">
        <v>118</v>
      </c>
      <c r="C155" t="s">
        <v>421</v>
      </c>
      <c r="D155" t="s">
        <v>119</v>
      </c>
      <c r="E155" t="s">
        <v>54</v>
      </c>
      <c r="G155" s="1" t="s">
        <v>120</v>
      </c>
      <c r="W155" t="str">
        <f t="shared" si="293"/>
        <v/>
      </c>
      <c r="X155" t="str">
        <f t="shared" si="294"/>
        <v/>
      </c>
      <c r="Y155" t="str">
        <f t="shared" si="295"/>
        <v/>
      </c>
      <c r="Z155" t="str">
        <f t="shared" si="296"/>
        <v/>
      </c>
      <c r="AA155" t="str">
        <f t="shared" si="297"/>
        <v/>
      </c>
      <c r="AB155" t="str">
        <f t="shared" si="298"/>
        <v/>
      </c>
      <c r="AC155" t="str">
        <f t="shared" si="299"/>
        <v/>
      </c>
      <c r="AD155" t="str">
        <f t="shared" si="300"/>
        <v/>
      </c>
      <c r="AE155" t="str">
        <f t="shared" si="325"/>
        <v/>
      </c>
      <c r="AF155" t="str">
        <f t="shared" si="326"/>
        <v/>
      </c>
      <c r="AG155" t="str">
        <f t="shared" si="301"/>
        <v/>
      </c>
      <c r="AH155" t="str">
        <f t="shared" si="302"/>
        <v/>
      </c>
      <c r="AI155" t="str">
        <f t="shared" si="303"/>
        <v/>
      </c>
      <c r="AJ155" t="str">
        <f t="shared" si="304"/>
        <v/>
      </c>
      <c r="AK155" t="str">
        <f t="shared" si="317"/>
        <v/>
      </c>
      <c r="AL155" t="str">
        <f t="shared" si="318"/>
        <v/>
      </c>
      <c r="AM155" t="str">
        <f t="shared" si="319"/>
        <v/>
      </c>
      <c r="AN155" t="str">
        <f t="shared" si="320"/>
        <v/>
      </c>
      <c r="AO155" t="str">
        <f t="shared" si="321"/>
        <v/>
      </c>
      <c r="AP155" t="str">
        <f t="shared" si="322"/>
        <v/>
      </c>
      <c r="AQ155" t="str">
        <f t="shared" si="323"/>
        <v/>
      </c>
      <c r="AR155" s="2" t="s">
        <v>322</v>
      </c>
      <c r="AU155" t="s">
        <v>294</v>
      </c>
      <c r="AV155" s="3" t="s">
        <v>302</v>
      </c>
      <c r="AW155" s="3" t="s">
        <v>302</v>
      </c>
      <c r="AX155"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8"/>
        <v/>
      </c>
      <c r="AZ155" t="str">
        <f t="shared" si="309"/>
        <v/>
      </c>
      <c r="BA155" t="str">
        <f t="shared" si="310"/>
        <v>&lt;img src=@img/easy.png@&gt;</v>
      </c>
      <c r="BB155" t="str">
        <f t="shared" si="311"/>
        <v/>
      </c>
      <c r="BC155" t="str">
        <f t="shared" si="312"/>
        <v/>
      </c>
      <c r="BD155" t="str">
        <f t="shared" si="313"/>
        <v>&lt;img src=@img/easy.png@&gt;</v>
      </c>
      <c r="BE155" t="str">
        <f t="shared" si="314"/>
        <v>easy low cwest</v>
      </c>
      <c r="BF155" t="str">
        <f t="shared" si="315"/>
        <v>Campus West</v>
      </c>
      <c r="BG155">
        <v>40.574905999999999</v>
      </c>
      <c r="BH155">
        <v>-105.114704</v>
      </c>
      <c r="BI155" t="str">
        <f t="shared" si="316"/>
        <v>[40.574906,-105.114704],</v>
      </c>
      <c r="BK155" t="str">
        <f>IF(BJ155&gt;0,"&lt;img src=@img/kidicon.png@&gt;","")</f>
        <v/>
      </c>
    </row>
    <row r="156" spans="2:64" ht="21" customHeight="1" x14ac:dyDescent="0.25">
      <c r="B156" t="s">
        <v>591</v>
      </c>
      <c r="C156" t="s">
        <v>418</v>
      </c>
      <c r="G156" s="7" t="s">
        <v>592</v>
      </c>
      <c r="W156" t="str">
        <f t="shared" ref="W156:W187" si="327">IF(H156&gt;0,H156/100,"")</f>
        <v/>
      </c>
      <c r="X156" t="str">
        <f t="shared" ref="X156:X187" si="328">IF(I156&gt;0,I156/100,"")</f>
        <v/>
      </c>
      <c r="Y156" t="str">
        <f t="shared" ref="Y156:Y187" si="329">IF(J156&gt;0,J156/100,"")</f>
        <v/>
      </c>
      <c r="Z156" t="str">
        <f t="shared" ref="Z156:Z187" si="330">IF(K156&gt;0,K156/100,"")</f>
        <v/>
      </c>
      <c r="AA156" t="str">
        <f t="shared" ref="AA156:AA187" si="331">IF(L156&gt;0,L156/100,"")</f>
        <v/>
      </c>
      <c r="AB156" t="str">
        <f t="shared" ref="AB156:AB187" si="332">IF(M156&gt;0,M156/100,"")</f>
        <v/>
      </c>
      <c r="AC156" t="str">
        <f t="shared" ref="AC156:AC187" si="333">IF(N156&gt;0,N156/100,"")</f>
        <v/>
      </c>
      <c r="AD156" t="str">
        <f t="shared" ref="AD156:AD187" si="334">IF(O156&gt;0,O156/100,"")</f>
        <v/>
      </c>
      <c r="AE156" t="str">
        <f t="shared" si="325"/>
        <v/>
      </c>
      <c r="AF156" t="str">
        <f t="shared" si="326"/>
        <v/>
      </c>
      <c r="AG156" t="str">
        <f t="shared" ref="AG156:AG187" si="335">IF(R156&gt;0,R156/100,"")</f>
        <v/>
      </c>
      <c r="AH156" t="str">
        <f t="shared" ref="AH156:AH187" si="336">IF(S156&gt;0,S156/100,"")</f>
        <v/>
      </c>
      <c r="AI156" t="str">
        <f t="shared" ref="AI156:AI187" si="337">IF(T156&gt;0,T156/100,"")</f>
        <v/>
      </c>
      <c r="AJ156" t="str">
        <f t="shared" ref="AJ156:AJ187" si="338">IF(U156&gt;0,U156/100,"")</f>
        <v/>
      </c>
      <c r="AK156" t="str">
        <f t="shared" si="317"/>
        <v/>
      </c>
      <c r="AL156" t="str">
        <f t="shared" si="318"/>
        <v/>
      </c>
      <c r="AM156" t="str">
        <f t="shared" si="319"/>
        <v/>
      </c>
      <c r="AN156" t="str">
        <f t="shared" si="320"/>
        <v/>
      </c>
      <c r="AO156" t="str">
        <f t="shared" si="321"/>
        <v/>
      </c>
      <c r="AP156" t="str">
        <f t="shared" si="322"/>
        <v/>
      </c>
      <c r="AQ156" t="str">
        <f t="shared" si="323"/>
        <v/>
      </c>
      <c r="AR156" s="12" t="s">
        <v>593</v>
      </c>
      <c r="AU156" t="s">
        <v>293</v>
      </c>
      <c r="AV156" s="3" t="s">
        <v>302</v>
      </c>
      <c r="AW156" s="3" t="s">
        <v>302</v>
      </c>
      <c r="AX156"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8"/>
        <v/>
      </c>
      <c r="AZ156" t="str">
        <f t="shared" si="309"/>
        <v/>
      </c>
      <c r="BA156" t="str">
        <f t="shared" si="310"/>
        <v>&lt;img src=@img/hard.png@&gt;</v>
      </c>
      <c r="BB156" t="str">
        <f t="shared" si="311"/>
        <v/>
      </c>
      <c r="BC156" t="str">
        <f t="shared" si="312"/>
        <v/>
      </c>
      <c r="BD156" t="str">
        <f t="shared" si="313"/>
        <v>&lt;img src=@img/hard.png@&gt;</v>
      </c>
      <c r="BE156" t="str">
        <f t="shared" si="314"/>
        <v>hard  old</v>
      </c>
      <c r="BF156" t="str">
        <f t="shared" si="315"/>
        <v>Old Town</v>
      </c>
      <c r="BG156">
        <v>40.587420000000002</v>
      </c>
      <c r="BH156">
        <v>-105.0784</v>
      </c>
      <c r="BI156" t="str">
        <f t="shared" si="316"/>
        <v>[40.58742,-105.0784],</v>
      </c>
    </row>
    <row r="157" spans="2:64" ht="21" customHeight="1" x14ac:dyDescent="0.25">
      <c r="B157" t="s">
        <v>40</v>
      </c>
      <c r="C157" t="s">
        <v>418</v>
      </c>
      <c r="D157" t="s">
        <v>41</v>
      </c>
      <c r="E157" t="s">
        <v>423</v>
      </c>
      <c r="G157" s="1" t="s">
        <v>42</v>
      </c>
      <c r="W157" t="str">
        <f t="shared" si="327"/>
        <v/>
      </c>
      <c r="X157" t="str">
        <f t="shared" si="328"/>
        <v/>
      </c>
      <c r="Y157" t="str">
        <f t="shared" si="329"/>
        <v/>
      </c>
      <c r="Z157" t="str">
        <f t="shared" si="330"/>
        <v/>
      </c>
      <c r="AA157" t="str">
        <f t="shared" si="331"/>
        <v/>
      </c>
      <c r="AB157" t="str">
        <f t="shared" si="332"/>
        <v/>
      </c>
      <c r="AC157" t="str">
        <f t="shared" si="333"/>
        <v/>
      </c>
      <c r="AD157" t="str">
        <f t="shared" si="334"/>
        <v/>
      </c>
      <c r="AE157" t="str">
        <f t="shared" si="325"/>
        <v/>
      </c>
      <c r="AF157" t="str">
        <f t="shared" si="326"/>
        <v/>
      </c>
      <c r="AG157" t="str">
        <f t="shared" si="335"/>
        <v/>
      </c>
      <c r="AH157" t="str">
        <f t="shared" si="336"/>
        <v/>
      </c>
      <c r="AI157" t="str">
        <f t="shared" si="337"/>
        <v/>
      </c>
      <c r="AJ157" t="str">
        <f t="shared" si="338"/>
        <v/>
      </c>
      <c r="AK157" t="str">
        <f t="shared" si="317"/>
        <v/>
      </c>
      <c r="AL157" t="str">
        <f t="shared" si="318"/>
        <v/>
      </c>
      <c r="AM157" t="str">
        <f t="shared" si="319"/>
        <v/>
      </c>
      <c r="AN157" t="str">
        <f t="shared" si="320"/>
        <v/>
      </c>
      <c r="AO157" t="str">
        <f t="shared" si="321"/>
        <v/>
      </c>
      <c r="AP157" t="str">
        <f t="shared" si="322"/>
        <v/>
      </c>
      <c r="AQ157" t="str">
        <f t="shared" si="323"/>
        <v/>
      </c>
      <c r="AR157" t="s">
        <v>231</v>
      </c>
      <c r="AS157" t="s">
        <v>290</v>
      </c>
      <c r="AU157" t="s">
        <v>28</v>
      </c>
      <c r="AV157" s="3" t="s">
        <v>302</v>
      </c>
      <c r="AW157" s="3" t="s">
        <v>302</v>
      </c>
      <c r="AX157"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8"/>
        <v>&lt;img src=@img/outdoor.png@&gt;</v>
      </c>
      <c r="AZ157" t="str">
        <f t="shared" si="309"/>
        <v/>
      </c>
      <c r="BA157" t="str">
        <f t="shared" si="310"/>
        <v>&lt;img src=@img/medium.png@&gt;</v>
      </c>
      <c r="BB157" t="str">
        <f t="shared" si="311"/>
        <v/>
      </c>
      <c r="BC157" t="str">
        <f t="shared" si="312"/>
        <v/>
      </c>
      <c r="BD157" t="str">
        <f t="shared" si="313"/>
        <v>&lt;img src=@img/outdoor.png@&gt;&lt;img src=@img/medium.png@&gt;&lt;img src=@img/kidicon.png@&gt;</v>
      </c>
      <c r="BE157" t="str">
        <f t="shared" si="314"/>
        <v>outdoor medium med old kid</v>
      </c>
      <c r="BF157" t="str">
        <f t="shared" si="315"/>
        <v>Old Town</v>
      </c>
      <c r="BG157">
        <v>40.585056999999999</v>
      </c>
      <c r="BH157">
        <v>-105.076543</v>
      </c>
      <c r="BI157" t="str">
        <f t="shared" si="316"/>
        <v>[40.585057,-105.076543],</v>
      </c>
      <c r="BJ157" t="b">
        <v>1</v>
      </c>
      <c r="BK157" t="str">
        <f>IF(BJ157&gt;0,"&lt;img src=@img/kidicon.png@&gt;","")</f>
        <v>&lt;img src=@img/kidicon.png@&gt;</v>
      </c>
      <c r="BL157" t="s">
        <v>435</v>
      </c>
    </row>
    <row r="158" spans="2:64" ht="21" customHeight="1" x14ac:dyDescent="0.25">
      <c r="B158" t="s">
        <v>37</v>
      </c>
      <c r="C158" t="s">
        <v>303</v>
      </c>
      <c r="D158" t="s">
        <v>38</v>
      </c>
      <c r="E158" t="s">
        <v>423</v>
      </c>
      <c r="G158" s="1" t="s">
        <v>39</v>
      </c>
      <c r="H158">
        <v>1130</v>
      </c>
      <c r="I158">
        <v>1400</v>
      </c>
      <c r="J158">
        <v>1100</v>
      </c>
      <c r="K158">
        <v>1400</v>
      </c>
      <c r="L158">
        <v>1100</v>
      </c>
      <c r="M158">
        <v>1400</v>
      </c>
      <c r="N158">
        <v>1100</v>
      </c>
      <c r="O158">
        <v>1400</v>
      </c>
      <c r="P158">
        <v>1100</v>
      </c>
      <c r="Q158">
        <v>1400</v>
      </c>
      <c r="R158">
        <v>1100</v>
      </c>
      <c r="S158">
        <v>1400</v>
      </c>
      <c r="T158">
        <v>1130</v>
      </c>
      <c r="U158">
        <v>1400</v>
      </c>
      <c r="V158" t="s">
        <v>230</v>
      </c>
      <c r="W158">
        <f t="shared" si="327"/>
        <v>11.3</v>
      </c>
      <c r="X158">
        <f t="shared" si="328"/>
        <v>14</v>
      </c>
      <c r="Y158">
        <f t="shared" si="329"/>
        <v>11</v>
      </c>
      <c r="Z158">
        <f t="shared" si="330"/>
        <v>14</v>
      </c>
      <c r="AA158">
        <f t="shared" si="331"/>
        <v>11</v>
      </c>
      <c r="AB158">
        <f t="shared" si="332"/>
        <v>14</v>
      </c>
      <c r="AC158">
        <f t="shared" si="333"/>
        <v>11</v>
      </c>
      <c r="AD158">
        <f t="shared" si="334"/>
        <v>14</v>
      </c>
      <c r="AE158">
        <f t="shared" si="325"/>
        <v>11</v>
      </c>
      <c r="AF158">
        <f t="shared" si="326"/>
        <v>14</v>
      </c>
      <c r="AG158">
        <f t="shared" si="335"/>
        <v>11</v>
      </c>
      <c r="AH158">
        <f t="shared" si="336"/>
        <v>14</v>
      </c>
      <c r="AI158">
        <f t="shared" si="337"/>
        <v>11.3</v>
      </c>
      <c r="AJ158">
        <f t="shared" si="338"/>
        <v>14</v>
      </c>
      <c r="AK158" t="str">
        <f t="shared" si="317"/>
        <v>11.3am-2pm</v>
      </c>
      <c r="AL158" t="str">
        <f t="shared" si="318"/>
        <v>11am-2pm</v>
      </c>
      <c r="AM158" t="str">
        <f t="shared" si="319"/>
        <v>11am-2pm</v>
      </c>
      <c r="AN158" t="str">
        <f t="shared" si="320"/>
        <v>11am-2pm</v>
      </c>
      <c r="AO158" t="str">
        <f t="shared" si="321"/>
        <v>11am-2pm</v>
      </c>
      <c r="AP158" t="str">
        <f t="shared" si="322"/>
        <v>11am-2pm</v>
      </c>
      <c r="AQ158" t="str">
        <f t="shared" si="323"/>
        <v>11.3am-2pm</v>
      </c>
      <c r="AR158" t="s">
        <v>229</v>
      </c>
      <c r="AU158" t="s">
        <v>28</v>
      </c>
      <c r="AV158" s="3" t="s">
        <v>301</v>
      </c>
      <c r="AW158" s="3" t="s">
        <v>301</v>
      </c>
      <c r="AX158"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8"/>
        <v/>
      </c>
      <c r="AZ158" t="str">
        <f t="shared" si="309"/>
        <v/>
      </c>
      <c r="BA158" t="str">
        <f t="shared" si="310"/>
        <v>&lt;img src=@img/medium.png@&gt;</v>
      </c>
      <c r="BB158" t="str">
        <f t="shared" si="311"/>
        <v>&lt;img src=@img/drinkicon.png@&gt;</v>
      </c>
      <c r="BC158" t="str">
        <f t="shared" si="312"/>
        <v>&lt;img src=@img/foodicon.png@&gt;</v>
      </c>
      <c r="BD158" t="str">
        <f t="shared" si="313"/>
        <v>&lt;img src=@img/medium.png@&gt;&lt;img src=@img/drinkicon.png@&gt;&lt;img src=@img/foodicon.png@&gt;</v>
      </c>
      <c r="BE158" t="str">
        <f t="shared" si="314"/>
        <v>drink food medium med campus</v>
      </c>
      <c r="BF158" t="str">
        <f t="shared" si="315"/>
        <v>Near Campus</v>
      </c>
      <c r="BG158">
        <v>40.567421000000003</v>
      </c>
      <c r="BH158">
        <v>-105.079369</v>
      </c>
      <c r="BI158" t="str">
        <f t="shared" si="316"/>
        <v>[40.567421,-105.079369],</v>
      </c>
      <c r="BK158" t="str">
        <f>IF(BJ158&gt;0,"&lt;img src=@img/kidicon.png@&gt;","")</f>
        <v/>
      </c>
    </row>
    <row r="159" spans="2:64" ht="21" customHeight="1" x14ac:dyDescent="0.25">
      <c r="B159" t="s">
        <v>631</v>
      </c>
      <c r="E159" t="s">
        <v>423</v>
      </c>
      <c r="G159" t="s">
        <v>654</v>
      </c>
      <c r="W159" t="str">
        <f t="shared" si="327"/>
        <v/>
      </c>
      <c r="X159" t="str">
        <f t="shared" si="328"/>
        <v/>
      </c>
      <c r="Y159" t="str">
        <f t="shared" si="329"/>
        <v/>
      </c>
      <c r="Z159" t="str">
        <f t="shared" si="330"/>
        <v/>
      </c>
      <c r="AA159" t="str">
        <f t="shared" si="331"/>
        <v/>
      </c>
      <c r="AB159" t="str">
        <f t="shared" si="332"/>
        <v/>
      </c>
      <c r="AC159" t="str">
        <f t="shared" si="333"/>
        <v/>
      </c>
      <c r="AD159" t="str">
        <f t="shared" si="334"/>
        <v/>
      </c>
      <c r="AE159" t="str">
        <f t="shared" si="325"/>
        <v/>
      </c>
      <c r="AF159" t="str">
        <f t="shared" si="326"/>
        <v/>
      </c>
      <c r="AG159" t="str">
        <f t="shared" si="335"/>
        <v/>
      </c>
      <c r="AH159" t="str">
        <f t="shared" si="336"/>
        <v/>
      </c>
      <c r="AI159" t="str">
        <f t="shared" si="337"/>
        <v/>
      </c>
      <c r="AJ159" t="str">
        <f t="shared" si="338"/>
        <v/>
      </c>
      <c r="AK159" t="str">
        <f t="shared" si="317"/>
        <v/>
      </c>
      <c r="AL159" t="str">
        <f t="shared" si="318"/>
        <v/>
      </c>
      <c r="AM159" t="str">
        <f t="shared" si="319"/>
        <v/>
      </c>
      <c r="AN159" t="str">
        <f t="shared" si="320"/>
        <v/>
      </c>
      <c r="AO159" t="str">
        <f t="shared" si="321"/>
        <v/>
      </c>
      <c r="AP159" t="str">
        <f t="shared" si="322"/>
        <v/>
      </c>
      <c r="AQ159" t="str">
        <f t="shared" si="323"/>
        <v/>
      </c>
      <c r="AU159" t="s">
        <v>294</v>
      </c>
      <c r="AV159" s="3" t="s">
        <v>302</v>
      </c>
      <c r="AW159" s="3" t="s">
        <v>302</v>
      </c>
      <c r="AX159"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8"/>
        <v/>
      </c>
      <c r="AZ159" t="str">
        <f t="shared" si="309"/>
        <v/>
      </c>
      <c r="BA159" t="str">
        <f t="shared" si="310"/>
        <v>&lt;img src=@img/easy.png@&gt;</v>
      </c>
      <c r="BB159" t="str">
        <f t="shared" si="311"/>
        <v/>
      </c>
      <c r="BC159" t="str">
        <f t="shared" si="312"/>
        <v/>
      </c>
      <c r="BD159" t="str">
        <f t="shared" si="313"/>
        <v>&lt;img src=@img/easy.png@&gt;</v>
      </c>
      <c r="BE159" t="str">
        <f t="shared" si="314"/>
        <v xml:space="preserve">easy med </v>
      </c>
      <c r="BF159" t="str">
        <f t="shared" si="315"/>
        <v/>
      </c>
      <c r="BG159">
        <v>40.582129999999999</v>
      </c>
      <c r="BH159">
        <v>-105.02703</v>
      </c>
      <c r="BI159" t="str">
        <f t="shared" si="316"/>
        <v>[40.58213,-105.02703],</v>
      </c>
    </row>
    <row r="160" spans="2:64" ht="21" customHeight="1" x14ac:dyDescent="0.25">
      <c r="B160" t="s">
        <v>370</v>
      </c>
      <c r="C160" t="s">
        <v>418</v>
      </c>
      <c r="D160" t="s">
        <v>367</v>
      </c>
      <c r="E160" t="s">
        <v>423</v>
      </c>
      <c r="G160" s="7" t="s">
        <v>363</v>
      </c>
      <c r="W160" t="str">
        <f t="shared" si="327"/>
        <v/>
      </c>
      <c r="X160" t="str">
        <f t="shared" si="328"/>
        <v/>
      </c>
      <c r="Y160" t="str">
        <f t="shared" si="329"/>
        <v/>
      </c>
      <c r="Z160" t="str">
        <f t="shared" si="330"/>
        <v/>
      </c>
      <c r="AA160" t="str">
        <f t="shared" si="331"/>
        <v/>
      </c>
      <c r="AB160" t="str">
        <f t="shared" si="332"/>
        <v/>
      </c>
      <c r="AC160" t="str">
        <f t="shared" si="333"/>
        <v/>
      </c>
      <c r="AD160" t="str">
        <f t="shared" si="334"/>
        <v/>
      </c>
      <c r="AE160" t="str">
        <f t="shared" si="325"/>
        <v/>
      </c>
      <c r="AF160" t="str">
        <f t="shared" si="326"/>
        <v/>
      </c>
      <c r="AG160" t="str">
        <f t="shared" si="335"/>
        <v/>
      </c>
      <c r="AH160" t="str">
        <f t="shared" si="336"/>
        <v/>
      </c>
      <c r="AI160" t="str">
        <f t="shared" si="337"/>
        <v/>
      </c>
      <c r="AJ160" t="str">
        <f t="shared" si="338"/>
        <v/>
      </c>
      <c r="AK160" t="str">
        <f t="shared" si="317"/>
        <v/>
      </c>
      <c r="AL160" t="str">
        <f t="shared" si="318"/>
        <v/>
      </c>
      <c r="AM160" t="str">
        <f t="shared" si="319"/>
        <v/>
      </c>
      <c r="AN160" t="str">
        <f t="shared" si="320"/>
        <v/>
      </c>
      <c r="AO160" t="str">
        <f t="shared" si="321"/>
        <v/>
      </c>
      <c r="AP160" t="str">
        <f t="shared" si="322"/>
        <v/>
      </c>
      <c r="AQ160" t="str">
        <f t="shared" si="323"/>
        <v/>
      </c>
      <c r="AR160" t="s">
        <v>369</v>
      </c>
      <c r="AU160" t="s">
        <v>293</v>
      </c>
      <c r="AV160" s="3" t="s">
        <v>302</v>
      </c>
      <c r="AW160" s="3" t="s">
        <v>302</v>
      </c>
      <c r="AX160"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8"/>
        <v/>
      </c>
      <c r="AZ160" t="str">
        <f t="shared" si="309"/>
        <v/>
      </c>
      <c r="BA160" t="str">
        <f t="shared" si="310"/>
        <v>&lt;img src=@img/hard.png@&gt;</v>
      </c>
      <c r="BB160" t="str">
        <f t="shared" si="311"/>
        <v/>
      </c>
      <c r="BC160" t="str">
        <f t="shared" si="312"/>
        <v/>
      </c>
      <c r="BD160" t="str">
        <f t="shared" si="313"/>
        <v>&lt;img src=@img/hard.png@&gt;</v>
      </c>
      <c r="BE160" t="str">
        <f t="shared" si="314"/>
        <v>hard med old</v>
      </c>
      <c r="BF160" t="str">
        <f t="shared" si="315"/>
        <v>Old Town</v>
      </c>
      <c r="BG160">
        <v>40.587229000000001</v>
      </c>
      <c r="BH160">
        <v>-105.07409699999999</v>
      </c>
      <c r="BI160" t="str">
        <f t="shared" si="316"/>
        <v>[40.587229,-105.074097],</v>
      </c>
      <c r="BK160" t="str">
        <f>IF(BJ160&gt;0,"&lt;img src=@img/kidicon.png@&gt;","")</f>
        <v/>
      </c>
    </row>
    <row r="161" spans="2:64" ht="21" customHeight="1" x14ac:dyDescent="0.25">
      <c r="B161" t="s">
        <v>506</v>
      </c>
      <c r="C161" t="s">
        <v>418</v>
      </c>
      <c r="E161" t="s">
        <v>423</v>
      </c>
      <c r="G161" s="1" t="s">
        <v>507</v>
      </c>
      <c r="H161">
        <v>1500</v>
      </c>
      <c r="I161">
        <v>2400</v>
      </c>
      <c r="J161">
        <v>1500</v>
      </c>
      <c r="K161">
        <v>2400</v>
      </c>
      <c r="L161">
        <v>1500</v>
      </c>
      <c r="M161">
        <v>2400</v>
      </c>
      <c r="N161">
        <v>1500</v>
      </c>
      <c r="O161">
        <v>2400</v>
      </c>
      <c r="P161">
        <v>1500</v>
      </c>
      <c r="Q161">
        <v>2400</v>
      </c>
      <c r="R161">
        <v>1500</v>
      </c>
      <c r="S161">
        <v>2400</v>
      </c>
      <c r="T161">
        <v>1500</v>
      </c>
      <c r="U161">
        <v>2400</v>
      </c>
      <c r="V161" t="s">
        <v>792</v>
      </c>
      <c r="W161">
        <f t="shared" si="327"/>
        <v>15</v>
      </c>
      <c r="X161">
        <f t="shared" si="328"/>
        <v>24</v>
      </c>
      <c r="Y161">
        <f t="shared" si="329"/>
        <v>15</v>
      </c>
      <c r="Z161">
        <f t="shared" si="330"/>
        <v>24</v>
      </c>
      <c r="AA161">
        <f t="shared" si="331"/>
        <v>15</v>
      </c>
      <c r="AB161">
        <f t="shared" si="332"/>
        <v>24</v>
      </c>
      <c r="AC161">
        <f t="shared" si="333"/>
        <v>15</v>
      </c>
      <c r="AD161">
        <f t="shared" si="334"/>
        <v>24</v>
      </c>
      <c r="AE161">
        <f t="shared" si="325"/>
        <v>15</v>
      </c>
      <c r="AF161">
        <f t="shared" si="326"/>
        <v>24</v>
      </c>
      <c r="AG161">
        <f t="shared" si="335"/>
        <v>15</v>
      </c>
      <c r="AH161">
        <f t="shared" si="336"/>
        <v>24</v>
      </c>
      <c r="AI161">
        <f t="shared" si="337"/>
        <v>15</v>
      </c>
      <c r="AJ161">
        <f t="shared" si="338"/>
        <v>24</v>
      </c>
      <c r="AK161" t="str">
        <f t="shared" si="317"/>
        <v>3pm-12am</v>
      </c>
      <c r="AL161" t="str">
        <f t="shared" si="318"/>
        <v>3pm-12am</v>
      </c>
      <c r="AM161" t="str">
        <f t="shared" si="319"/>
        <v>3pm-12am</v>
      </c>
      <c r="AN161" t="str">
        <f t="shared" si="320"/>
        <v>3pm-12am</v>
      </c>
      <c r="AO161" t="str">
        <f t="shared" si="321"/>
        <v>3pm-12am</v>
      </c>
      <c r="AP161" t="str">
        <f t="shared" si="322"/>
        <v>3pm-12am</v>
      </c>
      <c r="AQ161" t="str">
        <f t="shared" si="323"/>
        <v>3pm-12am</v>
      </c>
      <c r="AU161" t="s">
        <v>293</v>
      </c>
      <c r="AV161" s="3" t="s">
        <v>301</v>
      </c>
      <c r="AW161" s="3" t="s">
        <v>301</v>
      </c>
      <c r="AX161"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8"/>
        <v/>
      </c>
      <c r="AZ161" t="str">
        <f t="shared" si="309"/>
        <v/>
      </c>
      <c r="BA161" t="str">
        <f t="shared" si="310"/>
        <v>&lt;img src=@img/hard.png@&gt;</v>
      </c>
      <c r="BB161" t="str">
        <f t="shared" si="311"/>
        <v>&lt;img src=@img/drinkicon.png@&gt;</v>
      </c>
      <c r="BC161" t="str">
        <f t="shared" si="312"/>
        <v>&lt;img src=@img/foodicon.png@&gt;</v>
      </c>
      <c r="BD161" t="str">
        <f t="shared" si="313"/>
        <v>&lt;img src=@img/hard.png@&gt;&lt;img src=@img/drinkicon.png@&gt;&lt;img src=@img/foodicon.png@&gt;</v>
      </c>
      <c r="BE161" t="str">
        <f t="shared" si="314"/>
        <v>drink food hard med old</v>
      </c>
      <c r="BF161" t="str">
        <f t="shared" si="315"/>
        <v>Old Town</v>
      </c>
      <c r="BG161">
        <v>40.588557999999999</v>
      </c>
      <c r="BH161" s="1">
        <v>-105.07453700000001</v>
      </c>
      <c r="BI161" t="str">
        <f t="shared" si="316"/>
        <v>[40.588558,-105.074537],</v>
      </c>
      <c r="BK161" t="str">
        <f>IF(BJ161&gt;0,"&lt;img src=@img/kidicon.png@&gt;","")</f>
        <v/>
      </c>
    </row>
    <row r="162" spans="2:64" ht="21" customHeight="1" x14ac:dyDescent="0.25">
      <c r="B162" t="s">
        <v>633</v>
      </c>
      <c r="C162" t="s">
        <v>419</v>
      </c>
      <c r="E162" t="s">
        <v>54</v>
      </c>
      <c r="G162" t="s">
        <v>661</v>
      </c>
      <c r="J162">
        <v>1400</v>
      </c>
      <c r="K162">
        <v>1900</v>
      </c>
      <c r="L162">
        <v>1400</v>
      </c>
      <c r="M162">
        <v>1900</v>
      </c>
      <c r="N162">
        <v>1400</v>
      </c>
      <c r="O162">
        <v>1900</v>
      </c>
      <c r="P162">
        <v>1400</v>
      </c>
      <c r="Q162">
        <v>1900</v>
      </c>
      <c r="R162">
        <v>1400</v>
      </c>
      <c r="S162">
        <v>1900</v>
      </c>
      <c r="V162" s="4" t="s">
        <v>753</v>
      </c>
      <c r="W162" t="str">
        <f t="shared" si="327"/>
        <v/>
      </c>
      <c r="X162" t="str">
        <f t="shared" si="328"/>
        <v/>
      </c>
      <c r="Y162">
        <f t="shared" si="329"/>
        <v>14</v>
      </c>
      <c r="Z162">
        <f t="shared" si="330"/>
        <v>19</v>
      </c>
      <c r="AA162">
        <f t="shared" si="331"/>
        <v>14</v>
      </c>
      <c r="AB162">
        <f t="shared" si="332"/>
        <v>19</v>
      </c>
      <c r="AC162">
        <f t="shared" si="333"/>
        <v>14</v>
      </c>
      <c r="AD162">
        <f t="shared" si="334"/>
        <v>19</v>
      </c>
      <c r="AE162">
        <f t="shared" si="325"/>
        <v>14</v>
      </c>
      <c r="AF162">
        <f t="shared" si="326"/>
        <v>19</v>
      </c>
      <c r="AG162">
        <f t="shared" si="335"/>
        <v>14</v>
      </c>
      <c r="AH162">
        <f t="shared" si="336"/>
        <v>19</v>
      </c>
      <c r="AI162" t="str">
        <f t="shared" si="337"/>
        <v/>
      </c>
      <c r="AJ162" t="str">
        <f t="shared" si="338"/>
        <v/>
      </c>
      <c r="AK162" t="str">
        <f t="shared" si="317"/>
        <v/>
      </c>
      <c r="AL162" t="str">
        <f t="shared" si="318"/>
        <v>2pm-7pm</v>
      </c>
      <c r="AM162" t="str">
        <f t="shared" si="319"/>
        <v>2pm-7pm</v>
      </c>
      <c r="AN162" t="str">
        <f t="shared" si="320"/>
        <v>2pm-7pm</v>
      </c>
      <c r="AO162" t="str">
        <f t="shared" si="321"/>
        <v>2pm-7pm</v>
      </c>
      <c r="AP162" t="str">
        <f t="shared" si="322"/>
        <v>2pm-7pm</v>
      </c>
      <c r="AQ162" t="str">
        <f t="shared" si="323"/>
        <v/>
      </c>
      <c r="AS162" t="s">
        <v>290</v>
      </c>
      <c r="AU162" t="s">
        <v>28</v>
      </c>
      <c r="AV162" s="3" t="s">
        <v>301</v>
      </c>
      <c r="AW162" s="3" t="s">
        <v>302</v>
      </c>
      <c r="AX162"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8"/>
        <v>&lt;img src=@img/outdoor.png@&gt;</v>
      </c>
      <c r="AZ162" t="str">
        <f t="shared" si="309"/>
        <v/>
      </c>
      <c r="BA162" t="str">
        <f t="shared" si="310"/>
        <v>&lt;img src=@img/medium.png@&gt;</v>
      </c>
      <c r="BB162" t="str">
        <f t="shared" si="311"/>
        <v>&lt;img src=@img/drinkicon.png@&gt;</v>
      </c>
      <c r="BC162" t="str">
        <f t="shared" si="312"/>
        <v/>
      </c>
      <c r="BD162" t="str">
        <f t="shared" si="313"/>
        <v>&lt;img src=@img/outdoor.png@&gt;&lt;img src=@img/medium.png@&gt;&lt;img src=@img/drinkicon.png@&gt;</v>
      </c>
      <c r="BE162" t="str">
        <f t="shared" si="314"/>
        <v>outdoor drink medium low nfoco</v>
      </c>
      <c r="BF162" t="str">
        <f t="shared" si="315"/>
        <v>North Foco</v>
      </c>
      <c r="BG162">
        <v>40.627009999999999</v>
      </c>
      <c r="BH162">
        <v>-105.13785</v>
      </c>
      <c r="BI162" t="str">
        <f t="shared" si="316"/>
        <v>[40.62701,-105.13785],</v>
      </c>
    </row>
    <row r="163" spans="2:64" ht="21" customHeight="1" x14ac:dyDescent="0.25">
      <c r="B163" t="s">
        <v>112</v>
      </c>
      <c r="C163" t="s">
        <v>418</v>
      </c>
      <c r="D163" t="s">
        <v>113</v>
      </c>
      <c r="E163" t="s">
        <v>423</v>
      </c>
      <c r="G163" s="1" t="s">
        <v>114</v>
      </c>
      <c r="J163">
        <v>1700</v>
      </c>
      <c r="K163">
        <v>1800</v>
      </c>
      <c r="L163">
        <v>1700</v>
      </c>
      <c r="M163">
        <v>1800</v>
      </c>
      <c r="N163">
        <v>1700</v>
      </c>
      <c r="O163">
        <v>1800</v>
      </c>
      <c r="P163">
        <v>1700</v>
      </c>
      <c r="Q163">
        <v>1800</v>
      </c>
      <c r="R163">
        <v>1700</v>
      </c>
      <c r="S163">
        <v>1800</v>
      </c>
      <c r="W163" t="str">
        <f t="shared" si="327"/>
        <v/>
      </c>
      <c r="X163" t="str">
        <f t="shared" si="328"/>
        <v/>
      </c>
      <c r="Y163">
        <f t="shared" si="329"/>
        <v>17</v>
      </c>
      <c r="Z163">
        <f t="shared" si="330"/>
        <v>18</v>
      </c>
      <c r="AA163">
        <f t="shared" si="331"/>
        <v>17</v>
      </c>
      <c r="AB163">
        <f t="shared" si="332"/>
        <v>18</v>
      </c>
      <c r="AC163">
        <f t="shared" si="333"/>
        <v>17</v>
      </c>
      <c r="AD163">
        <f t="shared" si="334"/>
        <v>18</v>
      </c>
      <c r="AE163">
        <f t="shared" si="325"/>
        <v>17</v>
      </c>
      <c r="AF163">
        <f t="shared" si="326"/>
        <v>18</v>
      </c>
      <c r="AG163">
        <f t="shared" si="335"/>
        <v>17</v>
      </c>
      <c r="AH163">
        <f t="shared" si="336"/>
        <v>18</v>
      </c>
      <c r="AI163" t="str">
        <f t="shared" si="337"/>
        <v/>
      </c>
      <c r="AJ163" t="str">
        <f t="shared" si="338"/>
        <v/>
      </c>
      <c r="AK163" t="str">
        <f t="shared" si="317"/>
        <v/>
      </c>
      <c r="AL163" t="str">
        <f t="shared" si="318"/>
        <v>5pm-6pm</v>
      </c>
      <c r="AM163" t="str">
        <f t="shared" si="319"/>
        <v>5pm-6pm</v>
      </c>
      <c r="AN163" t="str">
        <f t="shared" si="320"/>
        <v>5pm-6pm</v>
      </c>
      <c r="AO163" t="str">
        <f t="shared" si="321"/>
        <v>5pm-6pm</v>
      </c>
      <c r="AP163" t="str">
        <f t="shared" si="322"/>
        <v>5pm-6pm</v>
      </c>
      <c r="AQ163" t="str">
        <f t="shared" si="323"/>
        <v/>
      </c>
      <c r="AR163" s="2" t="s">
        <v>320</v>
      </c>
      <c r="AU163" t="s">
        <v>28</v>
      </c>
      <c r="AV163" s="3" t="s">
        <v>302</v>
      </c>
      <c r="AW163" s="3" t="s">
        <v>302</v>
      </c>
      <c r="AX163"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8"/>
        <v/>
      </c>
      <c r="AZ163" t="str">
        <f t="shared" si="309"/>
        <v/>
      </c>
      <c r="BA163" t="str">
        <f t="shared" si="310"/>
        <v>&lt;img src=@img/medium.png@&gt;</v>
      </c>
      <c r="BB163" t="str">
        <f t="shared" si="311"/>
        <v/>
      </c>
      <c r="BC163" t="str">
        <f t="shared" si="312"/>
        <v/>
      </c>
      <c r="BD163" t="str">
        <f t="shared" si="313"/>
        <v>&lt;img src=@img/medium.png@&gt;</v>
      </c>
      <c r="BE163" t="str">
        <f t="shared" si="314"/>
        <v>medium med old</v>
      </c>
      <c r="BF163" t="str">
        <f t="shared" si="315"/>
        <v>Old Town</v>
      </c>
      <c r="BG163">
        <v>40.585957000000001</v>
      </c>
      <c r="BH163">
        <v>-105.07832999999999</v>
      </c>
      <c r="BI163" t="str">
        <f t="shared" si="316"/>
        <v>[40.585957,-105.07833],</v>
      </c>
      <c r="BK163" t="str">
        <f>IF(BJ163&gt;0,"&lt;img src=@img/kidicon.png@&gt;","")</f>
        <v/>
      </c>
    </row>
    <row r="164" spans="2:64" ht="21" customHeight="1" x14ac:dyDescent="0.25">
      <c r="B164" t="s">
        <v>511</v>
      </c>
      <c r="C164" t="s">
        <v>418</v>
      </c>
      <c r="D164" t="s">
        <v>376</v>
      </c>
      <c r="E164" t="s">
        <v>423</v>
      </c>
      <c r="G164" s="1" t="s">
        <v>512</v>
      </c>
      <c r="H164">
        <v>1130</v>
      </c>
      <c r="I164">
        <v>1800</v>
      </c>
      <c r="J164">
        <v>1130</v>
      </c>
      <c r="K164">
        <v>1800</v>
      </c>
      <c r="L164">
        <v>1130</v>
      </c>
      <c r="M164">
        <v>1800</v>
      </c>
      <c r="N164">
        <v>1130</v>
      </c>
      <c r="O164">
        <v>1800</v>
      </c>
      <c r="P164">
        <v>1130</v>
      </c>
      <c r="Q164">
        <v>1800</v>
      </c>
      <c r="V164" t="s">
        <v>514</v>
      </c>
      <c r="W164">
        <f t="shared" si="327"/>
        <v>11.3</v>
      </c>
      <c r="X164">
        <f t="shared" si="328"/>
        <v>18</v>
      </c>
      <c r="Y164">
        <f t="shared" si="329"/>
        <v>11.3</v>
      </c>
      <c r="Z164">
        <f t="shared" si="330"/>
        <v>18</v>
      </c>
      <c r="AA164">
        <f t="shared" si="331"/>
        <v>11.3</v>
      </c>
      <c r="AB164">
        <f t="shared" si="332"/>
        <v>18</v>
      </c>
      <c r="AC164">
        <f t="shared" si="333"/>
        <v>11.3</v>
      </c>
      <c r="AD164">
        <f t="shared" si="334"/>
        <v>18</v>
      </c>
      <c r="AE164">
        <f t="shared" si="325"/>
        <v>11.3</v>
      </c>
      <c r="AF164">
        <f t="shared" si="326"/>
        <v>18</v>
      </c>
      <c r="AG164" t="str">
        <f t="shared" si="335"/>
        <v/>
      </c>
      <c r="AH164" t="str">
        <f t="shared" si="336"/>
        <v/>
      </c>
      <c r="AI164" t="str">
        <f t="shared" si="337"/>
        <v/>
      </c>
      <c r="AJ164" t="str">
        <f t="shared" si="338"/>
        <v/>
      </c>
      <c r="AK164" t="str">
        <f t="shared" si="317"/>
        <v>11.3am-6pm</v>
      </c>
      <c r="AL164" t="str">
        <f t="shared" si="318"/>
        <v>11.3am-6pm</v>
      </c>
      <c r="AM164" t="str">
        <f t="shared" si="319"/>
        <v>11.3am-6pm</v>
      </c>
      <c r="AN164" t="str">
        <f t="shared" si="320"/>
        <v>11.3am-6pm</v>
      </c>
      <c r="AO164" t="str">
        <f t="shared" si="321"/>
        <v>11.3am-6pm</v>
      </c>
      <c r="AP164" t="str">
        <f t="shared" si="322"/>
        <v/>
      </c>
      <c r="AQ164" t="str">
        <f t="shared" si="323"/>
        <v/>
      </c>
      <c r="AR164" s="2" t="s">
        <v>513</v>
      </c>
      <c r="AS164" t="s">
        <v>290</v>
      </c>
      <c r="AU164" t="s">
        <v>28</v>
      </c>
      <c r="AV164" s="3" t="s">
        <v>301</v>
      </c>
      <c r="AW164" s="3" t="s">
        <v>301</v>
      </c>
      <c r="AX164"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8"/>
        <v>&lt;img src=@img/outdoor.png@&gt;</v>
      </c>
      <c r="AZ164" t="str">
        <f t="shared" si="309"/>
        <v/>
      </c>
      <c r="BA164" t="str">
        <f t="shared" si="310"/>
        <v>&lt;img src=@img/medium.png@&gt;</v>
      </c>
      <c r="BB164" t="str">
        <f t="shared" si="311"/>
        <v>&lt;img src=@img/drinkicon.png@&gt;</v>
      </c>
      <c r="BC164" t="str">
        <f t="shared" si="312"/>
        <v>&lt;img src=@img/foodicon.png@&gt;</v>
      </c>
      <c r="BD164" t="str">
        <f t="shared" si="313"/>
        <v>&lt;img src=@img/outdoor.png@&gt;&lt;img src=@img/medium.png@&gt;&lt;img src=@img/drinkicon.png@&gt;&lt;img src=@img/foodicon.png@&gt;</v>
      </c>
      <c r="BE164" t="str">
        <f t="shared" si="314"/>
        <v>outdoor drink food medium med old</v>
      </c>
      <c r="BF164" t="str">
        <f t="shared" si="315"/>
        <v>Old Town</v>
      </c>
      <c r="BG164">
        <v>40.583799999999997</v>
      </c>
      <c r="BH164">
        <v>-105.07763</v>
      </c>
      <c r="BI164" t="str">
        <f t="shared" si="316"/>
        <v>[40.5838,-105.07763],</v>
      </c>
      <c r="BK164" t="str">
        <f>IF(BJ164&gt;0,"&lt;img src=@img/kidicon.png@&gt;","")</f>
        <v/>
      </c>
    </row>
    <row r="165" spans="2:64" ht="21" customHeight="1" x14ac:dyDescent="0.25">
      <c r="B165" s="7" t="s">
        <v>757</v>
      </c>
      <c r="C165" t="s">
        <v>420</v>
      </c>
      <c r="E165" t="s">
        <v>423</v>
      </c>
      <c r="G165" s="7" t="s">
        <v>758</v>
      </c>
      <c r="H165">
        <v>1500</v>
      </c>
      <c r="I165">
        <v>1800</v>
      </c>
      <c r="J165">
        <v>1500</v>
      </c>
      <c r="K165">
        <v>1800</v>
      </c>
      <c r="L165">
        <v>1500</v>
      </c>
      <c r="M165">
        <v>1800</v>
      </c>
      <c r="N165">
        <v>1500</v>
      </c>
      <c r="O165">
        <v>1800</v>
      </c>
      <c r="P165">
        <v>1500</v>
      </c>
      <c r="Q165">
        <v>1800</v>
      </c>
      <c r="R165">
        <v>1500</v>
      </c>
      <c r="S165">
        <v>1800</v>
      </c>
      <c r="T165">
        <v>1500</v>
      </c>
      <c r="U165">
        <v>1800</v>
      </c>
      <c r="V165" t="s">
        <v>759</v>
      </c>
      <c r="W165">
        <f t="shared" si="327"/>
        <v>15</v>
      </c>
      <c r="X165">
        <f t="shared" ref="X165" si="339">IF(I165&gt;0,I165/100,"")</f>
        <v>18</v>
      </c>
      <c r="Y165">
        <f t="shared" ref="Y165" si="340">IF(J165&gt;0,J165/100,"")</f>
        <v>15</v>
      </c>
      <c r="Z165">
        <f t="shared" ref="Z165" si="341">IF(K165&gt;0,K165/100,"")</f>
        <v>18</v>
      </c>
      <c r="AA165">
        <f t="shared" ref="AA165" si="342">IF(L165&gt;0,L165/100,"")</f>
        <v>15</v>
      </c>
      <c r="AB165">
        <f t="shared" ref="AB165" si="343">IF(M165&gt;0,M165/100,"")</f>
        <v>18</v>
      </c>
      <c r="AC165">
        <f t="shared" ref="AC165" si="344">IF(N165&gt;0,N165/100,"")</f>
        <v>15</v>
      </c>
      <c r="AD165">
        <f t="shared" ref="AD165" si="345">IF(O165&gt;0,O165/100,"")</f>
        <v>18</v>
      </c>
      <c r="AE165">
        <f t="shared" ref="AE165" si="346">IF(P165&gt;0,P165/100,"")</f>
        <v>15</v>
      </c>
      <c r="AF165">
        <f t="shared" ref="AF165" si="347">IF(Q165&gt;0,Q165/100,"")</f>
        <v>18</v>
      </c>
      <c r="AG165">
        <f t="shared" ref="AG165" si="348">IF(R165&gt;0,R165/100,"")</f>
        <v>15</v>
      </c>
      <c r="AH165">
        <f t="shared" ref="AH165" si="349">IF(S165&gt;0,S165/100,"")</f>
        <v>18</v>
      </c>
      <c r="AI165">
        <f t="shared" ref="AI165" si="350">IF(T165&gt;0,T165/100,"")</f>
        <v>15</v>
      </c>
      <c r="AJ165">
        <f t="shared" ref="AJ165" si="351">IF(U165&gt;0,U165/100,"")</f>
        <v>18</v>
      </c>
      <c r="AK165" t="str">
        <f t="shared" ref="AK165" si="352">IF(H165&gt;0,CONCATENATE(IF(W165&lt;=12,W165,W165-12),IF(OR(W165&lt;12,W165=24),"am","pm"),"-",IF(X165&lt;=12,X165,X165-12),IF(OR(X165&lt;12,X165=24),"am","pm")),"")</f>
        <v>3pm-6pm</v>
      </c>
      <c r="AL165" t="str">
        <f t="shared" ref="AL165" si="353">IF(J165&gt;0,CONCATENATE(IF(Y165&lt;=12,Y165,Y165-12),IF(OR(Y165&lt;12,Y165=24),"am","pm"),"-",IF(Z165&lt;=12,Z165,Z165-12),IF(OR(Z165&lt;12,Z165=24),"am","pm")),"")</f>
        <v>3pm-6pm</v>
      </c>
      <c r="AM165" t="str">
        <f t="shared" ref="AM165" si="354">IF(L165&gt;0,CONCATENATE(IF(AA165&lt;=12,AA165,AA165-12),IF(OR(AA165&lt;12,AA165=24),"am","pm"),"-",IF(AB165&lt;=12,AB165,AB165-12),IF(OR(AB165&lt;12,AB165=24),"am","pm")),"")</f>
        <v>3pm-6pm</v>
      </c>
      <c r="AN165" t="str">
        <f t="shared" ref="AN165" si="355">IF(N165&gt;0,CONCATENATE(IF(AC165&lt;=12,AC165,AC165-12),IF(OR(AC165&lt;12,AC165=24),"am","pm"),"-",IF(AD165&lt;=12,AD165,AD165-12),IF(OR(AD165&lt;12,AD165=24),"am","pm")),"")</f>
        <v>3pm-6pm</v>
      </c>
      <c r="AO165" t="str">
        <f t="shared" ref="AO165" si="356">IF(P165&gt;0,CONCATENATE(IF(AE165&lt;=12,AE165,AE165-12),IF(OR(AE165&lt;12,AE165=24),"am","pm"),"-",IF(AF165&lt;=12,AF165,AF165-12),IF(OR(AF165&lt;12,AF165=24),"am","pm")),"")</f>
        <v>3pm-6pm</v>
      </c>
      <c r="AP165" t="str">
        <f t="shared" ref="AP165" si="357">IF(R165&gt;0,CONCATENATE(IF(AG165&lt;=12,AG165,AG165-12),IF(OR(AG165&lt;12,AG165=24),"am","pm"),"-",IF(AH165&lt;=12,AH165,AH165-12),IF(OR(AH165&lt;12,AH165=24),"am","pm")),"")</f>
        <v>3pm-6pm</v>
      </c>
      <c r="AQ165" t="str">
        <f t="shared" ref="AQ165" si="358">IF(T165&gt;0,CONCATENATE(IF(AI165&lt;=12,AI165,AI165-12),IF(OR(AI165&lt;12,AI165=24),"am","pm"),"-",IF(AJ165&lt;=12,AJ165,AJ165-12),IF(OR(AJ165&lt;12,AJ165=24),"am","pm")),"")</f>
        <v>3pm-6pm</v>
      </c>
      <c r="AR165" s="2"/>
      <c r="AU165" t="s">
        <v>294</v>
      </c>
      <c r="AV165" s="3" t="s">
        <v>301</v>
      </c>
      <c r="AW165" s="3" t="s">
        <v>301</v>
      </c>
      <c r="AX165" s="4" t="str">
        <f t="shared" ref="AX165:AX166" si="359">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60">IF(AS165&gt;0,"&lt;img src=@img/outdoor.png@&gt;","")</f>
        <v/>
      </c>
      <c r="AZ165" t="str">
        <f t="shared" ref="AZ165:AZ166" si="361">IF(AT165&gt;0,"&lt;img src=@img/pets.png@&gt;","")</f>
        <v/>
      </c>
      <c r="BA165" t="str">
        <f t="shared" ref="BA165:BA166" si="362">IF(AU165="hard","&lt;img src=@img/hard.png@&gt;",IF(AU165="medium","&lt;img src=@img/medium.png@&gt;",IF(AU165="easy","&lt;img src=@img/easy.png@&gt;","")))</f>
        <v>&lt;img src=@img/easy.png@&gt;</v>
      </c>
      <c r="BB165" t="str">
        <f t="shared" ref="BB165:BB166" si="363">IF(AV165="true","&lt;img src=@img/drinkicon.png@&gt;","")</f>
        <v>&lt;img src=@img/drinkicon.png@&gt;</v>
      </c>
      <c r="BC165" t="str">
        <f t="shared" ref="BC165:BC166" si="364">IF(AW165="true","&lt;img src=@img/foodicon.png@&gt;","")</f>
        <v>&lt;img src=@img/foodicon.png@&gt;</v>
      </c>
      <c r="BD165" t="str">
        <f t="shared" ref="BD165:BD166" si="365">CONCATENATE(AY165,AZ165,BA165,BB165,BC165,BK165)</f>
        <v>&lt;img src=@img/easy.png@&gt;&lt;img src=@img/drinkicon.png@&gt;&lt;img src=@img/foodicon.png@&gt;</v>
      </c>
      <c r="BE165" t="str">
        <f t="shared" ref="BE165:BE166" si="366">CONCATENATE(IF(AS165&gt;0,"outdoor ",""),IF(AT165&gt;0,"pet ",""),IF(AV165="true","drink ",""),IF(AW165="true","food ",""),AU165," ",E165," ",C165,IF(BJ165=TRUE," kid",""))</f>
        <v>drink food easy med sfoco</v>
      </c>
      <c r="BF165" t="str">
        <f t="shared" ref="BF165:BF166" si="367">IF(C165="old","Old Town",IF(C165="campus","Near Campus",IF(C165="sfoco","South Foco",IF(C165="nfoco","North Foco",IF(C165="midtown","Midtown",IF(C165="cwest","Campus West",IF(C165="efoco","East FoCo",IF(C165="windsor","Windsor",""))))))))</f>
        <v>South Foco</v>
      </c>
      <c r="BG165">
        <v>40.522864599999998</v>
      </c>
      <c r="BH165">
        <v>-105.0117552</v>
      </c>
      <c r="BI165" t="str">
        <f t="shared" si="316"/>
        <v>[40.5228646,-105.0117552],</v>
      </c>
    </row>
    <row r="166" spans="2:64" ht="21" customHeight="1" x14ac:dyDescent="0.25">
      <c r="B166" t="s">
        <v>80</v>
      </c>
      <c r="C166" t="s">
        <v>418</v>
      </c>
      <c r="D166" t="s">
        <v>81</v>
      </c>
      <c r="E166" t="s">
        <v>423</v>
      </c>
      <c r="G166" s="1" t="s">
        <v>82</v>
      </c>
      <c r="W166" t="str">
        <f t="shared" si="327"/>
        <v/>
      </c>
      <c r="X166" t="str">
        <f t="shared" si="328"/>
        <v/>
      </c>
      <c r="Y166" t="str">
        <f t="shared" si="329"/>
        <v/>
      </c>
      <c r="Z166" t="str">
        <f t="shared" si="330"/>
        <v/>
      </c>
      <c r="AA166" t="str">
        <f t="shared" si="331"/>
        <v/>
      </c>
      <c r="AB166" t="str">
        <f t="shared" si="332"/>
        <v/>
      </c>
      <c r="AC166" t="str">
        <f t="shared" si="333"/>
        <v/>
      </c>
      <c r="AD166" t="str">
        <f t="shared" si="334"/>
        <v/>
      </c>
      <c r="AE166" t="str">
        <f t="shared" si="325"/>
        <v/>
      </c>
      <c r="AF166" t="str">
        <f t="shared" si="326"/>
        <v/>
      </c>
      <c r="AG166" t="str">
        <f t="shared" si="335"/>
        <v/>
      </c>
      <c r="AH166" t="str">
        <f t="shared" si="336"/>
        <v/>
      </c>
      <c r="AI166" t="str">
        <f t="shared" si="337"/>
        <v/>
      </c>
      <c r="AJ166" t="str">
        <f t="shared" si="338"/>
        <v/>
      </c>
      <c r="AK166" t="str">
        <f t="shared" si="317"/>
        <v/>
      </c>
      <c r="AL166" t="str">
        <f t="shared" si="318"/>
        <v/>
      </c>
      <c r="AM166" t="str">
        <f t="shared" si="319"/>
        <v/>
      </c>
      <c r="AN166" t="str">
        <f t="shared" si="320"/>
        <v/>
      </c>
      <c r="AO166" t="str">
        <f t="shared" si="321"/>
        <v/>
      </c>
      <c r="AP166" t="str">
        <f t="shared" si="322"/>
        <v/>
      </c>
      <c r="AQ166" t="str">
        <f t="shared" si="323"/>
        <v/>
      </c>
      <c r="AR166" s="2" t="s">
        <v>311</v>
      </c>
      <c r="AS166" t="s">
        <v>290</v>
      </c>
      <c r="AU166" t="s">
        <v>293</v>
      </c>
      <c r="AV166" s="3" t="s">
        <v>302</v>
      </c>
      <c r="AW166" s="3" t="s">
        <v>302</v>
      </c>
      <c r="AX166" s="4" t="str">
        <f t="shared" si="359"/>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60"/>
        <v>&lt;img src=@img/outdoor.png@&gt;</v>
      </c>
      <c r="AZ166" t="str">
        <f t="shared" si="361"/>
        <v/>
      </c>
      <c r="BA166" t="str">
        <f t="shared" si="362"/>
        <v>&lt;img src=@img/hard.png@&gt;</v>
      </c>
      <c r="BB166" t="str">
        <f t="shared" si="363"/>
        <v/>
      </c>
      <c r="BC166" t="str">
        <f t="shared" si="364"/>
        <v/>
      </c>
      <c r="BD166" t="str">
        <f t="shared" si="365"/>
        <v>&lt;img src=@img/outdoor.png@&gt;&lt;img src=@img/hard.png@&gt;</v>
      </c>
      <c r="BE166" t="str">
        <f t="shared" si="366"/>
        <v>outdoor hard med old</v>
      </c>
      <c r="BF166" t="str">
        <f t="shared" si="367"/>
        <v>Old Town</v>
      </c>
      <c r="BG166">
        <v>40.586450999999997</v>
      </c>
      <c r="BH166">
        <v>-105.078568</v>
      </c>
      <c r="BI166" t="str">
        <f t="shared" ref="BI166:BI196" si="368">CONCATENATE("[",BG166,",",BH166,"],")</f>
        <v>[40.586451,-105.078568],</v>
      </c>
      <c r="BK166" t="str">
        <f>IF(BJ166&gt;0,"&lt;img src=@img/kidicon.png@&gt;","")</f>
        <v/>
      </c>
    </row>
    <row r="167" spans="2:64" ht="21" customHeight="1" x14ac:dyDescent="0.25">
      <c r="B167" t="s">
        <v>634</v>
      </c>
      <c r="C167" t="s">
        <v>419</v>
      </c>
      <c r="E167" t="s">
        <v>423</v>
      </c>
      <c r="G167" t="s">
        <v>660</v>
      </c>
      <c r="N167">
        <v>1200</v>
      </c>
      <c r="O167">
        <v>1700</v>
      </c>
      <c r="V167" t="s">
        <v>745</v>
      </c>
      <c r="W167" t="str">
        <f t="shared" si="327"/>
        <v/>
      </c>
      <c r="X167" t="str">
        <f t="shared" si="328"/>
        <v/>
      </c>
      <c r="Y167" t="str">
        <f t="shared" si="329"/>
        <v/>
      </c>
      <c r="Z167" t="str">
        <f t="shared" si="330"/>
        <v/>
      </c>
      <c r="AA167" t="str">
        <f t="shared" si="331"/>
        <v/>
      </c>
      <c r="AB167" t="str">
        <f t="shared" si="332"/>
        <v/>
      </c>
      <c r="AC167">
        <f t="shared" si="333"/>
        <v>12</v>
      </c>
      <c r="AD167">
        <f t="shared" si="334"/>
        <v>17</v>
      </c>
      <c r="AE167" t="str">
        <f t="shared" si="325"/>
        <v/>
      </c>
      <c r="AF167" t="str">
        <f t="shared" si="326"/>
        <v/>
      </c>
      <c r="AG167" t="str">
        <f t="shared" si="335"/>
        <v/>
      </c>
      <c r="AH167" t="str">
        <f t="shared" si="336"/>
        <v/>
      </c>
      <c r="AI167" t="str">
        <f t="shared" si="337"/>
        <v/>
      </c>
      <c r="AJ167" t="str">
        <f t="shared" si="338"/>
        <v/>
      </c>
      <c r="AK167" t="str">
        <f t="shared" si="317"/>
        <v/>
      </c>
      <c r="AL167" t="str">
        <f t="shared" si="318"/>
        <v/>
      </c>
      <c r="AM167" t="str">
        <f t="shared" si="319"/>
        <v/>
      </c>
      <c r="AN167" t="str">
        <f t="shared" si="320"/>
        <v>12pm-5pm</v>
      </c>
      <c r="AO167" t="str">
        <f t="shared" si="321"/>
        <v/>
      </c>
      <c r="AP167" t="str">
        <f t="shared" si="322"/>
        <v/>
      </c>
      <c r="AQ167" t="str">
        <f t="shared" si="323"/>
        <v/>
      </c>
      <c r="AS167" t="s">
        <v>746</v>
      </c>
      <c r="AU167" t="s">
        <v>294</v>
      </c>
      <c r="AV167" s="3" t="s">
        <v>301</v>
      </c>
      <c r="AW167" s="3" t="s">
        <v>302</v>
      </c>
      <c r="AX167" s="4" t="str">
        <f t="shared" ref="AX167:AX196" si="369">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70">IF(AS167&gt;0,"&lt;img src=@img/outdoor.png@&gt;","")</f>
        <v>&lt;img src=@img/outdoor.png@&gt;</v>
      </c>
      <c r="AZ167" t="str">
        <f t="shared" ref="AZ167:AZ198" si="371">IF(AT167&gt;0,"&lt;img src=@img/pets.png@&gt;","")</f>
        <v/>
      </c>
      <c r="BA167" t="str">
        <f t="shared" ref="BA167:BA198" si="372">IF(AU167="hard","&lt;img src=@img/hard.png@&gt;",IF(AU167="medium","&lt;img src=@img/medium.png@&gt;",IF(AU167="easy","&lt;img src=@img/easy.png@&gt;","")))</f>
        <v>&lt;img src=@img/easy.png@&gt;</v>
      </c>
      <c r="BB167" t="str">
        <f t="shared" ref="BB167:BB198" si="373">IF(AV167="true","&lt;img src=@img/drinkicon.png@&gt;","")</f>
        <v>&lt;img src=@img/drinkicon.png@&gt;</v>
      </c>
      <c r="BC167" t="str">
        <f t="shared" ref="BC167:BC198" si="374">IF(AW167="true","&lt;img src=@img/foodicon.png@&gt;","")</f>
        <v/>
      </c>
      <c r="BD167" t="str">
        <f t="shared" ref="BD167:BD196" si="375">CONCATENATE(AY167,AZ167,BA167,BB167,BC167,BK167)</f>
        <v>&lt;img src=@img/outdoor.png@&gt;&lt;img src=@img/easy.png@&gt;&lt;img src=@img/drinkicon.png@&gt;</v>
      </c>
      <c r="BE167" t="str">
        <f t="shared" ref="BE167:BE198" si="376">CONCATENATE(IF(AS167&gt;0,"outdoor ",""),IF(AT167&gt;0,"pet ",""),IF(AV167="true","drink ",""),IF(AW167="true","food ",""),AU167," ",E167," ",C167,IF(BJ167=TRUE," kid",""))</f>
        <v>outdoor drink easy med nfoco</v>
      </c>
      <c r="BF167" t="str">
        <f t="shared" ref="BF167:BF198" si="377">IF(C167="old","Old Town",IF(C167="campus","Near Campus",IF(C167="sfoco","South Foco",IF(C167="nfoco","North Foco",IF(C167="midtown","Midtown",IF(C167="cwest","Campus West",IF(C167="efoco","East FoCo",IF(C167="windsor","Windsor",""))))))))</f>
        <v>North Foco</v>
      </c>
      <c r="BG167">
        <v>40.660179999999997</v>
      </c>
      <c r="BH167">
        <v>-105.16171900000001</v>
      </c>
      <c r="BI167" t="str">
        <f t="shared" si="368"/>
        <v>[40.66018,-105.161719],</v>
      </c>
    </row>
    <row r="168" spans="2:64" ht="21" customHeight="1" x14ac:dyDescent="0.25">
      <c r="B168" t="s">
        <v>444</v>
      </c>
      <c r="C168" t="s">
        <v>420</v>
      </c>
      <c r="E168" t="s">
        <v>423</v>
      </c>
      <c r="G168" s="9" t="s">
        <v>466</v>
      </c>
      <c r="W168" t="str">
        <f t="shared" si="327"/>
        <v/>
      </c>
      <c r="X168" t="str">
        <f t="shared" si="328"/>
        <v/>
      </c>
      <c r="Y168" t="str">
        <f t="shared" si="329"/>
        <v/>
      </c>
      <c r="Z168" t="str">
        <f t="shared" si="330"/>
        <v/>
      </c>
      <c r="AA168" t="str">
        <f t="shared" si="331"/>
        <v/>
      </c>
      <c r="AB168" t="str">
        <f t="shared" si="332"/>
        <v/>
      </c>
      <c r="AC168" t="str">
        <f t="shared" si="333"/>
        <v/>
      </c>
      <c r="AD168" t="str">
        <f t="shared" si="334"/>
        <v/>
      </c>
      <c r="AE168" t="str">
        <f t="shared" si="325"/>
        <v/>
      </c>
      <c r="AF168" t="str">
        <f t="shared" si="326"/>
        <v/>
      </c>
      <c r="AG168" t="str">
        <f t="shared" si="335"/>
        <v/>
      </c>
      <c r="AH168" t="str">
        <f t="shared" si="336"/>
        <v/>
      </c>
      <c r="AI168" t="str">
        <f t="shared" si="337"/>
        <v/>
      </c>
      <c r="AJ168" t="str">
        <f t="shared" si="338"/>
        <v/>
      </c>
      <c r="AK168" t="str">
        <f t="shared" si="317"/>
        <v/>
      </c>
      <c r="AL168" t="str">
        <f t="shared" si="318"/>
        <v/>
      </c>
      <c r="AM168" t="str">
        <f t="shared" si="319"/>
        <v/>
      </c>
      <c r="AN168" t="str">
        <f t="shared" si="320"/>
        <v/>
      </c>
      <c r="AO168" t="str">
        <f t="shared" si="321"/>
        <v/>
      </c>
      <c r="AP168" t="str">
        <f t="shared" si="322"/>
        <v/>
      </c>
      <c r="AQ168" t="str">
        <f t="shared" si="323"/>
        <v/>
      </c>
      <c r="AU168" t="s">
        <v>294</v>
      </c>
      <c r="AV168" s="3" t="s">
        <v>302</v>
      </c>
      <c r="AW168" s="3" t="s">
        <v>302</v>
      </c>
      <c r="AX168" s="4" t="str">
        <f t="shared" si="369"/>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70"/>
        <v/>
      </c>
      <c r="AZ168" t="str">
        <f t="shared" si="371"/>
        <v/>
      </c>
      <c r="BA168" t="str">
        <f t="shared" si="372"/>
        <v>&lt;img src=@img/easy.png@&gt;</v>
      </c>
      <c r="BB168" t="str">
        <f t="shared" si="373"/>
        <v/>
      </c>
      <c r="BC168" t="str">
        <f t="shared" si="374"/>
        <v/>
      </c>
      <c r="BD168" t="str">
        <f t="shared" si="375"/>
        <v>&lt;img src=@img/easy.png@&gt;&lt;img src=@img/kidicon.png@&gt;</v>
      </c>
      <c r="BE168" t="str">
        <f t="shared" si="376"/>
        <v>easy med sfoco kid</v>
      </c>
      <c r="BF168" t="str">
        <f t="shared" si="377"/>
        <v>South Foco</v>
      </c>
      <c r="BG168">
        <v>40.521909999999998</v>
      </c>
      <c r="BH168">
        <v>-105.042134</v>
      </c>
      <c r="BI168" t="str">
        <f t="shared" si="368"/>
        <v>[40.52191,-105.042134],</v>
      </c>
      <c r="BJ168" t="b">
        <v>1</v>
      </c>
      <c r="BK168" t="str">
        <f>IF(BJ168&gt;0,"&lt;img src=@img/kidicon.png@&gt;","")</f>
        <v>&lt;img src=@img/kidicon.png@&gt;</v>
      </c>
      <c r="BL168" t="s">
        <v>467</v>
      </c>
    </row>
    <row r="169" spans="2:64" ht="21" customHeight="1" x14ac:dyDescent="0.25">
      <c r="B169" t="s">
        <v>100</v>
      </c>
      <c r="C169" t="s">
        <v>303</v>
      </c>
      <c r="D169" t="s">
        <v>101</v>
      </c>
      <c r="E169" t="s">
        <v>54</v>
      </c>
      <c r="G169" s="1" t="s">
        <v>102</v>
      </c>
      <c r="W169" t="str">
        <f t="shared" si="327"/>
        <v/>
      </c>
      <c r="X169" t="str">
        <f t="shared" si="328"/>
        <v/>
      </c>
      <c r="Y169" t="str">
        <f t="shared" si="329"/>
        <v/>
      </c>
      <c r="Z169" t="str">
        <f t="shared" si="330"/>
        <v/>
      </c>
      <c r="AA169" t="str">
        <f t="shared" si="331"/>
        <v/>
      </c>
      <c r="AB169" t="str">
        <f t="shared" si="332"/>
        <v/>
      </c>
      <c r="AC169" t="str">
        <f t="shared" si="333"/>
        <v/>
      </c>
      <c r="AD169" t="str">
        <f t="shared" si="334"/>
        <v/>
      </c>
      <c r="AE169" t="str">
        <f t="shared" si="325"/>
        <v/>
      </c>
      <c r="AF169" t="str">
        <f t="shared" si="326"/>
        <v/>
      </c>
      <c r="AG169" t="str">
        <f t="shared" si="335"/>
        <v/>
      </c>
      <c r="AH169" t="str">
        <f t="shared" si="336"/>
        <v/>
      </c>
      <c r="AI169" t="str">
        <f t="shared" si="337"/>
        <v/>
      </c>
      <c r="AJ169" t="str">
        <f t="shared" si="338"/>
        <v/>
      </c>
      <c r="AK169" t="str">
        <f t="shared" si="317"/>
        <v/>
      </c>
      <c r="AL169" t="str">
        <f t="shared" si="318"/>
        <v/>
      </c>
      <c r="AM169" t="str">
        <f t="shared" si="319"/>
        <v/>
      </c>
      <c r="AN169" t="str">
        <f t="shared" si="320"/>
        <v/>
      </c>
      <c r="AO169" t="str">
        <f t="shared" si="321"/>
        <v/>
      </c>
      <c r="AP169" t="str">
        <f t="shared" si="322"/>
        <v/>
      </c>
      <c r="AQ169" t="str">
        <f t="shared" si="323"/>
        <v/>
      </c>
      <c r="AR169" s="2" t="s">
        <v>315</v>
      </c>
      <c r="AU169" t="s">
        <v>294</v>
      </c>
      <c r="AV169" s="3" t="s">
        <v>302</v>
      </c>
      <c r="AW169" s="3" t="s">
        <v>302</v>
      </c>
      <c r="AX169" s="4" t="str">
        <f t="shared" si="369"/>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70"/>
        <v/>
      </c>
      <c r="AZ169" t="str">
        <f t="shared" si="371"/>
        <v/>
      </c>
      <c r="BA169" t="str">
        <f t="shared" si="372"/>
        <v>&lt;img src=@img/easy.png@&gt;</v>
      </c>
      <c r="BB169" t="str">
        <f t="shared" si="373"/>
        <v/>
      </c>
      <c r="BC169" t="str">
        <f t="shared" si="374"/>
        <v/>
      </c>
      <c r="BD169" t="str">
        <f t="shared" si="375"/>
        <v>&lt;img src=@img/easy.png@&gt;</v>
      </c>
      <c r="BE169" t="str">
        <f t="shared" si="376"/>
        <v>easy low campus</v>
      </c>
      <c r="BF169" t="str">
        <f t="shared" si="377"/>
        <v>Near Campus</v>
      </c>
      <c r="BG169">
        <v>40.577893000000003</v>
      </c>
      <c r="BH169">
        <v>-105.07640600000001</v>
      </c>
      <c r="BI169" t="str">
        <f t="shared" si="368"/>
        <v>[40.577893,-105.076406],</v>
      </c>
      <c r="BK169" t="str">
        <f>IF(BJ169&gt;0,"&lt;img src=@img/kidicon.png@&gt;","")</f>
        <v/>
      </c>
    </row>
    <row r="170" spans="2:64" ht="21" customHeight="1" x14ac:dyDescent="0.25">
      <c r="B170" t="s">
        <v>594</v>
      </c>
      <c r="C170" t="s">
        <v>421</v>
      </c>
      <c r="G170" s="7" t="s">
        <v>595</v>
      </c>
      <c r="W170" t="str">
        <f t="shared" si="327"/>
        <v/>
      </c>
      <c r="X170" t="str">
        <f t="shared" si="328"/>
        <v/>
      </c>
      <c r="Y170" t="str">
        <f t="shared" si="329"/>
        <v/>
      </c>
      <c r="Z170" t="str">
        <f t="shared" si="330"/>
        <v/>
      </c>
      <c r="AA170" t="str">
        <f t="shared" si="331"/>
        <v/>
      </c>
      <c r="AB170" t="str">
        <f t="shared" si="332"/>
        <v/>
      </c>
      <c r="AC170" t="str">
        <f t="shared" si="333"/>
        <v/>
      </c>
      <c r="AD170" t="str">
        <f t="shared" si="334"/>
        <v/>
      </c>
      <c r="AE170" t="str">
        <f t="shared" si="325"/>
        <v/>
      </c>
      <c r="AF170" t="str">
        <f t="shared" si="326"/>
        <v/>
      </c>
      <c r="AG170" t="str">
        <f t="shared" si="335"/>
        <v/>
      </c>
      <c r="AH170" t="str">
        <f t="shared" si="336"/>
        <v/>
      </c>
      <c r="AI170" t="str">
        <f t="shared" si="337"/>
        <v/>
      </c>
      <c r="AJ170" t="str">
        <f t="shared" si="338"/>
        <v/>
      </c>
      <c r="AK170" t="str">
        <f t="shared" si="317"/>
        <v/>
      </c>
      <c r="AL170" t="str">
        <f t="shared" si="318"/>
        <v/>
      </c>
      <c r="AM170" t="str">
        <f t="shared" si="319"/>
        <v/>
      </c>
      <c r="AN170" t="str">
        <f t="shared" si="320"/>
        <v/>
      </c>
      <c r="AO170" t="str">
        <f t="shared" si="321"/>
        <v/>
      </c>
      <c r="AP170" t="str">
        <f t="shared" si="322"/>
        <v/>
      </c>
      <c r="AQ170" t="str">
        <f t="shared" si="323"/>
        <v/>
      </c>
      <c r="AU170" t="s">
        <v>294</v>
      </c>
      <c r="AV170" s="3" t="s">
        <v>302</v>
      </c>
      <c r="AW170" s="3" t="s">
        <v>302</v>
      </c>
      <c r="AX170" s="4" t="str">
        <f t="shared" si="369"/>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70"/>
        <v/>
      </c>
      <c r="AZ170" t="str">
        <f t="shared" si="371"/>
        <v/>
      </c>
      <c r="BA170" t="str">
        <f t="shared" si="372"/>
        <v>&lt;img src=@img/easy.png@&gt;</v>
      </c>
      <c r="BB170" t="str">
        <f t="shared" si="373"/>
        <v/>
      </c>
      <c r="BC170" t="str">
        <f t="shared" si="374"/>
        <v/>
      </c>
      <c r="BD170" t="str">
        <f t="shared" si="375"/>
        <v>&lt;img src=@img/easy.png@&gt;</v>
      </c>
      <c r="BE170" t="str">
        <f t="shared" si="376"/>
        <v>easy  cwest</v>
      </c>
      <c r="BF170" t="str">
        <f t="shared" si="377"/>
        <v>Campus West</v>
      </c>
      <c r="BG170">
        <v>40.579059999999998</v>
      </c>
      <c r="BH170">
        <v>-105.07656</v>
      </c>
      <c r="BI170" t="str">
        <f t="shared" si="368"/>
        <v>[40.57906,-105.07656],</v>
      </c>
    </row>
    <row r="171" spans="2:64" ht="21" customHeight="1" x14ac:dyDescent="0.25">
      <c r="B171" t="s">
        <v>83</v>
      </c>
      <c r="C171" t="s">
        <v>418</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775</v>
      </c>
      <c r="W171">
        <f t="shared" si="327"/>
        <v>15</v>
      </c>
      <c r="X171">
        <f t="shared" si="328"/>
        <v>18</v>
      </c>
      <c r="Y171">
        <f t="shared" si="329"/>
        <v>15</v>
      </c>
      <c r="Z171">
        <f t="shared" si="330"/>
        <v>18</v>
      </c>
      <c r="AA171">
        <f t="shared" si="331"/>
        <v>15</v>
      </c>
      <c r="AB171">
        <f t="shared" si="332"/>
        <v>18</v>
      </c>
      <c r="AC171">
        <f t="shared" si="333"/>
        <v>15</v>
      </c>
      <c r="AD171">
        <f t="shared" si="334"/>
        <v>18</v>
      </c>
      <c r="AE171">
        <f t="shared" si="325"/>
        <v>15</v>
      </c>
      <c r="AF171">
        <f t="shared" si="326"/>
        <v>18</v>
      </c>
      <c r="AG171">
        <f t="shared" si="335"/>
        <v>15</v>
      </c>
      <c r="AH171">
        <f t="shared" si="336"/>
        <v>18</v>
      </c>
      <c r="AI171">
        <f t="shared" si="337"/>
        <v>15</v>
      </c>
      <c r="AJ171">
        <f t="shared" si="338"/>
        <v>18</v>
      </c>
      <c r="AK171" t="str">
        <f t="shared" si="317"/>
        <v>3pm-6pm</v>
      </c>
      <c r="AL171" t="str">
        <f t="shared" si="318"/>
        <v>3pm-6pm</v>
      </c>
      <c r="AM171" t="str">
        <f t="shared" si="319"/>
        <v>3pm-6pm</v>
      </c>
      <c r="AN171" t="str">
        <f t="shared" si="320"/>
        <v>3pm-6pm</v>
      </c>
      <c r="AO171" t="str">
        <f t="shared" si="321"/>
        <v>3pm-6pm</v>
      </c>
      <c r="AP171" t="str">
        <f t="shared" si="322"/>
        <v>3pm-6pm</v>
      </c>
      <c r="AQ171" t="str">
        <f t="shared" si="323"/>
        <v>3pm-6pm</v>
      </c>
      <c r="AR171" s="6" t="s">
        <v>238</v>
      </c>
      <c r="AS171" t="s">
        <v>290</v>
      </c>
      <c r="AU171" t="s">
        <v>28</v>
      </c>
      <c r="AV171" s="3" t="s">
        <v>301</v>
      </c>
      <c r="AW171" s="3" t="s">
        <v>301</v>
      </c>
      <c r="AX171" s="4" t="str">
        <f t="shared" si="369"/>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70"/>
        <v>&lt;img src=@img/outdoor.png@&gt;</v>
      </c>
      <c r="AZ171" t="str">
        <f t="shared" si="371"/>
        <v/>
      </c>
      <c r="BA171" t="str">
        <f t="shared" si="372"/>
        <v>&lt;img src=@img/medium.png@&gt;</v>
      </c>
      <c r="BB171" t="str">
        <f t="shared" si="373"/>
        <v>&lt;img src=@img/drinkicon.png@&gt;</v>
      </c>
      <c r="BC171" t="str">
        <f t="shared" si="374"/>
        <v>&lt;img src=@img/foodicon.png@&gt;</v>
      </c>
      <c r="BD171" t="str">
        <f t="shared" si="375"/>
        <v>&lt;img src=@img/outdoor.png@&gt;&lt;img src=@img/medium.png@&gt;&lt;img src=@img/drinkicon.png@&gt;&lt;img src=@img/foodicon.png@&gt;</v>
      </c>
      <c r="BE171" t="str">
        <f t="shared" si="376"/>
        <v>outdoor drink food medium high old</v>
      </c>
      <c r="BF171" t="str">
        <f t="shared" si="377"/>
        <v>Old Town</v>
      </c>
      <c r="BG171">
        <v>40.582315000000001</v>
      </c>
      <c r="BH171">
        <v>-105.079252</v>
      </c>
      <c r="BI171" t="str">
        <f t="shared" si="368"/>
        <v>[40.582315,-105.079252],</v>
      </c>
      <c r="BK171" t="str">
        <f>IF(BJ171&gt;0,"&lt;img src=@img/kidicon.png@&gt;","")</f>
        <v/>
      </c>
    </row>
    <row r="172" spans="2:64" ht="21" customHeight="1" x14ac:dyDescent="0.25">
      <c r="B172" t="s">
        <v>215</v>
      </c>
      <c r="C172" t="s">
        <v>303</v>
      </c>
      <c r="D172" t="s">
        <v>90</v>
      </c>
      <c r="E172" t="s">
        <v>423</v>
      </c>
      <c r="G172" t="s">
        <v>216</v>
      </c>
      <c r="J172">
        <v>1500</v>
      </c>
      <c r="K172">
        <v>1800</v>
      </c>
      <c r="L172">
        <v>1500</v>
      </c>
      <c r="M172">
        <v>1800</v>
      </c>
      <c r="N172">
        <v>1500</v>
      </c>
      <c r="O172">
        <v>1800</v>
      </c>
      <c r="P172">
        <v>1500</v>
      </c>
      <c r="Q172">
        <v>1800</v>
      </c>
      <c r="R172">
        <v>1500</v>
      </c>
      <c r="S172">
        <v>1800</v>
      </c>
      <c r="V172" t="s">
        <v>480</v>
      </c>
      <c r="W172" t="str">
        <f t="shared" si="327"/>
        <v/>
      </c>
      <c r="X172" t="str">
        <f t="shared" si="328"/>
        <v/>
      </c>
      <c r="Y172">
        <f t="shared" si="329"/>
        <v>15</v>
      </c>
      <c r="Z172">
        <f t="shared" si="330"/>
        <v>18</v>
      </c>
      <c r="AA172">
        <f t="shared" si="331"/>
        <v>15</v>
      </c>
      <c r="AB172">
        <f t="shared" si="332"/>
        <v>18</v>
      </c>
      <c r="AC172">
        <f t="shared" si="333"/>
        <v>15</v>
      </c>
      <c r="AD172">
        <f t="shared" si="334"/>
        <v>18</v>
      </c>
      <c r="AE172">
        <f t="shared" si="325"/>
        <v>15</v>
      </c>
      <c r="AF172">
        <f t="shared" si="326"/>
        <v>18</v>
      </c>
      <c r="AG172">
        <f t="shared" si="335"/>
        <v>15</v>
      </c>
      <c r="AH172">
        <f t="shared" si="336"/>
        <v>18</v>
      </c>
      <c r="AI172" t="str">
        <f t="shared" si="337"/>
        <v/>
      </c>
      <c r="AJ172" t="str">
        <f t="shared" si="338"/>
        <v/>
      </c>
      <c r="AK172" t="str">
        <f t="shared" si="317"/>
        <v/>
      </c>
      <c r="AL172" t="str">
        <f t="shared" si="318"/>
        <v>3pm-6pm</v>
      </c>
      <c r="AM172" t="str">
        <f t="shared" si="319"/>
        <v>3pm-6pm</v>
      </c>
      <c r="AN172" t="str">
        <f t="shared" si="320"/>
        <v>3pm-6pm</v>
      </c>
      <c r="AO172" t="str">
        <f t="shared" si="321"/>
        <v>3pm-6pm</v>
      </c>
      <c r="AP172" t="str">
        <f t="shared" si="322"/>
        <v>3pm-6pm</v>
      </c>
      <c r="AQ172" t="str">
        <f t="shared" si="323"/>
        <v/>
      </c>
      <c r="AR172" s="2" t="s">
        <v>350</v>
      </c>
      <c r="AU172" t="s">
        <v>28</v>
      </c>
      <c r="AV172" s="3" t="s">
        <v>301</v>
      </c>
      <c r="AW172" s="3" t="s">
        <v>301</v>
      </c>
      <c r="AX172" s="4" t="str">
        <f t="shared" si="369"/>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70"/>
        <v/>
      </c>
      <c r="AZ172" t="str">
        <f t="shared" si="371"/>
        <v/>
      </c>
      <c r="BA172" t="str">
        <f t="shared" si="372"/>
        <v>&lt;img src=@img/medium.png@&gt;</v>
      </c>
      <c r="BB172" t="str">
        <f t="shared" si="373"/>
        <v>&lt;img src=@img/drinkicon.png@&gt;</v>
      </c>
      <c r="BC172" t="str">
        <f t="shared" si="374"/>
        <v>&lt;img src=@img/foodicon.png@&gt;</v>
      </c>
      <c r="BD172" t="str">
        <f t="shared" si="375"/>
        <v>&lt;img src=@img/medium.png@&gt;&lt;img src=@img/drinkicon.png@&gt;&lt;img src=@img/foodicon.png@&gt;</v>
      </c>
      <c r="BE172" t="str">
        <f t="shared" si="376"/>
        <v>drink food medium med campus</v>
      </c>
      <c r="BF172" t="str">
        <f t="shared" si="377"/>
        <v>Near Campus</v>
      </c>
      <c r="BG172">
        <v>40.578552000000002</v>
      </c>
      <c r="BH172">
        <v>-105.076792</v>
      </c>
      <c r="BI172" t="str">
        <f t="shared" si="368"/>
        <v>[40.578552,-105.076792],</v>
      </c>
      <c r="BK172" t="str">
        <f>IF(BJ172&gt;0,"&lt;img src=@img/kidicon.png@&gt;","")</f>
        <v/>
      </c>
    </row>
    <row r="173" spans="2:64" ht="21" customHeight="1" x14ac:dyDescent="0.25">
      <c r="B173" t="s">
        <v>596</v>
      </c>
      <c r="C173" t="s">
        <v>304</v>
      </c>
      <c r="G173" s="7" t="s">
        <v>597</v>
      </c>
      <c r="L173">
        <v>1600</v>
      </c>
      <c r="M173">
        <v>1800</v>
      </c>
      <c r="N173">
        <v>1600</v>
      </c>
      <c r="O173">
        <v>1800</v>
      </c>
      <c r="P173">
        <v>1600</v>
      </c>
      <c r="Q173">
        <v>1800</v>
      </c>
      <c r="R173">
        <v>1600</v>
      </c>
      <c r="S173">
        <v>1800</v>
      </c>
      <c r="W173" t="str">
        <f t="shared" si="327"/>
        <v/>
      </c>
      <c r="X173" t="str">
        <f t="shared" si="328"/>
        <v/>
      </c>
      <c r="Y173" t="str">
        <f t="shared" si="329"/>
        <v/>
      </c>
      <c r="Z173" t="str">
        <f t="shared" si="330"/>
        <v/>
      </c>
      <c r="AA173">
        <f t="shared" si="331"/>
        <v>16</v>
      </c>
      <c r="AB173">
        <f t="shared" si="332"/>
        <v>18</v>
      </c>
      <c r="AC173">
        <f t="shared" si="333"/>
        <v>16</v>
      </c>
      <c r="AD173">
        <f t="shared" si="334"/>
        <v>18</v>
      </c>
      <c r="AE173">
        <f t="shared" si="325"/>
        <v>16</v>
      </c>
      <c r="AF173">
        <f t="shared" si="326"/>
        <v>18</v>
      </c>
      <c r="AG173">
        <f t="shared" si="335"/>
        <v>16</v>
      </c>
      <c r="AH173">
        <f t="shared" si="336"/>
        <v>18</v>
      </c>
      <c r="AI173" t="str">
        <f t="shared" si="337"/>
        <v/>
      </c>
      <c r="AJ173" t="str">
        <f t="shared" si="338"/>
        <v/>
      </c>
      <c r="AK173" t="str">
        <f t="shared" si="317"/>
        <v/>
      </c>
      <c r="AL173" t="str">
        <f t="shared" si="318"/>
        <v/>
      </c>
      <c r="AM173" t="str">
        <f t="shared" si="319"/>
        <v>4pm-6pm</v>
      </c>
      <c r="AN173" t="str">
        <f t="shared" si="320"/>
        <v>4pm-6pm</v>
      </c>
      <c r="AO173" t="str">
        <f t="shared" si="321"/>
        <v>4pm-6pm</v>
      </c>
      <c r="AP173" t="str">
        <f t="shared" si="322"/>
        <v>4pm-6pm</v>
      </c>
      <c r="AQ173" t="str">
        <f t="shared" si="323"/>
        <v/>
      </c>
      <c r="AR173" s="12" t="s">
        <v>598</v>
      </c>
      <c r="AU173" t="s">
        <v>294</v>
      </c>
      <c r="AV173" s="3" t="s">
        <v>302</v>
      </c>
      <c r="AW173" s="3" t="s">
        <v>302</v>
      </c>
      <c r="AX173" s="4" t="str">
        <f t="shared" si="369"/>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70"/>
        <v/>
      </c>
      <c r="AZ173" t="str">
        <f t="shared" si="371"/>
        <v/>
      </c>
      <c r="BA173" t="str">
        <f t="shared" si="372"/>
        <v>&lt;img src=@img/easy.png@&gt;</v>
      </c>
      <c r="BB173" t="str">
        <f t="shared" si="373"/>
        <v/>
      </c>
      <c r="BC173" t="str">
        <f t="shared" si="374"/>
        <v/>
      </c>
      <c r="BD173" t="str">
        <f t="shared" si="375"/>
        <v>&lt;img src=@img/easy.png@&gt;</v>
      </c>
      <c r="BE173" t="str">
        <f t="shared" si="376"/>
        <v>easy  midtown</v>
      </c>
      <c r="BF173" t="str">
        <f t="shared" si="377"/>
        <v>Midtown</v>
      </c>
      <c r="BG173">
        <v>40.562080000000002</v>
      </c>
      <c r="BH173">
        <v>-105.03864</v>
      </c>
      <c r="BI173" t="str">
        <f t="shared" si="368"/>
        <v>[40.56208,-105.03864],</v>
      </c>
    </row>
    <row r="174" spans="2:64" ht="21" customHeight="1" x14ac:dyDescent="0.25">
      <c r="B174" t="s">
        <v>540</v>
      </c>
      <c r="C174" t="s">
        <v>418</v>
      </c>
      <c r="D174" t="s">
        <v>529</v>
      </c>
      <c r="E174" t="s">
        <v>423</v>
      </c>
      <c r="G174" t="s">
        <v>541</v>
      </c>
      <c r="W174" t="str">
        <f t="shared" si="327"/>
        <v/>
      </c>
      <c r="X174" t="str">
        <f t="shared" si="328"/>
        <v/>
      </c>
      <c r="Y174" t="str">
        <f t="shared" si="329"/>
        <v/>
      </c>
      <c r="Z174" t="str">
        <f t="shared" si="330"/>
        <v/>
      </c>
      <c r="AA174" t="str">
        <f t="shared" si="331"/>
        <v/>
      </c>
      <c r="AB174" t="str">
        <f t="shared" si="332"/>
        <v/>
      </c>
      <c r="AC174" t="str">
        <f t="shared" si="333"/>
        <v/>
      </c>
      <c r="AD174" t="str">
        <f t="shared" si="334"/>
        <v/>
      </c>
      <c r="AE174" t="str">
        <f t="shared" ref="AE174:AE175" si="378">IF(P174&gt;0,P174/100,"")</f>
        <v/>
      </c>
      <c r="AF174" t="str">
        <f t="shared" ref="AF174:AF175" si="379">IF(Q174&gt;0,Q174/100,"")</f>
        <v/>
      </c>
      <c r="AG174" t="str">
        <f t="shared" si="335"/>
        <v/>
      </c>
      <c r="AH174" t="str">
        <f t="shared" si="336"/>
        <v/>
      </c>
      <c r="AI174" t="str">
        <f t="shared" si="337"/>
        <v/>
      </c>
      <c r="AJ174" t="str">
        <f t="shared" si="338"/>
        <v/>
      </c>
      <c r="AK174" t="str">
        <f t="shared" si="317"/>
        <v/>
      </c>
      <c r="AL174" t="str">
        <f t="shared" si="318"/>
        <v/>
      </c>
      <c r="AM174" t="str">
        <f t="shared" si="319"/>
        <v/>
      </c>
      <c r="AN174" t="str">
        <f t="shared" si="320"/>
        <v/>
      </c>
      <c r="AO174" t="str">
        <f t="shared" si="321"/>
        <v/>
      </c>
      <c r="AP174" t="str">
        <f t="shared" si="322"/>
        <v/>
      </c>
      <c r="AQ174" t="str">
        <f t="shared" si="323"/>
        <v/>
      </c>
      <c r="AR174" s="2" t="s">
        <v>542</v>
      </c>
      <c r="AS174" t="s">
        <v>290</v>
      </c>
      <c r="AU174" s="3" t="s">
        <v>28</v>
      </c>
      <c r="AV174" s="3" t="s">
        <v>302</v>
      </c>
      <c r="AW174" s="3" t="s">
        <v>302</v>
      </c>
      <c r="AX174" s="4" t="str">
        <f t="shared" si="369"/>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70"/>
        <v>&lt;img src=@img/outdoor.png@&gt;</v>
      </c>
      <c r="AZ174" t="str">
        <f t="shared" si="371"/>
        <v/>
      </c>
      <c r="BA174" t="str">
        <f t="shared" si="372"/>
        <v>&lt;img src=@img/medium.png@&gt;</v>
      </c>
      <c r="BB174" t="str">
        <f t="shared" si="373"/>
        <v/>
      </c>
      <c r="BC174" t="str">
        <f t="shared" si="374"/>
        <v/>
      </c>
      <c r="BD174" t="str">
        <f t="shared" si="375"/>
        <v>&lt;img src=@img/outdoor.png@&gt;&lt;img src=@img/medium.png@&gt;</v>
      </c>
      <c r="BE174" t="str">
        <f t="shared" si="376"/>
        <v>outdoor medium med old</v>
      </c>
      <c r="BF174" t="str">
        <f t="shared" si="377"/>
        <v>Old Town</v>
      </c>
      <c r="BG174">
        <v>40.57891</v>
      </c>
      <c r="BH174">
        <v>-105.07843</v>
      </c>
      <c r="BI174" t="str">
        <f t="shared" si="368"/>
        <v>[40.57891,-105.07843],</v>
      </c>
    </row>
    <row r="175" spans="2:64" ht="21" customHeight="1" x14ac:dyDescent="0.25">
      <c r="B175" t="s">
        <v>713</v>
      </c>
      <c r="C175" t="s">
        <v>418</v>
      </c>
      <c r="E175" t="s">
        <v>423</v>
      </c>
      <c r="G175" s="7" t="s">
        <v>726</v>
      </c>
      <c r="L175">
        <v>1100</v>
      </c>
      <c r="M175">
        <v>2100</v>
      </c>
      <c r="N175">
        <v>1600</v>
      </c>
      <c r="O175">
        <v>1800</v>
      </c>
      <c r="P175">
        <v>1600</v>
      </c>
      <c r="Q175">
        <v>1800</v>
      </c>
      <c r="R175">
        <v>1600</v>
      </c>
      <c r="S175">
        <v>1800</v>
      </c>
      <c r="T175">
        <v>1600</v>
      </c>
      <c r="U175">
        <v>1800</v>
      </c>
      <c r="V175" t="s">
        <v>812</v>
      </c>
      <c r="W175" t="str">
        <f t="shared" si="327"/>
        <v/>
      </c>
      <c r="X175" t="str">
        <f t="shared" si="328"/>
        <v/>
      </c>
      <c r="Y175" t="str">
        <f t="shared" si="329"/>
        <v/>
      </c>
      <c r="Z175" t="str">
        <f t="shared" si="330"/>
        <v/>
      </c>
      <c r="AA175">
        <f t="shared" si="331"/>
        <v>11</v>
      </c>
      <c r="AB175">
        <f t="shared" si="332"/>
        <v>21</v>
      </c>
      <c r="AC175">
        <f t="shared" si="333"/>
        <v>16</v>
      </c>
      <c r="AD175">
        <f t="shared" si="334"/>
        <v>18</v>
      </c>
      <c r="AE175">
        <f t="shared" si="378"/>
        <v>16</v>
      </c>
      <c r="AF175">
        <f t="shared" si="379"/>
        <v>18</v>
      </c>
      <c r="AG175">
        <f t="shared" si="335"/>
        <v>16</v>
      </c>
      <c r="AH175">
        <f t="shared" si="336"/>
        <v>18</v>
      </c>
      <c r="AI175">
        <f t="shared" si="337"/>
        <v>16</v>
      </c>
      <c r="AJ175">
        <f t="shared" si="338"/>
        <v>18</v>
      </c>
      <c r="AK175" t="str">
        <f t="shared" si="317"/>
        <v/>
      </c>
      <c r="AL175" t="str">
        <f t="shared" si="318"/>
        <v/>
      </c>
      <c r="AM175" t="str">
        <f t="shared" si="319"/>
        <v>11am-9pm</v>
      </c>
      <c r="AN175" t="str">
        <f t="shared" si="320"/>
        <v>4pm-6pm</v>
      </c>
      <c r="AO175" t="str">
        <f t="shared" si="321"/>
        <v>4pm-6pm</v>
      </c>
      <c r="AP175" t="str">
        <f t="shared" si="322"/>
        <v>4pm-6pm</v>
      </c>
      <c r="AQ175" t="str">
        <f t="shared" si="323"/>
        <v>4pm-6pm</v>
      </c>
      <c r="AR175" t="s">
        <v>727</v>
      </c>
      <c r="AU175" t="s">
        <v>293</v>
      </c>
      <c r="AV175" s="3" t="s">
        <v>301</v>
      </c>
      <c r="AW175" s="3" t="s">
        <v>301</v>
      </c>
      <c r="AX175" s="4" t="str">
        <f t="shared" si="369"/>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5" t="str">
        <f t="shared" si="370"/>
        <v/>
      </c>
      <c r="AZ175" t="str">
        <f t="shared" si="371"/>
        <v/>
      </c>
      <c r="BA175" t="str">
        <f t="shared" si="372"/>
        <v>&lt;img src=@img/hard.png@&gt;</v>
      </c>
      <c r="BB175" t="str">
        <f t="shared" si="373"/>
        <v>&lt;img src=@img/drinkicon.png@&gt;</v>
      </c>
      <c r="BC175" t="str">
        <f t="shared" si="374"/>
        <v>&lt;img src=@img/foodicon.png@&gt;</v>
      </c>
      <c r="BD175" t="str">
        <f t="shared" si="375"/>
        <v>&lt;img src=@img/hard.png@&gt;&lt;img src=@img/drinkicon.png@&gt;&lt;img src=@img/foodicon.png@&gt;</v>
      </c>
      <c r="BE175" t="str">
        <f t="shared" si="376"/>
        <v>drink food hard med old</v>
      </c>
      <c r="BF175" t="str">
        <f t="shared" si="377"/>
        <v>Old Town</v>
      </c>
      <c r="BG175">
        <v>40.586450999999997</v>
      </c>
      <c r="BH175">
        <v>-105.078568</v>
      </c>
      <c r="BI175" t="str">
        <f t="shared" si="368"/>
        <v>[40.586451,-105.078568],</v>
      </c>
    </row>
    <row r="176" spans="2:64" ht="21" customHeight="1" x14ac:dyDescent="0.25">
      <c r="B176" t="s">
        <v>664</v>
      </c>
      <c r="C176" t="s">
        <v>418</v>
      </c>
      <c r="D176" t="s">
        <v>524</v>
      </c>
      <c r="E176" t="s">
        <v>35</v>
      </c>
      <c r="G176" s="7" t="s">
        <v>525</v>
      </c>
      <c r="H176">
        <v>1100</v>
      </c>
      <c r="I176">
        <v>1800</v>
      </c>
      <c r="J176">
        <v>1100</v>
      </c>
      <c r="K176">
        <v>1800</v>
      </c>
      <c r="L176">
        <v>1100</v>
      </c>
      <c r="M176">
        <v>1800</v>
      </c>
      <c r="N176">
        <v>1100</v>
      </c>
      <c r="O176">
        <v>1800</v>
      </c>
      <c r="P176">
        <v>1100</v>
      </c>
      <c r="Q176">
        <v>1800</v>
      </c>
      <c r="R176">
        <v>1100</v>
      </c>
      <c r="S176">
        <v>1800</v>
      </c>
      <c r="T176">
        <v>1100</v>
      </c>
      <c r="U176">
        <v>1800</v>
      </c>
      <c r="V176" t="s">
        <v>526</v>
      </c>
      <c r="W176">
        <f t="shared" si="327"/>
        <v>11</v>
      </c>
      <c r="X176">
        <f t="shared" si="328"/>
        <v>18</v>
      </c>
      <c r="Y176">
        <f t="shared" si="329"/>
        <v>11</v>
      </c>
      <c r="Z176">
        <f t="shared" si="330"/>
        <v>18</v>
      </c>
      <c r="AA176">
        <f t="shared" si="331"/>
        <v>11</v>
      </c>
      <c r="AB176">
        <f t="shared" si="332"/>
        <v>18</v>
      </c>
      <c r="AC176">
        <f t="shared" si="333"/>
        <v>11</v>
      </c>
      <c r="AD176">
        <f t="shared" si="334"/>
        <v>18</v>
      </c>
      <c r="AE176">
        <f t="shared" ref="AE176:AE187" si="380">IF(P176&gt;0,P176/100,"")</f>
        <v>11</v>
      </c>
      <c r="AF176">
        <f t="shared" ref="AF176:AF187" si="381">IF(Q176&gt;0,Q176/100,"")</f>
        <v>18</v>
      </c>
      <c r="AG176">
        <f t="shared" si="335"/>
        <v>11</v>
      </c>
      <c r="AH176">
        <f t="shared" si="336"/>
        <v>18</v>
      </c>
      <c r="AI176">
        <f t="shared" si="337"/>
        <v>11</v>
      </c>
      <c r="AJ176">
        <f t="shared" si="338"/>
        <v>18</v>
      </c>
      <c r="AK176" t="str">
        <f t="shared" si="317"/>
        <v>11am-6pm</v>
      </c>
      <c r="AL176" t="str">
        <f t="shared" si="318"/>
        <v>11am-6pm</v>
      </c>
      <c r="AM176" t="str">
        <f t="shared" si="319"/>
        <v>11am-6pm</v>
      </c>
      <c r="AN176" t="str">
        <f t="shared" si="320"/>
        <v>11am-6pm</v>
      </c>
      <c r="AO176" t="str">
        <f t="shared" si="321"/>
        <v>11am-6pm</v>
      </c>
      <c r="AP176" t="str">
        <f t="shared" si="322"/>
        <v>11am-6pm</v>
      </c>
      <c r="AQ176" t="str">
        <f t="shared" si="323"/>
        <v>11am-6pm</v>
      </c>
      <c r="AR176" s="2" t="s">
        <v>527</v>
      </c>
      <c r="AU176" t="s">
        <v>293</v>
      </c>
      <c r="AV176" s="3" t="s">
        <v>301</v>
      </c>
      <c r="AW176" s="3" t="s">
        <v>301</v>
      </c>
      <c r="AX176" s="4" t="str">
        <f t="shared" si="369"/>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70"/>
        <v/>
      </c>
      <c r="AZ176" t="str">
        <f t="shared" si="371"/>
        <v/>
      </c>
      <c r="BA176" t="str">
        <f t="shared" si="372"/>
        <v>&lt;img src=@img/hard.png@&gt;</v>
      </c>
      <c r="BB176" t="str">
        <f t="shared" si="373"/>
        <v>&lt;img src=@img/drinkicon.png@&gt;</v>
      </c>
      <c r="BC176" t="str">
        <f t="shared" si="374"/>
        <v>&lt;img src=@img/foodicon.png@&gt;</v>
      </c>
      <c r="BD176" t="str">
        <f t="shared" si="375"/>
        <v>&lt;img src=@img/hard.png@&gt;&lt;img src=@img/drinkicon.png@&gt;&lt;img src=@img/foodicon.png@&gt;</v>
      </c>
      <c r="BE176" t="str">
        <f t="shared" si="376"/>
        <v>drink food hard high old</v>
      </c>
      <c r="BF176" t="str">
        <f t="shared" si="377"/>
        <v>Old Town</v>
      </c>
      <c r="BG176">
        <v>40.588149999999999</v>
      </c>
      <c r="BH176">
        <v>-105.07761000000001</v>
      </c>
      <c r="BI176" t="str">
        <f t="shared" si="368"/>
        <v>[40.58815,-105.07761],</v>
      </c>
    </row>
    <row r="177" spans="2:64" ht="21" customHeight="1" x14ac:dyDescent="0.25">
      <c r="B177" t="s">
        <v>599</v>
      </c>
      <c r="C177" t="s">
        <v>418</v>
      </c>
      <c r="G177" s="7" t="s">
        <v>600</v>
      </c>
      <c r="W177" t="str">
        <f t="shared" si="327"/>
        <v/>
      </c>
      <c r="X177" t="str">
        <f t="shared" si="328"/>
        <v/>
      </c>
      <c r="Y177" t="str">
        <f t="shared" si="329"/>
        <v/>
      </c>
      <c r="Z177" t="str">
        <f t="shared" si="330"/>
        <v/>
      </c>
      <c r="AA177" t="str">
        <f t="shared" si="331"/>
        <v/>
      </c>
      <c r="AB177" t="str">
        <f t="shared" si="332"/>
        <v/>
      </c>
      <c r="AC177" t="str">
        <f t="shared" si="333"/>
        <v/>
      </c>
      <c r="AD177" t="str">
        <f t="shared" si="334"/>
        <v/>
      </c>
      <c r="AE177" t="str">
        <f t="shared" si="380"/>
        <v/>
      </c>
      <c r="AF177" t="str">
        <f t="shared" si="381"/>
        <v/>
      </c>
      <c r="AG177" t="str">
        <f t="shared" si="335"/>
        <v/>
      </c>
      <c r="AH177" t="str">
        <f t="shared" si="336"/>
        <v/>
      </c>
      <c r="AI177" t="str">
        <f t="shared" si="337"/>
        <v/>
      </c>
      <c r="AJ177" t="str">
        <f t="shared" si="338"/>
        <v/>
      </c>
      <c r="AK177" t="str">
        <f t="shared" si="317"/>
        <v/>
      </c>
      <c r="AL177" t="str">
        <f t="shared" si="318"/>
        <v/>
      </c>
      <c r="AM177" t="str">
        <f t="shared" si="319"/>
        <v/>
      </c>
      <c r="AN177" t="str">
        <f t="shared" si="320"/>
        <v/>
      </c>
      <c r="AO177" t="str">
        <f t="shared" si="321"/>
        <v/>
      </c>
      <c r="AP177" t="str">
        <f t="shared" si="322"/>
        <v/>
      </c>
      <c r="AQ177" t="str">
        <f t="shared" si="323"/>
        <v/>
      </c>
      <c r="AR177" s="12" t="s">
        <v>601</v>
      </c>
      <c r="AU177" t="s">
        <v>293</v>
      </c>
      <c r="AV177" s="3" t="s">
        <v>302</v>
      </c>
      <c r="AW177" s="3" t="s">
        <v>302</v>
      </c>
      <c r="AX177" s="4" t="str">
        <f t="shared" si="369"/>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70"/>
        <v/>
      </c>
      <c r="AZ177" t="str">
        <f t="shared" si="371"/>
        <v/>
      </c>
      <c r="BA177" t="str">
        <f t="shared" si="372"/>
        <v>&lt;img src=@img/hard.png@&gt;</v>
      </c>
      <c r="BB177" t="str">
        <f t="shared" si="373"/>
        <v/>
      </c>
      <c r="BC177" t="str">
        <f t="shared" si="374"/>
        <v/>
      </c>
      <c r="BD177" t="str">
        <f t="shared" si="375"/>
        <v>&lt;img src=@img/hard.png@&gt;</v>
      </c>
      <c r="BE177" t="str">
        <f t="shared" si="376"/>
        <v>hard  old</v>
      </c>
      <c r="BF177" t="str">
        <f t="shared" si="377"/>
        <v>Old Town</v>
      </c>
      <c r="BG177">
        <v>40.588990000000003</v>
      </c>
      <c r="BH177">
        <v>-105.07637</v>
      </c>
      <c r="BI177" t="str">
        <f t="shared" si="368"/>
        <v>[40.58899,-105.07637],</v>
      </c>
    </row>
    <row r="178" spans="2:64" ht="21" customHeight="1" x14ac:dyDescent="0.25">
      <c r="B178" t="s">
        <v>533</v>
      </c>
      <c r="C178" t="s">
        <v>418</v>
      </c>
      <c r="D178" t="s">
        <v>534</v>
      </c>
      <c r="E178" t="s">
        <v>35</v>
      </c>
      <c r="G178" s="7" t="s">
        <v>535</v>
      </c>
      <c r="W178" t="str">
        <f t="shared" si="327"/>
        <v/>
      </c>
      <c r="X178" t="str">
        <f t="shared" si="328"/>
        <v/>
      </c>
      <c r="Y178" t="str">
        <f t="shared" si="329"/>
        <v/>
      </c>
      <c r="Z178" t="str">
        <f t="shared" si="330"/>
        <v/>
      </c>
      <c r="AA178" t="str">
        <f t="shared" si="331"/>
        <v/>
      </c>
      <c r="AB178" t="str">
        <f t="shared" si="332"/>
        <v/>
      </c>
      <c r="AC178" t="str">
        <f t="shared" si="333"/>
        <v/>
      </c>
      <c r="AD178" t="str">
        <f t="shared" si="334"/>
        <v/>
      </c>
      <c r="AE178" t="str">
        <f t="shared" si="380"/>
        <v/>
      </c>
      <c r="AF178" t="str">
        <f t="shared" si="381"/>
        <v/>
      </c>
      <c r="AG178" t="str">
        <f t="shared" si="335"/>
        <v/>
      </c>
      <c r="AH178" t="str">
        <f t="shared" si="336"/>
        <v/>
      </c>
      <c r="AI178" t="str">
        <f t="shared" si="337"/>
        <v/>
      </c>
      <c r="AJ178" t="str">
        <f t="shared" si="338"/>
        <v/>
      </c>
      <c r="AK178" t="str">
        <f t="shared" si="317"/>
        <v/>
      </c>
      <c r="AL178" t="str">
        <f t="shared" si="318"/>
        <v/>
      </c>
      <c r="AM178" t="str">
        <f t="shared" si="319"/>
        <v/>
      </c>
      <c r="AN178" t="str">
        <f t="shared" si="320"/>
        <v/>
      </c>
      <c r="AO178" t="str">
        <f t="shared" si="321"/>
        <v/>
      </c>
      <c r="AP178" t="str">
        <f t="shared" si="322"/>
        <v/>
      </c>
      <c r="AQ178" t="str">
        <f t="shared" si="323"/>
        <v/>
      </c>
      <c r="AR178" s="12" t="s">
        <v>536</v>
      </c>
      <c r="AU178" t="s">
        <v>293</v>
      </c>
      <c r="AV178" s="3" t="s">
        <v>302</v>
      </c>
      <c r="AW178" s="3" t="s">
        <v>302</v>
      </c>
      <c r="AX178" s="4" t="str">
        <f t="shared" si="369"/>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70"/>
        <v/>
      </c>
      <c r="AZ178" t="str">
        <f t="shared" si="371"/>
        <v/>
      </c>
      <c r="BA178" t="str">
        <f t="shared" si="372"/>
        <v>&lt;img src=@img/hard.png@&gt;</v>
      </c>
      <c r="BB178" t="str">
        <f t="shared" si="373"/>
        <v/>
      </c>
      <c r="BC178" t="str">
        <f t="shared" si="374"/>
        <v/>
      </c>
      <c r="BD178" t="str">
        <f t="shared" si="375"/>
        <v>&lt;img src=@img/hard.png@&gt;</v>
      </c>
      <c r="BE178" t="str">
        <f t="shared" si="376"/>
        <v>hard high old</v>
      </c>
      <c r="BF178" t="str">
        <f t="shared" si="377"/>
        <v>Old Town</v>
      </c>
      <c r="BG178">
        <v>40.584870000000002</v>
      </c>
      <c r="BH178">
        <v>-105.0765</v>
      </c>
      <c r="BI178" t="str">
        <f t="shared" si="368"/>
        <v>[40.58487,-105.0765],</v>
      </c>
    </row>
    <row r="179" spans="2:64" ht="21" customHeight="1" x14ac:dyDescent="0.25">
      <c r="B179" t="s">
        <v>602</v>
      </c>
      <c r="C179" t="s">
        <v>418</v>
      </c>
      <c r="G179" s="7" t="s">
        <v>603</v>
      </c>
      <c r="W179" t="str">
        <f t="shared" si="327"/>
        <v/>
      </c>
      <c r="X179" t="str">
        <f t="shared" si="328"/>
        <v/>
      </c>
      <c r="Y179" t="str">
        <f t="shared" si="329"/>
        <v/>
      </c>
      <c r="Z179" t="str">
        <f t="shared" si="330"/>
        <v/>
      </c>
      <c r="AA179" t="str">
        <f t="shared" si="331"/>
        <v/>
      </c>
      <c r="AB179" t="str">
        <f t="shared" si="332"/>
        <v/>
      </c>
      <c r="AC179" t="str">
        <f t="shared" si="333"/>
        <v/>
      </c>
      <c r="AD179" t="str">
        <f t="shared" si="334"/>
        <v/>
      </c>
      <c r="AE179" t="str">
        <f t="shared" si="380"/>
        <v/>
      </c>
      <c r="AF179" t="str">
        <f t="shared" si="381"/>
        <v/>
      </c>
      <c r="AG179" t="str">
        <f t="shared" si="335"/>
        <v/>
      </c>
      <c r="AH179" t="str">
        <f t="shared" si="336"/>
        <v/>
      </c>
      <c r="AI179" t="str">
        <f t="shared" si="337"/>
        <v/>
      </c>
      <c r="AJ179" t="str">
        <f t="shared" si="338"/>
        <v/>
      </c>
      <c r="AK179" t="str">
        <f t="shared" si="317"/>
        <v/>
      </c>
      <c r="AL179" t="str">
        <f t="shared" si="318"/>
        <v/>
      </c>
      <c r="AM179" t="str">
        <f t="shared" si="319"/>
        <v/>
      </c>
      <c r="AN179" t="str">
        <f t="shared" si="320"/>
        <v/>
      </c>
      <c r="AO179" t="str">
        <f t="shared" si="321"/>
        <v/>
      </c>
      <c r="AP179" t="str">
        <f t="shared" si="322"/>
        <v/>
      </c>
      <c r="AQ179" t="str">
        <f t="shared" si="323"/>
        <v/>
      </c>
      <c r="AR179" t="s">
        <v>602</v>
      </c>
      <c r="AS179" t="s">
        <v>290</v>
      </c>
      <c r="AU179" t="s">
        <v>293</v>
      </c>
      <c r="AV179" s="3" t="s">
        <v>302</v>
      </c>
      <c r="AW179" s="3" t="s">
        <v>302</v>
      </c>
      <c r="AX179" s="4" t="str">
        <f t="shared" si="369"/>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70"/>
        <v>&lt;img src=@img/outdoor.png@&gt;</v>
      </c>
      <c r="AZ179" t="str">
        <f t="shared" si="371"/>
        <v/>
      </c>
      <c r="BA179" t="str">
        <f t="shared" si="372"/>
        <v>&lt;img src=@img/hard.png@&gt;</v>
      </c>
      <c r="BB179" t="str">
        <f t="shared" si="373"/>
        <v/>
      </c>
      <c r="BC179" t="str">
        <f t="shared" si="374"/>
        <v/>
      </c>
      <c r="BD179" t="str">
        <f t="shared" si="375"/>
        <v>&lt;img src=@img/outdoor.png@&gt;&lt;img src=@img/hard.png@&gt;</v>
      </c>
      <c r="BE179" t="str">
        <f t="shared" si="376"/>
        <v>outdoor hard  old</v>
      </c>
      <c r="BF179" t="str">
        <f t="shared" si="377"/>
        <v>Old Town</v>
      </c>
      <c r="BG179">
        <v>40.587580000000003</v>
      </c>
      <c r="BH179">
        <v>-105.07635999999999</v>
      </c>
      <c r="BI179" t="str">
        <f t="shared" si="368"/>
        <v>[40.58758,-105.07636],</v>
      </c>
    </row>
    <row r="180" spans="2:64" ht="21" customHeight="1" x14ac:dyDescent="0.25">
      <c r="B180" t="s">
        <v>445</v>
      </c>
      <c r="C180" t="s">
        <v>420</v>
      </c>
      <c r="E180" t="s">
        <v>54</v>
      </c>
      <c r="G180" t="s">
        <v>468</v>
      </c>
      <c r="W180" t="str">
        <f t="shared" si="327"/>
        <v/>
      </c>
      <c r="X180" t="str">
        <f t="shared" si="328"/>
        <v/>
      </c>
      <c r="Y180" t="str">
        <f t="shared" si="329"/>
        <v/>
      </c>
      <c r="Z180" t="str">
        <f t="shared" si="330"/>
        <v/>
      </c>
      <c r="AA180" t="str">
        <f t="shared" si="331"/>
        <v/>
      </c>
      <c r="AB180" t="str">
        <f t="shared" si="332"/>
        <v/>
      </c>
      <c r="AC180" t="str">
        <f t="shared" si="333"/>
        <v/>
      </c>
      <c r="AD180" t="str">
        <f t="shared" si="334"/>
        <v/>
      </c>
      <c r="AE180" t="str">
        <f t="shared" si="380"/>
        <v/>
      </c>
      <c r="AF180" t="str">
        <f t="shared" si="381"/>
        <v/>
      </c>
      <c r="AG180" t="str">
        <f t="shared" si="335"/>
        <v/>
      </c>
      <c r="AH180" t="str">
        <f t="shared" si="336"/>
        <v/>
      </c>
      <c r="AI180" t="str">
        <f t="shared" si="337"/>
        <v/>
      </c>
      <c r="AJ180" t="str">
        <f t="shared" si="338"/>
        <v/>
      </c>
      <c r="AK180" t="str">
        <f t="shared" si="317"/>
        <v/>
      </c>
      <c r="AL180" t="str">
        <f t="shared" si="318"/>
        <v/>
      </c>
      <c r="AM180" t="str">
        <f t="shared" si="319"/>
        <v/>
      </c>
      <c r="AN180" t="str">
        <f t="shared" si="320"/>
        <v/>
      </c>
      <c r="AO180" t="str">
        <f t="shared" si="321"/>
        <v/>
      </c>
      <c r="AP180" t="str">
        <f t="shared" si="322"/>
        <v/>
      </c>
      <c r="AQ180" t="str">
        <f t="shared" si="323"/>
        <v/>
      </c>
      <c r="AU180" t="s">
        <v>294</v>
      </c>
      <c r="AV180" s="3" t="s">
        <v>302</v>
      </c>
      <c r="AW180" s="3" t="s">
        <v>302</v>
      </c>
      <c r="AX180" s="4" t="str">
        <f t="shared" si="369"/>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70"/>
        <v/>
      </c>
      <c r="AZ180" t="str">
        <f t="shared" si="371"/>
        <v/>
      </c>
      <c r="BA180" t="str">
        <f t="shared" si="372"/>
        <v>&lt;img src=@img/easy.png@&gt;</v>
      </c>
      <c r="BB180" t="str">
        <f t="shared" si="373"/>
        <v/>
      </c>
      <c r="BC180" t="str">
        <f t="shared" si="374"/>
        <v/>
      </c>
      <c r="BD180" t="str">
        <f t="shared" si="375"/>
        <v>&lt;img src=@img/easy.png@&gt;&lt;img src=@img/kidicon.png@&gt;</v>
      </c>
      <c r="BE180" t="str">
        <f t="shared" si="376"/>
        <v>easy low sfoco kid</v>
      </c>
      <c r="BF180" t="str">
        <f t="shared" si="377"/>
        <v>South Foco</v>
      </c>
      <c r="BG180">
        <v>40.522661999999997</v>
      </c>
      <c r="BH180">
        <v>-105.023278</v>
      </c>
      <c r="BI180" t="str">
        <f t="shared" si="368"/>
        <v>[40.522662,-105.023278],</v>
      </c>
      <c r="BJ180" t="b">
        <v>1</v>
      </c>
      <c r="BK180" t="str">
        <f>IF(BJ180&gt;0,"&lt;img src=@img/kidicon.png@&gt;","")</f>
        <v>&lt;img src=@img/kidicon.png@&gt;</v>
      </c>
      <c r="BL180" t="s">
        <v>469</v>
      </c>
    </row>
    <row r="181" spans="2:64" ht="21" customHeight="1" x14ac:dyDescent="0.25">
      <c r="B181" t="s">
        <v>217</v>
      </c>
      <c r="C181" t="s">
        <v>418</v>
      </c>
      <c r="D181" t="s">
        <v>218</v>
      </c>
      <c r="E181" t="s">
        <v>423</v>
      </c>
      <c r="G181" t="s">
        <v>219</v>
      </c>
      <c r="H181">
        <v>930</v>
      </c>
      <c r="I181">
        <v>2400</v>
      </c>
      <c r="J181">
        <v>1030</v>
      </c>
      <c r="K181">
        <v>1900</v>
      </c>
      <c r="L181">
        <v>1030</v>
      </c>
      <c r="M181">
        <v>1900</v>
      </c>
      <c r="N181">
        <v>1030</v>
      </c>
      <c r="O181">
        <v>1900</v>
      </c>
      <c r="P181">
        <v>1030</v>
      </c>
      <c r="Q181">
        <v>1900</v>
      </c>
      <c r="R181">
        <v>1030</v>
      </c>
      <c r="S181">
        <v>1900</v>
      </c>
      <c r="T181">
        <v>930</v>
      </c>
      <c r="U181">
        <v>1900</v>
      </c>
      <c r="V181" t="s">
        <v>796</v>
      </c>
      <c r="W181">
        <f t="shared" si="327"/>
        <v>9.3000000000000007</v>
      </c>
      <c r="X181">
        <f t="shared" si="328"/>
        <v>24</v>
      </c>
      <c r="Y181">
        <f t="shared" si="329"/>
        <v>10.3</v>
      </c>
      <c r="Z181">
        <f t="shared" si="330"/>
        <v>19</v>
      </c>
      <c r="AA181">
        <f t="shared" si="331"/>
        <v>10.3</v>
      </c>
      <c r="AB181">
        <f t="shared" si="332"/>
        <v>19</v>
      </c>
      <c r="AC181">
        <f t="shared" si="333"/>
        <v>10.3</v>
      </c>
      <c r="AD181">
        <f t="shared" si="334"/>
        <v>19</v>
      </c>
      <c r="AE181">
        <f t="shared" si="380"/>
        <v>10.3</v>
      </c>
      <c r="AF181">
        <f t="shared" si="381"/>
        <v>19</v>
      </c>
      <c r="AG181">
        <f t="shared" si="335"/>
        <v>10.3</v>
      </c>
      <c r="AH181">
        <f t="shared" si="336"/>
        <v>19</v>
      </c>
      <c r="AI181">
        <f t="shared" si="337"/>
        <v>9.3000000000000007</v>
      </c>
      <c r="AJ181">
        <f t="shared" si="338"/>
        <v>19</v>
      </c>
      <c r="AK181" t="str">
        <f t="shared" si="317"/>
        <v>9.3am-12am</v>
      </c>
      <c r="AL181" t="str">
        <f t="shared" si="318"/>
        <v>10.3am-7pm</v>
      </c>
      <c r="AM181" t="str">
        <f t="shared" si="319"/>
        <v>10.3am-7pm</v>
      </c>
      <c r="AN181" t="str">
        <f t="shared" si="320"/>
        <v>10.3am-7pm</v>
      </c>
      <c r="AO181" t="str">
        <f t="shared" si="321"/>
        <v>10.3am-7pm</v>
      </c>
      <c r="AP181" t="str">
        <f t="shared" si="322"/>
        <v>10.3am-7pm</v>
      </c>
      <c r="AQ181" t="str">
        <f t="shared" si="323"/>
        <v>9.3am-7pm</v>
      </c>
      <c r="AR181" s="8" t="s">
        <v>259</v>
      </c>
      <c r="AS181" t="s">
        <v>290</v>
      </c>
      <c r="AU181" t="s">
        <v>293</v>
      </c>
      <c r="AV181" s="3" t="s">
        <v>301</v>
      </c>
      <c r="AW181" s="3" t="s">
        <v>302</v>
      </c>
      <c r="AX181" s="4" t="str">
        <f t="shared" si="369"/>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70"/>
        <v>&lt;img src=@img/outdoor.png@&gt;</v>
      </c>
      <c r="AZ181" t="str">
        <f t="shared" si="371"/>
        <v/>
      </c>
      <c r="BA181" t="str">
        <f t="shared" si="372"/>
        <v>&lt;img src=@img/hard.png@&gt;</v>
      </c>
      <c r="BB181" t="str">
        <f t="shared" si="373"/>
        <v>&lt;img src=@img/drinkicon.png@&gt;</v>
      </c>
      <c r="BC181" t="str">
        <f t="shared" si="374"/>
        <v/>
      </c>
      <c r="BD181" t="str">
        <f t="shared" si="375"/>
        <v>&lt;img src=@img/outdoor.png@&gt;&lt;img src=@img/hard.png@&gt;&lt;img src=@img/drinkicon.png@&gt;</v>
      </c>
      <c r="BE181" t="str">
        <f t="shared" si="376"/>
        <v>outdoor drink hard med old</v>
      </c>
      <c r="BF181" t="str">
        <f t="shared" si="377"/>
        <v>Old Town</v>
      </c>
      <c r="BG181">
        <v>40.584795999999997</v>
      </c>
      <c r="BH181">
        <v>-105.076611</v>
      </c>
      <c r="BI181" t="str">
        <f t="shared" si="368"/>
        <v>[40.584796,-105.076611],</v>
      </c>
      <c r="BK181" t="str">
        <f>IF(BJ181&gt;0,"&lt;img src=@img/kidicon.png@&gt;","")</f>
        <v/>
      </c>
    </row>
    <row r="182" spans="2:64" ht="21" customHeight="1" x14ac:dyDescent="0.25">
      <c r="B182" t="s">
        <v>375</v>
      </c>
      <c r="C182" t="s">
        <v>304</v>
      </c>
      <c r="D182" t="s">
        <v>377</v>
      </c>
      <c r="E182" t="s">
        <v>423</v>
      </c>
      <c r="G182" t="s">
        <v>383</v>
      </c>
      <c r="J182">
        <v>1500</v>
      </c>
      <c r="K182">
        <v>1900</v>
      </c>
      <c r="L182">
        <v>1500</v>
      </c>
      <c r="M182">
        <v>1900</v>
      </c>
      <c r="N182">
        <v>1500</v>
      </c>
      <c r="O182">
        <v>1900</v>
      </c>
      <c r="P182">
        <v>1500</v>
      </c>
      <c r="Q182">
        <v>1900</v>
      </c>
      <c r="R182">
        <v>1500</v>
      </c>
      <c r="S182">
        <v>1900</v>
      </c>
      <c r="V182" t="s">
        <v>481</v>
      </c>
      <c r="W182" t="str">
        <f t="shared" si="327"/>
        <v/>
      </c>
      <c r="X182" t="str">
        <f t="shared" si="328"/>
        <v/>
      </c>
      <c r="Y182">
        <f t="shared" si="329"/>
        <v>15</v>
      </c>
      <c r="Z182">
        <f t="shared" si="330"/>
        <v>19</v>
      </c>
      <c r="AA182">
        <f t="shared" si="331"/>
        <v>15</v>
      </c>
      <c r="AB182">
        <f t="shared" si="332"/>
        <v>19</v>
      </c>
      <c r="AC182">
        <f t="shared" si="333"/>
        <v>15</v>
      </c>
      <c r="AD182">
        <f t="shared" si="334"/>
        <v>19</v>
      </c>
      <c r="AE182">
        <f t="shared" si="380"/>
        <v>15</v>
      </c>
      <c r="AF182">
        <f t="shared" si="381"/>
        <v>19</v>
      </c>
      <c r="AG182">
        <f t="shared" si="335"/>
        <v>15</v>
      </c>
      <c r="AH182">
        <f t="shared" si="336"/>
        <v>19</v>
      </c>
      <c r="AI182" t="str">
        <f t="shared" si="337"/>
        <v/>
      </c>
      <c r="AJ182" t="str">
        <f t="shared" si="338"/>
        <v/>
      </c>
      <c r="AK182" t="str">
        <f t="shared" si="317"/>
        <v/>
      </c>
      <c r="AL182" t="str">
        <f t="shared" si="318"/>
        <v>3pm-7pm</v>
      </c>
      <c r="AM182" t="str">
        <f t="shared" si="319"/>
        <v>3pm-7pm</v>
      </c>
      <c r="AN182" t="str">
        <f t="shared" si="320"/>
        <v>3pm-7pm</v>
      </c>
      <c r="AO182" t="str">
        <f t="shared" si="321"/>
        <v>3pm-7pm</v>
      </c>
      <c r="AP182" t="str">
        <f t="shared" si="322"/>
        <v>3pm-7pm</v>
      </c>
      <c r="AQ182" t="str">
        <f t="shared" si="323"/>
        <v/>
      </c>
      <c r="AR182" t="s">
        <v>382</v>
      </c>
      <c r="AS182" t="s">
        <v>290</v>
      </c>
      <c r="AU182" t="s">
        <v>294</v>
      </c>
      <c r="AV182" s="3" t="s">
        <v>301</v>
      </c>
      <c r="AW182" s="3" t="s">
        <v>301</v>
      </c>
      <c r="AX182" s="4" t="str">
        <f t="shared" si="369"/>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70"/>
        <v>&lt;img src=@img/outdoor.png@&gt;</v>
      </c>
      <c r="AZ182" t="str">
        <f t="shared" si="371"/>
        <v/>
      </c>
      <c r="BA182" t="str">
        <f t="shared" si="372"/>
        <v>&lt;img src=@img/easy.png@&gt;</v>
      </c>
      <c r="BB182" t="str">
        <f t="shared" si="373"/>
        <v>&lt;img src=@img/drinkicon.png@&gt;</v>
      </c>
      <c r="BC182" t="str">
        <f t="shared" si="374"/>
        <v>&lt;img src=@img/foodicon.png@&gt;</v>
      </c>
      <c r="BD182" t="str">
        <f t="shared" si="375"/>
        <v>&lt;img src=@img/outdoor.png@&gt;&lt;img src=@img/easy.png@&gt;&lt;img src=@img/drinkicon.png@&gt;&lt;img src=@img/foodicon.png@&gt;</v>
      </c>
      <c r="BE182" t="str">
        <f t="shared" si="376"/>
        <v>outdoor drink food easy med midtown</v>
      </c>
      <c r="BF182" t="str">
        <f t="shared" si="377"/>
        <v>Midtown</v>
      </c>
      <c r="BG182">
        <v>40.542402000000003</v>
      </c>
      <c r="BH182">
        <v>-105.07652</v>
      </c>
      <c r="BI182" t="str">
        <f t="shared" si="368"/>
        <v>[40.542402,-105.07652],</v>
      </c>
      <c r="BK182" t="str">
        <f>IF(BJ182&gt;0,"&lt;img src=@img/kidicon.png@&gt;","")</f>
        <v/>
      </c>
    </row>
    <row r="183" spans="2:64" ht="21" customHeight="1" x14ac:dyDescent="0.25">
      <c r="B183" t="s">
        <v>220</v>
      </c>
      <c r="C183" t="s">
        <v>304</v>
      </c>
      <c r="D183" t="s">
        <v>53</v>
      </c>
      <c r="E183" t="s">
        <v>423</v>
      </c>
      <c r="G183" t="s">
        <v>221</v>
      </c>
      <c r="W183" t="str">
        <f t="shared" si="327"/>
        <v/>
      </c>
      <c r="X183" t="str">
        <f t="shared" si="328"/>
        <v/>
      </c>
      <c r="Y183" t="str">
        <f t="shared" si="329"/>
        <v/>
      </c>
      <c r="Z183" t="str">
        <f t="shared" si="330"/>
        <v/>
      </c>
      <c r="AA183" t="str">
        <f t="shared" si="331"/>
        <v/>
      </c>
      <c r="AB183" t="str">
        <f t="shared" si="332"/>
        <v/>
      </c>
      <c r="AC183" t="str">
        <f t="shared" si="333"/>
        <v/>
      </c>
      <c r="AD183" t="str">
        <f t="shared" si="334"/>
        <v/>
      </c>
      <c r="AE183" t="str">
        <f t="shared" si="380"/>
        <v/>
      </c>
      <c r="AF183" t="str">
        <f t="shared" si="381"/>
        <v/>
      </c>
      <c r="AG183" t="str">
        <f t="shared" si="335"/>
        <v/>
      </c>
      <c r="AH183" t="str">
        <f t="shared" si="336"/>
        <v/>
      </c>
      <c r="AI183" t="str">
        <f t="shared" si="337"/>
        <v/>
      </c>
      <c r="AJ183" t="str">
        <f t="shared" si="338"/>
        <v/>
      </c>
      <c r="AK183" t="str">
        <f t="shared" si="317"/>
        <v/>
      </c>
      <c r="AL183" t="str">
        <f t="shared" si="318"/>
        <v/>
      </c>
      <c r="AM183" t="str">
        <f t="shared" si="319"/>
        <v/>
      </c>
      <c r="AN183" t="str">
        <f t="shared" si="320"/>
        <v/>
      </c>
      <c r="AO183" t="str">
        <f t="shared" si="321"/>
        <v/>
      </c>
      <c r="AP183" t="str">
        <f t="shared" si="322"/>
        <v/>
      </c>
      <c r="AQ183" t="str">
        <f t="shared" si="323"/>
        <v/>
      </c>
      <c r="AR183" s="2" t="s">
        <v>351</v>
      </c>
      <c r="AU183" t="s">
        <v>294</v>
      </c>
      <c r="AV183" s="3" t="s">
        <v>302</v>
      </c>
      <c r="AW183" s="3" t="s">
        <v>302</v>
      </c>
      <c r="AX183" s="4" t="str">
        <f t="shared" si="369"/>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70"/>
        <v/>
      </c>
      <c r="AZ183" t="str">
        <f t="shared" si="371"/>
        <v/>
      </c>
      <c r="BA183" t="str">
        <f t="shared" si="372"/>
        <v>&lt;img src=@img/easy.png@&gt;</v>
      </c>
      <c r="BB183" t="str">
        <f t="shared" si="373"/>
        <v/>
      </c>
      <c r="BC183" t="str">
        <f t="shared" si="374"/>
        <v/>
      </c>
      <c r="BD183" t="str">
        <f t="shared" si="375"/>
        <v>&lt;img src=@img/easy.png@&gt;</v>
      </c>
      <c r="BE183" t="str">
        <f t="shared" si="376"/>
        <v>easy med midtown</v>
      </c>
      <c r="BF183" t="str">
        <f t="shared" si="377"/>
        <v>Midtown</v>
      </c>
      <c r="BG183">
        <v>40.551113000000001</v>
      </c>
      <c r="BH183">
        <v>-105.07761600000001</v>
      </c>
      <c r="BI183" t="str">
        <f t="shared" si="368"/>
        <v>[40.551113,-105.077616],</v>
      </c>
      <c r="BK183" t="str">
        <f>IF(BJ183&gt;0,"&lt;img src=@img/kidicon.png@&gt;","")</f>
        <v/>
      </c>
    </row>
    <row r="184" spans="2:64" ht="21" customHeight="1" x14ac:dyDescent="0.25">
      <c r="B184" t="s">
        <v>522</v>
      </c>
      <c r="C184" t="s">
        <v>418</v>
      </c>
      <c r="D184" t="s">
        <v>376</v>
      </c>
      <c r="E184" t="s">
        <v>54</v>
      </c>
      <c r="G184" t="s">
        <v>523</v>
      </c>
      <c r="J184">
        <v>1500</v>
      </c>
      <c r="K184">
        <v>2000</v>
      </c>
      <c r="L184">
        <v>1500</v>
      </c>
      <c r="M184">
        <v>2000</v>
      </c>
      <c r="N184">
        <v>1500</v>
      </c>
      <c r="O184">
        <v>2000</v>
      </c>
      <c r="P184">
        <v>1500</v>
      </c>
      <c r="Q184">
        <v>2000</v>
      </c>
      <c r="R184">
        <v>1500</v>
      </c>
      <c r="S184">
        <v>2000</v>
      </c>
      <c r="T184">
        <v>1500</v>
      </c>
      <c r="U184">
        <v>2000</v>
      </c>
      <c r="W184" t="str">
        <f t="shared" si="327"/>
        <v/>
      </c>
      <c r="X184" t="str">
        <f t="shared" si="328"/>
        <v/>
      </c>
      <c r="Y184">
        <f t="shared" si="329"/>
        <v>15</v>
      </c>
      <c r="Z184">
        <f t="shared" si="330"/>
        <v>20</v>
      </c>
      <c r="AA184">
        <f t="shared" si="331"/>
        <v>15</v>
      </c>
      <c r="AB184">
        <f t="shared" si="332"/>
        <v>20</v>
      </c>
      <c r="AC184">
        <f t="shared" si="333"/>
        <v>15</v>
      </c>
      <c r="AD184">
        <f t="shared" si="334"/>
        <v>20</v>
      </c>
      <c r="AE184">
        <f t="shared" si="380"/>
        <v>15</v>
      </c>
      <c r="AF184">
        <f t="shared" si="381"/>
        <v>20</v>
      </c>
      <c r="AG184">
        <f t="shared" si="335"/>
        <v>15</v>
      </c>
      <c r="AH184">
        <f t="shared" si="336"/>
        <v>20</v>
      </c>
      <c r="AI184">
        <f t="shared" si="337"/>
        <v>15</v>
      </c>
      <c r="AJ184">
        <f t="shared" si="338"/>
        <v>20</v>
      </c>
      <c r="AK184" t="str">
        <f t="shared" si="317"/>
        <v/>
      </c>
      <c r="AL184" t="str">
        <f t="shared" si="318"/>
        <v>3pm-8pm</v>
      </c>
      <c r="AM184" t="str">
        <f t="shared" si="319"/>
        <v>3pm-8pm</v>
      </c>
      <c r="AN184" t="str">
        <f t="shared" si="320"/>
        <v>3pm-8pm</v>
      </c>
      <c r="AO184" t="str">
        <f t="shared" si="321"/>
        <v>3pm-8pm</v>
      </c>
      <c r="AP184" t="str">
        <f t="shared" si="322"/>
        <v>3pm-8pm</v>
      </c>
      <c r="AQ184" t="str">
        <f t="shared" si="323"/>
        <v>3pm-8pm</v>
      </c>
      <c r="AR184" s="2"/>
      <c r="AU184" t="s">
        <v>293</v>
      </c>
      <c r="AV184" s="3" t="s">
        <v>301</v>
      </c>
      <c r="AW184" s="3" t="s">
        <v>302</v>
      </c>
      <c r="AX184" s="4" t="str">
        <f t="shared" si="369"/>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70"/>
        <v/>
      </c>
      <c r="AZ184" t="str">
        <f t="shared" si="371"/>
        <v/>
      </c>
      <c r="BA184" t="str">
        <f t="shared" si="372"/>
        <v>&lt;img src=@img/hard.png@&gt;</v>
      </c>
      <c r="BB184" t="str">
        <f t="shared" si="373"/>
        <v>&lt;img src=@img/drinkicon.png@&gt;</v>
      </c>
      <c r="BC184" t="str">
        <f t="shared" si="374"/>
        <v/>
      </c>
      <c r="BD184" t="str">
        <f t="shared" si="375"/>
        <v>&lt;img src=@img/hard.png@&gt;&lt;img src=@img/drinkicon.png@&gt;</v>
      </c>
      <c r="BE184" t="str">
        <f t="shared" si="376"/>
        <v>drink hard low old</v>
      </c>
      <c r="BF184" t="str">
        <f t="shared" si="377"/>
        <v>Old Town</v>
      </c>
      <c r="BG184">
        <v>40.587409999999998</v>
      </c>
      <c r="BH184">
        <v>-105.07661</v>
      </c>
      <c r="BI184" t="str">
        <f t="shared" si="368"/>
        <v>[40.58741,-105.07661],</v>
      </c>
    </row>
    <row r="185" spans="2:64" ht="21" customHeight="1" x14ac:dyDescent="0.25">
      <c r="B185" t="s">
        <v>604</v>
      </c>
      <c r="C185" t="s">
        <v>303</v>
      </c>
      <c r="G185" s="7" t="s">
        <v>605</v>
      </c>
      <c r="W185" t="str">
        <f t="shared" si="327"/>
        <v/>
      </c>
      <c r="X185" t="str">
        <f t="shared" si="328"/>
        <v/>
      </c>
      <c r="Y185" t="str">
        <f t="shared" si="329"/>
        <v/>
      </c>
      <c r="Z185" t="str">
        <f t="shared" si="330"/>
        <v/>
      </c>
      <c r="AA185" t="str">
        <f t="shared" si="331"/>
        <v/>
      </c>
      <c r="AB185" t="str">
        <f t="shared" si="332"/>
        <v/>
      </c>
      <c r="AC185" t="str">
        <f t="shared" si="333"/>
        <v/>
      </c>
      <c r="AD185" t="str">
        <f t="shared" si="334"/>
        <v/>
      </c>
      <c r="AE185" t="str">
        <f t="shared" si="380"/>
        <v/>
      </c>
      <c r="AF185" t="str">
        <f t="shared" si="381"/>
        <v/>
      </c>
      <c r="AG185" t="str">
        <f t="shared" si="335"/>
        <v/>
      </c>
      <c r="AH185" t="str">
        <f t="shared" si="336"/>
        <v/>
      </c>
      <c r="AI185" t="str">
        <f t="shared" si="337"/>
        <v/>
      </c>
      <c r="AJ185" t="str">
        <f t="shared" si="338"/>
        <v/>
      </c>
      <c r="AK185" t="str">
        <f t="shared" si="317"/>
        <v/>
      </c>
      <c r="AL185" t="str">
        <f t="shared" si="318"/>
        <v/>
      </c>
      <c r="AM185" t="str">
        <f t="shared" si="319"/>
        <v/>
      </c>
      <c r="AN185" t="str">
        <f t="shared" si="320"/>
        <v/>
      </c>
      <c r="AO185" t="str">
        <f t="shared" si="321"/>
        <v/>
      </c>
      <c r="AP185" t="str">
        <f t="shared" si="322"/>
        <v/>
      </c>
      <c r="AQ185" t="str">
        <f t="shared" si="323"/>
        <v/>
      </c>
      <c r="AU185" t="s">
        <v>28</v>
      </c>
      <c r="AV185" s="3" t="s">
        <v>302</v>
      </c>
      <c r="AW185" s="3" t="s">
        <v>302</v>
      </c>
      <c r="AX185" s="4" t="str">
        <f t="shared" si="369"/>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70"/>
        <v/>
      </c>
      <c r="AZ185" t="str">
        <f t="shared" si="371"/>
        <v/>
      </c>
      <c r="BA185" t="str">
        <f t="shared" si="372"/>
        <v>&lt;img src=@img/medium.png@&gt;</v>
      </c>
      <c r="BB185" t="str">
        <f t="shared" si="373"/>
        <v/>
      </c>
      <c r="BC185" t="str">
        <f t="shared" si="374"/>
        <v/>
      </c>
      <c r="BD185" t="str">
        <f t="shared" si="375"/>
        <v>&lt;img src=@img/medium.png@&gt;</v>
      </c>
      <c r="BE185" t="str">
        <f t="shared" si="376"/>
        <v>medium  campus</v>
      </c>
      <c r="BF185" t="str">
        <f t="shared" si="377"/>
        <v>Near Campus</v>
      </c>
      <c r="BG185">
        <v>40.578440000000001</v>
      </c>
      <c r="BH185">
        <v>-105.07856</v>
      </c>
      <c r="BI185" t="str">
        <f t="shared" si="368"/>
        <v>[40.57844,-105.07856],</v>
      </c>
    </row>
    <row r="186" spans="2:64" ht="21" customHeight="1" x14ac:dyDescent="0.25">
      <c r="B186" t="s">
        <v>282</v>
      </c>
      <c r="C186" t="s">
        <v>418</v>
      </c>
      <c r="D186" t="s">
        <v>283</v>
      </c>
      <c r="E186" t="s">
        <v>54</v>
      </c>
      <c r="G186" s="7" t="s">
        <v>289</v>
      </c>
      <c r="H186">
        <v>1100</v>
      </c>
      <c r="I186">
        <v>1900</v>
      </c>
      <c r="J186">
        <v>1100</v>
      </c>
      <c r="K186">
        <v>2400</v>
      </c>
      <c r="L186">
        <v>1100</v>
      </c>
      <c r="M186">
        <v>2300</v>
      </c>
      <c r="N186">
        <v>1100</v>
      </c>
      <c r="O186">
        <v>2400</v>
      </c>
      <c r="P186">
        <v>1100</v>
      </c>
      <c r="Q186">
        <v>2400</v>
      </c>
      <c r="R186">
        <v>1100</v>
      </c>
      <c r="S186">
        <v>1900</v>
      </c>
      <c r="T186">
        <v>1100</v>
      </c>
      <c r="U186">
        <v>1900</v>
      </c>
      <c r="V186" t="s">
        <v>793</v>
      </c>
      <c r="W186">
        <f t="shared" si="327"/>
        <v>11</v>
      </c>
      <c r="X186">
        <f t="shared" si="328"/>
        <v>19</v>
      </c>
      <c r="Y186">
        <f t="shared" si="329"/>
        <v>11</v>
      </c>
      <c r="Z186">
        <f t="shared" si="330"/>
        <v>24</v>
      </c>
      <c r="AA186">
        <f t="shared" si="331"/>
        <v>11</v>
      </c>
      <c r="AB186">
        <f t="shared" si="332"/>
        <v>23</v>
      </c>
      <c r="AC186">
        <f t="shared" si="333"/>
        <v>11</v>
      </c>
      <c r="AD186">
        <f t="shared" si="334"/>
        <v>24</v>
      </c>
      <c r="AE186">
        <f t="shared" si="380"/>
        <v>11</v>
      </c>
      <c r="AF186">
        <f t="shared" si="381"/>
        <v>24</v>
      </c>
      <c r="AG186">
        <f t="shared" si="335"/>
        <v>11</v>
      </c>
      <c r="AH186">
        <f t="shared" si="336"/>
        <v>19</v>
      </c>
      <c r="AI186">
        <f t="shared" si="337"/>
        <v>11</v>
      </c>
      <c r="AJ186">
        <f t="shared" si="338"/>
        <v>19</v>
      </c>
      <c r="AK186" t="str">
        <f t="shared" si="317"/>
        <v>11am-7pm</v>
      </c>
      <c r="AL186" t="str">
        <f t="shared" si="318"/>
        <v>11am-12am</v>
      </c>
      <c r="AM186" t="str">
        <f t="shared" si="319"/>
        <v>11am-11pm</v>
      </c>
      <c r="AN186" t="str">
        <f t="shared" si="320"/>
        <v>11am-12am</v>
      </c>
      <c r="AO186" t="str">
        <f t="shared" si="321"/>
        <v>11am-12am</v>
      </c>
      <c r="AP186" t="str">
        <f t="shared" si="322"/>
        <v>11am-7pm</v>
      </c>
      <c r="AQ186" t="str">
        <f t="shared" si="323"/>
        <v>11am-7pm</v>
      </c>
      <c r="AR186" s="11" t="s">
        <v>360</v>
      </c>
      <c r="AU186" t="s">
        <v>293</v>
      </c>
      <c r="AV186" s="3" t="s">
        <v>301</v>
      </c>
      <c r="AW186" s="3" t="s">
        <v>301</v>
      </c>
      <c r="AX186" s="4" t="str">
        <f t="shared" si="369"/>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70"/>
        <v/>
      </c>
      <c r="AZ186" t="str">
        <f t="shared" si="371"/>
        <v/>
      </c>
      <c r="BA186" t="str">
        <f t="shared" si="372"/>
        <v>&lt;img src=@img/hard.png@&gt;</v>
      </c>
      <c r="BB186" t="str">
        <f t="shared" si="373"/>
        <v>&lt;img src=@img/drinkicon.png@&gt;</v>
      </c>
      <c r="BC186" t="str">
        <f t="shared" si="374"/>
        <v>&lt;img src=@img/foodicon.png@&gt;</v>
      </c>
      <c r="BD186" t="str">
        <f t="shared" si="375"/>
        <v>&lt;img src=@img/hard.png@&gt;&lt;img src=@img/drinkicon.png@&gt;&lt;img src=@img/foodicon.png@&gt;</v>
      </c>
      <c r="BE186" t="str">
        <f t="shared" si="376"/>
        <v>drink food hard low old</v>
      </c>
      <c r="BF186" t="str">
        <f t="shared" si="377"/>
        <v>Old Town</v>
      </c>
      <c r="BG186">
        <v>40.587395000000001</v>
      </c>
      <c r="BH186">
        <v>-105.078292</v>
      </c>
      <c r="BI186" t="str">
        <f t="shared" si="368"/>
        <v>[40.587395,-105.078292],</v>
      </c>
      <c r="BK186" t="str">
        <f>IF(BJ186&gt;0,"&lt;img src=@img/kidicon.png@&gt;","")</f>
        <v/>
      </c>
    </row>
    <row r="187" spans="2:64" ht="21" customHeight="1" x14ac:dyDescent="0.25">
      <c r="B187" t="s">
        <v>393</v>
      </c>
      <c r="C187" t="s">
        <v>418</v>
      </c>
      <c r="D187" t="s">
        <v>367</v>
      </c>
      <c r="E187" t="s">
        <v>423</v>
      </c>
      <c r="G187" s="7" t="s">
        <v>426</v>
      </c>
      <c r="H187">
        <v>1500</v>
      </c>
      <c r="I187">
        <v>1800</v>
      </c>
      <c r="J187">
        <v>1500</v>
      </c>
      <c r="K187">
        <v>1800</v>
      </c>
      <c r="L187">
        <v>1500</v>
      </c>
      <c r="M187">
        <v>1800</v>
      </c>
      <c r="N187">
        <v>1100</v>
      </c>
      <c r="O187">
        <v>2100</v>
      </c>
      <c r="P187">
        <v>1500</v>
      </c>
      <c r="Q187">
        <v>1800</v>
      </c>
      <c r="R187">
        <v>1500</v>
      </c>
      <c r="S187">
        <v>1800</v>
      </c>
      <c r="T187">
        <v>1500</v>
      </c>
      <c r="U187">
        <v>1800</v>
      </c>
      <c r="V187" t="s">
        <v>779</v>
      </c>
      <c r="W187">
        <f t="shared" si="327"/>
        <v>15</v>
      </c>
      <c r="X187">
        <f t="shared" si="328"/>
        <v>18</v>
      </c>
      <c r="Y187">
        <f t="shared" si="329"/>
        <v>15</v>
      </c>
      <c r="Z187">
        <f t="shared" si="330"/>
        <v>18</v>
      </c>
      <c r="AA187">
        <f t="shared" si="331"/>
        <v>15</v>
      </c>
      <c r="AB187">
        <f t="shared" si="332"/>
        <v>18</v>
      </c>
      <c r="AC187">
        <f t="shared" si="333"/>
        <v>11</v>
      </c>
      <c r="AD187">
        <f t="shared" si="334"/>
        <v>21</v>
      </c>
      <c r="AE187">
        <f t="shared" si="380"/>
        <v>15</v>
      </c>
      <c r="AF187">
        <f t="shared" si="381"/>
        <v>18</v>
      </c>
      <c r="AG187">
        <f t="shared" si="335"/>
        <v>15</v>
      </c>
      <c r="AH187">
        <f t="shared" si="336"/>
        <v>18</v>
      </c>
      <c r="AI187">
        <f t="shared" si="337"/>
        <v>15</v>
      </c>
      <c r="AJ187">
        <f t="shared" si="338"/>
        <v>18</v>
      </c>
      <c r="AK187" t="str">
        <f t="shared" si="317"/>
        <v>3pm-6pm</v>
      </c>
      <c r="AL187" t="str">
        <f t="shared" si="318"/>
        <v>3pm-6pm</v>
      </c>
      <c r="AM187" t="str">
        <f t="shared" si="319"/>
        <v>3pm-6pm</v>
      </c>
      <c r="AN187" t="str">
        <f t="shared" si="320"/>
        <v>11am-9pm</v>
      </c>
      <c r="AO187" t="str">
        <f t="shared" si="321"/>
        <v>3pm-6pm</v>
      </c>
      <c r="AP187" t="str">
        <f t="shared" si="322"/>
        <v>3pm-6pm</v>
      </c>
      <c r="AQ187" t="str">
        <f t="shared" si="323"/>
        <v>3pm-6pm</v>
      </c>
      <c r="AR187" t="s">
        <v>394</v>
      </c>
      <c r="AS187" t="s">
        <v>290</v>
      </c>
      <c r="AU187" t="s">
        <v>28</v>
      </c>
      <c r="AV187" s="3" t="s">
        <v>301</v>
      </c>
      <c r="AW187" s="3" t="s">
        <v>301</v>
      </c>
      <c r="AX187" s="4" t="str">
        <f t="shared" si="369"/>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70"/>
        <v>&lt;img src=@img/outdoor.png@&gt;</v>
      </c>
      <c r="AZ187" t="str">
        <f t="shared" si="371"/>
        <v/>
      </c>
      <c r="BA187" t="str">
        <f t="shared" si="372"/>
        <v>&lt;img src=@img/medium.png@&gt;</v>
      </c>
      <c r="BB187" t="str">
        <f t="shared" si="373"/>
        <v>&lt;img src=@img/drinkicon.png@&gt;</v>
      </c>
      <c r="BC187" t="str">
        <f t="shared" si="374"/>
        <v>&lt;img src=@img/foodicon.png@&gt;</v>
      </c>
      <c r="BD187" t="str">
        <f t="shared" si="375"/>
        <v>&lt;img src=@img/outdoor.png@&gt;&lt;img src=@img/medium.png@&gt;&lt;img src=@img/drinkicon.png@&gt;&lt;img src=@img/foodicon.png@&gt;</v>
      </c>
      <c r="BE187" t="str">
        <f t="shared" si="376"/>
        <v>outdoor drink food medium med old</v>
      </c>
      <c r="BF187" t="str">
        <f t="shared" si="377"/>
        <v>Old Town</v>
      </c>
      <c r="BG187">
        <v>40.589368999999998</v>
      </c>
      <c r="BH187">
        <v>-105.07445800000001</v>
      </c>
      <c r="BI187" t="str">
        <f t="shared" si="368"/>
        <v>[40.589369,-105.074458],</v>
      </c>
      <c r="BK187" t="str">
        <f>IF(BJ187&gt;0,"&lt;img src=@img/kidicon.png@&gt;","")</f>
        <v/>
      </c>
    </row>
    <row r="188" spans="2:64" ht="21" customHeight="1" x14ac:dyDescent="0.25">
      <c r="B188" t="s">
        <v>709</v>
      </c>
      <c r="C188" t="s">
        <v>418</v>
      </c>
      <c r="E188" t="s">
        <v>423</v>
      </c>
      <c r="G188" s="7" t="s">
        <v>718</v>
      </c>
      <c r="W188" t="str">
        <f t="shared" ref="W188:W198" si="382">IF(H188&gt;0,H188/100,"")</f>
        <v/>
      </c>
      <c r="X188" t="str">
        <f t="shared" ref="X188:X198" si="383">IF(I188&gt;0,I188/100,"")</f>
        <v/>
      </c>
      <c r="Y188" t="str">
        <f t="shared" ref="Y188:Y198" si="384">IF(J188&gt;0,J188/100,"")</f>
        <v/>
      </c>
      <c r="Z188" t="str">
        <f t="shared" ref="Z188:Z198" si="385">IF(K188&gt;0,K188/100,"")</f>
        <v/>
      </c>
      <c r="AA188" t="str">
        <f t="shared" ref="AA188:AA198" si="386">IF(L188&gt;0,L188/100,"")</f>
        <v/>
      </c>
      <c r="AB188" t="str">
        <f t="shared" ref="AB188:AB198" si="387">IF(M188&gt;0,M188/100,"")</f>
        <v/>
      </c>
      <c r="AC188" t="str">
        <f t="shared" ref="AC188:AC198" si="388">IF(N188&gt;0,N188/100,"")</f>
        <v/>
      </c>
      <c r="AD188" t="str">
        <f t="shared" ref="AD188:AD198" si="389">IF(O188&gt;0,O188/100,"")</f>
        <v/>
      </c>
      <c r="AG188" t="str">
        <f t="shared" ref="AG188:AG198" si="390">IF(R188&gt;0,R188/100,"")</f>
        <v/>
      </c>
      <c r="AH188" t="str">
        <f t="shared" ref="AH188:AH198" si="391">IF(S188&gt;0,S188/100,"")</f>
        <v/>
      </c>
      <c r="AI188" t="str">
        <f t="shared" ref="AI188:AI198" si="392">IF(T188&gt;0,T188/100,"")</f>
        <v/>
      </c>
      <c r="AJ188" t="str">
        <f t="shared" ref="AJ188:AJ198" si="393">IF(U188&gt;0,U188/100,"")</f>
        <v/>
      </c>
      <c r="AK188" t="str">
        <f t="shared" si="317"/>
        <v/>
      </c>
      <c r="AL188" t="str">
        <f t="shared" si="318"/>
        <v/>
      </c>
      <c r="AM188" t="str">
        <f t="shared" si="319"/>
        <v/>
      </c>
      <c r="AN188" t="str">
        <f t="shared" si="320"/>
        <v/>
      </c>
      <c r="AO188" t="str">
        <f t="shared" si="321"/>
        <v/>
      </c>
      <c r="AP188" t="str">
        <f t="shared" si="322"/>
        <v/>
      </c>
      <c r="AQ188" t="str">
        <f t="shared" si="323"/>
        <v/>
      </c>
      <c r="AR188" t="s">
        <v>719</v>
      </c>
      <c r="AU188" t="s">
        <v>294</v>
      </c>
      <c r="AV188" s="3" t="s">
        <v>302</v>
      </c>
      <c r="AW188" s="3" t="s">
        <v>302</v>
      </c>
      <c r="AX188" s="4" t="str">
        <f t="shared" si="369"/>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70"/>
        <v/>
      </c>
      <c r="AZ188" t="str">
        <f t="shared" si="371"/>
        <v/>
      </c>
      <c r="BA188" t="str">
        <f t="shared" si="372"/>
        <v>&lt;img src=@img/easy.png@&gt;</v>
      </c>
      <c r="BB188" t="str">
        <f t="shared" si="373"/>
        <v/>
      </c>
      <c r="BC188" t="str">
        <f t="shared" si="374"/>
        <v/>
      </c>
      <c r="BD188" t="str">
        <f t="shared" si="375"/>
        <v>&lt;img src=@img/easy.png@&gt;</v>
      </c>
      <c r="BE188" t="str">
        <f t="shared" si="376"/>
        <v>easy med old</v>
      </c>
      <c r="BF188" t="str">
        <f t="shared" si="377"/>
        <v>Old Town</v>
      </c>
      <c r="BG188">
        <v>40.523972999999998</v>
      </c>
      <c r="BH188">
        <v>-105.025125</v>
      </c>
      <c r="BI188" t="str">
        <f t="shared" si="368"/>
        <v>[40.523973,-105.025125],</v>
      </c>
    </row>
    <row r="189" spans="2:64" ht="21" customHeight="1" x14ac:dyDescent="0.25">
      <c r="B189" t="s">
        <v>707</v>
      </c>
      <c r="C189" t="s">
        <v>418</v>
      </c>
      <c r="E189" t="s">
        <v>54</v>
      </c>
      <c r="G189" t="s">
        <v>714</v>
      </c>
      <c r="J189">
        <v>1500</v>
      </c>
      <c r="K189">
        <v>1800</v>
      </c>
      <c r="L189">
        <v>1500</v>
      </c>
      <c r="M189">
        <v>1800</v>
      </c>
      <c r="N189">
        <v>1500</v>
      </c>
      <c r="O189">
        <v>1800</v>
      </c>
      <c r="P189">
        <v>1500</v>
      </c>
      <c r="Q189">
        <v>1800</v>
      </c>
      <c r="R189">
        <v>1500</v>
      </c>
      <c r="S189">
        <v>1800</v>
      </c>
      <c r="V189" t="s">
        <v>806</v>
      </c>
      <c r="W189" t="str">
        <f t="shared" si="382"/>
        <v/>
      </c>
      <c r="X189" t="str">
        <f t="shared" si="383"/>
        <v/>
      </c>
      <c r="Y189">
        <f t="shared" si="384"/>
        <v>15</v>
      </c>
      <c r="Z189">
        <f t="shared" si="385"/>
        <v>18</v>
      </c>
      <c r="AA189">
        <f t="shared" si="386"/>
        <v>15</v>
      </c>
      <c r="AB189">
        <f t="shared" si="387"/>
        <v>18</v>
      </c>
      <c r="AC189">
        <f t="shared" si="388"/>
        <v>15</v>
      </c>
      <c r="AD189">
        <f t="shared" si="389"/>
        <v>18</v>
      </c>
      <c r="AG189">
        <f t="shared" si="390"/>
        <v>15</v>
      </c>
      <c r="AH189">
        <f t="shared" si="391"/>
        <v>18</v>
      </c>
      <c r="AI189" t="str">
        <f t="shared" si="392"/>
        <v/>
      </c>
      <c r="AJ189" t="str">
        <f t="shared" si="393"/>
        <v/>
      </c>
      <c r="AK189" t="str">
        <f t="shared" si="317"/>
        <v/>
      </c>
      <c r="AL189" t="str">
        <f t="shared" si="318"/>
        <v>3pm-6pm</v>
      </c>
      <c r="AM189" t="str">
        <f t="shared" si="319"/>
        <v>3pm-6pm</v>
      </c>
      <c r="AN189" t="str">
        <f t="shared" si="320"/>
        <v>3pm-6pm</v>
      </c>
      <c r="AO189" t="str">
        <f t="shared" si="321"/>
        <v>am-am</v>
      </c>
      <c r="AP189" t="str">
        <f t="shared" si="322"/>
        <v>3pm-6pm</v>
      </c>
      <c r="AQ189" t="str">
        <f t="shared" si="323"/>
        <v/>
      </c>
      <c r="AR189" t="s">
        <v>715</v>
      </c>
      <c r="AS189" t="s">
        <v>290</v>
      </c>
      <c r="AU189" t="s">
        <v>28</v>
      </c>
      <c r="AV189" s="3" t="s">
        <v>301</v>
      </c>
      <c r="AW189" s="3" t="s">
        <v>302</v>
      </c>
      <c r="AX189" s="4" t="str">
        <f t="shared" si="369"/>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370"/>
        <v>&lt;img src=@img/outdoor.png@&gt;</v>
      </c>
      <c r="AZ189" t="str">
        <f t="shared" si="371"/>
        <v/>
      </c>
      <c r="BA189" t="str">
        <f t="shared" si="372"/>
        <v>&lt;img src=@img/medium.png@&gt;</v>
      </c>
      <c r="BB189" t="str">
        <f t="shared" si="373"/>
        <v>&lt;img src=@img/drinkicon.png@&gt;</v>
      </c>
      <c r="BC189" t="str">
        <f t="shared" si="374"/>
        <v/>
      </c>
      <c r="BD189" t="str">
        <f t="shared" si="375"/>
        <v>&lt;img src=@img/outdoor.png@&gt;&lt;img src=@img/medium.png@&gt;&lt;img src=@img/drinkicon.png@&gt;</v>
      </c>
      <c r="BE189" t="str">
        <f t="shared" si="376"/>
        <v>outdoor drink medium low old</v>
      </c>
      <c r="BF189" t="str">
        <f t="shared" si="377"/>
        <v>Old Town</v>
      </c>
      <c r="BG189">
        <v>40.589424999999999</v>
      </c>
      <c r="BH189">
        <v>-105.076553</v>
      </c>
      <c r="BI189" t="str">
        <f t="shared" si="368"/>
        <v>[40.589425,-105.076553],</v>
      </c>
    </row>
    <row r="190" spans="2:64" ht="21" customHeight="1" x14ac:dyDescent="0.25">
      <c r="B190" t="s">
        <v>606</v>
      </c>
      <c r="C190" t="s">
        <v>421</v>
      </c>
      <c r="G190" s="7" t="s">
        <v>607</v>
      </c>
      <c r="W190" t="str">
        <f t="shared" si="382"/>
        <v/>
      </c>
      <c r="X190" t="str">
        <f t="shared" si="383"/>
        <v/>
      </c>
      <c r="Y190" t="str">
        <f t="shared" si="384"/>
        <v/>
      </c>
      <c r="Z190" t="str">
        <f t="shared" si="385"/>
        <v/>
      </c>
      <c r="AA190" t="str">
        <f t="shared" si="386"/>
        <v/>
      </c>
      <c r="AB190" t="str">
        <f t="shared" si="387"/>
        <v/>
      </c>
      <c r="AC190" t="str">
        <f t="shared" si="388"/>
        <v/>
      </c>
      <c r="AD190" t="str">
        <f t="shared" si="389"/>
        <v/>
      </c>
      <c r="AE190" t="str">
        <f t="shared" ref="AE190:AF193" si="394">IF(P190&gt;0,P190/100,"")</f>
        <v/>
      </c>
      <c r="AF190" t="str">
        <f t="shared" si="394"/>
        <v/>
      </c>
      <c r="AG190" t="str">
        <f t="shared" si="390"/>
        <v/>
      </c>
      <c r="AH190" t="str">
        <f t="shared" si="391"/>
        <v/>
      </c>
      <c r="AI190" t="str">
        <f t="shared" si="392"/>
        <v/>
      </c>
      <c r="AJ190" t="str">
        <f t="shared" si="393"/>
        <v/>
      </c>
      <c r="AK190" t="str">
        <f t="shared" si="317"/>
        <v/>
      </c>
      <c r="AL190" t="str">
        <f t="shared" si="318"/>
        <v/>
      </c>
      <c r="AM190" t="str">
        <f t="shared" si="319"/>
        <v/>
      </c>
      <c r="AN190" t="str">
        <f t="shared" si="320"/>
        <v/>
      </c>
      <c r="AO190" t="str">
        <f t="shared" si="321"/>
        <v/>
      </c>
      <c r="AP190" t="str">
        <f t="shared" si="322"/>
        <v/>
      </c>
      <c r="AQ190" t="str">
        <f t="shared" si="323"/>
        <v/>
      </c>
      <c r="AR190" s="12" t="s">
        <v>608</v>
      </c>
      <c r="AU190" t="s">
        <v>28</v>
      </c>
      <c r="AV190" s="3" t="s">
        <v>302</v>
      </c>
      <c r="AW190" s="3" t="s">
        <v>302</v>
      </c>
      <c r="AX190" s="4" t="str">
        <f t="shared" si="369"/>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70"/>
        <v/>
      </c>
      <c r="AZ190" t="str">
        <f t="shared" si="371"/>
        <v/>
      </c>
      <c r="BA190" t="str">
        <f t="shared" si="372"/>
        <v>&lt;img src=@img/medium.png@&gt;</v>
      </c>
      <c r="BB190" t="str">
        <f t="shared" si="373"/>
        <v/>
      </c>
      <c r="BC190" t="str">
        <f t="shared" si="374"/>
        <v/>
      </c>
      <c r="BD190" t="str">
        <f t="shared" si="375"/>
        <v>&lt;img src=@img/medium.png@&gt;</v>
      </c>
      <c r="BE190" t="str">
        <f t="shared" si="376"/>
        <v>medium  cwest</v>
      </c>
      <c r="BF190" t="str">
        <f t="shared" si="377"/>
        <v>Campus West</v>
      </c>
      <c r="BG190">
        <v>40.574289999999998</v>
      </c>
      <c r="BH190">
        <v>-105.0971</v>
      </c>
      <c r="BI190" t="str">
        <f t="shared" si="368"/>
        <v>[40.57429,-105.0971],</v>
      </c>
    </row>
    <row r="191" spans="2:64" ht="21" customHeight="1" x14ac:dyDescent="0.25">
      <c r="B191" t="s">
        <v>627</v>
      </c>
      <c r="E191" t="s">
        <v>423</v>
      </c>
      <c r="G191" t="s">
        <v>651</v>
      </c>
      <c r="W191" t="str">
        <f t="shared" si="382"/>
        <v/>
      </c>
      <c r="X191" t="str">
        <f t="shared" si="383"/>
        <v/>
      </c>
      <c r="Y191" t="str">
        <f t="shared" si="384"/>
        <v/>
      </c>
      <c r="Z191" t="str">
        <f t="shared" si="385"/>
        <v/>
      </c>
      <c r="AA191" t="str">
        <f t="shared" si="386"/>
        <v/>
      </c>
      <c r="AB191" t="str">
        <f t="shared" si="387"/>
        <v/>
      </c>
      <c r="AC191" t="str">
        <f t="shared" si="388"/>
        <v/>
      </c>
      <c r="AD191" t="str">
        <f t="shared" si="389"/>
        <v/>
      </c>
      <c r="AE191" t="str">
        <f t="shared" si="394"/>
        <v/>
      </c>
      <c r="AF191" t="str">
        <f t="shared" si="394"/>
        <v/>
      </c>
      <c r="AG191" t="str">
        <f t="shared" si="390"/>
        <v/>
      </c>
      <c r="AH191" t="str">
        <f t="shared" si="391"/>
        <v/>
      </c>
      <c r="AI191" t="str">
        <f t="shared" si="392"/>
        <v/>
      </c>
      <c r="AJ191" t="str">
        <f t="shared" si="393"/>
        <v/>
      </c>
      <c r="AK191" t="str">
        <f t="shared" si="317"/>
        <v/>
      </c>
      <c r="AL191" t="str">
        <f t="shared" si="318"/>
        <v/>
      </c>
      <c r="AM191" t="str">
        <f t="shared" si="319"/>
        <v/>
      </c>
      <c r="AN191" t="str">
        <f t="shared" si="320"/>
        <v/>
      </c>
      <c r="AO191" t="str">
        <f t="shared" si="321"/>
        <v/>
      </c>
      <c r="AP191" t="str">
        <f t="shared" si="322"/>
        <v/>
      </c>
      <c r="AQ191" t="str">
        <f t="shared" si="323"/>
        <v/>
      </c>
      <c r="AU191" t="s">
        <v>294</v>
      </c>
      <c r="AV191" s="3" t="s">
        <v>302</v>
      </c>
      <c r="AW191" s="3" t="s">
        <v>302</v>
      </c>
      <c r="AX191" s="4" t="str">
        <f t="shared" si="369"/>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70"/>
        <v/>
      </c>
      <c r="AZ191" t="str">
        <f t="shared" si="371"/>
        <v/>
      </c>
      <c r="BA191" t="str">
        <f t="shared" si="372"/>
        <v>&lt;img src=@img/easy.png@&gt;</v>
      </c>
      <c r="BB191" t="str">
        <f t="shared" si="373"/>
        <v/>
      </c>
      <c r="BC191" t="str">
        <f t="shared" si="374"/>
        <v/>
      </c>
      <c r="BD191" t="str">
        <f t="shared" si="375"/>
        <v>&lt;img src=@img/easy.png@&gt;</v>
      </c>
      <c r="BE191" t="str">
        <f t="shared" si="376"/>
        <v xml:space="preserve">easy med </v>
      </c>
      <c r="BF191" t="str">
        <f t="shared" si="377"/>
        <v/>
      </c>
      <c r="BG191">
        <v>40.552579999999999</v>
      </c>
      <c r="BH191">
        <v>-105.09672999999999</v>
      </c>
      <c r="BI191" t="str">
        <f t="shared" si="368"/>
        <v>[40.55258,-105.09673],</v>
      </c>
    </row>
    <row r="192" spans="2:64" ht="21" customHeight="1" x14ac:dyDescent="0.25">
      <c r="B192" t="s">
        <v>128</v>
      </c>
      <c r="C192" t="s">
        <v>303</v>
      </c>
      <c r="D192" t="s">
        <v>129</v>
      </c>
      <c r="E192" t="s">
        <v>54</v>
      </c>
      <c r="G192" s="1" t="s">
        <v>130</v>
      </c>
      <c r="W192" t="str">
        <f t="shared" si="382"/>
        <v/>
      </c>
      <c r="X192" t="str">
        <f t="shared" si="383"/>
        <v/>
      </c>
      <c r="Y192" t="str">
        <f t="shared" si="384"/>
        <v/>
      </c>
      <c r="Z192" t="str">
        <f t="shared" si="385"/>
        <v/>
      </c>
      <c r="AA192" t="str">
        <f t="shared" si="386"/>
        <v/>
      </c>
      <c r="AB192" t="str">
        <f t="shared" si="387"/>
        <v/>
      </c>
      <c r="AC192" t="str">
        <f t="shared" si="388"/>
        <v/>
      </c>
      <c r="AD192" t="str">
        <f t="shared" si="389"/>
        <v/>
      </c>
      <c r="AE192" t="str">
        <f t="shared" si="394"/>
        <v/>
      </c>
      <c r="AF192" t="str">
        <f t="shared" si="394"/>
        <v/>
      </c>
      <c r="AG192" t="str">
        <f t="shared" si="390"/>
        <v/>
      </c>
      <c r="AH192" t="str">
        <f t="shared" si="391"/>
        <v/>
      </c>
      <c r="AI192" t="str">
        <f t="shared" si="392"/>
        <v/>
      </c>
      <c r="AJ192" t="str">
        <f t="shared" si="393"/>
        <v/>
      </c>
      <c r="AK192" t="str">
        <f t="shared" si="317"/>
        <v/>
      </c>
      <c r="AL192" t="str">
        <f t="shared" si="318"/>
        <v/>
      </c>
      <c r="AM192" t="str">
        <f t="shared" si="319"/>
        <v/>
      </c>
      <c r="AN192" t="str">
        <f t="shared" si="320"/>
        <v/>
      </c>
      <c r="AO192" t="str">
        <f t="shared" si="321"/>
        <v/>
      </c>
      <c r="AP192" t="str">
        <f t="shared" si="322"/>
        <v/>
      </c>
      <c r="AQ192" t="str">
        <f t="shared" si="323"/>
        <v/>
      </c>
      <c r="AR192" s="2" t="s">
        <v>324</v>
      </c>
      <c r="AS192" t="s">
        <v>290</v>
      </c>
      <c r="AT192" t="s">
        <v>300</v>
      </c>
      <c r="AU192" t="s">
        <v>28</v>
      </c>
      <c r="AV192" s="3" t="s">
        <v>302</v>
      </c>
      <c r="AW192" s="3" t="s">
        <v>302</v>
      </c>
      <c r="AX192" s="4" t="str">
        <f t="shared" si="369"/>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70"/>
        <v>&lt;img src=@img/outdoor.png@&gt;</v>
      </c>
      <c r="AZ192" t="str">
        <f t="shared" si="371"/>
        <v>&lt;img src=@img/pets.png@&gt;</v>
      </c>
      <c r="BA192" t="str">
        <f t="shared" si="372"/>
        <v>&lt;img src=@img/medium.png@&gt;</v>
      </c>
      <c r="BB192" t="str">
        <f t="shared" si="373"/>
        <v/>
      </c>
      <c r="BC192" t="str">
        <f t="shared" si="374"/>
        <v/>
      </c>
      <c r="BD192" t="str">
        <f t="shared" si="375"/>
        <v>&lt;img src=@img/outdoor.png@&gt;&lt;img src=@img/pets.png@&gt;&lt;img src=@img/medium.png@&gt;</v>
      </c>
      <c r="BE192" t="str">
        <f t="shared" si="376"/>
        <v>outdoor pet medium low campus</v>
      </c>
      <c r="BF192" t="str">
        <f t="shared" si="377"/>
        <v>Near Campus</v>
      </c>
      <c r="BG192">
        <v>40.568157999999997</v>
      </c>
      <c r="BH192">
        <v>-105.076488</v>
      </c>
      <c r="BI192" t="str">
        <f t="shared" si="368"/>
        <v>[40.568158,-105.076488],</v>
      </c>
      <c r="BK192" t="str">
        <f>IF(BJ192&gt;0,"&lt;img src=@img/kidicon.png@&gt;","")</f>
        <v/>
      </c>
    </row>
    <row r="193" spans="2:63" ht="21" customHeight="1" x14ac:dyDescent="0.25">
      <c r="B193" t="s">
        <v>519</v>
      </c>
      <c r="C193" t="s">
        <v>304</v>
      </c>
      <c r="D193" t="s">
        <v>367</v>
      </c>
      <c r="E193" t="s">
        <v>423</v>
      </c>
      <c r="G193" s="1" t="s">
        <v>520</v>
      </c>
      <c r="H193">
        <v>930</v>
      </c>
      <c r="I193">
        <v>2400</v>
      </c>
      <c r="J193">
        <v>1100</v>
      </c>
      <c r="K193">
        <v>2400</v>
      </c>
      <c r="L193">
        <v>1100</v>
      </c>
      <c r="M193">
        <v>2400</v>
      </c>
      <c r="N193">
        <v>1100</v>
      </c>
      <c r="O193">
        <v>2400</v>
      </c>
      <c r="P193">
        <v>1100</v>
      </c>
      <c r="Q193">
        <v>2400</v>
      </c>
      <c r="R193">
        <v>1100</v>
      </c>
      <c r="S193">
        <v>2400</v>
      </c>
      <c r="T193">
        <v>930</v>
      </c>
      <c r="U193">
        <v>200</v>
      </c>
      <c r="V193" t="s">
        <v>795</v>
      </c>
      <c r="W193">
        <f t="shared" si="382"/>
        <v>9.3000000000000007</v>
      </c>
      <c r="X193">
        <f t="shared" si="383"/>
        <v>24</v>
      </c>
      <c r="Y193">
        <f t="shared" si="384"/>
        <v>11</v>
      </c>
      <c r="Z193">
        <f t="shared" si="385"/>
        <v>24</v>
      </c>
      <c r="AA193">
        <f t="shared" si="386"/>
        <v>11</v>
      </c>
      <c r="AB193">
        <f t="shared" si="387"/>
        <v>24</v>
      </c>
      <c r="AC193">
        <f t="shared" si="388"/>
        <v>11</v>
      </c>
      <c r="AD193">
        <f t="shared" si="389"/>
        <v>24</v>
      </c>
      <c r="AE193">
        <f t="shared" si="394"/>
        <v>11</v>
      </c>
      <c r="AF193">
        <f t="shared" si="394"/>
        <v>24</v>
      </c>
      <c r="AG193">
        <f t="shared" si="390"/>
        <v>11</v>
      </c>
      <c r="AH193">
        <f t="shared" si="391"/>
        <v>24</v>
      </c>
      <c r="AI193">
        <f t="shared" si="392"/>
        <v>9.3000000000000007</v>
      </c>
      <c r="AJ193">
        <f t="shared" si="393"/>
        <v>2</v>
      </c>
      <c r="AK193" t="str">
        <f t="shared" si="317"/>
        <v>9.3am-12am</v>
      </c>
      <c r="AL193" t="str">
        <f t="shared" si="318"/>
        <v>11am-12am</v>
      </c>
      <c r="AM193" t="str">
        <f t="shared" si="319"/>
        <v>11am-12am</v>
      </c>
      <c r="AN193" t="str">
        <f t="shared" si="320"/>
        <v>11am-12am</v>
      </c>
      <c r="AO193" t="str">
        <f t="shared" si="321"/>
        <v>11am-12am</v>
      </c>
      <c r="AP193" t="str">
        <f t="shared" si="322"/>
        <v>11am-12am</v>
      </c>
      <c r="AQ193" t="str">
        <f t="shared" si="323"/>
        <v>9.3am-2am</v>
      </c>
      <c r="AR193" s="12" t="s">
        <v>521</v>
      </c>
      <c r="AS193" t="s">
        <v>290</v>
      </c>
      <c r="AU193" t="s">
        <v>294</v>
      </c>
      <c r="AV193" s="3" t="s">
        <v>301</v>
      </c>
      <c r="AW193" s="3" t="s">
        <v>301</v>
      </c>
      <c r="AX193" s="4" t="str">
        <f t="shared" si="369"/>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70"/>
        <v>&lt;img src=@img/outdoor.png@&gt;</v>
      </c>
      <c r="AZ193" t="str">
        <f t="shared" si="371"/>
        <v/>
      </c>
      <c r="BA193" t="str">
        <f t="shared" si="372"/>
        <v>&lt;img src=@img/easy.png@&gt;</v>
      </c>
      <c r="BB193" t="str">
        <f t="shared" si="373"/>
        <v>&lt;img src=@img/drinkicon.png@&gt;</v>
      </c>
      <c r="BC193" t="str">
        <f t="shared" si="374"/>
        <v>&lt;img src=@img/foodicon.png@&gt;</v>
      </c>
      <c r="BD193" t="str">
        <f t="shared" si="375"/>
        <v>&lt;img src=@img/outdoor.png@&gt;&lt;img src=@img/easy.png@&gt;&lt;img src=@img/drinkicon.png@&gt;&lt;img src=@img/foodicon.png@&gt;</v>
      </c>
      <c r="BE193" t="str">
        <f t="shared" si="376"/>
        <v>outdoor drink food easy med midtown</v>
      </c>
      <c r="BF193" t="str">
        <f t="shared" si="377"/>
        <v>Midtown</v>
      </c>
      <c r="BG193">
        <v>40.551969999999997</v>
      </c>
      <c r="BH193">
        <v>-105.03718000000001</v>
      </c>
      <c r="BI193" t="str">
        <f t="shared" si="368"/>
        <v>[40.55197,-105.03718],</v>
      </c>
    </row>
    <row r="194" spans="2:63" ht="21" customHeight="1" x14ac:dyDescent="0.25">
      <c r="B194" t="s">
        <v>609</v>
      </c>
      <c r="C194" t="s">
        <v>304</v>
      </c>
      <c r="G194" s="7" t="s">
        <v>610</v>
      </c>
      <c r="J194">
        <v>1100</v>
      </c>
      <c r="K194">
        <v>2400</v>
      </c>
      <c r="L194">
        <v>1100</v>
      </c>
      <c r="M194">
        <v>2400</v>
      </c>
      <c r="N194">
        <v>1100</v>
      </c>
      <c r="O194">
        <v>2400</v>
      </c>
      <c r="V194" t="s">
        <v>794</v>
      </c>
      <c r="W194" t="str">
        <f t="shared" si="382"/>
        <v/>
      </c>
      <c r="X194" t="str">
        <f t="shared" si="383"/>
        <v/>
      </c>
      <c r="Y194">
        <f t="shared" si="384"/>
        <v>11</v>
      </c>
      <c r="Z194">
        <f t="shared" si="385"/>
        <v>24</v>
      </c>
      <c r="AA194">
        <f t="shared" si="386"/>
        <v>11</v>
      </c>
      <c r="AB194">
        <f t="shared" si="387"/>
        <v>24</v>
      </c>
      <c r="AC194">
        <f t="shared" si="388"/>
        <v>11</v>
      </c>
      <c r="AD194">
        <f t="shared" si="389"/>
        <v>24</v>
      </c>
      <c r="AG194" t="str">
        <f t="shared" si="390"/>
        <v/>
      </c>
      <c r="AH194" t="str">
        <f t="shared" si="391"/>
        <v/>
      </c>
      <c r="AI194" t="str">
        <f t="shared" si="392"/>
        <v/>
      </c>
      <c r="AJ194" t="str">
        <f t="shared" si="393"/>
        <v/>
      </c>
      <c r="AK194" t="str">
        <f t="shared" si="317"/>
        <v/>
      </c>
      <c r="AL194" t="str">
        <f t="shared" si="318"/>
        <v>11am-12am</v>
      </c>
      <c r="AM194" t="str">
        <f t="shared" si="319"/>
        <v>11am-12am</v>
      </c>
      <c r="AN194" t="str">
        <f t="shared" si="320"/>
        <v>11am-12am</v>
      </c>
      <c r="AO194" t="str">
        <f t="shared" si="321"/>
        <v/>
      </c>
      <c r="AP194" t="str">
        <f t="shared" si="322"/>
        <v/>
      </c>
      <c r="AQ194" t="str">
        <f t="shared" si="323"/>
        <v/>
      </c>
      <c r="AR194" s="12" t="s">
        <v>611</v>
      </c>
      <c r="AU194" t="s">
        <v>294</v>
      </c>
      <c r="AV194" s="3" t="s">
        <v>302</v>
      </c>
      <c r="AW194" s="3" t="s">
        <v>301</v>
      </c>
      <c r="AX194" s="4" t="str">
        <f t="shared" si="369"/>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70"/>
        <v/>
      </c>
      <c r="AZ194" t="str">
        <f t="shared" si="371"/>
        <v/>
      </c>
      <c r="BA194" t="str">
        <f t="shared" si="372"/>
        <v>&lt;img src=@img/easy.png@&gt;</v>
      </c>
      <c r="BB194" t="str">
        <f t="shared" si="373"/>
        <v/>
      </c>
      <c r="BC194" t="str">
        <f t="shared" si="374"/>
        <v>&lt;img src=@img/foodicon.png@&gt;</v>
      </c>
      <c r="BD194" t="str">
        <f t="shared" si="375"/>
        <v>&lt;img src=@img/easy.png@&gt;&lt;img src=@img/foodicon.png@&gt;</v>
      </c>
      <c r="BE194" t="str">
        <f t="shared" si="376"/>
        <v>food easy  midtown</v>
      </c>
      <c r="BF194" t="str">
        <f t="shared" si="377"/>
        <v>Midtown</v>
      </c>
      <c r="BG194">
        <v>40.57358</v>
      </c>
      <c r="BH194">
        <v>-105.05826</v>
      </c>
      <c r="BI194" t="str">
        <f t="shared" si="368"/>
        <v>[40.57358,-105.05826],</v>
      </c>
    </row>
    <row r="195" spans="2:63" ht="21" customHeight="1" x14ac:dyDescent="0.25">
      <c r="B195" t="s">
        <v>222</v>
      </c>
      <c r="C195" t="s">
        <v>418</v>
      </c>
      <c r="D195" t="s">
        <v>147</v>
      </c>
      <c r="E195" t="s">
        <v>423</v>
      </c>
      <c r="G195" t="s">
        <v>223</v>
      </c>
      <c r="W195" t="str">
        <f t="shared" si="382"/>
        <v/>
      </c>
      <c r="X195" t="str">
        <f t="shared" si="383"/>
        <v/>
      </c>
      <c r="Y195" t="str">
        <f t="shared" si="384"/>
        <v/>
      </c>
      <c r="Z195" t="str">
        <f t="shared" si="385"/>
        <v/>
      </c>
      <c r="AA195" t="str">
        <f t="shared" si="386"/>
        <v/>
      </c>
      <c r="AB195" t="str">
        <f t="shared" si="387"/>
        <v/>
      </c>
      <c r="AC195" t="str">
        <f t="shared" si="388"/>
        <v/>
      </c>
      <c r="AD195" t="str">
        <f t="shared" si="389"/>
        <v/>
      </c>
      <c r="AG195" t="str">
        <f t="shared" si="390"/>
        <v/>
      </c>
      <c r="AH195" t="str">
        <f t="shared" si="391"/>
        <v/>
      </c>
      <c r="AI195" t="str">
        <f t="shared" si="392"/>
        <v/>
      </c>
      <c r="AJ195" t="str">
        <f t="shared" si="393"/>
        <v/>
      </c>
      <c r="AK195" t="str">
        <f t="shared" si="317"/>
        <v/>
      </c>
      <c r="AL195" t="str">
        <f t="shared" si="318"/>
        <v/>
      </c>
      <c r="AM195" t="str">
        <f t="shared" si="319"/>
        <v/>
      </c>
      <c r="AN195" t="str">
        <f t="shared" si="320"/>
        <v/>
      </c>
      <c r="AO195" t="str">
        <f t="shared" si="321"/>
        <v/>
      </c>
      <c r="AP195" t="str">
        <f t="shared" si="322"/>
        <v/>
      </c>
      <c r="AQ195" t="str">
        <f t="shared" si="323"/>
        <v/>
      </c>
      <c r="AR195" s="6" t="s">
        <v>260</v>
      </c>
      <c r="AU195" t="s">
        <v>28</v>
      </c>
      <c r="AV195" s="3" t="s">
        <v>302</v>
      </c>
      <c r="AW195" s="3" t="s">
        <v>302</v>
      </c>
      <c r="AX195" s="4" t="str">
        <f t="shared" si="369"/>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70"/>
        <v/>
      </c>
      <c r="AZ195" t="str">
        <f t="shared" si="371"/>
        <v/>
      </c>
      <c r="BA195" t="str">
        <f t="shared" si="372"/>
        <v>&lt;img src=@img/medium.png@&gt;</v>
      </c>
      <c r="BB195" t="str">
        <f t="shared" si="373"/>
        <v/>
      </c>
      <c r="BC195" t="str">
        <f t="shared" si="374"/>
        <v/>
      </c>
      <c r="BD195" t="str">
        <f t="shared" si="375"/>
        <v>&lt;img src=@img/medium.png@&gt;</v>
      </c>
      <c r="BE195" t="str">
        <f t="shared" si="376"/>
        <v>medium med old</v>
      </c>
      <c r="BF195" t="str">
        <f t="shared" si="377"/>
        <v>Old Town</v>
      </c>
      <c r="BG195">
        <v>40.590724000000002</v>
      </c>
      <c r="BH195">
        <v>-105.073266</v>
      </c>
      <c r="BI195" t="str">
        <f t="shared" si="368"/>
        <v>[40.590724,-105.073266],</v>
      </c>
      <c r="BK195" t="str">
        <f>IF(BJ195&gt;0,"&lt;img src=@img/kidicon.png@&gt;","")</f>
        <v/>
      </c>
    </row>
    <row r="196" spans="2:63" ht="21" customHeight="1" x14ac:dyDescent="0.25">
      <c r="B196" t="s">
        <v>49</v>
      </c>
      <c r="C196" t="s">
        <v>304</v>
      </c>
      <c r="D196" t="s">
        <v>50</v>
      </c>
      <c r="E196" t="s">
        <v>423</v>
      </c>
      <c r="G196" s="1" t="s">
        <v>51</v>
      </c>
      <c r="W196" t="str">
        <f t="shared" si="382"/>
        <v/>
      </c>
      <c r="X196" t="str">
        <f t="shared" si="383"/>
        <v/>
      </c>
      <c r="Y196" t="str">
        <f t="shared" si="384"/>
        <v/>
      </c>
      <c r="Z196" t="str">
        <f t="shared" si="385"/>
        <v/>
      </c>
      <c r="AA196" t="str">
        <f t="shared" si="386"/>
        <v/>
      </c>
      <c r="AB196" t="str">
        <f t="shared" si="387"/>
        <v/>
      </c>
      <c r="AC196" t="str">
        <f t="shared" si="388"/>
        <v/>
      </c>
      <c r="AD196" t="str">
        <f t="shared" si="389"/>
        <v/>
      </c>
      <c r="AG196" t="str">
        <f t="shared" si="390"/>
        <v/>
      </c>
      <c r="AH196" t="str">
        <f t="shared" si="391"/>
        <v/>
      </c>
      <c r="AI196" t="str">
        <f t="shared" si="392"/>
        <v/>
      </c>
      <c r="AJ196" t="str">
        <f t="shared" si="393"/>
        <v/>
      </c>
      <c r="AK196" t="str">
        <f t="shared" si="317"/>
        <v/>
      </c>
      <c r="AL196" t="str">
        <f t="shared" si="318"/>
        <v/>
      </c>
      <c r="AM196" t="str">
        <f t="shared" si="319"/>
        <v/>
      </c>
      <c r="AN196" t="str">
        <f t="shared" si="320"/>
        <v/>
      </c>
      <c r="AO196" t="str">
        <f t="shared" si="321"/>
        <v/>
      </c>
      <c r="AP196" t="str">
        <f t="shared" si="322"/>
        <v/>
      </c>
      <c r="AQ196" t="str">
        <f t="shared" si="323"/>
        <v/>
      </c>
      <c r="AR196" t="s">
        <v>234</v>
      </c>
      <c r="AU196" t="s">
        <v>294</v>
      </c>
      <c r="AV196" s="3" t="s">
        <v>302</v>
      </c>
      <c r="AW196" s="3" t="s">
        <v>302</v>
      </c>
      <c r="AX196" s="4" t="str">
        <f t="shared" si="369"/>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70"/>
        <v/>
      </c>
      <c r="AZ196" t="str">
        <f t="shared" si="371"/>
        <v/>
      </c>
      <c r="BA196" t="str">
        <f t="shared" si="372"/>
        <v>&lt;img src=@img/easy.png@&gt;</v>
      </c>
      <c r="BB196" t="str">
        <f t="shared" si="373"/>
        <v/>
      </c>
      <c r="BC196" t="str">
        <f t="shared" si="374"/>
        <v/>
      </c>
      <c r="BD196" t="str">
        <f t="shared" si="375"/>
        <v>&lt;img src=@img/easy.png@&gt;</v>
      </c>
      <c r="BE196" t="str">
        <f t="shared" si="376"/>
        <v>easy med midtown</v>
      </c>
      <c r="BF196" t="str">
        <f t="shared" si="377"/>
        <v>Midtown</v>
      </c>
      <c r="BG196">
        <v>40.541967999999997</v>
      </c>
      <c r="BH196">
        <v>-105.079037</v>
      </c>
      <c r="BI196" t="str">
        <f t="shared" si="368"/>
        <v>[40.541968,-105.079037],</v>
      </c>
      <c r="BK196" t="str">
        <f>IF(BJ196&gt;0,"&lt;img src=@img/kidicon.png@&gt;","")</f>
        <v/>
      </c>
    </row>
    <row r="197" spans="2:63" ht="21" customHeight="1" x14ac:dyDescent="0.25">
      <c r="B197" t="s">
        <v>612</v>
      </c>
      <c r="C197" t="s">
        <v>421</v>
      </c>
      <c r="G197" s="7" t="s">
        <v>613</v>
      </c>
      <c r="W197" t="str">
        <f t="shared" si="382"/>
        <v/>
      </c>
      <c r="X197" t="str">
        <f t="shared" si="383"/>
        <v/>
      </c>
      <c r="Y197" t="str">
        <f t="shared" si="384"/>
        <v/>
      </c>
      <c r="Z197" t="str">
        <f t="shared" si="385"/>
        <v/>
      </c>
      <c r="AA197" t="str">
        <f t="shared" si="386"/>
        <v/>
      </c>
      <c r="AB197" t="str">
        <f t="shared" si="387"/>
        <v/>
      </c>
      <c r="AC197" t="str">
        <f t="shared" si="388"/>
        <v/>
      </c>
      <c r="AD197" t="str">
        <f t="shared" si="389"/>
        <v/>
      </c>
      <c r="AG197" t="str">
        <f t="shared" si="390"/>
        <v/>
      </c>
      <c r="AH197" t="str">
        <f t="shared" si="391"/>
        <v/>
      </c>
      <c r="AI197" t="str">
        <f t="shared" si="392"/>
        <v/>
      </c>
      <c r="AJ197" t="str">
        <f t="shared" si="393"/>
        <v/>
      </c>
      <c r="AK197" t="str">
        <f t="shared" si="317"/>
        <v/>
      </c>
      <c r="AL197" t="str">
        <f t="shared" si="318"/>
        <v/>
      </c>
      <c r="AM197" t="str">
        <f t="shared" si="319"/>
        <v/>
      </c>
      <c r="AN197" t="str">
        <f t="shared" si="320"/>
        <v/>
      </c>
      <c r="AO197" t="str">
        <f t="shared" si="321"/>
        <v/>
      </c>
      <c r="AP197" t="str">
        <f t="shared" si="322"/>
        <v/>
      </c>
      <c r="AQ197" t="str">
        <f t="shared" si="323"/>
        <v/>
      </c>
      <c r="AR197" s="12" t="s">
        <v>614</v>
      </c>
      <c r="AS197" t="s">
        <v>290</v>
      </c>
      <c r="AU197" t="s">
        <v>28</v>
      </c>
      <c r="AV197" s="3" t="s">
        <v>302</v>
      </c>
      <c r="AW197" s="3" t="s">
        <v>302</v>
      </c>
      <c r="AX197" s="4" t="str">
        <f t="shared" ref="AX197:AX198" si="395">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70"/>
        <v>&lt;img src=@img/outdoor.png@&gt;</v>
      </c>
      <c r="AZ197" t="str">
        <f t="shared" si="371"/>
        <v/>
      </c>
      <c r="BA197" t="str">
        <f t="shared" si="372"/>
        <v>&lt;img src=@img/medium.png@&gt;</v>
      </c>
      <c r="BB197" t="str">
        <f t="shared" si="373"/>
        <v/>
      </c>
      <c r="BC197" t="str">
        <f t="shared" si="374"/>
        <v/>
      </c>
      <c r="BD197" t="str">
        <f t="shared" ref="BD197:BD198" si="396">CONCATENATE(AY197,AZ197,BA197,BB197,BC197,BK197)</f>
        <v>&lt;img src=@img/outdoor.png@&gt;&lt;img src=@img/medium.png@&gt;</v>
      </c>
      <c r="BE197" t="str">
        <f t="shared" si="376"/>
        <v>outdoor medium  cwest</v>
      </c>
      <c r="BF197" t="str">
        <f t="shared" si="377"/>
        <v>Campus West</v>
      </c>
      <c r="BG197">
        <v>40.57488</v>
      </c>
      <c r="BH197">
        <v>-105.10039</v>
      </c>
      <c r="BI197" t="str">
        <f t="shared" ref="BI197:BI198" si="397">CONCATENATE("[",BG197,",",BH197,"],")</f>
        <v>[40.57488,-105.10039],</v>
      </c>
    </row>
    <row r="198" spans="2:63" ht="21" customHeight="1" x14ac:dyDescent="0.25">
      <c r="B198" t="s">
        <v>224</v>
      </c>
      <c r="C198" t="s">
        <v>420</v>
      </c>
      <c r="D198" t="s">
        <v>266</v>
      </c>
      <c r="E198" t="s">
        <v>423</v>
      </c>
      <c r="G198" t="s">
        <v>225</v>
      </c>
      <c r="J198">
        <v>1800</v>
      </c>
      <c r="K198">
        <v>2100</v>
      </c>
      <c r="L198">
        <v>1300</v>
      </c>
      <c r="M198">
        <v>1600</v>
      </c>
      <c r="V198" t="s">
        <v>741</v>
      </c>
      <c r="W198" t="str">
        <f t="shared" si="382"/>
        <v/>
      </c>
      <c r="X198" t="str">
        <f t="shared" si="383"/>
        <v/>
      </c>
      <c r="Y198">
        <f t="shared" si="384"/>
        <v>18</v>
      </c>
      <c r="Z198">
        <f t="shared" si="385"/>
        <v>21</v>
      </c>
      <c r="AA198">
        <f t="shared" si="386"/>
        <v>13</v>
      </c>
      <c r="AB198">
        <f t="shared" si="387"/>
        <v>16</v>
      </c>
      <c r="AC198" t="str">
        <f t="shared" si="388"/>
        <v/>
      </c>
      <c r="AD198" t="str">
        <f t="shared" si="389"/>
        <v/>
      </c>
      <c r="AG198" t="str">
        <f t="shared" si="390"/>
        <v/>
      </c>
      <c r="AH198" t="str">
        <f t="shared" si="391"/>
        <v/>
      </c>
      <c r="AI198" t="str">
        <f t="shared" si="392"/>
        <v/>
      </c>
      <c r="AJ198" t="str">
        <f t="shared" si="393"/>
        <v/>
      </c>
      <c r="AK198" t="str">
        <f t="shared" si="317"/>
        <v/>
      </c>
      <c r="AL198" t="str">
        <f t="shared" si="318"/>
        <v>6pm-9pm</v>
      </c>
      <c r="AM198" t="str">
        <f t="shared" si="319"/>
        <v>1pm-4pm</v>
      </c>
      <c r="AN198" t="str">
        <f t="shared" si="320"/>
        <v/>
      </c>
      <c r="AO198" t="str">
        <f t="shared" si="321"/>
        <v/>
      </c>
      <c r="AP198" t="str">
        <f t="shared" si="322"/>
        <v/>
      </c>
      <c r="AQ198" t="str">
        <f t="shared" si="323"/>
        <v/>
      </c>
      <c r="AR198" s="11" t="s">
        <v>352</v>
      </c>
      <c r="AS198" t="s">
        <v>290</v>
      </c>
      <c r="AT198" t="s">
        <v>300</v>
      </c>
      <c r="AU198" t="s">
        <v>28</v>
      </c>
      <c r="AV198" s="3" t="s">
        <v>301</v>
      </c>
      <c r="AW198" s="3" t="s">
        <v>302</v>
      </c>
      <c r="AX198" s="4" t="str">
        <f t="shared" si="395"/>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70"/>
        <v>&lt;img src=@img/outdoor.png@&gt;</v>
      </c>
      <c r="AZ198" t="str">
        <f t="shared" si="371"/>
        <v>&lt;img src=@img/pets.png@&gt;</v>
      </c>
      <c r="BA198" t="str">
        <f t="shared" si="372"/>
        <v>&lt;img src=@img/medium.png@&gt;</v>
      </c>
      <c r="BB198" t="str">
        <f t="shared" si="373"/>
        <v>&lt;img src=@img/drinkicon.png@&gt;</v>
      </c>
      <c r="BC198" t="str">
        <f t="shared" si="374"/>
        <v/>
      </c>
      <c r="BD198" t="str">
        <f t="shared" si="396"/>
        <v>&lt;img src=@img/outdoor.png@&gt;&lt;img src=@img/pets.png@&gt;&lt;img src=@img/medium.png@&gt;&lt;img src=@img/drinkicon.png@&gt;</v>
      </c>
      <c r="BE198" t="str">
        <f t="shared" si="376"/>
        <v>outdoor pet drink medium med sfoco</v>
      </c>
      <c r="BF198" t="str">
        <f t="shared" si="377"/>
        <v>South Foco</v>
      </c>
      <c r="BG198">
        <v>40.522742000000001</v>
      </c>
      <c r="BH198">
        <v>-105.078374</v>
      </c>
      <c r="BI198" t="str">
        <f t="shared" si="397"/>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728</v>
      </c>
      <c r="C1" t="s">
        <v>729</v>
      </c>
      <c r="D1" t="s">
        <v>730</v>
      </c>
      <c r="E1">
        <v>40.589424999999999</v>
      </c>
      <c r="F1">
        <v>-105.076553</v>
      </c>
    </row>
    <row r="2" spans="2:6" x14ac:dyDescent="0.25">
      <c r="B2" t="s">
        <v>731</v>
      </c>
      <c r="C2" t="s">
        <v>729</v>
      </c>
      <c r="D2" t="s">
        <v>730</v>
      </c>
      <c r="E2">
        <v>40.589759999999998</v>
      </c>
      <c r="F2">
        <v>-105.076497</v>
      </c>
    </row>
    <row r="3" spans="2:6" x14ac:dyDescent="0.25">
      <c r="B3" t="s">
        <v>732</v>
      </c>
      <c r="C3" t="s">
        <v>729</v>
      </c>
      <c r="D3" t="s">
        <v>733</v>
      </c>
      <c r="E3">
        <v>40.523972999999998</v>
      </c>
      <c r="F3">
        <v>-105.025125</v>
      </c>
    </row>
    <row r="4" spans="2:6" x14ac:dyDescent="0.25">
      <c r="B4" t="s">
        <v>734</v>
      </c>
      <c r="C4" t="s">
        <v>729</v>
      </c>
      <c r="D4" t="s">
        <v>735</v>
      </c>
      <c r="E4">
        <v>40.551048999999999</v>
      </c>
      <c r="F4">
        <v>-105.05831000000001</v>
      </c>
    </row>
    <row r="5" spans="2:6" x14ac:dyDescent="0.25">
      <c r="B5" t="s">
        <v>736</v>
      </c>
      <c r="C5" t="s">
        <v>729</v>
      </c>
      <c r="D5" t="s">
        <v>735</v>
      </c>
      <c r="E5">
        <v>40.563256000000003</v>
      </c>
      <c r="F5">
        <v>-105.07746400000001</v>
      </c>
    </row>
    <row r="6" spans="2:6" x14ac:dyDescent="0.25">
      <c r="B6" t="s">
        <v>737</v>
      </c>
      <c r="C6" t="s">
        <v>729</v>
      </c>
      <c r="D6" t="s">
        <v>735</v>
      </c>
      <c r="E6">
        <v>40.527959000000003</v>
      </c>
      <c r="F6">
        <v>-105.07761600000001</v>
      </c>
    </row>
    <row r="7" spans="2:6" x14ac:dyDescent="0.25">
      <c r="B7" t="s">
        <v>738</v>
      </c>
      <c r="C7" t="s">
        <v>729</v>
      </c>
      <c r="D7" t="s">
        <v>730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2019-08-05T13:33:26Z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