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B6C833BE-363A-40FC-8397-47A618DFEDFA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BI25" i="1" l="1"/>
  <c r="BK3" i="1" l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AY6" i="1"/>
  <c r="AZ6" i="1"/>
  <c r="BA6" i="1"/>
  <c r="BB6" i="1"/>
  <c r="BC6" i="1"/>
  <c r="BE6" i="1"/>
  <c r="BF6" i="1"/>
  <c r="AY7" i="1"/>
  <c r="AZ7" i="1"/>
  <c r="BA7" i="1"/>
  <c r="BB7" i="1"/>
  <c r="BC7" i="1"/>
  <c r="BE7" i="1"/>
  <c r="BF7" i="1"/>
  <c r="AY8" i="1"/>
  <c r="AZ8" i="1"/>
  <c r="BA8" i="1"/>
  <c r="BB8" i="1"/>
  <c r="BC8" i="1"/>
  <c r="BE8" i="1"/>
  <c r="BF8" i="1"/>
  <c r="AY9" i="1"/>
  <c r="AZ9" i="1"/>
  <c r="BA9" i="1"/>
  <c r="BB9" i="1"/>
  <c r="BC9" i="1"/>
  <c r="BE9" i="1"/>
  <c r="BF9" i="1"/>
  <c r="AY10" i="1"/>
  <c r="AZ10" i="1"/>
  <c r="BA10" i="1"/>
  <c r="BB10" i="1"/>
  <c r="BC10" i="1"/>
  <c r="BE10" i="1"/>
  <c r="BF10" i="1"/>
  <c r="AY11" i="1"/>
  <c r="AZ11" i="1"/>
  <c r="BA11" i="1"/>
  <c r="BB11" i="1"/>
  <c r="BC11" i="1"/>
  <c r="BE11" i="1"/>
  <c r="BF11" i="1"/>
  <c r="AY12" i="1"/>
  <c r="AZ12" i="1"/>
  <c r="BA12" i="1"/>
  <c r="BB12" i="1"/>
  <c r="BC12" i="1"/>
  <c r="BE12" i="1"/>
  <c r="BF12" i="1"/>
  <c r="AY13" i="1"/>
  <c r="AZ13" i="1"/>
  <c r="BA13" i="1"/>
  <c r="BB13" i="1"/>
  <c r="BC13" i="1"/>
  <c r="BE13" i="1"/>
  <c r="BF13" i="1"/>
  <c r="AY14" i="1"/>
  <c r="AZ14" i="1"/>
  <c r="BA14" i="1"/>
  <c r="BB14" i="1"/>
  <c r="BC14" i="1"/>
  <c r="BE14" i="1"/>
  <c r="BF14" i="1"/>
  <c r="AY15" i="1"/>
  <c r="AZ15" i="1"/>
  <c r="BA15" i="1"/>
  <c r="BB15" i="1"/>
  <c r="BD15" i="1" s="1"/>
  <c r="BC15" i="1"/>
  <c r="BE15" i="1"/>
  <c r="BF15" i="1"/>
  <c r="AY16" i="1"/>
  <c r="AZ16" i="1"/>
  <c r="BA16" i="1"/>
  <c r="BB16" i="1"/>
  <c r="BC16" i="1"/>
  <c r="BE16" i="1"/>
  <c r="BF16" i="1"/>
  <c r="AY17" i="1"/>
  <c r="AZ17" i="1"/>
  <c r="BA17" i="1"/>
  <c r="BB17" i="1"/>
  <c r="BC17" i="1"/>
  <c r="BE17" i="1"/>
  <c r="BF17" i="1"/>
  <c r="AY18" i="1"/>
  <c r="AZ18" i="1"/>
  <c r="BA18" i="1"/>
  <c r="BB18" i="1"/>
  <c r="BC18" i="1"/>
  <c r="BE18" i="1"/>
  <c r="BF18" i="1"/>
  <c r="AY19" i="1"/>
  <c r="AZ19" i="1"/>
  <c r="BA19" i="1"/>
  <c r="BB19" i="1"/>
  <c r="BC19" i="1"/>
  <c r="BE19" i="1"/>
  <c r="BF19" i="1"/>
  <c r="AY20" i="1"/>
  <c r="AZ20" i="1"/>
  <c r="BA20" i="1"/>
  <c r="BB20" i="1"/>
  <c r="BC20" i="1"/>
  <c r="BE20" i="1"/>
  <c r="BF20" i="1"/>
  <c r="AY21" i="1"/>
  <c r="AZ21" i="1"/>
  <c r="BA21" i="1"/>
  <c r="BB21" i="1"/>
  <c r="BC21" i="1"/>
  <c r="BE21" i="1"/>
  <c r="BF21" i="1"/>
  <c r="AY22" i="1"/>
  <c r="AZ22" i="1"/>
  <c r="BA22" i="1"/>
  <c r="BB22" i="1"/>
  <c r="BC22" i="1"/>
  <c r="BE22" i="1"/>
  <c r="BF22" i="1"/>
  <c r="AY23" i="1"/>
  <c r="AZ23" i="1"/>
  <c r="BA23" i="1"/>
  <c r="BB23" i="1"/>
  <c r="BC23" i="1"/>
  <c r="BE23" i="1"/>
  <c r="BF23" i="1"/>
  <c r="AY24" i="1"/>
  <c r="AZ24" i="1"/>
  <c r="BA24" i="1"/>
  <c r="BB24" i="1"/>
  <c r="BC24" i="1"/>
  <c r="BE24" i="1"/>
  <c r="BF24" i="1"/>
  <c r="AY25" i="1"/>
  <c r="AZ25" i="1"/>
  <c r="BA25" i="1"/>
  <c r="BB25" i="1"/>
  <c r="BC25" i="1"/>
  <c r="BE25" i="1"/>
  <c r="BF25" i="1"/>
  <c r="AY26" i="1"/>
  <c r="AZ26" i="1"/>
  <c r="BA26" i="1"/>
  <c r="BB26" i="1"/>
  <c r="BC26" i="1"/>
  <c r="BE26" i="1"/>
  <c r="BF26" i="1"/>
  <c r="AY27" i="1"/>
  <c r="AZ27" i="1"/>
  <c r="BA27" i="1"/>
  <c r="BB27" i="1"/>
  <c r="BD27" i="1" s="1"/>
  <c r="BC27" i="1"/>
  <c r="BE27" i="1"/>
  <c r="BF27" i="1"/>
  <c r="AY28" i="1"/>
  <c r="AZ28" i="1"/>
  <c r="BA28" i="1"/>
  <c r="BB28" i="1"/>
  <c r="BC28" i="1"/>
  <c r="BE28" i="1"/>
  <c r="BF28" i="1"/>
  <c r="AY29" i="1"/>
  <c r="AZ29" i="1"/>
  <c r="BA29" i="1"/>
  <c r="BB29" i="1"/>
  <c r="BC29" i="1"/>
  <c r="BE29" i="1"/>
  <c r="BF29" i="1"/>
  <c r="AY30" i="1"/>
  <c r="AZ30" i="1"/>
  <c r="BA30" i="1"/>
  <c r="BB30" i="1"/>
  <c r="BC30" i="1"/>
  <c r="BE30" i="1"/>
  <c r="BF30" i="1"/>
  <c r="AY31" i="1"/>
  <c r="AZ31" i="1"/>
  <c r="BA31" i="1"/>
  <c r="BB31" i="1"/>
  <c r="BC31" i="1"/>
  <c r="BE31" i="1"/>
  <c r="BF31" i="1"/>
  <c r="AY32" i="1"/>
  <c r="AZ32" i="1"/>
  <c r="BA32" i="1"/>
  <c r="BB32" i="1"/>
  <c r="BC32" i="1"/>
  <c r="BE32" i="1"/>
  <c r="BF32" i="1"/>
  <c r="AY33" i="1"/>
  <c r="AZ33" i="1"/>
  <c r="BA33" i="1"/>
  <c r="BB33" i="1"/>
  <c r="BC33" i="1"/>
  <c r="BE33" i="1"/>
  <c r="BF33" i="1"/>
  <c r="AY34" i="1"/>
  <c r="AZ34" i="1"/>
  <c r="BA34" i="1"/>
  <c r="BB34" i="1"/>
  <c r="BC34" i="1"/>
  <c r="BE34" i="1"/>
  <c r="BF34" i="1"/>
  <c r="AY35" i="1"/>
  <c r="AZ35" i="1"/>
  <c r="BA35" i="1"/>
  <c r="BB35" i="1"/>
  <c r="BC35" i="1"/>
  <c r="BE35" i="1"/>
  <c r="BF35" i="1"/>
  <c r="AY36" i="1"/>
  <c r="AZ36" i="1"/>
  <c r="BA36" i="1"/>
  <c r="BB36" i="1"/>
  <c r="BC36" i="1"/>
  <c r="BE36" i="1"/>
  <c r="BF36" i="1"/>
  <c r="AY37" i="1"/>
  <c r="AZ37" i="1"/>
  <c r="BA37" i="1"/>
  <c r="BB37" i="1"/>
  <c r="BC37" i="1"/>
  <c r="BE37" i="1"/>
  <c r="BF37" i="1"/>
  <c r="AY38" i="1"/>
  <c r="AZ38" i="1"/>
  <c r="BA38" i="1"/>
  <c r="BB38" i="1"/>
  <c r="BC38" i="1"/>
  <c r="BE38" i="1"/>
  <c r="BF38" i="1"/>
  <c r="AY39" i="1"/>
  <c r="AZ39" i="1"/>
  <c r="BA39" i="1"/>
  <c r="BB39" i="1"/>
  <c r="BD39" i="1" s="1"/>
  <c r="BC39" i="1"/>
  <c r="BE39" i="1"/>
  <c r="BF39" i="1"/>
  <c r="AY40" i="1"/>
  <c r="AZ40" i="1"/>
  <c r="BA40" i="1"/>
  <c r="BB40" i="1"/>
  <c r="BC40" i="1"/>
  <c r="BE40" i="1"/>
  <c r="BF40" i="1"/>
  <c r="AY41" i="1"/>
  <c r="AZ41" i="1"/>
  <c r="BA41" i="1"/>
  <c r="BB41" i="1"/>
  <c r="BC41" i="1"/>
  <c r="BE41" i="1"/>
  <c r="BF41" i="1"/>
  <c r="AY42" i="1"/>
  <c r="AZ42" i="1"/>
  <c r="BA42" i="1"/>
  <c r="BB42" i="1"/>
  <c r="BC42" i="1"/>
  <c r="BE42" i="1"/>
  <c r="BF42" i="1"/>
  <c r="AY43" i="1"/>
  <c r="AZ43" i="1"/>
  <c r="BA43" i="1"/>
  <c r="BB43" i="1"/>
  <c r="BC43" i="1"/>
  <c r="BE43" i="1"/>
  <c r="BF43" i="1"/>
  <c r="AY44" i="1"/>
  <c r="AZ44" i="1"/>
  <c r="BA44" i="1"/>
  <c r="BB44" i="1"/>
  <c r="BC44" i="1"/>
  <c r="BE44" i="1"/>
  <c r="BF44" i="1"/>
  <c r="AY45" i="1"/>
  <c r="AZ45" i="1"/>
  <c r="BA45" i="1"/>
  <c r="BB45" i="1"/>
  <c r="BC45" i="1"/>
  <c r="BE45" i="1"/>
  <c r="BF45" i="1"/>
  <c r="AY46" i="1"/>
  <c r="AZ46" i="1"/>
  <c r="BA46" i="1"/>
  <c r="BB46" i="1"/>
  <c r="BC46" i="1"/>
  <c r="BE46" i="1"/>
  <c r="BF46" i="1"/>
  <c r="AY47" i="1"/>
  <c r="AZ47" i="1"/>
  <c r="BA47" i="1"/>
  <c r="BB47" i="1"/>
  <c r="BC47" i="1"/>
  <c r="BE47" i="1"/>
  <c r="BF47" i="1"/>
  <c r="AY48" i="1"/>
  <c r="AZ48" i="1"/>
  <c r="BA48" i="1"/>
  <c r="BB48" i="1"/>
  <c r="BC48" i="1"/>
  <c r="BE48" i="1"/>
  <c r="BF48" i="1"/>
  <c r="AY49" i="1"/>
  <c r="AZ49" i="1"/>
  <c r="BA49" i="1"/>
  <c r="BB49" i="1"/>
  <c r="BC49" i="1"/>
  <c r="BE49" i="1"/>
  <c r="BF49" i="1"/>
  <c r="AY50" i="1"/>
  <c r="AZ50" i="1"/>
  <c r="BA50" i="1"/>
  <c r="BB50" i="1"/>
  <c r="BC50" i="1"/>
  <c r="BE50" i="1"/>
  <c r="BF50" i="1"/>
  <c r="AY51" i="1"/>
  <c r="AZ51" i="1"/>
  <c r="BA51" i="1"/>
  <c r="BB51" i="1"/>
  <c r="BC51" i="1"/>
  <c r="BE51" i="1"/>
  <c r="BF51" i="1"/>
  <c r="AY52" i="1"/>
  <c r="AZ52" i="1"/>
  <c r="BA52" i="1"/>
  <c r="BB52" i="1"/>
  <c r="BC52" i="1"/>
  <c r="BE52" i="1"/>
  <c r="BF52" i="1"/>
  <c r="AY53" i="1"/>
  <c r="AZ53" i="1"/>
  <c r="BA53" i="1"/>
  <c r="BB53" i="1"/>
  <c r="BC53" i="1"/>
  <c r="BE53" i="1"/>
  <c r="BF53" i="1"/>
  <c r="AY54" i="1"/>
  <c r="AZ54" i="1"/>
  <c r="BA54" i="1"/>
  <c r="BB54" i="1"/>
  <c r="BC54" i="1"/>
  <c r="BE54" i="1"/>
  <c r="BF54" i="1"/>
  <c r="AY55" i="1"/>
  <c r="AZ55" i="1"/>
  <c r="BA55" i="1"/>
  <c r="BB55" i="1"/>
  <c r="BC55" i="1"/>
  <c r="BE55" i="1"/>
  <c r="BF55" i="1"/>
  <c r="AY56" i="1"/>
  <c r="AZ56" i="1"/>
  <c r="BA56" i="1"/>
  <c r="BB56" i="1"/>
  <c r="BC56" i="1"/>
  <c r="BE56" i="1"/>
  <c r="BF56" i="1"/>
  <c r="AY57" i="1"/>
  <c r="AZ57" i="1"/>
  <c r="BA57" i="1"/>
  <c r="BB57" i="1"/>
  <c r="BC57" i="1"/>
  <c r="BE57" i="1"/>
  <c r="BF57" i="1"/>
  <c r="AY58" i="1"/>
  <c r="AZ58" i="1"/>
  <c r="BA58" i="1"/>
  <c r="BB58" i="1"/>
  <c r="BC58" i="1"/>
  <c r="BE58" i="1"/>
  <c r="BF58" i="1"/>
  <c r="AY59" i="1"/>
  <c r="AZ59" i="1"/>
  <c r="BA59" i="1"/>
  <c r="BB59" i="1"/>
  <c r="BC59" i="1"/>
  <c r="BE59" i="1"/>
  <c r="BF59" i="1"/>
  <c r="AY60" i="1"/>
  <c r="AZ60" i="1"/>
  <c r="BA60" i="1"/>
  <c r="BB60" i="1"/>
  <c r="BC60" i="1"/>
  <c r="BE60" i="1"/>
  <c r="BF60" i="1"/>
  <c r="AY61" i="1"/>
  <c r="AZ61" i="1"/>
  <c r="BA61" i="1"/>
  <c r="BB61" i="1"/>
  <c r="BC61" i="1"/>
  <c r="BE61" i="1"/>
  <c r="BF61" i="1"/>
  <c r="AY62" i="1"/>
  <c r="AZ62" i="1"/>
  <c r="BA62" i="1"/>
  <c r="BB62" i="1"/>
  <c r="BC62" i="1"/>
  <c r="BE62" i="1"/>
  <c r="BF62" i="1"/>
  <c r="AY63" i="1"/>
  <c r="AZ63" i="1"/>
  <c r="BA63" i="1"/>
  <c r="BB63" i="1"/>
  <c r="BD63" i="1" s="1"/>
  <c r="BC63" i="1"/>
  <c r="BE63" i="1"/>
  <c r="BF63" i="1"/>
  <c r="AY64" i="1"/>
  <c r="AZ64" i="1"/>
  <c r="BA64" i="1"/>
  <c r="BB64" i="1"/>
  <c r="BC64" i="1"/>
  <c r="BE64" i="1"/>
  <c r="BF64" i="1"/>
  <c r="AY65" i="1"/>
  <c r="AZ65" i="1"/>
  <c r="BA65" i="1"/>
  <c r="BB65" i="1"/>
  <c r="BC65" i="1"/>
  <c r="BE65" i="1"/>
  <c r="BF65" i="1"/>
  <c r="AY66" i="1"/>
  <c r="AZ66" i="1"/>
  <c r="BA66" i="1"/>
  <c r="BB66" i="1"/>
  <c r="BC66" i="1"/>
  <c r="BE66" i="1"/>
  <c r="BF66" i="1"/>
  <c r="AY67" i="1"/>
  <c r="AZ67" i="1"/>
  <c r="BA67" i="1"/>
  <c r="BB67" i="1"/>
  <c r="BC67" i="1"/>
  <c r="BE67" i="1"/>
  <c r="BF67" i="1"/>
  <c r="AY68" i="1"/>
  <c r="AZ68" i="1"/>
  <c r="BA68" i="1"/>
  <c r="BB68" i="1"/>
  <c r="BC68" i="1"/>
  <c r="BE68" i="1"/>
  <c r="BF68" i="1"/>
  <c r="AY69" i="1"/>
  <c r="AZ69" i="1"/>
  <c r="BA69" i="1"/>
  <c r="BB69" i="1"/>
  <c r="BC69" i="1"/>
  <c r="BE69" i="1"/>
  <c r="BF69" i="1"/>
  <c r="AY70" i="1"/>
  <c r="AZ70" i="1"/>
  <c r="BA70" i="1"/>
  <c r="BB70" i="1"/>
  <c r="BC70" i="1"/>
  <c r="BE70" i="1"/>
  <c r="BF70" i="1"/>
  <c r="AY71" i="1"/>
  <c r="AZ71" i="1"/>
  <c r="BA71" i="1"/>
  <c r="BB71" i="1"/>
  <c r="BC71" i="1"/>
  <c r="BE71" i="1"/>
  <c r="BF71" i="1"/>
  <c r="AY72" i="1"/>
  <c r="AZ72" i="1"/>
  <c r="BA72" i="1"/>
  <c r="BB72" i="1"/>
  <c r="BC72" i="1"/>
  <c r="BE72" i="1"/>
  <c r="BF72" i="1"/>
  <c r="AY73" i="1"/>
  <c r="AZ73" i="1"/>
  <c r="BA73" i="1"/>
  <c r="BB73" i="1"/>
  <c r="BC73" i="1"/>
  <c r="BE73" i="1"/>
  <c r="BF73" i="1"/>
  <c r="AY74" i="1"/>
  <c r="AZ74" i="1"/>
  <c r="BA74" i="1"/>
  <c r="BB74" i="1"/>
  <c r="BC74" i="1"/>
  <c r="BE74" i="1"/>
  <c r="BF74" i="1"/>
  <c r="AY75" i="1"/>
  <c r="AZ75" i="1"/>
  <c r="BA75" i="1"/>
  <c r="BB75" i="1"/>
  <c r="BD75" i="1" s="1"/>
  <c r="BC75" i="1"/>
  <c r="BE75" i="1"/>
  <c r="BF75" i="1"/>
  <c r="AY76" i="1"/>
  <c r="AZ76" i="1"/>
  <c r="BA76" i="1"/>
  <c r="BB76" i="1"/>
  <c r="BC76" i="1"/>
  <c r="BE76" i="1"/>
  <c r="BF76" i="1"/>
  <c r="AY77" i="1"/>
  <c r="AZ77" i="1"/>
  <c r="BA77" i="1"/>
  <c r="BB77" i="1"/>
  <c r="BC77" i="1"/>
  <c r="BE77" i="1"/>
  <c r="BF77" i="1"/>
  <c r="AY78" i="1"/>
  <c r="AZ78" i="1"/>
  <c r="BA78" i="1"/>
  <c r="BB78" i="1"/>
  <c r="BC78" i="1"/>
  <c r="BE78" i="1"/>
  <c r="BF78" i="1"/>
  <c r="AY79" i="1"/>
  <c r="AZ79" i="1"/>
  <c r="BA79" i="1"/>
  <c r="BB79" i="1"/>
  <c r="BC79" i="1"/>
  <c r="BE79" i="1"/>
  <c r="BF79" i="1"/>
  <c r="AY80" i="1"/>
  <c r="AZ80" i="1"/>
  <c r="BA80" i="1"/>
  <c r="BB80" i="1"/>
  <c r="BC80" i="1"/>
  <c r="BE80" i="1"/>
  <c r="BF80" i="1"/>
  <c r="AY81" i="1"/>
  <c r="AZ81" i="1"/>
  <c r="BA81" i="1"/>
  <c r="BB81" i="1"/>
  <c r="BC81" i="1"/>
  <c r="BE81" i="1"/>
  <c r="BF81" i="1"/>
  <c r="AY82" i="1"/>
  <c r="AZ82" i="1"/>
  <c r="BA82" i="1"/>
  <c r="BB82" i="1"/>
  <c r="BC82" i="1"/>
  <c r="BE82" i="1"/>
  <c r="BF82" i="1"/>
  <c r="AY83" i="1"/>
  <c r="AZ83" i="1"/>
  <c r="BA83" i="1"/>
  <c r="BB83" i="1"/>
  <c r="BC83" i="1"/>
  <c r="BE83" i="1"/>
  <c r="BF83" i="1"/>
  <c r="AY84" i="1"/>
  <c r="AZ84" i="1"/>
  <c r="BA84" i="1"/>
  <c r="BB84" i="1"/>
  <c r="BC84" i="1"/>
  <c r="BE84" i="1"/>
  <c r="BF84" i="1"/>
  <c r="AY85" i="1"/>
  <c r="AZ85" i="1"/>
  <c r="BA85" i="1"/>
  <c r="BB85" i="1"/>
  <c r="BC85" i="1"/>
  <c r="BE85" i="1"/>
  <c r="BF85" i="1"/>
  <c r="AY86" i="1"/>
  <c r="AZ86" i="1"/>
  <c r="BA86" i="1"/>
  <c r="BB86" i="1"/>
  <c r="BC86" i="1"/>
  <c r="BE86" i="1"/>
  <c r="BF86" i="1"/>
  <c r="AY87" i="1"/>
  <c r="AZ87" i="1"/>
  <c r="BA87" i="1"/>
  <c r="BB87" i="1"/>
  <c r="BD87" i="1" s="1"/>
  <c r="BC87" i="1"/>
  <c r="BE87" i="1"/>
  <c r="BF87" i="1"/>
  <c r="AY88" i="1"/>
  <c r="AZ88" i="1"/>
  <c r="BA88" i="1"/>
  <c r="BB88" i="1"/>
  <c r="BC88" i="1"/>
  <c r="BE88" i="1"/>
  <c r="BF88" i="1"/>
  <c r="AY89" i="1"/>
  <c r="AZ89" i="1"/>
  <c r="BA89" i="1"/>
  <c r="BB89" i="1"/>
  <c r="BC89" i="1"/>
  <c r="BE89" i="1"/>
  <c r="BF89" i="1"/>
  <c r="AY90" i="1"/>
  <c r="AZ90" i="1"/>
  <c r="BA90" i="1"/>
  <c r="BB90" i="1"/>
  <c r="BC90" i="1"/>
  <c r="BE90" i="1"/>
  <c r="BF90" i="1"/>
  <c r="AY91" i="1"/>
  <c r="AZ91" i="1"/>
  <c r="BA91" i="1"/>
  <c r="BB91" i="1"/>
  <c r="BC91" i="1"/>
  <c r="BE91" i="1"/>
  <c r="BF91" i="1"/>
  <c r="AY92" i="1"/>
  <c r="AZ92" i="1"/>
  <c r="BA92" i="1"/>
  <c r="BB92" i="1"/>
  <c r="BC92" i="1"/>
  <c r="BE92" i="1"/>
  <c r="BF92" i="1"/>
  <c r="AY93" i="1"/>
  <c r="AZ93" i="1"/>
  <c r="BA93" i="1"/>
  <c r="BB93" i="1"/>
  <c r="BC93" i="1"/>
  <c r="BE93" i="1"/>
  <c r="BF93" i="1"/>
  <c r="AY94" i="1"/>
  <c r="AZ94" i="1"/>
  <c r="BA94" i="1"/>
  <c r="BB94" i="1"/>
  <c r="BC94" i="1"/>
  <c r="BE94" i="1"/>
  <c r="BF94" i="1"/>
  <c r="AY95" i="1"/>
  <c r="AZ95" i="1"/>
  <c r="BA95" i="1"/>
  <c r="BB95" i="1"/>
  <c r="BC95" i="1"/>
  <c r="BE95" i="1"/>
  <c r="BF95" i="1"/>
  <c r="AY96" i="1"/>
  <c r="AZ96" i="1"/>
  <c r="BA96" i="1"/>
  <c r="BB96" i="1"/>
  <c r="BC96" i="1"/>
  <c r="BE96" i="1"/>
  <c r="BF96" i="1"/>
  <c r="AY97" i="1"/>
  <c r="AZ97" i="1"/>
  <c r="BA97" i="1"/>
  <c r="BB97" i="1"/>
  <c r="BC97" i="1"/>
  <c r="BE97" i="1"/>
  <c r="BF97" i="1"/>
  <c r="AY98" i="1"/>
  <c r="AZ98" i="1"/>
  <c r="BA98" i="1"/>
  <c r="BB98" i="1"/>
  <c r="BC98" i="1"/>
  <c r="BE98" i="1"/>
  <c r="BF98" i="1"/>
  <c r="AY99" i="1"/>
  <c r="AZ99" i="1"/>
  <c r="BA99" i="1"/>
  <c r="BB99" i="1"/>
  <c r="BD99" i="1" s="1"/>
  <c r="BC99" i="1"/>
  <c r="BE99" i="1"/>
  <c r="BF99" i="1"/>
  <c r="AY100" i="1"/>
  <c r="AZ100" i="1"/>
  <c r="BA100" i="1"/>
  <c r="BB100" i="1"/>
  <c r="BC100" i="1"/>
  <c r="BE100" i="1"/>
  <c r="BF100" i="1"/>
  <c r="AY101" i="1"/>
  <c r="AZ101" i="1"/>
  <c r="BA101" i="1"/>
  <c r="BB101" i="1"/>
  <c r="BC101" i="1"/>
  <c r="BE101" i="1"/>
  <c r="BF101" i="1"/>
  <c r="AY102" i="1"/>
  <c r="AZ102" i="1"/>
  <c r="BA102" i="1"/>
  <c r="BB102" i="1"/>
  <c r="BC102" i="1"/>
  <c r="BE102" i="1"/>
  <c r="BF102" i="1"/>
  <c r="AY103" i="1"/>
  <c r="AZ103" i="1"/>
  <c r="BA103" i="1"/>
  <c r="BB103" i="1"/>
  <c r="BC103" i="1"/>
  <c r="BE103" i="1"/>
  <c r="BF103" i="1"/>
  <c r="AY104" i="1"/>
  <c r="AZ104" i="1"/>
  <c r="BA104" i="1"/>
  <c r="BB104" i="1"/>
  <c r="BC104" i="1"/>
  <c r="BE104" i="1"/>
  <c r="BF104" i="1"/>
  <c r="AY105" i="1"/>
  <c r="AZ105" i="1"/>
  <c r="BA105" i="1"/>
  <c r="BB105" i="1"/>
  <c r="BC105" i="1"/>
  <c r="BE105" i="1"/>
  <c r="BF105" i="1"/>
  <c r="AY106" i="1"/>
  <c r="AZ106" i="1"/>
  <c r="BA106" i="1"/>
  <c r="BB106" i="1"/>
  <c r="BC106" i="1"/>
  <c r="BE106" i="1"/>
  <c r="BF106" i="1"/>
  <c r="AY107" i="1"/>
  <c r="AZ107" i="1"/>
  <c r="BA107" i="1"/>
  <c r="BB107" i="1"/>
  <c r="BC107" i="1"/>
  <c r="BE107" i="1"/>
  <c r="BF107" i="1"/>
  <c r="AY108" i="1"/>
  <c r="AZ108" i="1"/>
  <c r="BA108" i="1"/>
  <c r="BB108" i="1"/>
  <c r="BC108" i="1"/>
  <c r="BE108" i="1"/>
  <c r="BF108" i="1"/>
  <c r="AY109" i="1"/>
  <c r="AZ109" i="1"/>
  <c r="BA109" i="1"/>
  <c r="BB109" i="1"/>
  <c r="BC109" i="1"/>
  <c r="BE109" i="1"/>
  <c r="BF109" i="1"/>
  <c r="AY110" i="1"/>
  <c r="AZ110" i="1"/>
  <c r="BA110" i="1"/>
  <c r="BB110" i="1"/>
  <c r="BC110" i="1"/>
  <c r="BE110" i="1"/>
  <c r="BF110" i="1"/>
  <c r="AY111" i="1"/>
  <c r="AZ111" i="1"/>
  <c r="BA111" i="1"/>
  <c r="BB111" i="1"/>
  <c r="BD111" i="1" s="1"/>
  <c r="BC111" i="1"/>
  <c r="BE111" i="1"/>
  <c r="BF111" i="1"/>
  <c r="AY112" i="1"/>
  <c r="AZ112" i="1"/>
  <c r="BA112" i="1"/>
  <c r="BB112" i="1"/>
  <c r="BC112" i="1"/>
  <c r="BE112" i="1"/>
  <c r="BF112" i="1"/>
  <c r="AY113" i="1"/>
  <c r="AZ113" i="1"/>
  <c r="BA113" i="1"/>
  <c r="BB113" i="1"/>
  <c r="BC113" i="1"/>
  <c r="BE113" i="1"/>
  <c r="BF113" i="1"/>
  <c r="AY114" i="1"/>
  <c r="AZ114" i="1"/>
  <c r="BA114" i="1"/>
  <c r="BB114" i="1"/>
  <c r="BC114" i="1"/>
  <c r="BE114" i="1"/>
  <c r="BF114" i="1"/>
  <c r="AY115" i="1"/>
  <c r="AZ115" i="1"/>
  <c r="BA115" i="1"/>
  <c r="BB115" i="1"/>
  <c r="BC115" i="1"/>
  <c r="BE115" i="1"/>
  <c r="BF115" i="1"/>
  <c r="AY116" i="1"/>
  <c r="AZ116" i="1"/>
  <c r="BA116" i="1"/>
  <c r="BB116" i="1"/>
  <c r="BC116" i="1"/>
  <c r="BE116" i="1"/>
  <c r="BF116" i="1"/>
  <c r="AY117" i="1"/>
  <c r="AZ117" i="1"/>
  <c r="BA117" i="1"/>
  <c r="BB117" i="1"/>
  <c r="BC117" i="1"/>
  <c r="BE117" i="1"/>
  <c r="BF117" i="1"/>
  <c r="AY118" i="1"/>
  <c r="AZ118" i="1"/>
  <c r="BA118" i="1"/>
  <c r="BB118" i="1"/>
  <c r="BC118" i="1"/>
  <c r="BE118" i="1"/>
  <c r="BF118" i="1"/>
  <c r="AY119" i="1"/>
  <c r="AZ119" i="1"/>
  <c r="BA119" i="1"/>
  <c r="BB119" i="1"/>
  <c r="BC119" i="1"/>
  <c r="BE119" i="1"/>
  <c r="BF119" i="1"/>
  <c r="AY120" i="1"/>
  <c r="AZ120" i="1"/>
  <c r="BA120" i="1"/>
  <c r="BB120" i="1"/>
  <c r="BC120" i="1"/>
  <c r="BE120" i="1"/>
  <c r="BF120" i="1"/>
  <c r="AY121" i="1"/>
  <c r="AZ121" i="1"/>
  <c r="BA121" i="1"/>
  <c r="BB121" i="1"/>
  <c r="BC121" i="1"/>
  <c r="BE121" i="1"/>
  <c r="BF121" i="1"/>
  <c r="AY122" i="1"/>
  <c r="AZ122" i="1"/>
  <c r="BA122" i="1"/>
  <c r="BB122" i="1"/>
  <c r="BC122" i="1"/>
  <c r="BE122" i="1"/>
  <c r="BF122" i="1"/>
  <c r="AY123" i="1"/>
  <c r="AZ123" i="1"/>
  <c r="BA123" i="1"/>
  <c r="BB123" i="1"/>
  <c r="BD123" i="1" s="1"/>
  <c r="BC123" i="1"/>
  <c r="BE123" i="1"/>
  <c r="BF123" i="1"/>
  <c r="AY124" i="1"/>
  <c r="AZ124" i="1"/>
  <c r="BA124" i="1"/>
  <c r="BB124" i="1"/>
  <c r="BC124" i="1"/>
  <c r="BE124" i="1"/>
  <c r="BF124" i="1"/>
  <c r="AY125" i="1"/>
  <c r="AZ125" i="1"/>
  <c r="BA125" i="1"/>
  <c r="BB125" i="1"/>
  <c r="BC125" i="1"/>
  <c r="BE125" i="1"/>
  <c r="BF125" i="1"/>
  <c r="AY126" i="1"/>
  <c r="AZ126" i="1"/>
  <c r="BA126" i="1"/>
  <c r="BB126" i="1"/>
  <c r="BC126" i="1"/>
  <c r="BE126" i="1"/>
  <c r="BF126" i="1"/>
  <c r="AY127" i="1"/>
  <c r="AZ127" i="1"/>
  <c r="BA127" i="1"/>
  <c r="BB127" i="1"/>
  <c r="BC127" i="1"/>
  <c r="BE127" i="1"/>
  <c r="BF127" i="1"/>
  <c r="AY128" i="1"/>
  <c r="AZ128" i="1"/>
  <c r="BA128" i="1"/>
  <c r="BB128" i="1"/>
  <c r="BC128" i="1"/>
  <c r="BE128" i="1"/>
  <c r="BF128" i="1"/>
  <c r="AY5" i="1"/>
  <c r="AZ5" i="1"/>
  <c r="BA5" i="1"/>
  <c r="BB5" i="1"/>
  <c r="BC5" i="1"/>
  <c r="BE5" i="1"/>
  <c r="BF5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3" i="1"/>
  <c r="X3" i="1"/>
  <c r="Y3" i="1"/>
  <c r="AL3" i="1" s="1"/>
  <c r="Z3" i="1"/>
  <c r="AA3" i="1"/>
  <c r="AB3" i="1"/>
  <c r="AM3" i="1" s="1"/>
  <c r="AC3" i="1"/>
  <c r="AN3" i="1" s="1"/>
  <c r="AD3" i="1"/>
  <c r="AE3" i="1"/>
  <c r="AF3" i="1"/>
  <c r="AG3" i="1"/>
  <c r="AH3" i="1"/>
  <c r="AI3" i="1"/>
  <c r="AJ3" i="1"/>
  <c r="AQ3" i="1" s="1"/>
  <c r="AK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AL7" i="1" s="1"/>
  <c r="Z7" i="1"/>
  <c r="AA7" i="1"/>
  <c r="AB7" i="1"/>
  <c r="AM7" i="1" s="1"/>
  <c r="AC7" i="1"/>
  <c r="AN7" i="1" s="1"/>
  <c r="AD7" i="1"/>
  <c r="AE7" i="1"/>
  <c r="AF7" i="1"/>
  <c r="AG7" i="1"/>
  <c r="AH7" i="1"/>
  <c r="AI7" i="1"/>
  <c r="AJ7" i="1"/>
  <c r="AQ7" i="1" s="1"/>
  <c r="AK7" i="1"/>
  <c r="W8" i="1"/>
  <c r="AK8" i="1" s="1"/>
  <c r="X8" i="1"/>
  <c r="Y8" i="1"/>
  <c r="Z8" i="1"/>
  <c r="AA8" i="1"/>
  <c r="AB8" i="1"/>
  <c r="AM8" i="1" s="1"/>
  <c r="AC8" i="1"/>
  <c r="AD8" i="1"/>
  <c r="AE8" i="1"/>
  <c r="AF8" i="1"/>
  <c r="AG8" i="1"/>
  <c r="AH8" i="1"/>
  <c r="AI8" i="1"/>
  <c r="AQ8" i="1" s="1"/>
  <c r="AJ8" i="1"/>
  <c r="W9" i="1"/>
  <c r="AK9" i="1" s="1"/>
  <c r="X9" i="1"/>
  <c r="Y9" i="1"/>
  <c r="Z9" i="1"/>
  <c r="AA9" i="1"/>
  <c r="AB9" i="1"/>
  <c r="AM9" i="1" s="1"/>
  <c r="AC9" i="1"/>
  <c r="AD9" i="1"/>
  <c r="AE9" i="1"/>
  <c r="AF9" i="1"/>
  <c r="AG9" i="1"/>
  <c r="AH9" i="1"/>
  <c r="AI9" i="1"/>
  <c r="AJ9" i="1"/>
  <c r="AN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AL13" i="1" s="1"/>
  <c r="Z13" i="1"/>
  <c r="AA13" i="1"/>
  <c r="AB13" i="1"/>
  <c r="AM13" i="1" s="1"/>
  <c r="AC13" i="1"/>
  <c r="AN13" i="1" s="1"/>
  <c r="AD13" i="1"/>
  <c r="AE13" i="1"/>
  <c r="AF13" i="1"/>
  <c r="AG13" i="1"/>
  <c r="AP13" i="1" s="1"/>
  <c r="AH13" i="1"/>
  <c r="AI13" i="1"/>
  <c r="AJ13" i="1"/>
  <c r="AK13" i="1"/>
  <c r="AQ13" i="1"/>
  <c r="W14" i="1"/>
  <c r="AK14" i="1" s="1"/>
  <c r="X14" i="1"/>
  <c r="Y14" i="1"/>
  <c r="Z14" i="1"/>
  <c r="AA14" i="1"/>
  <c r="AB14" i="1"/>
  <c r="AC14" i="1"/>
  <c r="AD14" i="1"/>
  <c r="AE14" i="1"/>
  <c r="AF14" i="1"/>
  <c r="AG14" i="1"/>
  <c r="AH14" i="1"/>
  <c r="AI14" i="1"/>
  <c r="AQ14" i="1" s="1"/>
  <c r="AJ14" i="1"/>
  <c r="AL14" i="1"/>
  <c r="AN14" i="1"/>
  <c r="AP14" i="1"/>
  <c r="W15" i="1"/>
  <c r="X15" i="1"/>
  <c r="Y15" i="1"/>
  <c r="AL15" i="1" s="1"/>
  <c r="Z15" i="1"/>
  <c r="AA15" i="1"/>
  <c r="AB15" i="1"/>
  <c r="AM15" i="1" s="1"/>
  <c r="AC15" i="1"/>
  <c r="AN15" i="1" s="1"/>
  <c r="AD15" i="1"/>
  <c r="AE15" i="1"/>
  <c r="AF15" i="1"/>
  <c r="AG15" i="1"/>
  <c r="AH15" i="1"/>
  <c r="AI15" i="1"/>
  <c r="AJ15" i="1"/>
  <c r="AQ15" i="1" s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W17" i="1"/>
  <c r="X17" i="1"/>
  <c r="Y17" i="1"/>
  <c r="Z17" i="1"/>
  <c r="AA17" i="1"/>
  <c r="AB17" i="1"/>
  <c r="AC17" i="1"/>
  <c r="AD17" i="1"/>
  <c r="AE17" i="1"/>
  <c r="AO17" i="1" s="1"/>
  <c r="AF17" i="1"/>
  <c r="AG17" i="1"/>
  <c r="AH17" i="1"/>
  <c r="AI17" i="1"/>
  <c r="AJ17" i="1"/>
  <c r="AK17" i="1"/>
  <c r="AN17" i="1"/>
  <c r="AQ17" i="1"/>
  <c r="W18" i="1"/>
  <c r="X18" i="1"/>
  <c r="Y18" i="1"/>
  <c r="Z18" i="1"/>
  <c r="AA18" i="1"/>
  <c r="AB18" i="1"/>
  <c r="AM18" i="1" s="1"/>
  <c r="AC18" i="1"/>
  <c r="AN18" i="1" s="1"/>
  <c r="AD18" i="1"/>
  <c r="AE18" i="1"/>
  <c r="AF18" i="1"/>
  <c r="AG18" i="1"/>
  <c r="AP18" i="1" s="1"/>
  <c r="AH18" i="1"/>
  <c r="AI18" i="1"/>
  <c r="AJ18" i="1"/>
  <c r="AK18" i="1"/>
  <c r="AL18" i="1"/>
  <c r="AQ18" i="1"/>
  <c r="W19" i="1"/>
  <c r="X19" i="1"/>
  <c r="Y19" i="1"/>
  <c r="Z19" i="1"/>
  <c r="AA19" i="1"/>
  <c r="AB19" i="1"/>
  <c r="AC19" i="1"/>
  <c r="AD19" i="1"/>
  <c r="AE19" i="1"/>
  <c r="AO19" i="1" s="1"/>
  <c r="AF19" i="1"/>
  <c r="AG19" i="1"/>
  <c r="AH19" i="1"/>
  <c r="AP19" i="1" s="1"/>
  <c r="AI19" i="1"/>
  <c r="AJ19" i="1"/>
  <c r="AK19" i="1"/>
  <c r="AL19" i="1"/>
  <c r="AQ19" i="1"/>
  <c r="W20" i="1"/>
  <c r="X20" i="1"/>
  <c r="Y20" i="1"/>
  <c r="Z20" i="1"/>
  <c r="AA20" i="1"/>
  <c r="AB20" i="1"/>
  <c r="AM20" i="1" s="1"/>
  <c r="AC20" i="1"/>
  <c r="AD20" i="1"/>
  <c r="AE20" i="1"/>
  <c r="AF20" i="1"/>
  <c r="AG20" i="1"/>
  <c r="AP20" i="1" s="1"/>
  <c r="AH20" i="1"/>
  <c r="AI20" i="1"/>
  <c r="AJ20" i="1"/>
  <c r="AK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P21" i="1" s="1"/>
  <c r="AH21" i="1"/>
  <c r="AI21" i="1"/>
  <c r="AJ21" i="1"/>
  <c r="AK21" i="1"/>
  <c r="AL21" i="1"/>
  <c r="AM21" i="1"/>
  <c r="AN21" i="1"/>
  <c r="AO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27" i="1"/>
  <c r="X27" i="1"/>
  <c r="Y27" i="1"/>
  <c r="AL27" i="1" s="1"/>
  <c r="Z27" i="1"/>
  <c r="AA27" i="1"/>
  <c r="AB27" i="1"/>
  <c r="AM27" i="1" s="1"/>
  <c r="AC27" i="1"/>
  <c r="AN27" i="1" s="1"/>
  <c r="AD27" i="1"/>
  <c r="AE27" i="1"/>
  <c r="AF27" i="1"/>
  <c r="AG27" i="1"/>
  <c r="AH27" i="1"/>
  <c r="AI27" i="1"/>
  <c r="AJ27" i="1"/>
  <c r="AK27" i="1"/>
  <c r="AQ27" i="1"/>
  <c r="W28" i="1"/>
  <c r="X28" i="1"/>
  <c r="Y28" i="1"/>
  <c r="AL28" i="1" s="1"/>
  <c r="Z28" i="1"/>
  <c r="AA28" i="1"/>
  <c r="AB28" i="1"/>
  <c r="AM28" i="1" s="1"/>
  <c r="AC28" i="1"/>
  <c r="AN28" i="1" s="1"/>
  <c r="AD28" i="1"/>
  <c r="AE28" i="1"/>
  <c r="AF28" i="1"/>
  <c r="AG28" i="1"/>
  <c r="AP28" i="1" s="1"/>
  <c r="AH28" i="1"/>
  <c r="AI28" i="1"/>
  <c r="AJ28" i="1"/>
  <c r="AQ28" i="1" s="1"/>
  <c r="AK28" i="1"/>
  <c r="W29" i="1"/>
  <c r="X29" i="1"/>
  <c r="Y29" i="1"/>
  <c r="AL29" i="1" s="1"/>
  <c r="Z29" i="1"/>
  <c r="AA29" i="1"/>
  <c r="AB29" i="1"/>
  <c r="AM29" i="1" s="1"/>
  <c r="AC29" i="1"/>
  <c r="AN29" i="1" s="1"/>
  <c r="AD29" i="1"/>
  <c r="AE29" i="1"/>
  <c r="AF29" i="1"/>
  <c r="AG29" i="1"/>
  <c r="AH29" i="1"/>
  <c r="AI29" i="1"/>
  <c r="AJ29" i="1"/>
  <c r="AK29" i="1"/>
  <c r="W30" i="1"/>
  <c r="X30" i="1"/>
  <c r="Y30" i="1"/>
  <c r="AL30" i="1" s="1"/>
  <c r="Z30" i="1"/>
  <c r="AA30" i="1"/>
  <c r="AB30" i="1"/>
  <c r="AC30" i="1"/>
  <c r="AN30" i="1" s="1"/>
  <c r="AD30" i="1"/>
  <c r="AE30" i="1"/>
  <c r="AF30" i="1"/>
  <c r="AG30" i="1"/>
  <c r="AP30" i="1" s="1"/>
  <c r="AH30" i="1"/>
  <c r="AI30" i="1"/>
  <c r="AJ30" i="1"/>
  <c r="AK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N32" i="1" s="1"/>
  <c r="AD32" i="1"/>
  <c r="AE32" i="1"/>
  <c r="AO32" i="1" s="1"/>
  <c r="AF32" i="1"/>
  <c r="AG32" i="1"/>
  <c r="AH32" i="1"/>
  <c r="AI32" i="1"/>
  <c r="AJ32" i="1"/>
  <c r="AK32" i="1"/>
  <c r="AL32" i="1"/>
  <c r="AM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AL34" i="1" s="1"/>
  <c r="Z34" i="1"/>
  <c r="AA34" i="1"/>
  <c r="AB34" i="1"/>
  <c r="AC34" i="1"/>
  <c r="AN34" i="1" s="1"/>
  <c r="AD34" i="1"/>
  <c r="AE34" i="1"/>
  <c r="AO34" i="1" s="1"/>
  <c r="AF34" i="1"/>
  <c r="AG34" i="1"/>
  <c r="AP34" i="1" s="1"/>
  <c r="AH34" i="1"/>
  <c r="AI34" i="1"/>
  <c r="AJ34" i="1"/>
  <c r="AK34" i="1"/>
  <c r="AQ34" i="1"/>
  <c r="W35" i="1"/>
  <c r="AK35" i="1" s="1"/>
  <c r="X35" i="1"/>
  <c r="Y35" i="1"/>
  <c r="Z35" i="1"/>
  <c r="AA35" i="1"/>
  <c r="AB35" i="1"/>
  <c r="AC35" i="1"/>
  <c r="AD35" i="1"/>
  <c r="AE35" i="1"/>
  <c r="AO35" i="1" s="1"/>
  <c r="AF35" i="1"/>
  <c r="AG35" i="1"/>
  <c r="AH35" i="1"/>
  <c r="AI35" i="1"/>
  <c r="AJ35" i="1"/>
  <c r="AL35" i="1"/>
  <c r="AM35" i="1"/>
  <c r="AP35" i="1"/>
  <c r="AQ35" i="1"/>
  <c r="W36" i="1"/>
  <c r="AK36" i="1" s="1"/>
  <c r="X36" i="1"/>
  <c r="Y36" i="1"/>
  <c r="AL36" i="1" s="1"/>
  <c r="Z36" i="1"/>
  <c r="AA36" i="1"/>
  <c r="AB36" i="1"/>
  <c r="AC36" i="1"/>
  <c r="AN36" i="1" s="1"/>
  <c r="AD36" i="1"/>
  <c r="AE36" i="1"/>
  <c r="AO36" i="1" s="1"/>
  <c r="AF36" i="1"/>
  <c r="AG36" i="1"/>
  <c r="AP36" i="1" s="1"/>
  <c r="AH36" i="1"/>
  <c r="AI36" i="1"/>
  <c r="AJ36" i="1"/>
  <c r="W37" i="1"/>
  <c r="X37" i="1"/>
  <c r="Y37" i="1"/>
  <c r="AL37" i="1" s="1"/>
  <c r="Z37" i="1"/>
  <c r="AA37" i="1"/>
  <c r="AB37" i="1"/>
  <c r="AM37" i="1" s="1"/>
  <c r="AC37" i="1"/>
  <c r="AN37" i="1" s="1"/>
  <c r="AD37" i="1"/>
  <c r="AE37" i="1"/>
  <c r="AF37" i="1"/>
  <c r="AG37" i="1"/>
  <c r="AH37" i="1"/>
  <c r="AI37" i="1"/>
  <c r="AJ37" i="1"/>
  <c r="AK37" i="1"/>
  <c r="AQ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P39" i="1" s="1"/>
  <c r="AI39" i="1"/>
  <c r="AJ39" i="1"/>
  <c r="AQ39" i="1" s="1"/>
  <c r="AK39" i="1"/>
  <c r="AL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W43" i="1"/>
  <c r="X43" i="1"/>
  <c r="Y43" i="1"/>
  <c r="Z43" i="1"/>
  <c r="AA43" i="1"/>
  <c r="AB43" i="1"/>
  <c r="AM43" i="1" s="1"/>
  <c r="AC43" i="1"/>
  <c r="AD43" i="1"/>
  <c r="AE43" i="1"/>
  <c r="AF43" i="1"/>
  <c r="AG43" i="1"/>
  <c r="AH43" i="1"/>
  <c r="AP43" i="1" s="1"/>
  <c r="AI43" i="1"/>
  <c r="AJ43" i="1"/>
  <c r="AK43" i="1"/>
  <c r="AL43" i="1"/>
  <c r="AQ43" i="1"/>
  <c r="W44" i="1"/>
  <c r="AK44" i="1" s="1"/>
  <c r="X44" i="1"/>
  <c r="Y44" i="1"/>
  <c r="AL44" i="1" s="1"/>
  <c r="Z44" i="1"/>
  <c r="AA44" i="1"/>
  <c r="AB44" i="1"/>
  <c r="AC44" i="1"/>
  <c r="AN44" i="1" s="1"/>
  <c r="AD44" i="1"/>
  <c r="AE44" i="1"/>
  <c r="AO44" i="1" s="1"/>
  <c r="AF44" i="1"/>
  <c r="AG44" i="1"/>
  <c r="AP44" i="1" s="1"/>
  <c r="AH44" i="1"/>
  <c r="AI44" i="1"/>
  <c r="AJ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W47" i="1"/>
  <c r="X47" i="1"/>
  <c r="AK47" i="1" s="1"/>
  <c r="Y47" i="1"/>
  <c r="Z47" i="1"/>
  <c r="AL47" i="1" s="1"/>
  <c r="AA47" i="1"/>
  <c r="AB47" i="1"/>
  <c r="AM47" i="1" s="1"/>
  <c r="AC47" i="1"/>
  <c r="AD47" i="1"/>
  <c r="AE47" i="1"/>
  <c r="AF47" i="1"/>
  <c r="AG47" i="1"/>
  <c r="AH47" i="1"/>
  <c r="AP47" i="1" s="1"/>
  <c r="AI47" i="1"/>
  <c r="AJ47" i="1"/>
  <c r="AQ47" i="1" s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AK49" i="1" s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P49" i="1" s="1"/>
  <c r="AI49" i="1"/>
  <c r="AJ49" i="1"/>
  <c r="AN49" i="1"/>
  <c r="W50" i="1"/>
  <c r="X50" i="1"/>
  <c r="Y50" i="1"/>
  <c r="Z50" i="1"/>
  <c r="AA50" i="1"/>
  <c r="AB50" i="1"/>
  <c r="AM50" i="1" s="1"/>
  <c r="AC50" i="1"/>
  <c r="AD50" i="1"/>
  <c r="AN50" i="1" s="1"/>
  <c r="AE50" i="1"/>
  <c r="AF50" i="1"/>
  <c r="AG50" i="1"/>
  <c r="AH50" i="1"/>
  <c r="AI50" i="1"/>
  <c r="AJ50" i="1"/>
  <c r="AK50" i="1"/>
  <c r="AL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Q52" i="1" s="1"/>
  <c r="AM52" i="1"/>
  <c r="W53" i="1"/>
  <c r="X53" i="1"/>
  <c r="Y53" i="1"/>
  <c r="Z53" i="1"/>
  <c r="AA53" i="1"/>
  <c r="AB53" i="1"/>
  <c r="AM53" i="1" s="1"/>
  <c r="AC53" i="1"/>
  <c r="AD53" i="1"/>
  <c r="AE53" i="1"/>
  <c r="AF53" i="1"/>
  <c r="AG53" i="1"/>
  <c r="AH53" i="1"/>
  <c r="AP53" i="1" s="1"/>
  <c r="AI53" i="1"/>
  <c r="AJ53" i="1"/>
  <c r="AK53" i="1"/>
  <c r="AN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AL57" i="1" s="1"/>
  <c r="Z57" i="1"/>
  <c r="AA57" i="1"/>
  <c r="AB57" i="1"/>
  <c r="AC57" i="1"/>
  <c r="AN57" i="1" s="1"/>
  <c r="AD57" i="1"/>
  <c r="AE57" i="1"/>
  <c r="AO57" i="1" s="1"/>
  <c r="AF57" i="1"/>
  <c r="AG57" i="1"/>
  <c r="AH57" i="1"/>
  <c r="AI57" i="1"/>
  <c r="AQ57" i="1" s="1"/>
  <c r="AJ57" i="1"/>
  <c r="AK57" i="1"/>
  <c r="W58" i="1"/>
  <c r="X58" i="1"/>
  <c r="Y58" i="1"/>
  <c r="AL58" i="1" s="1"/>
  <c r="Z58" i="1"/>
  <c r="AA58" i="1"/>
  <c r="AB58" i="1"/>
  <c r="AC58" i="1"/>
  <c r="AN58" i="1" s="1"/>
  <c r="AD58" i="1"/>
  <c r="AE58" i="1"/>
  <c r="AO58" i="1" s="1"/>
  <c r="AF58" i="1"/>
  <c r="AG58" i="1"/>
  <c r="AH58" i="1"/>
  <c r="AI58" i="1"/>
  <c r="AJ58" i="1"/>
  <c r="AK58" i="1"/>
  <c r="AP58" i="1"/>
  <c r="AQ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AK61" i="1" s="1"/>
  <c r="X61" i="1"/>
  <c r="Y61" i="1"/>
  <c r="Z61" i="1"/>
  <c r="AA61" i="1"/>
  <c r="AB61" i="1"/>
  <c r="AM61" i="1" s="1"/>
  <c r="AC61" i="1"/>
  <c r="AD61" i="1"/>
  <c r="AE61" i="1"/>
  <c r="AF61" i="1"/>
  <c r="AG61" i="1"/>
  <c r="AH61" i="1"/>
  <c r="AP61" i="1" s="1"/>
  <c r="AI61" i="1"/>
  <c r="AJ61" i="1"/>
  <c r="AN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AK64" i="1" s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AQ64" i="1" s="1"/>
  <c r="W65" i="1"/>
  <c r="AK65" i="1" s="1"/>
  <c r="X65" i="1"/>
  <c r="Y65" i="1"/>
  <c r="AL65" i="1" s="1"/>
  <c r="Z65" i="1"/>
  <c r="AA65" i="1"/>
  <c r="AB65" i="1"/>
  <c r="AC65" i="1"/>
  <c r="AN65" i="1" s="1"/>
  <c r="AD65" i="1"/>
  <c r="AE65" i="1"/>
  <c r="AO65" i="1" s="1"/>
  <c r="AF65" i="1"/>
  <c r="AG65" i="1"/>
  <c r="AH65" i="1"/>
  <c r="AI65" i="1"/>
  <c r="AQ65" i="1" s="1"/>
  <c r="AJ65" i="1"/>
  <c r="W66" i="1"/>
  <c r="AK66" i="1" s="1"/>
  <c r="X66" i="1"/>
  <c r="Y66" i="1"/>
  <c r="AL66" i="1" s="1"/>
  <c r="Z66" i="1"/>
  <c r="AA66" i="1"/>
  <c r="AM66" i="1" s="1"/>
  <c r="AB66" i="1"/>
  <c r="AC66" i="1"/>
  <c r="AD66" i="1"/>
  <c r="AE66" i="1"/>
  <c r="AO66" i="1" s="1"/>
  <c r="AF66" i="1"/>
  <c r="AG66" i="1"/>
  <c r="AP66" i="1" s="1"/>
  <c r="AH66" i="1"/>
  <c r="AI66" i="1"/>
  <c r="AQ66" i="1" s="1"/>
  <c r="AJ66" i="1"/>
  <c r="AN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AL70" i="1" s="1"/>
  <c r="Z70" i="1"/>
  <c r="AA70" i="1"/>
  <c r="AB70" i="1"/>
  <c r="AC70" i="1"/>
  <c r="AN70" i="1" s="1"/>
  <c r="AD70" i="1"/>
  <c r="AE70" i="1"/>
  <c r="AO70" i="1" s="1"/>
  <c r="AF70" i="1"/>
  <c r="AG70" i="1"/>
  <c r="AH70" i="1"/>
  <c r="AI70" i="1"/>
  <c r="AJ70" i="1"/>
  <c r="AK70" i="1"/>
  <c r="AP70" i="1"/>
  <c r="AQ70" i="1"/>
  <c r="W71" i="1"/>
  <c r="X71" i="1"/>
  <c r="AK71" i="1" s="1"/>
  <c r="Y71" i="1"/>
  <c r="Z71" i="1"/>
  <c r="AA71" i="1"/>
  <c r="AB71" i="1"/>
  <c r="AM71" i="1" s="1"/>
  <c r="AC71" i="1"/>
  <c r="AD71" i="1"/>
  <c r="AE71" i="1"/>
  <c r="AF71" i="1"/>
  <c r="AG71" i="1"/>
  <c r="AH71" i="1"/>
  <c r="AP71" i="1" s="1"/>
  <c r="AI71" i="1"/>
  <c r="AJ71" i="1"/>
  <c r="AL71" i="1"/>
  <c r="AQ71" i="1"/>
  <c r="W72" i="1"/>
  <c r="X72" i="1"/>
  <c r="Y72" i="1"/>
  <c r="AL72" i="1" s="1"/>
  <c r="Z72" i="1"/>
  <c r="AA72" i="1"/>
  <c r="AB72" i="1"/>
  <c r="AC72" i="1"/>
  <c r="AN72" i="1" s="1"/>
  <c r="AD72" i="1"/>
  <c r="AE72" i="1"/>
  <c r="AO72" i="1" s="1"/>
  <c r="AF72" i="1"/>
  <c r="AG72" i="1"/>
  <c r="AP72" i="1" s="1"/>
  <c r="AH72" i="1"/>
  <c r="AI72" i="1"/>
  <c r="AJ72" i="1"/>
  <c r="AK72" i="1"/>
  <c r="W73" i="1"/>
  <c r="X73" i="1"/>
  <c r="AK73" i="1" s="1"/>
  <c r="Y73" i="1"/>
  <c r="Z73" i="1"/>
  <c r="AA73" i="1"/>
  <c r="AB73" i="1"/>
  <c r="AM73" i="1" s="1"/>
  <c r="AC73" i="1"/>
  <c r="AD73" i="1"/>
  <c r="AN73" i="1" s="1"/>
  <c r="AE73" i="1"/>
  <c r="AF73" i="1"/>
  <c r="AG73" i="1"/>
  <c r="AH73" i="1"/>
  <c r="AP73" i="1" s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5" i="1"/>
  <c r="X75" i="1"/>
  <c r="Y75" i="1"/>
  <c r="AL75" i="1" s="1"/>
  <c r="Z75" i="1"/>
  <c r="AA75" i="1"/>
  <c r="AB75" i="1"/>
  <c r="AC75" i="1"/>
  <c r="AN75" i="1" s="1"/>
  <c r="AD75" i="1"/>
  <c r="AE75" i="1"/>
  <c r="AO75" i="1" s="1"/>
  <c r="AF75" i="1"/>
  <c r="AG75" i="1"/>
  <c r="AH75" i="1"/>
  <c r="AI75" i="1"/>
  <c r="AJ75" i="1"/>
  <c r="AK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M80" i="1" s="1"/>
  <c r="AC80" i="1"/>
  <c r="AD80" i="1"/>
  <c r="AE80" i="1"/>
  <c r="AF80" i="1"/>
  <c r="AG80" i="1"/>
  <c r="AH80" i="1"/>
  <c r="AI80" i="1"/>
  <c r="AJ80" i="1"/>
  <c r="AQ80" i="1" s="1"/>
  <c r="W81" i="1"/>
  <c r="AK81" i="1" s="1"/>
  <c r="X81" i="1"/>
  <c r="Y81" i="1"/>
  <c r="AL81" i="1" s="1"/>
  <c r="Z81" i="1"/>
  <c r="AA81" i="1"/>
  <c r="AB81" i="1"/>
  <c r="AC81" i="1"/>
  <c r="AN81" i="1" s="1"/>
  <c r="AD81" i="1"/>
  <c r="AE81" i="1"/>
  <c r="AO81" i="1" s="1"/>
  <c r="AF81" i="1"/>
  <c r="AG81" i="1"/>
  <c r="AH81" i="1"/>
  <c r="AI81" i="1"/>
  <c r="AQ81" i="1" s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M83" i="1" s="1"/>
  <c r="AC83" i="1"/>
  <c r="AD83" i="1"/>
  <c r="AE83" i="1"/>
  <c r="AF83" i="1"/>
  <c r="AG83" i="1"/>
  <c r="AH83" i="1"/>
  <c r="AI83" i="1"/>
  <c r="AJ83" i="1"/>
  <c r="AK83" i="1"/>
  <c r="AL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8" i="1"/>
  <c r="X88" i="1"/>
  <c r="AK88" i="1" s="1"/>
  <c r="Y88" i="1"/>
  <c r="Z88" i="1"/>
  <c r="AA88" i="1"/>
  <c r="AB88" i="1"/>
  <c r="AM88" i="1" s="1"/>
  <c r="AC88" i="1"/>
  <c r="AD88" i="1"/>
  <c r="AE88" i="1"/>
  <c r="AF88" i="1"/>
  <c r="AG88" i="1"/>
  <c r="AH88" i="1"/>
  <c r="AI88" i="1"/>
  <c r="AJ88" i="1"/>
  <c r="AQ88" i="1" s="1"/>
  <c r="W89" i="1"/>
  <c r="AK89" i="1" s="1"/>
  <c r="X89" i="1"/>
  <c r="Y89" i="1"/>
  <c r="AL89" i="1" s="1"/>
  <c r="Z89" i="1"/>
  <c r="AA89" i="1"/>
  <c r="AB89" i="1"/>
  <c r="AC89" i="1"/>
  <c r="AN89" i="1" s="1"/>
  <c r="AD89" i="1"/>
  <c r="AE89" i="1"/>
  <c r="AO89" i="1" s="1"/>
  <c r="AF89" i="1"/>
  <c r="AG89" i="1"/>
  <c r="AH89" i="1"/>
  <c r="AI89" i="1"/>
  <c r="AQ89" i="1" s="1"/>
  <c r="AJ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M93" i="1" s="1"/>
  <c r="AC93" i="1"/>
  <c r="AD93" i="1"/>
  <c r="AE93" i="1"/>
  <c r="AF93" i="1"/>
  <c r="AG93" i="1"/>
  <c r="AH93" i="1"/>
  <c r="AP93" i="1" s="1"/>
  <c r="AI93" i="1"/>
  <c r="AJ93" i="1"/>
  <c r="AK93" i="1"/>
  <c r="AN93" i="1"/>
  <c r="W94" i="1"/>
  <c r="X94" i="1"/>
  <c r="Y94" i="1"/>
  <c r="Z94" i="1"/>
  <c r="AA94" i="1"/>
  <c r="AB94" i="1"/>
  <c r="AC94" i="1"/>
  <c r="AD94" i="1"/>
  <c r="AN94" i="1" s="1"/>
  <c r="AE94" i="1"/>
  <c r="AF94" i="1"/>
  <c r="AG94" i="1"/>
  <c r="AH94" i="1"/>
  <c r="AP94" i="1" s="1"/>
  <c r="AI94" i="1"/>
  <c r="AJ94" i="1"/>
  <c r="AK94" i="1"/>
  <c r="AL94" i="1"/>
  <c r="AQ94" i="1"/>
  <c r="W95" i="1"/>
  <c r="AK95" i="1" s="1"/>
  <c r="X95" i="1"/>
  <c r="Y95" i="1"/>
  <c r="AL95" i="1" s="1"/>
  <c r="Z95" i="1"/>
  <c r="AA95" i="1"/>
  <c r="AB95" i="1"/>
  <c r="AC95" i="1"/>
  <c r="AN95" i="1" s="1"/>
  <c r="AD95" i="1"/>
  <c r="AE95" i="1"/>
  <c r="AO95" i="1" s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AL101" i="1" s="1"/>
  <c r="Z101" i="1"/>
  <c r="AA101" i="1"/>
  <c r="AB101" i="1"/>
  <c r="AC101" i="1"/>
  <c r="AN101" i="1" s="1"/>
  <c r="AD101" i="1"/>
  <c r="AE101" i="1"/>
  <c r="AO101" i="1" s="1"/>
  <c r="AF101" i="1"/>
  <c r="AG101" i="1"/>
  <c r="AH101" i="1"/>
  <c r="AI101" i="1"/>
  <c r="AJ101" i="1"/>
  <c r="AK101" i="1"/>
  <c r="AQ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AL103" i="1" s="1"/>
  <c r="Z103" i="1"/>
  <c r="AA103" i="1"/>
  <c r="AB103" i="1"/>
  <c r="AC103" i="1"/>
  <c r="AN103" i="1" s="1"/>
  <c r="AD103" i="1"/>
  <c r="AE103" i="1"/>
  <c r="AO103" i="1" s="1"/>
  <c r="AF103" i="1"/>
  <c r="AG103" i="1"/>
  <c r="AH103" i="1"/>
  <c r="AI103" i="1"/>
  <c r="AJ103" i="1"/>
  <c r="AK103" i="1"/>
  <c r="AQ103" i="1"/>
  <c r="W104" i="1"/>
  <c r="X104" i="1"/>
  <c r="Y104" i="1"/>
  <c r="Z104" i="1"/>
  <c r="AA104" i="1"/>
  <c r="AB104" i="1"/>
  <c r="AM104" i="1" s="1"/>
  <c r="AC104" i="1"/>
  <c r="AD104" i="1"/>
  <c r="AE104" i="1"/>
  <c r="AF104" i="1"/>
  <c r="AG104" i="1"/>
  <c r="AH104" i="1"/>
  <c r="AI104" i="1"/>
  <c r="AJ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AK108" i="1" s="1"/>
  <c r="X108" i="1"/>
  <c r="Y108" i="1"/>
  <c r="AL108" i="1" s="1"/>
  <c r="Z108" i="1"/>
  <c r="AA108" i="1"/>
  <c r="AB108" i="1"/>
  <c r="AC108" i="1"/>
  <c r="AN108" i="1" s="1"/>
  <c r="AD108" i="1"/>
  <c r="AE108" i="1"/>
  <c r="AO108" i="1" s="1"/>
  <c r="AF108" i="1"/>
  <c r="AG108" i="1"/>
  <c r="AP108" i="1" s="1"/>
  <c r="AH108" i="1"/>
  <c r="AI108" i="1"/>
  <c r="AJ108" i="1"/>
  <c r="W109" i="1"/>
  <c r="X109" i="1"/>
  <c r="AK109" i="1" s="1"/>
  <c r="Y109" i="1"/>
  <c r="Z109" i="1"/>
  <c r="AA109" i="1"/>
  <c r="AB109" i="1"/>
  <c r="AM109" i="1" s="1"/>
  <c r="AC109" i="1"/>
  <c r="AD109" i="1"/>
  <c r="AE109" i="1"/>
  <c r="AF109" i="1"/>
  <c r="AG109" i="1"/>
  <c r="AH109" i="1"/>
  <c r="AP109" i="1" s="1"/>
  <c r="AI109" i="1"/>
  <c r="AJ109" i="1"/>
  <c r="AN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W111" i="1"/>
  <c r="X111" i="1"/>
  <c r="Y111" i="1"/>
  <c r="AL111" i="1" s="1"/>
  <c r="Z111" i="1"/>
  <c r="AA111" i="1"/>
  <c r="AB111" i="1"/>
  <c r="AC111" i="1"/>
  <c r="AN111" i="1" s="1"/>
  <c r="AD111" i="1"/>
  <c r="AE111" i="1"/>
  <c r="AO111" i="1" s="1"/>
  <c r="AF111" i="1"/>
  <c r="AG111" i="1"/>
  <c r="AH111" i="1"/>
  <c r="AI111" i="1"/>
  <c r="AJ111" i="1"/>
  <c r="AK111" i="1"/>
  <c r="AQ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O116" i="1" s="1"/>
  <c r="AF116" i="1"/>
  <c r="AG116" i="1"/>
  <c r="AH116" i="1"/>
  <c r="AI116" i="1"/>
  <c r="AJ116" i="1"/>
  <c r="AK116" i="1"/>
  <c r="AQ116" i="1"/>
  <c r="W117" i="1"/>
  <c r="X117" i="1"/>
  <c r="Y117" i="1"/>
  <c r="Z117" i="1"/>
  <c r="AA117" i="1"/>
  <c r="AB117" i="1"/>
  <c r="AC117" i="1"/>
  <c r="AD117" i="1"/>
  <c r="AE117" i="1"/>
  <c r="AO117" i="1" s="1"/>
  <c r="AF117" i="1"/>
  <c r="AG117" i="1"/>
  <c r="AH117" i="1"/>
  <c r="AP117" i="1" s="1"/>
  <c r="AI117" i="1"/>
  <c r="AJ117" i="1"/>
  <c r="AK117" i="1"/>
  <c r="AN117" i="1"/>
  <c r="AQ117" i="1"/>
  <c r="W118" i="1"/>
  <c r="AK118" i="1" s="1"/>
  <c r="X118" i="1"/>
  <c r="Y118" i="1"/>
  <c r="Z118" i="1"/>
  <c r="AA118" i="1"/>
  <c r="AB118" i="1"/>
  <c r="AC118" i="1"/>
  <c r="AD118" i="1"/>
  <c r="AN118" i="1" s="1"/>
  <c r="AE118" i="1"/>
  <c r="AO118" i="1" s="1"/>
  <c r="AF118" i="1"/>
  <c r="AG118" i="1"/>
  <c r="AH118" i="1"/>
  <c r="AI118" i="1"/>
  <c r="AJ118" i="1"/>
  <c r="AL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AK120" i="1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Q120" i="1" s="1"/>
  <c r="W121" i="1"/>
  <c r="X121" i="1"/>
  <c r="Y121" i="1"/>
  <c r="AL121" i="1" s="1"/>
  <c r="Z121" i="1"/>
  <c r="AA121" i="1"/>
  <c r="AB121" i="1"/>
  <c r="AC121" i="1"/>
  <c r="AN121" i="1" s="1"/>
  <c r="AD121" i="1"/>
  <c r="AE121" i="1"/>
  <c r="AO121" i="1" s="1"/>
  <c r="AF121" i="1"/>
  <c r="AG121" i="1"/>
  <c r="AH121" i="1"/>
  <c r="AI121" i="1"/>
  <c r="AJ121" i="1"/>
  <c r="AK121" i="1"/>
  <c r="AQ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W123" i="1"/>
  <c r="X123" i="1"/>
  <c r="Y123" i="1"/>
  <c r="AL123" i="1" s="1"/>
  <c r="Z123" i="1"/>
  <c r="AA123" i="1"/>
  <c r="AB123" i="1"/>
  <c r="AC123" i="1"/>
  <c r="AN123" i="1" s="1"/>
  <c r="AD123" i="1"/>
  <c r="AE123" i="1"/>
  <c r="AO123" i="1" s="1"/>
  <c r="AF123" i="1"/>
  <c r="AG123" i="1"/>
  <c r="AH123" i="1"/>
  <c r="AI123" i="1"/>
  <c r="AJ123" i="1"/>
  <c r="AK123" i="1"/>
  <c r="AQ123" i="1"/>
  <c r="AX7" i="1"/>
  <c r="AM123" i="1" l="1"/>
  <c r="AP121" i="1"/>
  <c r="AP120" i="1"/>
  <c r="AN120" i="1"/>
  <c r="AL120" i="1"/>
  <c r="AK104" i="1"/>
  <c r="AK80" i="1"/>
  <c r="AK52" i="1"/>
  <c r="AP123" i="1"/>
  <c r="AM121" i="1"/>
  <c r="AO120" i="1"/>
  <c r="AM117" i="1"/>
  <c r="AM116" i="1"/>
  <c r="AM111" i="1"/>
  <c r="AM39" i="1"/>
  <c r="AP37" i="1"/>
  <c r="AO30" i="1"/>
  <c r="AM30" i="1"/>
  <c r="AQ29" i="1"/>
  <c r="AO29" i="1"/>
  <c r="AO27" i="1"/>
  <c r="AQ21" i="1"/>
  <c r="AO20" i="1"/>
  <c r="AM19" i="1"/>
  <c r="AO18" i="1"/>
  <c r="AM17" i="1"/>
  <c r="AP15" i="1"/>
  <c r="AP9" i="1"/>
  <c r="AL9" i="1"/>
  <c r="AP8" i="1"/>
  <c r="AN8" i="1"/>
  <c r="AL8" i="1"/>
  <c r="AP7" i="1"/>
  <c r="AP3" i="1"/>
  <c r="BD122" i="1"/>
  <c r="BD110" i="1"/>
  <c r="BD98" i="1"/>
  <c r="BD86" i="1"/>
  <c r="BD74" i="1"/>
  <c r="BD62" i="1"/>
  <c r="BD50" i="1"/>
  <c r="BD38" i="1"/>
  <c r="BD14" i="1"/>
  <c r="AL109" i="1"/>
  <c r="AQ108" i="1"/>
  <c r="AM108" i="1"/>
  <c r="AO104" i="1"/>
  <c r="AM103" i="1"/>
  <c r="AP101" i="1"/>
  <c r="AM95" i="1"/>
  <c r="AO94" i="1"/>
  <c r="AM94" i="1"/>
  <c r="AQ93" i="1"/>
  <c r="AO93" i="1"/>
  <c r="AP89" i="1"/>
  <c r="AP88" i="1"/>
  <c r="AN88" i="1"/>
  <c r="AL88" i="1"/>
  <c r="AO83" i="1"/>
  <c r="AM81" i="1"/>
  <c r="AO80" i="1"/>
  <c r="AM75" i="1"/>
  <c r="AL73" i="1"/>
  <c r="AQ72" i="1"/>
  <c r="AM72" i="1"/>
  <c r="AN71" i="1"/>
  <c r="AM70" i="1"/>
  <c r="AP65" i="1"/>
  <c r="AP64" i="1"/>
  <c r="AN64" i="1"/>
  <c r="AL64" i="1"/>
  <c r="AQ61" i="1"/>
  <c r="AO61" i="1"/>
  <c r="AM58" i="1"/>
  <c r="AM57" i="1"/>
  <c r="AQ53" i="1"/>
  <c r="AO53" i="1"/>
  <c r="AO52" i="1"/>
  <c r="AO50" i="1"/>
  <c r="AQ49" i="1"/>
  <c r="AO49" i="1"/>
  <c r="AN47" i="1"/>
  <c r="AO43" i="1"/>
  <c r="AO39" i="1"/>
  <c r="AQ36" i="1"/>
  <c r="AM36" i="1"/>
  <c r="AP29" i="1"/>
  <c r="AP27" i="1"/>
  <c r="BD127" i="1"/>
  <c r="BD126" i="1"/>
  <c r="BD115" i="1"/>
  <c r="BD114" i="1"/>
  <c r="BD103" i="1"/>
  <c r="BD102" i="1"/>
  <c r="BD91" i="1"/>
  <c r="BD90" i="1"/>
  <c r="BD79" i="1"/>
  <c r="BD78" i="1"/>
  <c r="BD67" i="1"/>
  <c r="BD66" i="1"/>
  <c r="BD55" i="1"/>
  <c r="BD54" i="1"/>
  <c r="BD43" i="1"/>
  <c r="BD42" i="1"/>
  <c r="BD31" i="1"/>
  <c r="BD30" i="1"/>
  <c r="BD19" i="1"/>
  <c r="BD18" i="1"/>
  <c r="BD7" i="1"/>
  <c r="BD6" i="1"/>
  <c r="AN20" i="1"/>
  <c r="AL20" i="1"/>
  <c r="AO14" i="1"/>
  <c r="AM14" i="1"/>
  <c r="AQ9" i="1"/>
  <c r="AO9" i="1"/>
  <c r="AO8" i="1"/>
  <c r="BD128" i="1"/>
  <c r="BD124" i="1"/>
  <c r="BD116" i="1"/>
  <c r="BD112" i="1"/>
  <c r="BD100" i="1"/>
  <c r="BD92" i="1"/>
  <c r="BD88" i="1"/>
  <c r="BD80" i="1"/>
  <c r="BD76" i="1"/>
  <c r="BD68" i="1"/>
  <c r="BD64" i="1"/>
  <c r="BD52" i="1"/>
  <c r="BD44" i="1"/>
  <c r="BD40" i="1"/>
  <c r="BD32" i="1"/>
  <c r="BD28" i="1"/>
  <c r="BD20" i="1"/>
  <c r="BD16" i="1"/>
  <c r="BD8" i="1"/>
  <c r="AM120" i="1"/>
  <c r="AM118" i="1"/>
  <c r="AL117" i="1"/>
  <c r="AP116" i="1"/>
  <c r="AN116" i="1"/>
  <c r="AL116" i="1"/>
  <c r="AP111" i="1"/>
  <c r="AQ109" i="1"/>
  <c r="AO109" i="1"/>
  <c r="AP104" i="1"/>
  <c r="AN104" i="1"/>
  <c r="AL104" i="1"/>
  <c r="AP103" i="1"/>
  <c r="AM101" i="1"/>
  <c r="AP95" i="1"/>
  <c r="AL93" i="1"/>
  <c r="AM89" i="1"/>
  <c r="AO88" i="1"/>
  <c r="AN83" i="1"/>
  <c r="AP81" i="1"/>
  <c r="AP80" i="1"/>
  <c r="AN80" i="1"/>
  <c r="AL80" i="1"/>
  <c r="AP75" i="1"/>
  <c r="AQ73" i="1"/>
  <c r="AO73" i="1"/>
  <c r="AO71" i="1"/>
  <c r="AM65" i="1"/>
  <c r="AO64" i="1"/>
  <c r="AL61" i="1"/>
  <c r="AP57" i="1"/>
  <c r="AL53" i="1"/>
  <c r="AP52" i="1"/>
  <c r="AN52" i="1"/>
  <c r="AL52" i="1"/>
  <c r="AL49" i="1"/>
  <c r="AO47" i="1"/>
  <c r="AQ44" i="1"/>
  <c r="AM44" i="1"/>
  <c r="AN43" i="1"/>
  <c r="AN39" i="1"/>
  <c r="AO37" i="1"/>
  <c r="AN35" i="1"/>
  <c r="AM34" i="1"/>
  <c r="AO28" i="1"/>
  <c r="AN19" i="1"/>
  <c r="AP17" i="1"/>
  <c r="AL17" i="1"/>
  <c r="AO15" i="1"/>
  <c r="AO13" i="1"/>
  <c r="AO7" i="1"/>
  <c r="AO3" i="1"/>
  <c r="BD120" i="1"/>
  <c r="BD108" i="1"/>
  <c r="BD96" i="1"/>
  <c r="BD84" i="1"/>
  <c r="BD72" i="1"/>
  <c r="BD60" i="1"/>
  <c r="BD48" i="1"/>
  <c r="BD36" i="1"/>
  <c r="BD24" i="1"/>
  <c r="BD12" i="1"/>
  <c r="BD104" i="1"/>
  <c r="BD56" i="1"/>
  <c r="BD51" i="1"/>
  <c r="BD26" i="1"/>
  <c r="BD119" i="1"/>
  <c r="BD107" i="1"/>
  <c r="BD95" i="1"/>
  <c r="BD83" i="1"/>
  <c r="BD71" i="1"/>
  <c r="BD59" i="1"/>
  <c r="BD47" i="1"/>
  <c r="BD35" i="1"/>
  <c r="BD23" i="1"/>
  <c r="BD11" i="1"/>
  <c r="BD125" i="1"/>
  <c r="BD113" i="1"/>
  <c r="BD101" i="1"/>
  <c r="BD89" i="1"/>
  <c r="BD77" i="1"/>
  <c r="BD65" i="1"/>
  <c r="BD53" i="1"/>
  <c r="BD41" i="1"/>
  <c r="BD29" i="1"/>
  <c r="BD17" i="1"/>
  <c r="BD118" i="1"/>
  <c r="BD106" i="1"/>
  <c r="BD94" i="1"/>
  <c r="BD82" i="1"/>
  <c r="BD70" i="1"/>
  <c r="BD58" i="1"/>
  <c r="BD46" i="1"/>
  <c r="BD34" i="1"/>
  <c r="BD22" i="1"/>
  <c r="BD10" i="1"/>
  <c r="BD121" i="1"/>
  <c r="BD109" i="1"/>
  <c r="BD97" i="1"/>
  <c r="BD85" i="1"/>
  <c r="BD73" i="1"/>
  <c r="BD61" i="1"/>
  <c r="BD49" i="1"/>
  <c r="BD37" i="1"/>
  <c r="BD25" i="1"/>
  <c r="BD13" i="1"/>
  <c r="BD5" i="1"/>
  <c r="BD117" i="1"/>
  <c r="BD105" i="1"/>
  <c r="BD93" i="1"/>
  <c r="BD81" i="1"/>
  <c r="BD69" i="1"/>
  <c r="BD57" i="1"/>
  <c r="BD45" i="1"/>
  <c r="BD33" i="1"/>
  <c r="BD21" i="1"/>
  <c r="BD9" i="1"/>
  <c r="BE3" i="1"/>
  <c r="BE4" i="1"/>
  <c r="BE2" i="1"/>
  <c r="W2" i="1" l="1"/>
  <c r="X2" i="1"/>
  <c r="Y2" i="1"/>
  <c r="AL2" i="1" s="1"/>
  <c r="Z2" i="1"/>
  <c r="AA2" i="1"/>
  <c r="AB2" i="1"/>
  <c r="AC2" i="1"/>
  <c r="AN2" i="1" s="1"/>
  <c r="AD2" i="1"/>
  <c r="AE2" i="1"/>
  <c r="AO2" i="1" s="1"/>
  <c r="AF2" i="1"/>
  <c r="AG2" i="1"/>
  <c r="AP2" i="1" s="1"/>
  <c r="AH2" i="1"/>
  <c r="AI2" i="1"/>
  <c r="AJ2" i="1"/>
  <c r="AQ2" i="1" l="1"/>
  <c r="AM2" i="1"/>
  <c r="AK2" i="1"/>
  <c r="AX45" i="1"/>
  <c r="AX54" i="1"/>
  <c r="AX62" i="1"/>
  <c r="AX87" i="1"/>
  <c r="AX91" i="1"/>
  <c r="AX97" i="1"/>
  <c r="AX99" i="1"/>
  <c r="AX113" i="1"/>
  <c r="AX119" i="1"/>
  <c r="AY2" i="1"/>
  <c r="AZ2" i="1"/>
  <c r="BA2" i="1"/>
  <c r="BB2" i="1"/>
  <c r="BC2" i="1"/>
  <c r="BI2" i="1"/>
  <c r="BF2" i="1"/>
  <c r="BK2" i="1"/>
  <c r="AY3" i="1"/>
  <c r="AX2" i="1"/>
  <c r="AX26" i="1"/>
  <c r="AX38" i="1"/>
  <c r="AX37" i="1"/>
  <c r="BD2" i="1" l="1"/>
  <c r="AY4" i="1" l="1"/>
  <c r="BF4" i="1" l="1"/>
  <c r="BF3" i="1"/>
  <c r="AZ4" i="1" l="1"/>
  <c r="BA4" i="1"/>
  <c r="BB4" i="1"/>
  <c r="BC4" i="1"/>
  <c r="BC3" i="1"/>
  <c r="BB3" i="1"/>
  <c r="BA3" i="1"/>
  <c r="AZ3" i="1"/>
  <c r="BD3" i="1" l="1"/>
  <c r="BD4" i="1"/>
  <c r="AX76" i="1"/>
  <c r="AX80" i="1"/>
  <c r="AX81" i="1"/>
  <c r="AX88" i="1"/>
  <c r="AX114" i="1"/>
  <c r="AX125" i="1"/>
  <c r="AX42" i="1"/>
  <c r="AX92" i="1"/>
  <c r="AX116" i="1"/>
  <c r="AX121" i="1"/>
  <c r="AX127" i="1"/>
  <c r="AX50" i="1"/>
  <c r="AX72" i="1"/>
  <c r="AX55" i="1"/>
  <c r="AX101" i="1"/>
  <c r="AX108" i="1"/>
  <c r="AX118" i="1"/>
  <c r="AX122" i="1"/>
  <c r="AX58" i="1"/>
  <c r="AX71" i="1"/>
  <c r="AX83" i="1"/>
  <c r="AX64" i="1"/>
  <c r="AX84" i="1"/>
  <c r="AX67" i="1"/>
  <c r="AX44" i="1"/>
  <c r="AX102" i="1"/>
  <c r="AX79" i="1"/>
  <c r="AX73" i="1"/>
  <c r="AX117" i="1"/>
  <c r="AX78" i="1"/>
  <c r="AX68" i="1"/>
  <c r="AX94" i="1"/>
  <c r="AX123" i="1"/>
  <c r="AX82" i="1"/>
  <c r="AX103" i="1"/>
  <c r="AX47" i="1"/>
  <c r="AX49" i="1"/>
  <c r="AX69" i="1"/>
  <c r="AX43" i="1"/>
  <c r="AX74" i="1"/>
  <c r="AX41" i="1"/>
  <c r="AX63" i="1"/>
  <c r="AX93" i="1"/>
  <c r="AX110" i="1"/>
  <c r="AX124" i="1"/>
  <c r="AX96" i="1"/>
  <c r="AX126" i="1"/>
  <c r="AX115" i="1"/>
  <c r="AX107" i="1"/>
  <c r="AX66" i="1"/>
  <c r="AX111" i="1"/>
  <c r="AX98" i="1"/>
  <c r="AX65" i="1"/>
  <c r="AX59" i="1"/>
  <c r="AX120" i="1"/>
  <c r="AX75" i="1"/>
  <c r="AX48" i="1"/>
  <c r="AX112" i="1"/>
  <c r="AX106" i="1"/>
  <c r="AX60" i="1"/>
  <c r="AX61" i="1"/>
  <c r="AX77" i="1"/>
  <c r="AX57" i="1"/>
  <c r="AX86" i="1"/>
  <c r="AX105" i="1"/>
  <c r="AX46" i="1"/>
  <c r="AX85" i="1"/>
  <c r="AX100" i="1"/>
  <c r="AX90" i="1"/>
  <c r="AX128" i="1"/>
  <c r="AX104" i="1"/>
  <c r="AX95" i="1"/>
  <c r="AX89" i="1"/>
  <c r="AX70" i="1"/>
  <c r="AX53" i="1"/>
  <c r="AX52" i="1"/>
  <c r="AX21" i="1"/>
  <c r="AX14" i="1"/>
  <c r="AX32" i="1"/>
  <c r="AX33" i="1"/>
  <c r="AX27" i="1"/>
  <c r="AX23" i="1"/>
  <c r="AX13" i="1"/>
  <c r="AX36" i="1"/>
  <c r="AX19" i="1"/>
  <c r="AX30" i="1"/>
  <c r="AX18" i="1"/>
  <c r="AX34" i="1"/>
  <c r="AX3" i="1"/>
  <c r="AX40" i="1"/>
  <c r="AX6" i="1"/>
  <c r="AX12" i="1"/>
  <c r="AX15" i="1"/>
  <c r="AX29" i="1"/>
  <c r="AX39" i="1"/>
  <c r="AX16" i="1"/>
  <c r="AX28" i="1"/>
  <c r="AX9" i="1"/>
  <c r="AX17" i="1"/>
  <c r="AX4" i="1"/>
  <c r="AX20" i="1"/>
  <c r="AX31" i="1"/>
  <c r="AX35" i="1"/>
</calcChain>
</file>

<file path=xl/sharedStrings.xml><?xml version="1.0" encoding="utf-8"?>
<sst xmlns="http://schemas.openxmlformats.org/spreadsheetml/2006/main" count="1274" uniqueCount="567">
  <si>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</si>
  <si>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</si>
  <si>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</si>
  <si>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</si>
  <si>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</si>
  <si>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</si>
  <si>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</si>
  <si>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</si>
  <si>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</si>
  <si>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</si>
  <si>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</si>
  <si>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</si>
  <si>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</si>
  <si>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</si>
  <si>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</si>
  <si>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</si>
  <si>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</si>
  <si>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</si>
  <si>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</si>
  <si>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</si>
  <si>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</si>
  <si>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</si>
  <si>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</si>
  <si>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</si>
  <si>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</si>
  <si>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</si>
  <si>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</si>
  <si>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</si>
  <si>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</si>
  <si>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</si>
  <si>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</si>
  <si>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</si>
  <si>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</si>
  <si>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</si>
  <si>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</si>
  <si>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</si>
  <si>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</si>
  <si>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</si>
  <si>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</si>
  <si>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</si>
  <si>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</si>
  <si>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</si>
  <si>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</si>
  <si>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</si>
  <si>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</si>
  <si>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</si>
  <si>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</si>
  <si>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</si>
  <si>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</si>
  <si>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</si>
  <si>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</si>
  <si>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</si>
  <si>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</si>
  <si>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</si>
  <si>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</si>
  <si>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</si>
  <si>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</si>
  <si>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</si>
  <si>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</si>
  <si>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</si>
  <si>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</si>
  <si>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</si>
  <si>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</si>
  <si>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</si>
  <si>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</si>
  <si>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</si>
  <si>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</si>
  <si>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</si>
  <si>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</si>
  <si>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</si>
  <si>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</si>
  <si>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</si>
  <si>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</si>
  <si>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</si>
  <si>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</si>
  <si>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</si>
  <si>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</si>
  <si>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</si>
  <si>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</si>
  <si>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</si>
  <si>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</si>
  <si>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</si>
  <si>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</si>
  <si>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</si>
  <si>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</si>
  <si>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</si>
  <si>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</si>
  <si>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</si>
  <si>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</si>
  <si>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</si>
  <si>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</si>
  <si>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</si>
  <si>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</si>
  <si>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</si>
  <si>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</si>
  <si>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</si>
  <si>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</si>
  <si>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</si>
  <si>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</si>
  <si>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</si>
  <si>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</si>
  <si>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</si>
  <si>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</si>
  <si>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</si>
  <si>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</si>
  <si>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</si>
  <si>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</si>
  <si>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</si>
  <si>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</si>
  <si>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</si>
  <si>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</si>
  <si>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</si>
  <si>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</si>
  <si>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</si>
  <si>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</si>
  <si>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</si>
  <si>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</si>
  <si>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</si>
  <si>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</si>
  <si>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</si>
  <si>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</si>
  <si>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</si>
  <si>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</si>
  <si>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</si>
  <si>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</si>
  <si>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</si>
  <si>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</si>
  <si>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</si>
  <si>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</si>
  <si>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</si>
  <si>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</si>
  <si>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</si>
  <si>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</si>
  <si>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</si>
  <si>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</si>
  <si>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</si>
  <si>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</si>
  <si>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</si>
  <si>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</si>
  <si>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</si>
  <si>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</si>
  <si>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</si>
  <si>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</si>
  <si>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</si>
  <si>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</si>
  <si>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</si>
  <si>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</si>
  <si>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</si>
  <si>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</si>
  <si>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</si>
  <si>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</si>
  <si>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</si>
  <si>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</si>
  <si>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</si>
  <si>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</si>
  <si>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</si>
  <si>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</si>
  <si>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</si>
  <si>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</si>
  <si>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</si>
  <si>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</si>
  <si>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</si>
  <si>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</si>
  <si>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</si>
  <si>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</si>
  <si>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</si>
  <si>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</si>
  <si>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</si>
  <si>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</si>
  <si>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</si>
  <si>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</si>
  <si>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</si>
  <si>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</si>
  <si>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</si>
  <si>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</si>
  <si>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</si>
  <si>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</si>
  <si>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</si>
  <si>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</si>
  <si>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</si>
  <si>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</si>
  <si>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</si>
  <si>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</si>
  <si>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</si>
  <si>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</si>
  <si>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Dominic's Restaurant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</si>
  <si>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</si>
  <si>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</si>
  <si>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</si>
  <si>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</si>
  <si>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</si>
  <si>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</si>
  <si>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</si>
  <si>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</si>
  <si>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</si>
  <si>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</si>
  <si>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</si>
  <si>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</si>
  <si>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</si>
  <si>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</si>
  <si>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</si>
  <si>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</si>
  <si>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</si>
  <si>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</si>
  <si>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</si>
  <si>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</si>
  <si>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</si>
  <si>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</si>
  <si>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</si>
  <si>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</si>
  <si>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</si>
  <si>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</si>
  <si>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</si>
  <si>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</si>
  <si>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</si>
  <si>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</si>
  <si>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</si>
  <si>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</si>
  <si>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</si>
  <si>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</si>
  <si>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</si>
  <si>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</si>
  <si>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</si>
  <si>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Three Four Beer Co</t>
  </si>
  <si>
    <t>829 S. Shields Street, #100, Fort Collins, CO 80521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</si>
  <si>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</si>
  <si>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</si>
  <si>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</si>
  <si>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</si>
  <si>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</si>
  <si>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</si>
  <si>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</si>
  <si>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</si>
  <si>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</si>
  <si>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</si>
  <si>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</si>
  <si>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</si>
  <si>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</si>
  <si>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</si>
  <si>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</si>
  <si>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</si>
  <si>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</si>
  <si>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</si>
  <si>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</si>
  <si>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</si>
  <si>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</si>
  <si>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</si>
  <si>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</si>
  <si>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</si>
  <si>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</si>
  <si>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</si>
  <si>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</si>
  <si>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</si>
  <si>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</si>
  <si>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</si>
  <si>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</si>
  <si>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</si>
  <si>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</si>
  <si>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</si>
  <si>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</si>
  <si>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</si>
  <si>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</si>
  <si>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</si>
  <si>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</si>
  <si>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</si>
  <si>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</si>
  <si>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</si>
  <si>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</si>
  <si>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</si>
  <si>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</si>
  <si>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$1 off guest drafts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</si>
  <si>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</si>
  <si>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</si>
  <si>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</si>
  <si>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</si>
  <si>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</si>
  <si>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</si>
  <si>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</si>
  <si>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</si>
  <si>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</si>
  <si>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</si>
  <si>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</si>
  <si>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</si>
  <si>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</si>
  <si>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</si>
  <si>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</si>
  <si>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</si>
  <si>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</si>
  <si>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</si>
  <si>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</si>
  <si>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</si>
  <si>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</si>
  <si>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</si>
  <si>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</si>
  <si>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</si>
  <si>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</si>
  <si>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</si>
  <si>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</si>
  <si>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</si>
  <si>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</si>
  <si>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</si>
  <si>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</si>
  <si>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</si>
  <si>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</si>
  <si>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</si>
  <si>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</si>
  <si>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</si>
  <si>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</si>
  <si>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</si>
  <si>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</si>
  <si>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</si>
  <si>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</si>
  <si>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</si>
  <si>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</si>
  <si>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</si>
  <si>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</si>
  <si>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</si>
  <si>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</si>
  <si>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</si>
  <si>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</si>
  <si>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</si>
  <si>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</si>
  <si>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</si>
  <si>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</si>
  <si>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</si>
  <si>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</si>
  <si>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</si>
  <si>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</si>
  <si>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</si>
  <si>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</si>
  <si>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</si>
  <si>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</si>
  <si>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</si>
  <si>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</si>
  <si>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</si>
  <si>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</si>
  <si>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</si>
  <si>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</si>
  <si>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</si>
  <si>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</si>
  <si>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</si>
  <si>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</si>
  <si>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</si>
  <si>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</si>
  <si>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</si>
  <si>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</si>
  <si>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</si>
  <si>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</si>
  <si>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</si>
  <si>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</si>
  <si>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</si>
  <si>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</si>
  <si>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</si>
  <si>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</si>
  <si>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</si>
  <si>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</si>
  <si>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</si>
  <si>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</si>
  <si>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</si>
  <si>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</si>
  <si>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</si>
  <si>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</si>
  <si>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</si>
  <si>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</si>
  <si>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</si>
  <si>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</si>
  <si>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</si>
  <si>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http://www.threefourbeerco.com/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</si>
  <si>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</si>
  <si>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</si>
  <si>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</si>
  <si>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</si>
  <si>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</si>
  <si>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</si>
  <si>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</si>
  <si>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</si>
  <si>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</si>
  <si>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</si>
  <si>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</si>
  <si>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</si>
  <si>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</si>
  <si>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</si>
  <si>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</si>
  <si>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</si>
  <si>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</si>
  <si>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</si>
  <si>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</si>
  <si>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</si>
  <si>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</si>
  <si>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</si>
  <si>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</si>
  <si>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</si>
  <si>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</si>
  <si>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</si>
  <si>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</si>
  <si>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</si>
  <si>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</si>
  <si>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</si>
  <si>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</si>
  <si>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</si>
  <si>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</si>
  <si>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</si>
  <si>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</si>
  <si>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</si>
  <si>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</si>
  <si>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</si>
  <si>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</si>
  <si>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</si>
  <si>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</si>
  <si>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</si>
  <si>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</si>
  <si>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</si>
  <si>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</si>
  <si>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</si>
  <si>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</si>
  <si>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</si>
  <si>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</si>
  <si>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</si>
  <si>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</si>
  <si>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</si>
  <si>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</si>
  <si>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</si>
  <si>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</si>
  <si>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</si>
  <si>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</si>
  <si>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</si>
  <si>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</si>
  <si>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</si>
  <si>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</si>
  <si>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</si>
  <si>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</si>
  <si>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</si>
  <si>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</si>
  <si>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</si>
  <si>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</si>
  <si>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</si>
  <si>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</si>
  <si>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</si>
  <si>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</si>
  <si>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</si>
  <si>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</si>
  <si>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</si>
  <si>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</si>
  <si>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</si>
  <si>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</si>
  <si>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</si>
  <si>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</si>
  <si>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</si>
  <si>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</si>
  <si>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</si>
  <si>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</si>
  <si>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</si>
  <si>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</si>
  <si>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</si>
  <si>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Kids eat for $1.00 with adult purchase</t>
  </si>
  <si>
    <t>Sunday: Kids eat free with adult purchase.</t>
  </si>
  <si>
    <t>Saturday: Free grilled cheese sandwich</t>
  </si>
  <si>
    <t>Tuesday: $1 kids deal with purchase of an adult meal.</t>
  </si>
  <si>
    <t>Cafe mexacali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</si>
  <si>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</si>
  <si>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</si>
  <si>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</si>
  <si>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</si>
  <si>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</si>
  <si>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</si>
  <si>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</si>
  <si>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</si>
  <si>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</si>
  <si>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</si>
  <si>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</si>
  <si>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</si>
  <si>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</si>
  <si>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2925 S College Ave Fort Collins CO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</si>
  <si>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</si>
  <si>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</si>
  <si>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</si>
  <si>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</si>
  <si>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</si>
  <si>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</si>
  <si>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</si>
  <si>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</si>
  <si>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</si>
  <si>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</si>
  <si>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</si>
  <si>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</si>
  <si>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</si>
  <si>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</si>
  <si>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</si>
  <si>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</si>
  <si>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</si>
  <si>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</si>
  <si>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</si>
  <si>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</si>
  <si>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</si>
  <si>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</si>
  <si>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</si>
  <si>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</si>
  <si>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$3.50 Drafts &lt;br&gt; $4.50 Wines &lt;br&gt; $5.50 Signature Martinis &lt;br&gt; Half Price Select Apps and Flatbreads</t>
  </si>
  <si>
    <t>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</t>
  </si>
  <si>
    <t>Well Martini: $6.50 &lt;br&gt; 100% Agave Margarita: $6.50 &lt;br&gt; Draught Pine &amp; Bottled Beer: $1.00 off &lt;br&gt; Wine by the Glass &amp; Well Drinks: $1.00 off &lt;br&gt; Range of small bites and appetizers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</si>
  <si>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</si>
  <si>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</si>
  <si>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</si>
  <si>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</si>
  <si>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</si>
  <si>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</si>
  <si>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</si>
  <si>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</si>
  <si>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</si>
  <si>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</si>
  <si>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</si>
  <si>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1/2 off beer and cider &lt;br&gt; Almost wines 1/2 off &lt;br&gt; $6 Mini cheeseboard &lt;br&gt; Other food specials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</si>
  <si>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</si>
  <si>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</si>
  <si>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</si>
  <si>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</si>
  <si>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</si>
  <si>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</si>
  <si>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</si>
  <si>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</si>
  <si>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</si>
  <si>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</si>
  <si>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</si>
  <si>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</si>
  <si>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>Draft beers $3.00 &lt;br&gt; Budwiser $2.00 &lt;br&gt; House Wine $3.75 &lt;br&gt; Appetizer specials and pizza by the slice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</si>
  <si>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</si>
  <si>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</si>
  <si>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</si>
  <si>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</si>
  <si>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</si>
  <si>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</si>
  <si>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</si>
  <si>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</si>
  <si>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</si>
  <si>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</si>
  <si>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</si>
  <si>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</si>
  <si>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</si>
  <si>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</si>
  <si>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</si>
  <si>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</si>
  <si>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</si>
  <si>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</si>
  <si>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</si>
  <si>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</si>
  <si>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</si>
  <si>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</si>
  <si>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</si>
  <si>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</si>
  <si>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</si>
  <si>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</si>
  <si>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</si>
  <si>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</si>
  <si>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</si>
  <si>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</si>
  <si>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</si>
  <si>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</si>
  <si>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</si>
  <si>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</si>
  <si>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</si>
  <si>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</si>
  <si>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</si>
  <si>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</si>
  <si>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</si>
  <si>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40.525937-105.024374</t>
  </si>
  <si>
    <t>238 Linden St, Fort Collins, CO 80524</t>
  </si>
  <si>
    <t>40.588558-105.074537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</si>
</sst>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0" fillId="0" borderId="0" xfId="0" quotePrefix="1"/>
    <xf numFmtId="0" fontId="2" fillId="0" borderId="0" xfId="1" applyAlignment="1">
      <alignment horizontal="left" vertical="center"/>
    </xf>
    <xf numFmtId="49" fontId="0" fillId="0" borderId="0" xfId="0" applyNumberFormat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elliotsmartini.com/" TargetMode="External"/><Relationship Id="rId63" Type="http://schemas.openxmlformats.org/officeDocument/2006/relationships/hyperlink" Target="http://emporiumftcollins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zweibrewing.com/" TargetMode="External"/><Relationship Id="rId58" Type="http://schemas.openxmlformats.org/officeDocument/2006/relationships/hyperlink" Target="http://www.highpointbar.com/" TargetMode="External"/><Relationship Id="rId66" Type="http://schemas.openxmlformats.org/officeDocument/2006/relationships/hyperlink" Target="http://www.austinsamericangrill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thefoxandthecrow.net/" TargetMode="External"/><Relationship Id="rId61" Type="http://schemas.openxmlformats.org/officeDocument/2006/relationships/hyperlink" Target="http://www.socialfortcollins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tortillamarissas.com/" TargetMode="External"/><Relationship Id="rId60" Type="http://schemas.openxmlformats.org/officeDocument/2006/relationships/hyperlink" Target="http://www.mainlinefoco.com/" TargetMode="External"/><Relationship Id="rId65" Type="http://schemas.openxmlformats.org/officeDocument/2006/relationships/hyperlink" Target="https://www.dcoakesbrewhouse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rgepublickhouse.com/" TargetMode="External"/><Relationship Id="rId64" Type="http://schemas.openxmlformats.org/officeDocument/2006/relationships/hyperlink" Target="https://www.hopgrenadefoco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hreefourbeerco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luckyjoes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blindpigfortcollins.com/" TargetMode="External"/><Relationship Id="rId62" Type="http://schemas.openxmlformats.org/officeDocument/2006/relationships/hyperlink" Target="http://www.trailheadtaver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28"/>
  <sheetViews>
    <sheetView tabSelected="1" topLeftCell="AY1" zoomScale="55" zoomScaleNormal="55" workbookViewId="0">
      <pane ySplit="1" topLeftCell="A2" activePane="bottomLeft" state="frozen"/>
      <selection pane="bottomLeft" activeCell="BI24" sqref="BI24:BI25"/>
    </sheetView>
  </sheetViews>
  <sheetFormatPr defaultRowHeight="14.5" x14ac:dyDescent="0.35"/>
  <cols>
    <col min="3" max="3" width="19.81640625" customWidth="1"/>
    <col min="4" max="21" width="6" customWidth="1"/>
    <col min="22" max="22" width="6" style="12" customWidth="1"/>
    <col min="23" max="36" width="6" customWidth="1"/>
    <col min="37" max="37" width="10.81640625" customWidth="1"/>
    <col min="38" max="38" width="13.54296875" customWidth="1"/>
    <col min="39" max="39" width="13" customWidth="1"/>
    <col min="40" max="42" width="10.26953125" customWidth="1"/>
    <col min="43" max="43" width="15.81640625" customWidth="1"/>
    <col min="50" max="50" width="90.54296875" bestFit="1" customWidth="1"/>
    <col min="51" max="51" width="5.54296875" bestFit="1" customWidth="1"/>
    <col min="53" max="53" width="10.1796875" customWidth="1"/>
    <col min="57" max="57" width="53.54296875" customWidth="1"/>
  </cols>
  <sheetData>
    <row r="1" spans="2:64" x14ac:dyDescent="0.35">
      <c r="B1" t="s">
        <v>0</v>
      </c>
      <c r="C1" t="s">
        <v>1</v>
      </c>
      <c r="D1" t="s">
        <v>25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s="12" t="s">
        <v>16</v>
      </c>
      <c r="W1" t="s">
        <v>423</v>
      </c>
      <c r="X1" t="s">
        <v>424</v>
      </c>
      <c r="Y1" t="s">
        <v>425</v>
      </c>
      <c r="Z1" t="s">
        <v>426</v>
      </c>
      <c r="AA1" t="s">
        <v>427</v>
      </c>
      <c r="AB1" t="s">
        <v>428</v>
      </c>
      <c r="AC1" t="s">
        <v>429</v>
      </c>
      <c r="AD1" t="s">
        <v>430</v>
      </c>
      <c r="AE1" t="s">
        <v>431</v>
      </c>
      <c r="AF1" t="s">
        <v>432</v>
      </c>
      <c r="AG1" t="s">
        <v>433</v>
      </c>
      <c r="AH1" t="s">
        <v>434</v>
      </c>
      <c r="AI1" t="s">
        <v>435</v>
      </c>
      <c r="AJ1" t="s">
        <v>436</v>
      </c>
      <c r="AK1" t="s">
        <v>416</v>
      </c>
      <c r="AL1" t="s">
        <v>417</v>
      </c>
      <c r="AM1" t="s">
        <v>418</v>
      </c>
      <c r="AN1" t="s">
        <v>419</v>
      </c>
      <c r="AO1" t="s">
        <v>420</v>
      </c>
      <c r="AP1" t="s">
        <v>421</v>
      </c>
      <c r="AQ1" t="s">
        <v>422</v>
      </c>
      <c r="AR1" t="s">
        <v>17</v>
      </c>
      <c r="AS1" t="s">
        <v>313</v>
      </c>
      <c r="AT1" t="s">
        <v>314</v>
      </c>
      <c r="AU1" t="s">
        <v>307</v>
      </c>
      <c r="AV1" t="s">
        <v>21</v>
      </c>
      <c r="AW1" t="s">
        <v>22</v>
      </c>
      <c r="AY1" s="4"/>
      <c r="BD1" t="s">
        <v>437</v>
      </c>
      <c r="BE1" t="s">
        <v>438</v>
      </c>
      <c r="BF1" t="s">
        <v>443</v>
      </c>
      <c r="BG1" t="s">
        <v>445</v>
      </c>
      <c r="BH1" t="s">
        <v>446</v>
      </c>
      <c r="BJ1" t="s">
        <v>448</v>
      </c>
      <c r="BL1" t="s">
        <v>449</v>
      </c>
    </row>
    <row r="2" spans="2:64" x14ac:dyDescent="0.35">
      <c r="B2" t="s">
        <v>469</v>
      </c>
      <c r="C2" t="s">
        <v>441</v>
      </c>
      <c r="E2" t="s">
        <v>444</v>
      </c>
      <c r="G2" t="s">
        <v>470</v>
      </c>
      <c r="H2">
        <v>1600</v>
      </c>
      <c r="I2">
        <v>1800</v>
      </c>
      <c r="J2">
        <v>1600</v>
      </c>
      <c r="K2">
        <v>1800</v>
      </c>
      <c r="L2">
        <v>1600</v>
      </c>
      <c r="M2">
        <v>1800</v>
      </c>
      <c r="N2">
        <v>1600</v>
      </c>
      <c r="O2">
        <v>1800</v>
      </c>
      <c r="P2">
        <v>1600</v>
      </c>
      <c r="Q2">
        <v>1800</v>
      </c>
      <c r="R2">
        <v>1600</v>
      </c>
      <c r="S2">
        <v>1800</v>
      </c>
      <c r="T2">
        <v>1600</v>
      </c>
      <c r="U2">
        <v>1800</v>
      </c>
      <c r="W2">
        <f t="shared" ref="W2" si="0">IF(H2&gt;0,H2/100,"")</f>
        <v>16</v>
      </c>
      <c r="X2">
        <f t="shared" ref="X2" si="1">IF(I2&gt;0,I2/100,"")</f>
        <v>18</v>
      </c>
      <c r="Y2">
        <f t="shared" ref="Y2" si="2">IF(J2&gt;0,J2/100,"")</f>
        <v>16</v>
      </c>
      <c r="Z2">
        <f t="shared" ref="Z2" si="3">IF(K2&gt;0,K2/100,"")</f>
        <v>18</v>
      </c>
      <c r="AA2">
        <f t="shared" ref="AA2" si="4">IF(L2&gt;0,L2/100,"")</f>
        <v>16</v>
      </c>
      <c r="AB2">
        <f t="shared" ref="AB2" si="5">IF(M2&gt;0,M2/100,"")</f>
        <v>18</v>
      </c>
      <c r="AC2">
        <f t="shared" ref="AC2" si="6">IF(N2&gt;0,N2/100,"")</f>
        <v>16</v>
      </c>
      <c r="AD2">
        <f t="shared" ref="AD2" si="7">IF(O2&gt;0,O2/100,"")</f>
        <v>18</v>
      </c>
      <c r="AE2">
        <f t="shared" ref="AE2" si="8">IF(P2&gt;0,P2/100,"")</f>
        <v>16</v>
      </c>
      <c r="AF2">
        <f t="shared" ref="AF2" si="9">IF(Q2&gt;0,Q2/100,"")</f>
        <v>18</v>
      </c>
      <c r="AG2">
        <f t="shared" ref="AG2" si="10">IF(R2&gt;0,R2/100,"")</f>
        <v>16</v>
      </c>
      <c r="AH2">
        <f t="shared" ref="AH2" si="11">IF(S2&gt;0,S2/100,"")</f>
        <v>18</v>
      </c>
      <c r="AI2">
        <f t="shared" ref="AI2" si="12">IF(T2&gt;0,T2/100,"")</f>
        <v>16</v>
      </c>
      <c r="AJ2">
        <f t="shared" ref="AJ2" si="13">IF(U2&gt;0,U2/100,"")</f>
        <v>18</v>
      </c>
      <c r="AK2" t="str">
        <f>IF(H2&gt;0,CONCATENATE(IF(W2&lt;=12,W2,W2-12),IF(OR(W2&lt;12,W2=24),"am","pm"),"-",IF(X2&lt;=12,X2,X2-12),IF(OR(X2&lt;12,X2=24),"am","pm")),"")</f>
        <v>4pm-6pm</v>
      </c>
      <c r="AL2" t="str">
        <f>IF(J2&gt;0,CONCATENATE(IF(Y2&lt;=12,Y2,Y2-12),IF(OR(Y2&lt;12,Y2=24),"am","pm"),"-",IF(Z2&lt;=12,Z2,Z2-12),IF(OR(Z2&lt;12,Z2=24),"am","pm")),"")</f>
        <v>4pm-6pm</v>
      </c>
      <c r="AM2" t="str">
        <f>IF(L2&gt;0,CONCATENATE(IF(AA2&lt;=12,AA2,AA2-12),IF(OR(AA2&lt;12,AA2=24),"am","pm"),"-",IF(AB2&lt;=12,AB2,AB2-12),IF(OR(AB2&lt;12,AB2=24),"am","pm")),"")</f>
        <v>4pm-6pm</v>
      </c>
      <c r="AN2" t="str">
        <f>IF(N2&gt;0,CONCATENATE(IF(AC2&lt;=12,AC2,AC2-12),IF(OR(AC2&lt;12,AC2=24),"am","pm"),"-",IF(AD2&lt;=12,AD2,AD2-12),IF(OR(AD2&lt;12,AD2=24),"am","pm")),"")</f>
        <v>4pm-6pm</v>
      </c>
      <c r="AO2" t="str">
        <f>IF(O2&gt;0,CONCATENATE(IF(AE2&lt;=12,AE2,AE2-12),IF(OR(AE2&lt;12,AE2=24),"am","pm"),"-",IF(AF2&lt;=12,AF2,AF2-12),IF(OR(AF2&lt;12,AF2=24),"am","pm")),"")</f>
        <v>4pm-6pm</v>
      </c>
      <c r="AP2" t="str">
        <f>IF(R2&gt;0,CONCATENATE(IF(AG2&lt;=12,AG2,AG2-12),IF(OR(AG2&lt;12,AG2=24),"am","pm"),"-",IF(AH2&lt;=12,AH2,AH2-12),IF(OR(AH2&lt;12,AH2=24),"am","pm")),"")</f>
        <v>4pm-6pm</v>
      </c>
      <c r="AQ2" t="str">
        <f>IF(T2&gt;0,CONCATENATE(IF(AI2&lt;=12,AI2,AI2-12),IF(OR(AI2&lt;12,AI2=24),"am","pm"),"-",IF(AJ2&lt;=12,AJ2,AJ2-12),IF(OR(AJ2&lt;12,AJ2=24),"am","pm")),"")</f>
        <v>4pm-6pm</v>
      </c>
      <c r="AR2" t="s">
        <v>471</v>
      </c>
      <c r="AU2" t="s">
        <v>309</v>
      </c>
      <c r="AV2" t="b">
        <v>1</v>
      </c>
      <c r="AW2" t="b">
        <v>1</v>
      </c>
      <c r="AX2" s="4" t="str">
        <f t="shared" ref="AX2:AX40" si="14">_xlfn.CONCAT("{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t="str">
        <f t="shared" ref="AY2:AY4" si="15">IF(AS2&gt;0,"&lt;img src=@img/outdoor.png@&gt;","")</f>
        <v/>
      </c>
      <c r="AZ2" t="str">
        <f t="shared" ref="AZ2:AZ4" si="16">IF(AT2&gt;0,"&lt;img src=@img/pets.png@&gt;","")</f>
        <v/>
      </c>
      <c r="BA2" t="str">
        <f t="shared" ref="BA2:BA4" si="17">IF(AU2="hard","&lt;img src=@img/hard.png@&gt;",IF(AU2="medium","&lt;img src=@img/medium.png@&gt;",IF(AU2="easy","&lt;img src=@img/easy.png@&gt;","")))</f>
        <v>&lt;img src=@img/easy.png@&gt;</v>
      </c>
      <c r="BB2" t="str">
        <f t="shared" ref="BB2:BB4" si="18">IF(AV2="true","&lt;img src=@img/drinkicon.png@&gt;","")</f>
        <v/>
      </c>
      <c r="BC2" t="str">
        <f t="shared" ref="BC2:BC4" si="19">IF(AW2="true","&lt;img src=@img/foodicon.png@&gt;","")</f>
        <v/>
      </c>
      <c r="BD2" t="str">
        <f t="shared" ref="BD2:BD4" si="20">CONCATENATE(AY2,AZ2,BA2,BB2,BC2,BK2)</f>
        <v>&lt;img src=@img/easy.png@&gt;&lt;img src=@img/kidicon.png@&gt;</v>
      </c>
      <c r="BE2" t="str">
        <f>CONCATENATE(IF(AS2&gt;0,"outdoor ",""),IF(AT2&gt;0,"pet ",""),IF(AV2="true","drink ",""),IF(AW2="true","food ",""),AU2," ",E2," ",C2,IF(BJ2=TRUE," kid",""))</f>
        <v>easy med sfoco kid</v>
      </c>
      <c r="BF2" t="str">
        <f t="shared" ref="BF2:BF4" si="21">IF(C2="old","Old Town",IF(C2="campus","Near Campus",IF(C2="sfoco", "South Foco",IF(C2="nfoco","North Foco",IF(C2="midtown","Midtown",IF(C2="cwest","Campus West",""))))))</f>
        <v>South Foco</v>
      </c>
      <c r="BG2">
        <v>40.531728000000001</v>
      </c>
      <c r="BH2">
        <v>-105.076154</v>
      </c>
      <c r="BI2" t="str">
        <f t="shared" ref="BI2:BI65" si="22">CONCATENATE("[",BG2,",",BH2,"],")</f>
        <v>[40.531728,-105.076154],</v>
      </c>
      <c r="BJ2" t="b">
        <v>1</v>
      </c>
      <c r="BK2" t="str">
        <f t="shared" ref="BK2:BK65" si="23">IF(BJ2&gt;0,"&lt;img src=@img/kidicon.png@&gt;","")</f>
        <v>&lt;img src=@img/kidicon.png@&gt;</v>
      </c>
      <c r="BL2" s="11" t="s">
        <v>531</v>
      </c>
    </row>
    <row r="3" spans="2:64" ht="120.65" customHeight="1" x14ac:dyDescent="0.35">
      <c r="B3" t="s">
        <v>140</v>
      </c>
      <c r="C3" t="s">
        <v>439</v>
      </c>
      <c r="D3" t="s">
        <v>141</v>
      </c>
      <c r="E3" t="s">
        <v>444</v>
      </c>
      <c r="G3" s="1" t="s">
        <v>142</v>
      </c>
      <c r="H3">
        <v>1600</v>
      </c>
      <c r="I3">
        <v>1800</v>
      </c>
      <c r="J3">
        <v>1600</v>
      </c>
      <c r="K3">
        <v>1800</v>
      </c>
      <c r="L3">
        <v>1600</v>
      </c>
      <c r="M3">
        <v>1800</v>
      </c>
      <c r="N3">
        <v>1600</v>
      </c>
      <c r="O3">
        <v>1800</v>
      </c>
      <c r="P3">
        <v>1600</v>
      </c>
      <c r="Q3">
        <v>1800</v>
      </c>
      <c r="R3">
        <v>1600</v>
      </c>
      <c r="S3">
        <v>1800</v>
      </c>
      <c r="T3">
        <v>1600</v>
      </c>
      <c r="U3">
        <v>1800</v>
      </c>
      <c r="W3" s="23">
        <f t="shared" ref="W3:W66" si="24">IF(H3&gt;0,H3/100,"")</f>
        <v>16</v>
      </c>
      <c r="X3" s="23">
        <f t="shared" ref="X3:X66" si="25">IF(I3&gt;0,I3/100,"")</f>
        <v>18</v>
      </c>
      <c r="Y3" s="23">
        <f t="shared" ref="Y3:Y66" si="26">IF(J3&gt;0,J3/100,"")</f>
        <v>16</v>
      </c>
      <c r="Z3" s="23">
        <f t="shared" ref="Z3:Z66" si="27">IF(K3&gt;0,K3/100,"")</f>
        <v>18</v>
      </c>
      <c r="AA3" s="23">
        <f t="shared" ref="AA3:AA66" si="28">IF(L3&gt;0,L3/100,"")</f>
        <v>16</v>
      </c>
      <c r="AB3" s="23">
        <f t="shared" ref="AB3:AB66" si="29">IF(M3&gt;0,M3/100,"")</f>
        <v>18</v>
      </c>
      <c r="AC3" s="23">
        <f t="shared" ref="AC3:AC66" si="30">IF(N3&gt;0,N3/100,"")</f>
        <v>16</v>
      </c>
      <c r="AD3" s="23">
        <f t="shared" ref="AD3:AD66" si="31">IF(O3&gt;0,O3/100,"")</f>
        <v>18</v>
      </c>
      <c r="AE3" s="23">
        <f t="shared" ref="AE3:AE66" si="32">IF(P3&gt;0,P3/100,"")</f>
        <v>16</v>
      </c>
      <c r="AF3" s="23">
        <f t="shared" ref="AF3:AF66" si="33">IF(Q3&gt;0,Q3/100,"")</f>
        <v>18</v>
      </c>
      <c r="AG3" s="23">
        <f t="shared" ref="AG3:AG66" si="34">IF(R3&gt;0,R3/100,"")</f>
        <v>16</v>
      </c>
      <c r="AH3" s="23">
        <f t="shared" ref="AH3:AH66" si="35">IF(S3&gt;0,S3/100,"")</f>
        <v>18</v>
      </c>
      <c r="AI3" s="23">
        <f t="shared" ref="AI3:AI66" si="36">IF(T3&gt;0,T3/100,"")</f>
        <v>16</v>
      </c>
      <c r="AJ3" s="23">
        <f t="shared" ref="AJ3:AJ66" si="37">IF(U3&gt;0,U3/100,"")</f>
        <v>18</v>
      </c>
      <c r="AK3" s="23" t="str">
        <f t="shared" ref="AK3:AK66" si="38">IF(H3&gt;0,CONCATENATE(IF(W3&lt;=12,W3,W3-12),IF(OR(W3&lt;12,W3=24),"am","pm"),"-",IF(X3&lt;=12,X3,X3-12),IF(OR(X3&lt;12,X3=24),"am","pm")),"")</f>
        <v>4pm-6pm</v>
      </c>
      <c r="AL3" s="23" t="str">
        <f t="shared" ref="AL3:AL66" si="39">IF(J3&gt;0,CONCATENATE(IF(Y3&lt;=12,Y3,Y3-12),IF(OR(Y3&lt;12,Y3=24),"am","pm"),"-",IF(Z3&lt;=12,Z3,Z3-12),IF(OR(Z3&lt;12,Z3=24),"am","pm")),"")</f>
        <v>4pm-6pm</v>
      </c>
      <c r="AM3" s="23" t="str">
        <f t="shared" ref="AM3:AM66" si="40">IF(L3&gt;0,CONCATENATE(IF(AA3&lt;=12,AA3,AA3-12),IF(OR(AA3&lt;12,AA3=24),"am","pm"),"-",IF(AB3&lt;=12,AB3,AB3-12),IF(OR(AB3&lt;12,AB3=24),"am","pm")),"")</f>
        <v>4pm-6pm</v>
      </c>
      <c r="AN3" s="23" t="str">
        <f t="shared" ref="AN3:AN66" si="41">IF(N3&gt;0,CONCATENATE(IF(AC3&lt;=12,AC3,AC3-12),IF(OR(AC3&lt;12,AC3=24),"am","pm"),"-",IF(AD3&lt;=12,AD3,AD3-12),IF(OR(AD3&lt;12,AD3=24),"am","pm")),"")</f>
        <v>4pm-6pm</v>
      </c>
      <c r="AO3" s="23" t="str">
        <f t="shared" ref="AO3:AO66" si="42">IF(O3&gt;0,CONCATENATE(IF(AE3&lt;=12,AE3,AE3-12),IF(OR(AE3&lt;12,AE3=24),"am","pm"),"-",IF(AF3&lt;=12,AF3,AF3-12),IF(OR(AF3&lt;12,AF3=24),"am","pm")),"")</f>
        <v>4pm-6pm</v>
      </c>
      <c r="AP3" s="23" t="str">
        <f t="shared" ref="AP3:AP66" si="43">IF(R3&gt;0,CONCATENATE(IF(AG3&lt;=12,AG3,AG3-12),IF(OR(AG3&lt;12,AG3=24),"am","pm"),"-",IF(AH3&lt;=12,AH3,AH3-12),IF(OR(AH3&lt;12,AH3=24),"am","pm")),"")</f>
        <v>4pm-6pm</v>
      </c>
      <c r="AQ3" s="23" t="str">
        <f t="shared" ref="AQ3:AQ66" si="44">IF(T3&gt;0,CONCATENATE(IF(AI3&lt;=12,AI3,AI3-12),IF(OR(AI3&lt;12,AI3=24),"am","pm"),"-",IF(AJ3&lt;=12,AJ3,AJ3-12),IF(OR(AJ3&lt;12,AJ3=24),"am","pm")),"")</f>
        <v>4pm-6pm</v>
      </c>
      <c r="AR3" s="3" t="s">
        <v>257</v>
      </c>
      <c r="AU3" t="s">
        <v>308</v>
      </c>
      <c r="AV3" s="7" t="s">
        <v>317</v>
      </c>
      <c r="AW3" s="7" t="s">
        <v>317</v>
      </c>
      <c r="AX3" s="4" t="str">
        <f t="shared" si="14"/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t="str">
        <f t="shared" si="15"/>
        <v/>
      </c>
      <c r="AZ3" t="str">
        <f t="shared" si="16"/>
        <v/>
      </c>
      <c r="BA3" t="str">
        <f t="shared" si="17"/>
        <v>&lt;img src=@img/hard.png@&gt;</v>
      </c>
      <c r="BB3" t="str">
        <f t="shared" si="18"/>
        <v/>
      </c>
      <c r="BC3" t="str">
        <f t="shared" si="19"/>
        <v/>
      </c>
      <c r="BD3" t="str">
        <f t="shared" si="20"/>
        <v>&lt;img src=@img/hard.png@&gt;</v>
      </c>
      <c r="BE3" t="str">
        <f t="shared" ref="BE3:BE4" si="45">CONCATENATE(IF(AS3&gt;0,"outdoor ",""),IF(AT3&gt;0,"pet ",""),IF(AV3="true","drink ",""),IF(AW3="true","food ",""),AU3," ",E3," ",C3,IF(BJ3=TRUE," kid",""))</f>
        <v>hard med old</v>
      </c>
      <c r="BF3" t="str">
        <f t="shared" si="21"/>
        <v>Old Town</v>
      </c>
      <c r="BG3">
        <v>40.584597000000002</v>
      </c>
      <c r="BH3">
        <v>-105.077343</v>
      </c>
      <c r="BI3" s="23" t="str">
        <f t="shared" si="22"/>
        <v>[40.584597,-105.077343],</v>
      </c>
      <c r="BK3" s="23" t="str">
        <f t="shared" si="23"/>
        <v/>
      </c>
    </row>
    <row r="4" spans="2:64" x14ac:dyDescent="0.35">
      <c r="B4" t="s">
        <v>146</v>
      </c>
      <c r="C4" t="s">
        <v>318</v>
      </c>
      <c r="D4" t="s">
        <v>147</v>
      </c>
      <c r="E4" t="s">
        <v>54</v>
      </c>
      <c r="G4" s="1" t="s">
        <v>148</v>
      </c>
      <c r="W4" s="23" t="str">
        <f t="shared" si="24"/>
        <v/>
      </c>
      <c r="X4" s="23" t="str">
        <f t="shared" si="25"/>
        <v/>
      </c>
      <c r="Y4" s="23" t="str">
        <f t="shared" si="26"/>
        <v/>
      </c>
      <c r="Z4" s="23" t="str">
        <f t="shared" si="27"/>
        <v/>
      </c>
      <c r="AA4" s="23" t="str">
        <f t="shared" si="28"/>
        <v/>
      </c>
      <c r="AB4" s="23" t="str">
        <f t="shared" si="29"/>
        <v/>
      </c>
      <c r="AC4" s="23" t="str">
        <f t="shared" si="30"/>
        <v/>
      </c>
      <c r="AD4" s="23" t="str">
        <f t="shared" si="31"/>
        <v/>
      </c>
      <c r="AE4" s="23" t="str">
        <f t="shared" si="32"/>
        <v/>
      </c>
      <c r="AF4" s="23" t="str">
        <f t="shared" si="33"/>
        <v/>
      </c>
      <c r="AG4" s="23" t="str">
        <f t="shared" si="34"/>
        <v/>
      </c>
      <c r="AH4" s="23" t="str">
        <f t="shared" si="35"/>
        <v/>
      </c>
      <c r="AI4" s="23" t="str">
        <f t="shared" si="36"/>
        <v/>
      </c>
      <c r="AJ4" s="23" t="str">
        <f t="shared" si="37"/>
        <v/>
      </c>
      <c r="AK4" s="23" t="str">
        <f t="shared" si="38"/>
        <v/>
      </c>
      <c r="AL4" s="23" t="str">
        <f t="shared" si="39"/>
        <v/>
      </c>
      <c r="AM4" s="23" t="str">
        <f t="shared" si="40"/>
        <v/>
      </c>
      <c r="AN4" s="23" t="str">
        <f t="shared" si="41"/>
        <v/>
      </c>
      <c r="AO4" s="23" t="str">
        <f t="shared" si="42"/>
        <v/>
      </c>
      <c r="AP4" s="23" t="str">
        <f t="shared" si="43"/>
        <v/>
      </c>
      <c r="AQ4" s="23" t="str">
        <f t="shared" si="44"/>
        <v/>
      </c>
      <c r="AR4" s="2" t="s">
        <v>343</v>
      </c>
      <c r="AU4" t="s">
        <v>28</v>
      </c>
      <c r="AV4" s="7" t="s">
        <v>317</v>
      </c>
      <c r="AW4" s="7" t="s">
        <v>317</v>
      </c>
      <c r="AX4" s="4" t="str">
        <f t="shared" si="14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4" t="str">
        <f t="shared" si="15"/>
        <v/>
      </c>
      <c r="AZ4" t="str">
        <f t="shared" si="16"/>
        <v/>
      </c>
      <c r="BA4" t="str">
        <f t="shared" si="17"/>
        <v>&lt;img src=@img/medium.png@&gt;</v>
      </c>
      <c r="BB4" t="str">
        <f t="shared" si="18"/>
        <v/>
      </c>
      <c r="BC4" t="str">
        <f t="shared" si="19"/>
        <v/>
      </c>
      <c r="BD4" t="str">
        <f t="shared" si="20"/>
        <v>&lt;img src=@img/medium.png@&gt;</v>
      </c>
      <c r="BE4" t="str">
        <f t="shared" si="45"/>
        <v>medium low campus</v>
      </c>
      <c r="BF4" t="str">
        <f t="shared" si="21"/>
        <v>Near Campus</v>
      </c>
      <c r="BG4">
        <v>40.578207999999997</v>
      </c>
      <c r="BH4">
        <v>-105.082031</v>
      </c>
      <c r="BI4" s="23" t="str">
        <f t="shared" si="22"/>
        <v>[40.578208,-105.082031],</v>
      </c>
      <c r="BK4" s="23" t="str">
        <f t="shared" si="23"/>
        <v/>
      </c>
    </row>
    <row r="5" spans="2:64" s="12" customFormat="1" x14ac:dyDescent="0.35">
      <c r="B5" s="12" t="s">
        <v>532</v>
      </c>
      <c r="C5" s="12" t="s">
        <v>318</v>
      </c>
      <c r="D5" s="12" t="s">
        <v>533</v>
      </c>
      <c r="E5" s="12" t="s">
        <v>54</v>
      </c>
      <c r="G5" s="14" t="s">
        <v>534</v>
      </c>
      <c r="W5" s="12" t="str">
        <f t="shared" si="24"/>
        <v/>
      </c>
      <c r="X5" s="12" t="str">
        <f t="shared" si="25"/>
        <v/>
      </c>
      <c r="Y5" s="12" t="str">
        <f t="shared" si="26"/>
        <v/>
      </c>
      <c r="Z5" s="12" t="str">
        <f t="shared" si="27"/>
        <v/>
      </c>
      <c r="AA5" s="12" t="str">
        <f t="shared" si="28"/>
        <v/>
      </c>
      <c r="AB5" s="12" t="str">
        <f t="shared" si="29"/>
        <v/>
      </c>
      <c r="AC5" s="12" t="str">
        <f t="shared" si="30"/>
        <v/>
      </c>
      <c r="AD5" s="12" t="str">
        <f t="shared" si="31"/>
        <v/>
      </c>
      <c r="AE5" s="12" t="str">
        <f t="shared" si="32"/>
        <v/>
      </c>
      <c r="AF5" s="12" t="str">
        <f t="shared" si="33"/>
        <v/>
      </c>
      <c r="AG5" s="12" t="str">
        <f t="shared" si="34"/>
        <v/>
      </c>
      <c r="AH5" s="12" t="str">
        <f t="shared" si="35"/>
        <v/>
      </c>
      <c r="AI5" s="12" t="str">
        <f t="shared" si="36"/>
        <v/>
      </c>
      <c r="AJ5" s="12" t="str">
        <f t="shared" si="37"/>
        <v/>
      </c>
      <c r="AK5" s="12" t="str">
        <f t="shared" si="38"/>
        <v/>
      </c>
      <c r="AL5" s="12" t="str">
        <f t="shared" si="39"/>
        <v/>
      </c>
      <c r="AM5" s="12" t="str">
        <f t="shared" si="40"/>
        <v/>
      </c>
      <c r="AN5" s="12" t="str">
        <f t="shared" si="41"/>
        <v/>
      </c>
      <c r="AO5" s="12" t="str">
        <f t="shared" si="42"/>
        <v/>
      </c>
      <c r="AP5" s="12" t="str">
        <f t="shared" si="43"/>
        <v/>
      </c>
      <c r="AQ5" s="12" t="str">
        <f t="shared" si="44"/>
        <v/>
      </c>
      <c r="AR5" s="15"/>
      <c r="AU5" s="12" t="s">
        <v>28</v>
      </c>
      <c r="AV5" s="16" t="s">
        <v>317</v>
      </c>
      <c r="AW5" s="16" t="s">
        <v>317</v>
      </c>
      <c r="AX5" s="17"/>
      <c r="AY5" s="12" t="str">
        <f t="shared" ref="AY5" si="46">IF(AS5&gt;0,"&lt;img src=@img/outdoor.png@&gt;","")</f>
        <v/>
      </c>
      <c r="AZ5" s="12" t="str">
        <f t="shared" ref="AZ5" si="47">IF(AT5&gt;0,"&lt;img src=@img/pets.png@&gt;","")</f>
        <v/>
      </c>
      <c r="BA5" s="12" t="str">
        <f t="shared" ref="BA5" si="48">IF(AU5="hard","&lt;img src=@img/hard.png@&gt;",IF(AU5="medium","&lt;img src=@img/medium.png@&gt;",IF(AU5="easy","&lt;img src=@img/easy.png@&gt;","")))</f>
        <v>&lt;img src=@img/medium.png@&gt;</v>
      </c>
      <c r="BB5" s="12" t="str">
        <f t="shared" ref="BB5" si="49">IF(AV5="true","&lt;img src=@img/drinkicon.png@&gt;","")</f>
        <v/>
      </c>
      <c r="BC5" s="12" t="str">
        <f t="shared" ref="BC5" si="50">IF(AW5="true","&lt;img src=@img/foodicon.png@&gt;","")</f>
        <v/>
      </c>
      <c r="BD5" s="12" t="str">
        <f t="shared" ref="BD5" si="51">CONCATENATE(AY5,AZ5,BA5,BB5,BC5,BK5)</f>
        <v>&lt;img src=@img/medium.png@&gt;</v>
      </c>
      <c r="BE5" s="12" t="str">
        <f t="shared" ref="BE5" si="52">CONCATENATE(IF(AS5&gt;0,"outdoor ",""),IF(AT5&gt;0,"pet ",""),IF(AV5="true","drink ",""),IF(AW5="true","food ",""),AU5," ",E5," ",C5,IF(BJ5=TRUE," kid",""))</f>
        <v>medium low campus</v>
      </c>
      <c r="BF5" s="12" t="str">
        <f t="shared" ref="BF5" si="53">IF(C5="old","Old Town",IF(C5="campus","Near Campus",IF(C5="sfoco", "South Foco",IF(C5="nfoco","North Foco",IF(C5="midtown","Midtown",IF(C5="cwest","Campus West",""))))))</f>
        <v>Near Campus</v>
      </c>
      <c r="BG5" s="12">
        <v>40.575831999999998</v>
      </c>
      <c r="BH5" s="12">
        <v>-105.076725</v>
      </c>
      <c r="BI5" s="12" t="str">
        <f t="shared" si="22"/>
        <v>[40.575832,-105.076725],</v>
      </c>
      <c r="BK5" s="12" t="str">
        <f t="shared" si="23"/>
        <v/>
      </c>
    </row>
    <row r="6" spans="2:64" x14ac:dyDescent="0.35">
      <c r="B6" t="s">
        <v>149</v>
      </c>
      <c r="C6" t="s">
        <v>440</v>
      </c>
      <c r="D6" t="s">
        <v>279</v>
      </c>
      <c r="E6" t="s">
        <v>444</v>
      </c>
      <c r="G6" t="s">
        <v>150</v>
      </c>
      <c r="W6" s="23" t="str">
        <f t="shared" si="24"/>
        <v/>
      </c>
      <c r="X6" s="23" t="str">
        <f t="shared" si="25"/>
        <v/>
      </c>
      <c r="Y6" s="23" t="str">
        <f t="shared" si="26"/>
        <v/>
      </c>
      <c r="Z6" s="23" t="str">
        <f t="shared" si="27"/>
        <v/>
      </c>
      <c r="AA6" s="23" t="str">
        <f t="shared" si="28"/>
        <v/>
      </c>
      <c r="AB6" s="23" t="str">
        <f t="shared" si="29"/>
        <v/>
      </c>
      <c r="AC6" s="23" t="str">
        <f t="shared" si="30"/>
        <v/>
      </c>
      <c r="AD6" s="23" t="str">
        <f t="shared" si="31"/>
        <v/>
      </c>
      <c r="AE6" s="23" t="str">
        <f t="shared" si="32"/>
        <v/>
      </c>
      <c r="AF6" s="23" t="str">
        <f t="shared" si="33"/>
        <v/>
      </c>
      <c r="AG6" s="23" t="str">
        <f t="shared" si="34"/>
        <v/>
      </c>
      <c r="AH6" s="23" t="str">
        <f t="shared" si="35"/>
        <v/>
      </c>
      <c r="AI6" s="23" t="str">
        <f t="shared" si="36"/>
        <v/>
      </c>
      <c r="AJ6" s="23" t="str">
        <f t="shared" si="37"/>
        <v/>
      </c>
      <c r="AK6" s="23" t="str">
        <f t="shared" si="38"/>
        <v/>
      </c>
      <c r="AL6" s="23" t="str">
        <f t="shared" si="39"/>
        <v/>
      </c>
      <c r="AM6" s="23" t="str">
        <f t="shared" si="40"/>
        <v/>
      </c>
      <c r="AN6" s="23" t="str">
        <f t="shared" si="41"/>
        <v/>
      </c>
      <c r="AO6" s="23" t="str">
        <f t="shared" si="42"/>
        <v/>
      </c>
      <c r="AP6" s="23" t="str">
        <f t="shared" si="43"/>
        <v/>
      </c>
      <c r="AQ6" s="23" t="str">
        <f t="shared" si="44"/>
        <v/>
      </c>
      <c r="AR6" s="2" t="s">
        <v>344</v>
      </c>
      <c r="AS6" t="s">
        <v>305</v>
      </c>
      <c r="AT6" t="s">
        <v>315</v>
      </c>
      <c r="AU6" t="s">
        <v>309</v>
      </c>
      <c r="AV6" s="7" t="s">
        <v>317</v>
      </c>
      <c r="AW6" s="7" t="s">
        <v>317</v>
      </c>
      <c r="AX6" s="4" t="str">
        <f t="shared" si="14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6" s="23" t="str">
        <f t="shared" ref="AY6:AY69" si="54">IF(AS6&gt;0,"&lt;img src=@img/outdoor.png@&gt;","")</f>
        <v>&lt;img src=@img/outdoor.png@&gt;</v>
      </c>
      <c r="AZ6" s="23" t="str">
        <f t="shared" ref="AZ6:AZ69" si="55">IF(AT6&gt;0,"&lt;img src=@img/pets.png@&gt;","")</f>
        <v>&lt;img src=@img/pets.png@&gt;</v>
      </c>
      <c r="BA6" s="23" t="str">
        <f t="shared" ref="BA6:BA69" si="56">IF(AU6="hard","&lt;img src=@img/hard.png@&gt;",IF(AU6="medium","&lt;img src=@img/medium.png@&gt;",IF(AU6="easy","&lt;img src=@img/easy.png@&gt;","")))</f>
        <v>&lt;img src=@img/easy.png@&gt;</v>
      </c>
      <c r="BB6" s="23" t="str">
        <f t="shared" ref="BB6:BB69" si="57">IF(AV6="true","&lt;img src=@img/drinkicon.png@&gt;","")</f>
        <v/>
      </c>
      <c r="BC6" s="23" t="str">
        <f t="shared" ref="BC6:BC69" si="58">IF(AW6="true","&lt;img src=@img/foodicon.png@&gt;","")</f>
        <v/>
      </c>
      <c r="BD6" s="23" t="str">
        <f t="shared" ref="BD6:BD69" si="59">CONCATENATE(AY6,AZ6,BA6,BB6,BC6,BK6)</f>
        <v>&lt;img src=@img/outdoor.png@&gt;&lt;img src=@img/pets.png@&gt;&lt;img src=@img/easy.png@&gt;</v>
      </c>
      <c r="BE6" s="23" t="str">
        <f t="shared" ref="BE6:BE69" si="60">CONCATENATE(IF(AS6&gt;0,"outdoor ",""),IF(AT6&gt;0,"pet ",""),IF(AV6="true","drink ",""),IF(AW6="true","food ",""),AU6," ",E6," ",C6,IF(BJ6=TRUE," kid",""))</f>
        <v>outdoor pet easy med nfoco</v>
      </c>
      <c r="BF6" s="23" t="str">
        <f t="shared" ref="BF6:BF69" si="61">IF(C6="old","Old Town",IF(C6="campus","Near Campus",IF(C6="sfoco", "South Foco",IF(C6="nfoco","North Foco",IF(C6="midtown","Midtown",IF(C6="cwest","Campus West",""))))))</f>
        <v>North Foco</v>
      </c>
      <c r="BG6">
        <v>40.620443000000002</v>
      </c>
      <c r="BH6">
        <v>-105.009394</v>
      </c>
      <c r="BI6" s="23" t="str">
        <f t="shared" si="22"/>
        <v>[40.620443,-105.009394],</v>
      </c>
      <c r="BK6" s="23" t="str">
        <f t="shared" si="23"/>
        <v/>
      </c>
    </row>
    <row r="7" spans="2:64" x14ac:dyDescent="0.35">
      <c r="B7" t="s">
        <v>65</v>
      </c>
      <c r="C7" t="s">
        <v>441</v>
      </c>
      <c r="D7" t="s">
        <v>66</v>
      </c>
      <c r="E7" t="s">
        <v>444</v>
      </c>
      <c r="G7" s="1" t="s">
        <v>67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1600</v>
      </c>
      <c r="U7">
        <v>1800</v>
      </c>
      <c r="V7" s="12" t="s">
        <v>535</v>
      </c>
      <c r="W7" s="23">
        <f t="shared" si="24"/>
        <v>15</v>
      </c>
      <c r="X7" s="23">
        <f t="shared" si="25"/>
        <v>18</v>
      </c>
      <c r="Y7" s="23">
        <f t="shared" si="26"/>
        <v>15</v>
      </c>
      <c r="Z7" s="23">
        <f t="shared" si="27"/>
        <v>18</v>
      </c>
      <c r="AA7" s="23">
        <f t="shared" si="28"/>
        <v>15</v>
      </c>
      <c r="AB7" s="23">
        <f t="shared" si="29"/>
        <v>18</v>
      </c>
      <c r="AC7" s="23">
        <f t="shared" si="30"/>
        <v>15</v>
      </c>
      <c r="AD7" s="23">
        <f t="shared" si="31"/>
        <v>18</v>
      </c>
      <c r="AE7" s="23">
        <f t="shared" si="32"/>
        <v>15</v>
      </c>
      <c r="AF7" s="23">
        <f t="shared" si="33"/>
        <v>18</v>
      </c>
      <c r="AG7" s="23">
        <f t="shared" si="34"/>
        <v>15</v>
      </c>
      <c r="AH7" s="23">
        <f t="shared" si="35"/>
        <v>18</v>
      </c>
      <c r="AI7" s="23">
        <f t="shared" si="36"/>
        <v>16</v>
      </c>
      <c r="AJ7" s="23">
        <f t="shared" si="37"/>
        <v>18</v>
      </c>
      <c r="AK7" s="23" t="str">
        <f t="shared" si="38"/>
        <v>3pm-6pm</v>
      </c>
      <c r="AL7" s="23" t="str">
        <f t="shared" si="39"/>
        <v>3pm-6pm</v>
      </c>
      <c r="AM7" s="23" t="str">
        <f t="shared" si="40"/>
        <v>3pm-6pm</v>
      </c>
      <c r="AN7" s="23" t="str">
        <f t="shared" si="41"/>
        <v>3pm-6pm</v>
      </c>
      <c r="AO7" s="23" t="str">
        <f t="shared" si="42"/>
        <v>3pm-6pm</v>
      </c>
      <c r="AP7" s="23" t="str">
        <f t="shared" si="43"/>
        <v>3pm-6pm</v>
      </c>
      <c r="AQ7" s="23" t="str">
        <f t="shared" si="44"/>
        <v>4pm-6pm</v>
      </c>
      <c r="AR7" s="2" t="s">
        <v>321</v>
      </c>
      <c r="AS7" t="s">
        <v>305</v>
      </c>
      <c r="AU7" t="s">
        <v>309</v>
      </c>
      <c r="AV7" s="7" t="s">
        <v>316</v>
      </c>
      <c r="AW7" s="7" t="s">
        <v>316</v>
      </c>
      <c r="AX7" s="22" t="str">
        <f>_xlfn.CONCAT("{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7" s="23" t="str">
        <f t="shared" si="54"/>
        <v>&lt;img src=@img/outdoor.png@&gt;</v>
      </c>
      <c r="AZ7" s="23" t="str">
        <f t="shared" si="55"/>
        <v/>
      </c>
      <c r="BA7" s="23" t="str">
        <f t="shared" si="56"/>
        <v>&lt;img src=@img/easy.png@&gt;</v>
      </c>
      <c r="BB7" s="23" t="str">
        <f t="shared" si="57"/>
        <v>&lt;img src=@img/drinkicon.png@&gt;</v>
      </c>
      <c r="BC7" s="23" t="str">
        <f t="shared" si="58"/>
        <v>&lt;img src=@img/foodicon.png@&gt;</v>
      </c>
      <c r="BD7" s="23" t="str">
        <f t="shared" si="59"/>
        <v>&lt;img src=@img/outdoor.png@&gt;&lt;img src=@img/easy.png@&gt;&lt;img src=@img/drinkicon.png@&gt;&lt;img src=@img/foodicon.png@&gt;</v>
      </c>
      <c r="BE7" s="23" t="str">
        <f t="shared" si="60"/>
        <v>outdoor drink food easy med sfoco</v>
      </c>
      <c r="BF7" s="23" t="str">
        <f t="shared" si="61"/>
        <v>South Foco</v>
      </c>
      <c r="BG7">
        <v>40.522584000000002</v>
      </c>
      <c r="BH7">
        <v>-105.02533200000001</v>
      </c>
      <c r="BI7" s="23" t="str">
        <f t="shared" si="22"/>
        <v>[40.522584,-105.025332],</v>
      </c>
      <c r="BK7" s="23" t="str">
        <f t="shared" si="23"/>
        <v/>
      </c>
    </row>
    <row r="8" spans="2:64" s="12" customFormat="1" x14ac:dyDescent="0.35">
      <c r="B8" s="12" t="s">
        <v>536</v>
      </c>
      <c r="C8" s="12" t="s">
        <v>439</v>
      </c>
      <c r="D8" s="12" t="s">
        <v>537</v>
      </c>
      <c r="E8" s="12" t="s">
        <v>444</v>
      </c>
      <c r="G8" s="14" t="s">
        <v>538</v>
      </c>
      <c r="H8" s="12">
        <v>1500</v>
      </c>
      <c r="I8" s="12">
        <v>1800</v>
      </c>
      <c r="J8" s="12">
        <v>1500</v>
      </c>
      <c r="K8" s="12">
        <v>1800</v>
      </c>
      <c r="L8" s="12">
        <v>1500</v>
      </c>
      <c r="M8" s="12">
        <v>1800</v>
      </c>
      <c r="N8" s="12">
        <v>1500</v>
      </c>
      <c r="O8" s="12">
        <v>1800</v>
      </c>
      <c r="P8" s="12">
        <v>1500</v>
      </c>
      <c r="Q8" s="12">
        <v>1800</v>
      </c>
      <c r="R8" s="12">
        <v>1500</v>
      </c>
      <c r="S8" s="12">
        <v>1800</v>
      </c>
      <c r="T8" s="12">
        <v>1600</v>
      </c>
      <c r="U8" s="12">
        <v>1800</v>
      </c>
      <c r="V8" s="12" t="s">
        <v>535</v>
      </c>
      <c r="W8" s="12">
        <f t="shared" si="24"/>
        <v>15</v>
      </c>
      <c r="X8" s="12">
        <f t="shared" si="25"/>
        <v>18</v>
      </c>
      <c r="Y8" s="12">
        <f t="shared" si="26"/>
        <v>15</v>
      </c>
      <c r="Z8" s="12">
        <f t="shared" si="27"/>
        <v>18</v>
      </c>
      <c r="AA8" s="12">
        <f t="shared" si="28"/>
        <v>15</v>
      </c>
      <c r="AB8" s="12">
        <f t="shared" si="29"/>
        <v>18</v>
      </c>
      <c r="AC8" s="12">
        <f t="shared" si="30"/>
        <v>15</v>
      </c>
      <c r="AD8" s="12">
        <f t="shared" si="31"/>
        <v>18</v>
      </c>
      <c r="AE8" s="12">
        <f t="shared" si="32"/>
        <v>15</v>
      </c>
      <c r="AF8" s="12">
        <f t="shared" si="33"/>
        <v>18</v>
      </c>
      <c r="AG8" s="12">
        <f t="shared" si="34"/>
        <v>15</v>
      </c>
      <c r="AH8" s="12">
        <f t="shared" si="35"/>
        <v>18</v>
      </c>
      <c r="AI8" s="12">
        <f t="shared" si="36"/>
        <v>16</v>
      </c>
      <c r="AJ8" s="12">
        <f t="shared" si="37"/>
        <v>18</v>
      </c>
      <c r="AK8" s="12" t="str">
        <f t="shared" si="38"/>
        <v>3pm-6pm</v>
      </c>
      <c r="AL8" s="12" t="str">
        <f t="shared" si="39"/>
        <v>3pm-6pm</v>
      </c>
      <c r="AM8" s="12" t="str">
        <f t="shared" si="40"/>
        <v>3pm-6pm</v>
      </c>
      <c r="AN8" s="12" t="str">
        <f t="shared" si="41"/>
        <v>3pm-6pm</v>
      </c>
      <c r="AO8" s="12" t="str">
        <f t="shared" si="42"/>
        <v>3pm-6pm</v>
      </c>
      <c r="AP8" s="12" t="str">
        <f t="shared" si="43"/>
        <v>3pm-6pm</v>
      </c>
      <c r="AQ8" s="12" t="str">
        <f t="shared" si="44"/>
        <v>4pm-6pm</v>
      </c>
      <c r="AR8" s="15" t="s">
        <v>321</v>
      </c>
      <c r="AS8" s="12" t="s">
        <v>305</v>
      </c>
      <c r="AU8" s="12" t="s">
        <v>308</v>
      </c>
      <c r="AV8" s="16" t="s">
        <v>316</v>
      </c>
      <c r="AW8" s="16" t="s">
        <v>316</v>
      </c>
      <c r="AX8" s="17"/>
      <c r="AY8" s="12" t="str">
        <f t="shared" si="54"/>
        <v>&lt;img src=@img/outdoor.png@&gt;</v>
      </c>
      <c r="AZ8" s="12" t="str">
        <f t="shared" si="55"/>
        <v/>
      </c>
      <c r="BA8" s="12" t="str">
        <f t="shared" si="56"/>
        <v>&lt;img src=@img/hard.png@&gt;</v>
      </c>
      <c r="BB8" s="12" t="str">
        <f t="shared" si="57"/>
        <v>&lt;img src=@img/drinkicon.png@&gt;</v>
      </c>
      <c r="BC8" s="12" t="str">
        <f t="shared" si="58"/>
        <v>&lt;img src=@img/foodicon.png@&gt;</v>
      </c>
      <c r="BD8" s="12" t="str">
        <f t="shared" si="59"/>
        <v>&lt;img src=@img/outdoor.png@&gt;&lt;img src=@img/hard.png@&gt;&lt;img src=@img/drinkicon.png@&gt;&lt;img src=@img/foodicon.png@&gt;</v>
      </c>
      <c r="BE8" s="12" t="str">
        <f t="shared" si="60"/>
        <v>outdoor drink food hard med old</v>
      </c>
      <c r="BF8" s="12" t="str">
        <f t="shared" si="61"/>
        <v>Old Town</v>
      </c>
      <c r="BG8" s="12">
        <v>40.587294999999997</v>
      </c>
      <c r="BH8" s="12">
        <v>-105.07738999999999</v>
      </c>
      <c r="BI8" s="12" t="str">
        <f t="shared" si="22"/>
        <v>[40.587295,-105.07739],</v>
      </c>
      <c r="BK8" s="12" t="str">
        <f t="shared" si="23"/>
        <v/>
      </c>
    </row>
    <row r="9" spans="2:64" x14ac:dyDescent="0.35">
      <c r="B9" t="s">
        <v>109</v>
      </c>
      <c r="C9" t="s">
        <v>318</v>
      </c>
      <c r="D9" t="s">
        <v>110</v>
      </c>
      <c r="E9" t="s">
        <v>444</v>
      </c>
      <c r="G9" s="1" t="s">
        <v>111</v>
      </c>
      <c r="H9">
        <v>900</v>
      </c>
      <c r="I9">
        <v>2400</v>
      </c>
      <c r="J9">
        <v>1100</v>
      </c>
      <c r="K9">
        <v>2400</v>
      </c>
      <c r="L9">
        <v>1100</v>
      </c>
      <c r="M9">
        <v>2400</v>
      </c>
      <c r="N9">
        <v>1100</v>
      </c>
      <c r="O9">
        <v>2400</v>
      </c>
      <c r="P9">
        <v>1100</v>
      </c>
      <c r="Q9">
        <v>2400</v>
      </c>
      <c r="R9">
        <v>1100</v>
      </c>
      <c r="S9">
        <v>2400</v>
      </c>
      <c r="T9">
        <v>900</v>
      </c>
      <c r="U9">
        <v>2400</v>
      </c>
      <c r="V9" s="12" t="s">
        <v>253</v>
      </c>
      <c r="W9" s="23">
        <f t="shared" si="24"/>
        <v>9</v>
      </c>
      <c r="X9" s="23">
        <f t="shared" si="25"/>
        <v>24</v>
      </c>
      <c r="Y9" s="23">
        <f t="shared" si="26"/>
        <v>11</v>
      </c>
      <c r="Z9" s="23">
        <f t="shared" si="27"/>
        <v>24</v>
      </c>
      <c r="AA9" s="23">
        <f t="shared" si="28"/>
        <v>11</v>
      </c>
      <c r="AB9" s="23">
        <f t="shared" si="29"/>
        <v>24</v>
      </c>
      <c r="AC9" s="23">
        <f t="shared" si="30"/>
        <v>11</v>
      </c>
      <c r="AD9" s="23">
        <f t="shared" si="31"/>
        <v>24</v>
      </c>
      <c r="AE9" s="23">
        <f t="shared" si="32"/>
        <v>11</v>
      </c>
      <c r="AF9" s="23">
        <f t="shared" si="33"/>
        <v>24</v>
      </c>
      <c r="AG9" s="23">
        <f t="shared" si="34"/>
        <v>11</v>
      </c>
      <c r="AH9" s="23">
        <f t="shared" si="35"/>
        <v>24</v>
      </c>
      <c r="AI9" s="23">
        <f t="shared" si="36"/>
        <v>9</v>
      </c>
      <c r="AJ9" s="23">
        <f t="shared" si="37"/>
        <v>24</v>
      </c>
      <c r="AK9" s="23" t="str">
        <f t="shared" si="38"/>
        <v>9am-12am</v>
      </c>
      <c r="AL9" s="23" t="str">
        <f t="shared" si="39"/>
        <v>11am-12am</v>
      </c>
      <c r="AM9" s="23" t="str">
        <f t="shared" si="40"/>
        <v>11am-12am</v>
      </c>
      <c r="AN9" s="23" t="str">
        <f t="shared" si="41"/>
        <v>11am-12am</v>
      </c>
      <c r="AO9" s="23" t="str">
        <f t="shared" si="42"/>
        <v>11am-12am</v>
      </c>
      <c r="AP9" s="23" t="str">
        <f t="shared" si="43"/>
        <v>11am-12am</v>
      </c>
      <c r="AQ9" s="23" t="str">
        <f t="shared" si="44"/>
        <v>9am-12am</v>
      </c>
      <c r="AR9" s="2" t="s">
        <v>334</v>
      </c>
      <c r="AS9" t="s">
        <v>305</v>
      </c>
      <c r="AU9" t="s">
        <v>28</v>
      </c>
      <c r="AV9" s="7" t="s">
        <v>316</v>
      </c>
      <c r="AW9" s="7" t="s">
        <v>317</v>
      </c>
      <c r="AX9" s="4" t="str">
        <f t="shared" si="14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9" s="23" t="str">
        <f t="shared" si="54"/>
        <v>&lt;img src=@img/outdoor.png@&gt;</v>
      </c>
      <c r="AZ9" s="23" t="str">
        <f t="shared" si="55"/>
        <v/>
      </c>
      <c r="BA9" s="23" t="str">
        <f t="shared" si="56"/>
        <v>&lt;img src=@img/medium.png@&gt;</v>
      </c>
      <c r="BB9" s="23" t="str">
        <f t="shared" si="57"/>
        <v>&lt;img src=@img/drinkicon.png@&gt;</v>
      </c>
      <c r="BC9" s="23" t="str">
        <f t="shared" si="58"/>
        <v/>
      </c>
      <c r="BD9" s="23" t="str">
        <f t="shared" si="59"/>
        <v>&lt;img src=@img/outdoor.png@&gt;&lt;img src=@img/medium.png@&gt;&lt;img src=@img/drinkicon.png@&gt;</v>
      </c>
      <c r="BE9" s="23" t="str">
        <f t="shared" si="60"/>
        <v>outdoor drink medium med campus</v>
      </c>
      <c r="BF9" s="23" t="str">
        <f t="shared" si="61"/>
        <v>Near Campus</v>
      </c>
      <c r="BG9">
        <v>40.579591999999998</v>
      </c>
      <c r="BH9">
        <v>-105.079256</v>
      </c>
      <c r="BI9" s="23" t="str">
        <f t="shared" si="22"/>
        <v>[40.579592,-105.079256],</v>
      </c>
      <c r="BK9" s="23" t="str">
        <f t="shared" si="23"/>
        <v/>
      </c>
    </row>
    <row r="10" spans="2:64" s="12" customFormat="1" x14ac:dyDescent="0.35">
      <c r="B10" s="12" t="s">
        <v>539</v>
      </c>
      <c r="C10" s="12" t="s">
        <v>440</v>
      </c>
      <c r="D10" s="12" t="s">
        <v>537</v>
      </c>
      <c r="E10" s="12" t="s">
        <v>444</v>
      </c>
      <c r="G10" s="14" t="s">
        <v>540</v>
      </c>
      <c r="W10" s="12" t="str">
        <f t="shared" si="24"/>
        <v/>
      </c>
      <c r="X10" s="12" t="str">
        <f t="shared" si="25"/>
        <v/>
      </c>
      <c r="Y10" s="12" t="str">
        <f t="shared" si="26"/>
        <v/>
      </c>
      <c r="Z10" s="12" t="str">
        <f t="shared" si="27"/>
        <v/>
      </c>
      <c r="AA10" s="12" t="str">
        <f t="shared" si="28"/>
        <v/>
      </c>
      <c r="AB10" s="12" t="str">
        <f t="shared" si="29"/>
        <v/>
      </c>
      <c r="AC10" s="12" t="str">
        <f t="shared" si="30"/>
        <v/>
      </c>
      <c r="AD10" s="12" t="str">
        <f t="shared" si="31"/>
        <v/>
      </c>
      <c r="AE10" s="12" t="str">
        <f t="shared" si="32"/>
        <v/>
      </c>
      <c r="AF10" s="12" t="str">
        <f t="shared" si="33"/>
        <v/>
      </c>
      <c r="AG10" s="12" t="str">
        <f t="shared" si="34"/>
        <v/>
      </c>
      <c r="AH10" s="12" t="str">
        <f t="shared" si="35"/>
        <v/>
      </c>
      <c r="AI10" s="12" t="str">
        <f t="shared" si="36"/>
        <v/>
      </c>
      <c r="AJ10" s="12" t="str">
        <f t="shared" si="37"/>
        <v/>
      </c>
      <c r="AK10" s="12" t="str">
        <f t="shared" si="38"/>
        <v/>
      </c>
      <c r="AL10" s="12" t="str">
        <f t="shared" si="39"/>
        <v/>
      </c>
      <c r="AM10" s="12" t="str">
        <f t="shared" si="40"/>
        <v/>
      </c>
      <c r="AN10" s="12" t="str">
        <f t="shared" si="41"/>
        <v/>
      </c>
      <c r="AO10" s="12" t="str">
        <f t="shared" si="42"/>
        <v/>
      </c>
      <c r="AP10" s="12" t="str">
        <f t="shared" si="43"/>
        <v/>
      </c>
      <c r="AQ10" s="12" t="str">
        <f t="shared" si="44"/>
        <v/>
      </c>
      <c r="AR10" s="15"/>
      <c r="AU10" s="12" t="s">
        <v>309</v>
      </c>
      <c r="AV10" s="16" t="s">
        <v>317</v>
      </c>
      <c r="AW10" s="16" t="s">
        <v>317</v>
      </c>
      <c r="AX10" s="17"/>
      <c r="AY10" s="12" t="str">
        <f t="shared" si="54"/>
        <v/>
      </c>
      <c r="AZ10" s="12" t="str">
        <f t="shared" si="55"/>
        <v/>
      </c>
      <c r="BA10" s="12" t="str">
        <f t="shared" si="56"/>
        <v>&lt;img src=@img/easy.png@&gt;</v>
      </c>
      <c r="BB10" s="12" t="str">
        <f t="shared" si="57"/>
        <v/>
      </c>
      <c r="BC10" s="12" t="str">
        <f t="shared" si="58"/>
        <v/>
      </c>
      <c r="BD10" s="12" t="str">
        <f t="shared" si="59"/>
        <v>&lt;img src=@img/easy.png@&gt;</v>
      </c>
      <c r="BE10" s="12" t="str">
        <f t="shared" si="60"/>
        <v>easy med nfoco</v>
      </c>
      <c r="BF10" s="12" t="str">
        <f t="shared" si="61"/>
        <v>North Foco</v>
      </c>
      <c r="BG10" s="12">
        <v>40.588402000000002</v>
      </c>
      <c r="BH10" s="12">
        <v>-105.05787599999999</v>
      </c>
      <c r="BI10" s="12" t="str">
        <f t="shared" si="22"/>
        <v>[40.588402,-105.057876],</v>
      </c>
      <c r="BK10" s="12" t="str">
        <f t="shared" si="23"/>
        <v/>
      </c>
    </row>
    <row r="11" spans="2:64" s="12" customFormat="1" x14ac:dyDescent="0.35">
      <c r="B11" s="12" t="s">
        <v>541</v>
      </c>
      <c r="C11" s="12" t="s">
        <v>439</v>
      </c>
      <c r="E11" s="12" t="s">
        <v>444</v>
      </c>
      <c r="G11" s="14" t="s">
        <v>542</v>
      </c>
      <c r="W11" s="12" t="str">
        <f t="shared" si="24"/>
        <v/>
      </c>
      <c r="X11" s="12" t="str">
        <f t="shared" si="25"/>
        <v/>
      </c>
      <c r="Y11" s="12" t="str">
        <f t="shared" si="26"/>
        <v/>
      </c>
      <c r="Z11" s="12" t="str">
        <f t="shared" si="27"/>
        <v/>
      </c>
      <c r="AA11" s="12" t="str">
        <f t="shared" si="28"/>
        <v/>
      </c>
      <c r="AB11" s="12" t="str">
        <f t="shared" si="29"/>
        <v/>
      </c>
      <c r="AC11" s="12" t="str">
        <f t="shared" si="30"/>
        <v/>
      </c>
      <c r="AD11" s="12" t="str">
        <f t="shared" si="31"/>
        <v/>
      </c>
      <c r="AE11" s="12" t="str">
        <f t="shared" si="32"/>
        <v/>
      </c>
      <c r="AF11" s="12" t="str">
        <f t="shared" si="33"/>
        <v/>
      </c>
      <c r="AG11" s="12" t="str">
        <f t="shared" si="34"/>
        <v/>
      </c>
      <c r="AH11" s="12" t="str">
        <f t="shared" si="35"/>
        <v/>
      </c>
      <c r="AI11" s="12" t="str">
        <f t="shared" si="36"/>
        <v/>
      </c>
      <c r="AJ11" s="12" t="str">
        <f t="shared" si="37"/>
        <v/>
      </c>
      <c r="AK11" s="12" t="str">
        <f t="shared" si="38"/>
        <v/>
      </c>
      <c r="AL11" s="12" t="str">
        <f t="shared" si="39"/>
        <v/>
      </c>
      <c r="AM11" s="12" t="str">
        <f t="shared" si="40"/>
        <v/>
      </c>
      <c r="AN11" s="12" t="str">
        <f t="shared" si="41"/>
        <v/>
      </c>
      <c r="AO11" s="12" t="str">
        <f t="shared" si="42"/>
        <v/>
      </c>
      <c r="AP11" s="12" t="str">
        <f t="shared" si="43"/>
        <v/>
      </c>
      <c r="AQ11" s="12" t="str">
        <f t="shared" si="44"/>
        <v/>
      </c>
      <c r="AR11" s="15"/>
      <c r="AU11" s="12" t="s">
        <v>308</v>
      </c>
      <c r="AV11" s="16" t="s">
        <v>317</v>
      </c>
      <c r="AW11" s="16" t="s">
        <v>317</v>
      </c>
      <c r="AX11" s="17"/>
      <c r="AY11" s="12" t="str">
        <f t="shared" si="54"/>
        <v/>
      </c>
      <c r="AZ11" s="12" t="str">
        <f t="shared" si="55"/>
        <v/>
      </c>
      <c r="BA11" s="12" t="str">
        <f t="shared" si="56"/>
        <v>&lt;img src=@img/hard.png@&gt;</v>
      </c>
      <c r="BB11" s="12" t="str">
        <f t="shared" si="57"/>
        <v/>
      </c>
      <c r="BC11" s="12" t="str">
        <f t="shared" si="58"/>
        <v/>
      </c>
      <c r="BD11" s="12" t="str">
        <f t="shared" si="59"/>
        <v>&lt;img src=@img/hard.png@&gt;</v>
      </c>
      <c r="BE11" s="12" t="str">
        <f t="shared" si="60"/>
        <v>hard med old</v>
      </c>
      <c r="BF11" s="12" t="str">
        <f t="shared" si="61"/>
        <v>Old Town</v>
      </c>
      <c r="BG11" s="12">
        <v>40.587916</v>
      </c>
      <c r="BH11" s="12">
        <v>-105.07676499999999</v>
      </c>
      <c r="BI11" s="12" t="str">
        <f t="shared" si="22"/>
        <v>[40.587916,-105.076765],</v>
      </c>
      <c r="BK11" s="12" t="str">
        <f t="shared" si="23"/>
        <v/>
      </c>
    </row>
    <row r="12" spans="2:64" x14ac:dyDescent="0.35">
      <c r="B12" t="s">
        <v>134</v>
      </c>
      <c r="C12" t="s">
        <v>318</v>
      </c>
      <c r="D12" t="s">
        <v>119</v>
      </c>
      <c r="E12" t="s">
        <v>54</v>
      </c>
      <c r="G12" s="1" t="s">
        <v>108</v>
      </c>
      <c r="W12" s="23" t="str">
        <f t="shared" si="24"/>
        <v/>
      </c>
      <c r="X12" s="23" t="str">
        <f t="shared" si="25"/>
        <v/>
      </c>
      <c r="Y12" s="23" t="str">
        <f t="shared" si="26"/>
        <v/>
      </c>
      <c r="Z12" s="23" t="str">
        <f t="shared" si="27"/>
        <v/>
      </c>
      <c r="AA12" s="23" t="str">
        <f t="shared" si="28"/>
        <v/>
      </c>
      <c r="AB12" s="23" t="str">
        <f t="shared" si="29"/>
        <v/>
      </c>
      <c r="AC12" s="23" t="str">
        <f t="shared" si="30"/>
        <v/>
      </c>
      <c r="AD12" s="23" t="str">
        <f t="shared" si="31"/>
        <v/>
      </c>
      <c r="AE12" s="23" t="str">
        <f t="shared" si="32"/>
        <v/>
      </c>
      <c r="AF12" s="23" t="str">
        <f t="shared" si="33"/>
        <v/>
      </c>
      <c r="AG12" s="23" t="str">
        <f t="shared" si="34"/>
        <v/>
      </c>
      <c r="AH12" s="23" t="str">
        <f t="shared" si="35"/>
        <v/>
      </c>
      <c r="AI12" s="23" t="str">
        <f t="shared" si="36"/>
        <v/>
      </c>
      <c r="AJ12" s="23" t="str">
        <f t="shared" si="37"/>
        <v/>
      </c>
      <c r="AK12" s="23" t="str">
        <f t="shared" si="38"/>
        <v/>
      </c>
      <c r="AL12" s="23" t="str">
        <f t="shared" si="39"/>
        <v/>
      </c>
      <c r="AM12" s="23" t="str">
        <f t="shared" si="40"/>
        <v/>
      </c>
      <c r="AN12" s="23" t="str">
        <f t="shared" si="41"/>
        <v/>
      </c>
      <c r="AO12" s="23" t="str">
        <f t="shared" si="42"/>
        <v/>
      </c>
      <c r="AP12" s="23" t="str">
        <f t="shared" si="43"/>
        <v/>
      </c>
      <c r="AQ12" s="23" t="str">
        <f t="shared" si="44"/>
        <v/>
      </c>
      <c r="AR12" s="2" t="s">
        <v>341</v>
      </c>
      <c r="AU12" t="s">
        <v>28</v>
      </c>
      <c r="AV12" s="7" t="s">
        <v>317</v>
      </c>
      <c r="AW12" s="7" t="s">
        <v>317</v>
      </c>
      <c r="AX12" s="4" t="str">
        <f t="shared" si="14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2" s="23" t="str">
        <f t="shared" si="54"/>
        <v/>
      </c>
      <c r="AZ12" s="23" t="str">
        <f t="shared" si="55"/>
        <v/>
      </c>
      <c r="BA12" s="23" t="str">
        <f t="shared" si="56"/>
        <v>&lt;img src=@img/medium.png@&gt;</v>
      </c>
      <c r="BB12" s="23" t="str">
        <f t="shared" si="57"/>
        <v/>
      </c>
      <c r="BC12" s="23" t="str">
        <f t="shared" si="58"/>
        <v/>
      </c>
      <c r="BD12" s="23" t="str">
        <f t="shared" si="59"/>
        <v>&lt;img src=@img/medium.png@&gt;</v>
      </c>
      <c r="BE12" s="23" t="str">
        <f t="shared" si="60"/>
        <v>medium low campus</v>
      </c>
      <c r="BF12" s="23" t="str">
        <f t="shared" si="61"/>
        <v>Near Campus</v>
      </c>
      <c r="BG12">
        <v>40.579048</v>
      </c>
      <c r="BH12">
        <v>-105.07677099999999</v>
      </c>
      <c r="BI12" s="23" t="str">
        <f t="shared" si="22"/>
        <v>[40.579048,-105.076771],</v>
      </c>
      <c r="BK12" s="23" t="str">
        <f t="shared" si="23"/>
        <v/>
      </c>
    </row>
    <row r="13" spans="2:64" x14ac:dyDescent="0.35">
      <c r="B13" t="s">
        <v>23</v>
      </c>
      <c r="C13" t="s">
        <v>319</v>
      </c>
      <c r="D13" t="s">
        <v>178</v>
      </c>
      <c r="E13" t="s">
        <v>444</v>
      </c>
      <c r="G13" t="s">
        <v>179</v>
      </c>
      <c r="J13">
        <v>1600</v>
      </c>
      <c r="K13">
        <v>1900</v>
      </c>
      <c r="L13">
        <v>1600</v>
      </c>
      <c r="M13">
        <v>1900</v>
      </c>
      <c r="N13">
        <v>1600</v>
      </c>
      <c r="O13">
        <v>1900</v>
      </c>
      <c r="P13">
        <v>1600</v>
      </c>
      <c r="Q13">
        <v>1900</v>
      </c>
      <c r="R13">
        <v>1600</v>
      </c>
      <c r="S13">
        <v>1900</v>
      </c>
      <c r="V13" s="12" t="s">
        <v>497</v>
      </c>
      <c r="W13" s="23" t="str">
        <f t="shared" si="24"/>
        <v/>
      </c>
      <c r="X13" s="23" t="str">
        <f t="shared" si="25"/>
        <v/>
      </c>
      <c r="Y13" s="23">
        <f t="shared" si="26"/>
        <v>16</v>
      </c>
      <c r="Z13" s="23">
        <f t="shared" si="27"/>
        <v>19</v>
      </c>
      <c r="AA13" s="23">
        <f t="shared" si="28"/>
        <v>16</v>
      </c>
      <c r="AB13" s="23">
        <f t="shared" si="29"/>
        <v>19</v>
      </c>
      <c r="AC13" s="23">
        <f t="shared" si="30"/>
        <v>16</v>
      </c>
      <c r="AD13" s="23">
        <f t="shared" si="31"/>
        <v>19</v>
      </c>
      <c r="AE13" s="23">
        <f t="shared" si="32"/>
        <v>16</v>
      </c>
      <c r="AF13" s="23">
        <f t="shared" si="33"/>
        <v>19</v>
      </c>
      <c r="AG13" s="23">
        <f t="shared" si="34"/>
        <v>16</v>
      </c>
      <c r="AH13" s="23">
        <f t="shared" si="35"/>
        <v>19</v>
      </c>
      <c r="AI13" s="23" t="str">
        <f t="shared" si="36"/>
        <v/>
      </c>
      <c r="AJ13" s="23" t="str">
        <f t="shared" si="37"/>
        <v/>
      </c>
      <c r="AK13" s="23" t="str">
        <f t="shared" si="38"/>
        <v/>
      </c>
      <c r="AL13" s="23" t="str">
        <f t="shared" si="39"/>
        <v>4pm-7pm</v>
      </c>
      <c r="AM13" s="23" t="str">
        <f t="shared" si="40"/>
        <v>4pm-7pm</v>
      </c>
      <c r="AN13" s="23" t="str">
        <f t="shared" si="41"/>
        <v>4pm-7pm</v>
      </c>
      <c r="AO13" s="23" t="str">
        <f t="shared" si="42"/>
        <v>4pm-7pm</v>
      </c>
      <c r="AP13" s="23" t="str">
        <f t="shared" si="43"/>
        <v>4pm-7pm</v>
      </c>
      <c r="AQ13" s="23" t="str">
        <f t="shared" si="44"/>
        <v/>
      </c>
      <c r="AR13" s="8" t="s">
        <v>354</v>
      </c>
      <c r="AS13" t="s">
        <v>305</v>
      </c>
      <c r="AU13" t="s">
        <v>309</v>
      </c>
      <c r="AV13" s="7" t="s">
        <v>316</v>
      </c>
      <c r="AW13" s="7" t="s">
        <v>316</v>
      </c>
      <c r="AX13" s="4" t="str">
        <f t="shared" si="14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"$3.50 Drafts &lt;br&gt; $4.50 Wines &lt;br&gt; $5.50 Signature Martinis &lt;br&gt; Half Price Select Apps and Flatbreads",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3" s="23" t="str">
        <f t="shared" si="54"/>
        <v>&lt;img src=@img/outdoor.png@&gt;</v>
      </c>
      <c r="AZ13" s="23" t="str">
        <f t="shared" si="55"/>
        <v/>
      </c>
      <c r="BA13" s="23" t="str">
        <f t="shared" si="56"/>
        <v>&lt;img src=@img/easy.png@&gt;</v>
      </c>
      <c r="BB13" s="23" t="str">
        <f t="shared" si="57"/>
        <v>&lt;img src=@img/drinkicon.png@&gt;</v>
      </c>
      <c r="BC13" s="23" t="str">
        <f t="shared" si="58"/>
        <v>&lt;img src=@img/foodicon.png@&gt;</v>
      </c>
      <c r="BD13" s="23" t="str">
        <f t="shared" si="59"/>
        <v>&lt;img src=@img/outdoor.png@&gt;&lt;img src=@img/easy.png@&gt;&lt;img src=@img/drinkicon.png@&gt;&lt;img src=@img/foodicon.png@&gt;</v>
      </c>
      <c r="BE13" s="23" t="str">
        <f t="shared" si="60"/>
        <v>outdoor drink food easy med midtown</v>
      </c>
      <c r="BF13" s="23" t="str">
        <f t="shared" si="61"/>
        <v>Midtown</v>
      </c>
      <c r="BG13">
        <v>40.542237999999998</v>
      </c>
      <c r="BH13">
        <v>-105.072501</v>
      </c>
      <c r="BI13" s="23" t="str">
        <f t="shared" si="22"/>
        <v>[40.542238,-105.072501],</v>
      </c>
      <c r="BK13" s="23" t="str">
        <f t="shared" si="23"/>
        <v/>
      </c>
    </row>
    <row r="14" spans="2:64" x14ac:dyDescent="0.35">
      <c r="B14" t="s">
        <v>56</v>
      </c>
      <c r="C14" t="s">
        <v>439</v>
      </c>
      <c r="D14" t="s">
        <v>57</v>
      </c>
      <c r="E14" t="s">
        <v>444</v>
      </c>
      <c r="G14" s="1" t="s">
        <v>58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12" t="s">
        <v>498</v>
      </c>
      <c r="W14" s="23">
        <f t="shared" si="24"/>
        <v>15</v>
      </c>
      <c r="X14" s="23">
        <f t="shared" si="25"/>
        <v>18</v>
      </c>
      <c r="Y14" s="23">
        <f t="shared" si="26"/>
        <v>15</v>
      </c>
      <c r="Z14" s="23">
        <f t="shared" si="27"/>
        <v>18</v>
      </c>
      <c r="AA14" s="23">
        <f t="shared" si="28"/>
        <v>15</v>
      </c>
      <c r="AB14" s="23">
        <f t="shared" si="29"/>
        <v>18</v>
      </c>
      <c r="AC14" s="23">
        <f t="shared" si="30"/>
        <v>15</v>
      </c>
      <c r="AD14" s="23">
        <f t="shared" si="31"/>
        <v>18</v>
      </c>
      <c r="AE14" s="23">
        <f t="shared" si="32"/>
        <v>15</v>
      </c>
      <c r="AF14" s="23">
        <f t="shared" si="33"/>
        <v>18</v>
      </c>
      <c r="AG14" s="23">
        <f t="shared" si="34"/>
        <v>15</v>
      </c>
      <c r="AH14" s="23">
        <f t="shared" si="35"/>
        <v>18</v>
      </c>
      <c r="AI14" s="23">
        <f t="shared" si="36"/>
        <v>15</v>
      </c>
      <c r="AJ14" s="23">
        <f t="shared" si="37"/>
        <v>18</v>
      </c>
      <c r="AK14" s="23" t="str">
        <f t="shared" si="38"/>
        <v>3pm-6pm</v>
      </c>
      <c r="AL14" s="23" t="str">
        <f t="shared" si="39"/>
        <v>3pm-6pm</v>
      </c>
      <c r="AM14" s="23" t="str">
        <f t="shared" si="40"/>
        <v>3pm-6pm</v>
      </c>
      <c r="AN14" s="23" t="str">
        <f t="shared" si="41"/>
        <v>3pm-6pm</v>
      </c>
      <c r="AO14" s="23" t="str">
        <f t="shared" si="42"/>
        <v>3pm-6pm</v>
      </c>
      <c r="AP14" s="23" t="str">
        <f t="shared" si="43"/>
        <v>3pm-6pm</v>
      </c>
      <c r="AQ14" s="23" t="str">
        <f t="shared" si="44"/>
        <v>3pm-6pm</v>
      </c>
      <c r="AR14" s="3" t="s">
        <v>244</v>
      </c>
      <c r="AS14" t="s">
        <v>305</v>
      </c>
      <c r="AU14" t="s">
        <v>28</v>
      </c>
      <c r="AV14" s="7" t="s">
        <v>316</v>
      </c>
      <c r="AW14" s="7" t="s">
        <v>317</v>
      </c>
      <c r="AX14" s="4" t="str">
        <f t="shared" si="14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"Everyday: $1 off Wells, Wines and Drafts &lt;br&gt; Monday &lt;br&gt; $1 off Domestic Bottles &amp; Drafts &lt;br&gt; Tuesday &lt;br&gt; $1 off Microbrews &lt;br&gt; Wednesday &lt;br&gt; $1 off all Gluten Free beer &lt;br&gt; $3 Glass of House Wine &lt;br&gt; Thursday &lt;br&gt; $3 off Draft Pitchers &lt;br&gt; $3 off Bottles of Wine &lt;br&gt; Friday &lt;br&gt; $6 Fat Tire Pints &lt;br&gt; $3 Refills- Keep the Glass &lt;br&gt; Saturday &lt;br&gt; $3 Seasonal beers &lt;br&gt; Sunday &lt;br&gt; $3 Bloody Marys", 'link':"https://www.beaujos.com/", 'pricing':"med",   'phone-number': "", 'address': "100 N College Ave, Fort Collins 80524", 'other-amenities': ['outdoor','','medium'], 'has-drink':true, 'has-food':false},</v>
      </c>
      <c r="AY14" s="23" t="str">
        <f t="shared" si="54"/>
        <v>&lt;img src=@img/outdoor.png@&gt;</v>
      </c>
      <c r="AZ14" s="23" t="str">
        <f t="shared" si="55"/>
        <v/>
      </c>
      <c r="BA14" s="23" t="str">
        <f t="shared" si="56"/>
        <v>&lt;img src=@img/medium.png@&gt;</v>
      </c>
      <c r="BB14" s="23" t="str">
        <f t="shared" si="57"/>
        <v>&lt;img src=@img/drinkicon.png@&gt;</v>
      </c>
      <c r="BC14" s="23" t="str">
        <f t="shared" si="58"/>
        <v/>
      </c>
      <c r="BD14" s="23" t="str">
        <f t="shared" si="59"/>
        <v>&lt;img src=@img/outdoor.png@&gt;&lt;img src=@img/medium.png@&gt;&lt;img src=@img/drinkicon.png@&gt;&lt;img src=@img/kidicon.png@&gt;</v>
      </c>
      <c r="BE14" s="23" t="str">
        <f t="shared" si="60"/>
        <v>outdoor drink medium med old kid</v>
      </c>
      <c r="BF14" s="23" t="str">
        <f t="shared" si="61"/>
        <v>Old Town</v>
      </c>
      <c r="BG14">
        <v>40.587240999999999</v>
      </c>
      <c r="BH14">
        <v>-105.076707</v>
      </c>
      <c r="BI14" s="23" t="str">
        <f t="shared" si="22"/>
        <v>[40.587241,-105.076707],</v>
      </c>
      <c r="BJ14" t="b">
        <v>1</v>
      </c>
      <c r="BK14" s="23" t="str">
        <f t="shared" si="23"/>
        <v>&lt;img src=@img/kidicon.png@&gt;</v>
      </c>
      <c r="BL14" t="s">
        <v>450</v>
      </c>
    </row>
    <row r="15" spans="2:64" x14ac:dyDescent="0.35">
      <c r="B15" t="s">
        <v>252</v>
      </c>
      <c r="C15" t="s">
        <v>439</v>
      </c>
      <c r="D15" t="s">
        <v>106</v>
      </c>
      <c r="E15" t="s">
        <v>54</v>
      </c>
      <c r="G15" s="1" t="s">
        <v>107</v>
      </c>
      <c r="H15">
        <v>1600</v>
      </c>
      <c r="I15">
        <v>2400</v>
      </c>
      <c r="J15">
        <v>1600</v>
      </c>
      <c r="K15">
        <v>1800</v>
      </c>
      <c r="L15">
        <v>1600</v>
      </c>
      <c r="M15">
        <v>1800</v>
      </c>
      <c r="N15">
        <v>1600</v>
      </c>
      <c r="O15">
        <v>1800</v>
      </c>
      <c r="P15">
        <v>1600</v>
      </c>
      <c r="Q15">
        <v>1800</v>
      </c>
      <c r="R15">
        <v>1600</v>
      </c>
      <c r="S15">
        <v>1800</v>
      </c>
      <c r="T15">
        <v>1600</v>
      </c>
      <c r="U15">
        <v>2400</v>
      </c>
      <c r="V15" s="12" t="s">
        <v>499</v>
      </c>
      <c r="W15" s="23">
        <f t="shared" si="24"/>
        <v>16</v>
      </c>
      <c r="X15" s="23">
        <f t="shared" si="25"/>
        <v>24</v>
      </c>
      <c r="Y15" s="23">
        <f t="shared" si="26"/>
        <v>16</v>
      </c>
      <c r="Z15" s="23">
        <f t="shared" si="27"/>
        <v>18</v>
      </c>
      <c r="AA15" s="23">
        <f t="shared" si="28"/>
        <v>16</v>
      </c>
      <c r="AB15" s="23">
        <f t="shared" si="29"/>
        <v>18</v>
      </c>
      <c r="AC15" s="23">
        <f t="shared" si="30"/>
        <v>16</v>
      </c>
      <c r="AD15" s="23">
        <f t="shared" si="31"/>
        <v>18</v>
      </c>
      <c r="AE15" s="23">
        <f t="shared" si="32"/>
        <v>16</v>
      </c>
      <c r="AF15" s="23">
        <f t="shared" si="33"/>
        <v>18</v>
      </c>
      <c r="AG15" s="23">
        <f t="shared" si="34"/>
        <v>16</v>
      </c>
      <c r="AH15" s="23">
        <f t="shared" si="35"/>
        <v>18</v>
      </c>
      <c r="AI15" s="23">
        <f t="shared" si="36"/>
        <v>16</v>
      </c>
      <c r="AJ15" s="23">
        <f t="shared" si="37"/>
        <v>24</v>
      </c>
      <c r="AK15" s="23" t="str">
        <f t="shared" si="38"/>
        <v>4pm-12am</v>
      </c>
      <c r="AL15" s="23" t="str">
        <f t="shared" si="39"/>
        <v>4pm-6pm</v>
      </c>
      <c r="AM15" s="23" t="str">
        <f t="shared" si="40"/>
        <v>4pm-6pm</v>
      </c>
      <c r="AN15" s="23" t="str">
        <f t="shared" si="41"/>
        <v>4pm-6pm</v>
      </c>
      <c r="AO15" s="23" t="str">
        <f t="shared" si="42"/>
        <v>4pm-6pm</v>
      </c>
      <c r="AP15" s="23" t="str">
        <f t="shared" si="43"/>
        <v>4pm-6pm</v>
      </c>
      <c r="AQ15" s="23" t="str">
        <f t="shared" si="44"/>
        <v>4pm-12am</v>
      </c>
      <c r="AR15" s="8" t="s">
        <v>332</v>
      </c>
      <c r="AU15" t="s">
        <v>28</v>
      </c>
      <c r="AV15" s="7" t="s">
        <v>316</v>
      </c>
      <c r="AW15" s="7" t="s">
        <v>316</v>
      </c>
      <c r="AX15" s="4" t="str">
        <f t="shared" si="14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"Well Martini: $6.50 &lt;br&gt; 100% Agave Margarita: $6.50 &lt;br&gt; Draught Pine &amp; Bottled Beer: $1.00 off &lt;br&gt; Wine by the Glass &amp; Well Drinks: $1.00 off &lt;br&gt; Range of small bites and appetizers", 'link':"http://www.bigalsburgersanddogs.com/", 'pricing':"low",   'phone-number': "", 'address': "140 West Mountain Ave, Fort Collins 80524", 'other-amenities': ['','','medium'], 'has-drink':true, 'has-food':true},</v>
      </c>
      <c r="AY15" s="23" t="str">
        <f t="shared" si="54"/>
        <v/>
      </c>
      <c r="AZ15" s="23" t="str">
        <f t="shared" si="55"/>
        <v/>
      </c>
      <c r="BA15" s="23" t="str">
        <f t="shared" si="56"/>
        <v>&lt;img src=@img/medium.png@&gt;</v>
      </c>
      <c r="BB15" s="23" t="str">
        <f t="shared" si="57"/>
        <v>&lt;img src=@img/drinkicon.png@&gt;</v>
      </c>
      <c r="BC15" s="23" t="str">
        <f t="shared" si="58"/>
        <v>&lt;img src=@img/foodicon.png@&gt;</v>
      </c>
      <c r="BD15" s="23" t="str">
        <f t="shared" si="59"/>
        <v>&lt;img src=@img/medium.png@&gt;&lt;img src=@img/drinkicon.png@&gt;&lt;img src=@img/foodicon.png@&gt;</v>
      </c>
      <c r="BE15" s="23" t="str">
        <f t="shared" si="60"/>
        <v>drink food medium low old</v>
      </c>
      <c r="BF15" s="23" t="str">
        <f t="shared" si="61"/>
        <v>Old Town</v>
      </c>
      <c r="BG15">
        <v>40.587246</v>
      </c>
      <c r="BH15">
        <v>-105.078137</v>
      </c>
      <c r="BI15" s="23" t="str">
        <f t="shared" si="22"/>
        <v>[40.587246,-105.078137],</v>
      </c>
      <c r="BK15" s="23" t="str">
        <f t="shared" si="23"/>
        <v/>
      </c>
    </row>
    <row r="16" spans="2:64" x14ac:dyDescent="0.35">
      <c r="B16" t="s">
        <v>52</v>
      </c>
      <c r="C16" t="s">
        <v>318</v>
      </c>
      <c r="D16" t="s">
        <v>53</v>
      </c>
      <c r="E16" t="s">
        <v>54</v>
      </c>
      <c r="G16" s="1" t="s">
        <v>55</v>
      </c>
      <c r="W16" s="23" t="str">
        <f t="shared" si="24"/>
        <v/>
      </c>
      <c r="X16" s="23" t="str">
        <f t="shared" si="25"/>
        <v/>
      </c>
      <c r="Y16" s="23" t="str">
        <f t="shared" si="26"/>
        <v/>
      </c>
      <c r="Z16" s="23" t="str">
        <f t="shared" si="27"/>
        <v/>
      </c>
      <c r="AA16" s="23" t="str">
        <f t="shared" si="28"/>
        <v/>
      </c>
      <c r="AB16" s="23" t="str">
        <f t="shared" si="29"/>
        <v/>
      </c>
      <c r="AC16" s="23" t="str">
        <f t="shared" si="30"/>
        <v/>
      </c>
      <c r="AD16" s="23" t="str">
        <f t="shared" si="31"/>
        <v/>
      </c>
      <c r="AE16" s="23" t="str">
        <f t="shared" si="32"/>
        <v/>
      </c>
      <c r="AF16" s="23" t="str">
        <f t="shared" si="33"/>
        <v/>
      </c>
      <c r="AG16" s="23" t="str">
        <f t="shared" si="34"/>
        <v/>
      </c>
      <c r="AH16" s="23" t="str">
        <f t="shared" si="35"/>
        <v/>
      </c>
      <c r="AI16" s="23" t="str">
        <f t="shared" si="36"/>
        <v/>
      </c>
      <c r="AJ16" s="23" t="str">
        <f t="shared" si="37"/>
        <v/>
      </c>
      <c r="AK16" s="23" t="str">
        <f t="shared" si="38"/>
        <v/>
      </c>
      <c r="AL16" s="23" t="str">
        <f t="shared" si="39"/>
        <v/>
      </c>
      <c r="AM16" s="23" t="str">
        <f t="shared" si="40"/>
        <v/>
      </c>
      <c r="AN16" s="23" t="str">
        <f t="shared" si="41"/>
        <v/>
      </c>
      <c r="AO16" s="23" t="str">
        <f t="shared" si="42"/>
        <v/>
      </c>
      <c r="AP16" s="23" t="str">
        <f t="shared" si="43"/>
        <v/>
      </c>
      <c r="AQ16" s="23" t="str">
        <f t="shared" si="44"/>
        <v/>
      </c>
      <c r="AR16" s="2" t="s">
        <v>320</v>
      </c>
      <c r="AU16" t="s">
        <v>28</v>
      </c>
      <c r="AV16" s="7" t="s">
        <v>317</v>
      </c>
      <c r="AW16" s="7" t="s">
        <v>317</v>
      </c>
      <c r="AX16" s="4" t="str">
        <f t="shared" si="14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16" s="23" t="str">
        <f t="shared" si="54"/>
        <v/>
      </c>
      <c r="AZ16" s="23" t="str">
        <f t="shared" si="55"/>
        <v/>
      </c>
      <c r="BA16" s="23" t="str">
        <f t="shared" si="56"/>
        <v>&lt;img src=@img/medium.png@&gt;</v>
      </c>
      <c r="BB16" s="23" t="str">
        <f t="shared" si="57"/>
        <v/>
      </c>
      <c r="BC16" s="23" t="str">
        <f t="shared" si="58"/>
        <v/>
      </c>
      <c r="BD16" s="23" t="str">
        <f t="shared" si="59"/>
        <v>&lt;img src=@img/medium.png@&gt;</v>
      </c>
      <c r="BE16" s="23" t="str">
        <f t="shared" si="60"/>
        <v>medium low campus</v>
      </c>
      <c r="BF16" s="23" t="str">
        <f t="shared" si="61"/>
        <v>Near Campus</v>
      </c>
      <c r="BG16">
        <v>40.581021</v>
      </c>
      <c r="BH16">
        <v>-105.07677200000001</v>
      </c>
      <c r="BI16" s="23" t="str">
        <f t="shared" si="22"/>
        <v>[40.581021,-105.076772],</v>
      </c>
      <c r="BK16" s="23" t="str">
        <f t="shared" si="23"/>
        <v/>
      </c>
    </row>
    <row r="17" spans="2:64" ht="15.5" x14ac:dyDescent="0.35">
      <c r="B17" t="s">
        <v>311</v>
      </c>
      <c r="C17" t="s">
        <v>441</v>
      </c>
      <c r="D17" t="s">
        <v>78</v>
      </c>
      <c r="E17" t="s">
        <v>444</v>
      </c>
      <c r="G17" s="6" t="s">
        <v>299</v>
      </c>
      <c r="J17">
        <v>1500</v>
      </c>
      <c r="K17">
        <v>1900</v>
      </c>
      <c r="L17">
        <v>1500</v>
      </c>
      <c r="M17">
        <v>1900</v>
      </c>
      <c r="N17">
        <v>1500</v>
      </c>
      <c r="O17">
        <v>1900</v>
      </c>
      <c r="P17">
        <v>1500</v>
      </c>
      <c r="Q17">
        <v>1900</v>
      </c>
      <c r="R17">
        <v>1500</v>
      </c>
      <c r="S17">
        <v>1900</v>
      </c>
      <c r="V17" s="12" t="s">
        <v>500</v>
      </c>
      <c r="W17" s="23" t="str">
        <f t="shared" si="24"/>
        <v/>
      </c>
      <c r="X17" s="23" t="str">
        <f t="shared" si="25"/>
        <v/>
      </c>
      <c r="Y17" s="23">
        <f t="shared" si="26"/>
        <v>15</v>
      </c>
      <c r="Z17" s="23">
        <f t="shared" si="27"/>
        <v>19</v>
      </c>
      <c r="AA17" s="23">
        <f t="shared" si="28"/>
        <v>15</v>
      </c>
      <c r="AB17" s="23">
        <f t="shared" si="29"/>
        <v>19</v>
      </c>
      <c r="AC17" s="23">
        <f t="shared" si="30"/>
        <v>15</v>
      </c>
      <c r="AD17" s="23">
        <f t="shared" si="31"/>
        <v>19</v>
      </c>
      <c r="AE17" s="23">
        <f t="shared" si="32"/>
        <v>15</v>
      </c>
      <c r="AF17" s="23">
        <f t="shared" si="33"/>
        <v>19</v>
      </c>
      <c r="AG17" s="23">
        <f t="shared" si="34"/>
        <v>15</v>
      </c>
      <c r="AH17" s="23">
        <f t="shared" si="35"/>
        <v>19</v>
      </c>
      <c r="AI17" s="23" t="str">
        <f t="shared" si="36"/>
        <v/>
      </c>
      <c r="AJ17" s="23" t="str">
        <f t="shared" si="37"/>
        <v/>
      </c>
      <c r="AK17" s="23" t="str">
        <f t="shared" si="38"/>
        <v/>
      </c>
      <c r="AL17" s="23" t="str">
        <f t="shared" si="39"/>
        <v>3pm-7pm</v>
      </c>
      <c r="AM17" s="23" t="str">
        <f t="shared" si="40"/>
        <v>3pm-7pm</v>
      </c>
      <c r="AN17" s="23" t="str">
        <f t="shared" si="41"/>
        <v>3pm-7pm</v>
      </c>
      <c r="AO17" s="23" t="str">
        <f t="shared" si="42"/>
        <v>3pm-7pm</v>
      </c>
      <c r="AP17" s="23" t="str">
        <f t="shared" si="43"/>
        <v>3pm-7pm</v>
      </c>
      <c r="AQ17" s="23" t="str">
        <f t="shared" si="44"/>
        <v/>
      </c>
      <c r="AR17" s="3" t="s">
        <v>312</v>
      </c>
      <c r="AU17" t="s">
        <v>309</v>
      </c>
      <c r="AV17" s="7" t="s">
        <v>316</v>
      </c>
      <c r="AW17" s="7" t="s">
        <v>316</v>
      </c>
      <c r="AX17" s="4" t="str">
        <f t="shared" si="14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17" s="23" t="str">
        <f t="shared" si="54"/>
        <v/>
      </c>
      <c r="AZ17" s="23" t="str">
        <f t="shared" si="55"/>
        <v/>
      </c>
      <c r="BA17" s="23" t="str">
        <f t="shared" si="56"/>
        <v>&lt;img src=@img/easy.png@&gt;</v>
      </c>
      <c r="BB17" s="23" t="str">
        <f t="shared" si="57"/>
        <v>&lt;img src=@img/drinkicon.png@&gt;</v>
      </c>
      <c r="BC17" s="23" t="str">
        <f t="shared" si="58"/>
        <v>&lt;img src=@img/foodicon.png@&gt;</v>
      </c>
      <c r="BD17" s="23" t="str">
        <f t="shared" si="59"/>
        <v>&lt;img src=@img/easy.png@&gt;&lt;img src=@img/drinkicon.png@&gt;&lt;img src=@img/foodicon.png@&gt;</v>
      </c>
      <c r="BE17" s="23" t="str">
        <f t="shared" si="60"/>
        <v>drink food easy med sfoco</v>
      </c>
      <c r="BF17" s="23" t="str">
        <f t="shared" si="61"/>
        <v>South Foco</v>
      </c>
      <c r="BG17">
        <v>40.523828000000002</v>
      </c>
      <c r="BH17">
        <v>-105.027387</v>
      </c>
      <c r="BI17" s="23" t="str">
        <f t="shared" si="22"/>
        <v>[40.523828,-105.027387],</v>
      </c>
      <c r="BK17" s="23" t="str">
        <f t="shared" si="23"/>
        <v/>
      </c>
    </row>
    <row r="18" spans="2:64" x14ac:dyDescent="0.35">
      <c r="B18" t="s">
        <v>151</v>
      </c>
      <c r="C18" t="s">
        <v>318</v>
      </c>
      <c r="D18" t="s">
        <v>279</v>
      </c>
      <c r="E18" t="s">
        <v>444</v>
      </c>
      <c r="G18" t="s">
        <v>152</v>
      </c>
      <c r="H18">
        <v>1100</v>
      </c>
      <c r="I18">
        <v>1600</v>
      </c>
      <c r="J18">
        <v>1100</v>
      </c>
      <c r="K18">
        <v>1600</v>
      </c>
      <c r="L18">
        <v>1100</v>
      </c>
      <c r="M18">
        <v>1600</v>
      </c>
      <c r="N18">
        <v>1100</v>
      </c>
      <c r="O18">
        <v>1600</v>
      </c>
      <c r="P18">
        <v>1100</v>
      </c>
      <c r="Q18">
        <v>1600</v>
      </c>
      <c r="R18">
        <v>1100</v>
      </c>
      <c r="S18">
        <v>1600</v>
      </c>
      <c r="T18">
        <v>1100</v>
      </c>
      <c r="U18">
        <v>1600</v>
      </c>
      <c r="V18" s="12" t="s">
        <v>543</v>
      </c>
      <c r="W18" s="23">
        <f t="shared" si="24"/>
        <v>11</v>
      </c>
      <c r="X18" s="23">
        <f t="shared" si="25"/>
        <v>16</v>
      </c>
      <c r="Y18" s="23">
        <f t="shared" si="26"/>
        <v>11</v>
      </c>
      <c r="Z18" s="23">
        <f t="shared" si="27"/>
        <v>16</v>
      </c>
      <c r="AA18" s="23">
        <f t="shared" si="28"/>
        <v>11</v>
      </c>
      <c r="AB18" s="23">
        <f t="shared" si="29"/>
        <v>16</v>
      </c>
      <c r="AC18" s="23">
        <f t="shared" si="30"/>
        <v>11</v>
      </c>
      <c r="AD18" s="23">
        <f t="shared" si="31"/>
        <v>16</v>
      </c>
      <c r="AE18" s="23">
        <f t="shared" si="32"/>
        <v>11</v>
      </c>
      <c r="AF18" s="23">
        <f t="shared" si="33"/>
        <v>16</v>
      </c>
      <c r="AG18" s="23">
        <f t="shared" si="34"/>
        <v>11</v>
      </c>
      <c r="AH18" s="23">
        <f t="shared" si="35"/>
        <v>16</v>
      </c>
      <c r="AI18" s="23">
        <f t="shared" si="36"/>
        <v>11</v>
      </c>
      <c r="AJ18" s="23">
        <f t="shared" si="37"/>
        <v>16</v>
      </c>
      <c r="AK18" s="23" t="str">
        <f t="shared" si="38"/>
        <v>11am-4pm</v>
      </c>
      <c r="AL18" s="23" t="str">
        <f t="shared" si="39"/>
        <v>11am-4pm</v>
      </c>
      <c r="AM18" s="23" t="str">
        <f t="shared" si="40"/>
        <v>11am-4pm</v>
      </c>
      <c r="AN18" s="23" t="str">
        <f t="shared" si="41"/>
        <v>11am-4pm</v>
      </c>
      <c r="AO18" s="23" t="str">
        <f t="shared" si="42"/>
        <v>11am-4pm</v>
      </c>
      <c r="AP18" s="23" t="str">
        <f t="shared" si="43"/>
        <v>11am-4pm</v>
      </c>
      <c r="AQ18" s="23" t="str">
        <f t="shared" si="44"/>
        <v>11am-4pm</v>
      </c>
      <c r="AR18" s="5" t="s">
        <v>280</v>
      </c>
      <c r="AS18" t="s">
        <v>305</v>
      </c>
      <c r="AU18" t="s">
        <v>309</v>
      </c>
      <c r="AV18" s="7" t="s">
        <v>316</v>
      </c>
      <c r="AW18" s="7" t="s">
        <v>317</v>
      </c>
      <c r="AX18" s="4" t="str">
        <f t="shared" si="14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18" s="23" t="str">
        <f t="shared" si="54"/>
        <v>&lt;img src=@img/outdoor.png@&gt;</v>
      </c>
      <c r="AZ18" s="23" t="str">
        <f t="shared" si="55"/>
        <v/>
      </c>
      <c r="BA18" s="23" t="str">
        <f t="shared" si="56"/>
        <v>&lt;img src=@img/easy.png@&gt;</v>
      </c>
      <c r="BB18" s="23" t="str">
        <f t="shared" si="57"/>
        <v>&lt;img src=@img/drinkicon.png@&gt;</v>
      </c>
      <c r="BC18" s="23" t="str">
        <f t="shared" si="58"/>
        <v/>
      </c>
      <c r="BD18" s="23" t="str">
        <f t="shared" si="59"/>
        <v>&lt;img src=@img/outdoor.png@&gt;&lt;img src=@img/easy.png@&gt;&lt;img src=@img/drinkicon.png@&gt;&lt;img src=@img/kidicon.png@&gt;</v>
      </c>
      <c r="BE18" s="23" t="str">
        <f t="shared" si="60"/>
        <v>outdoor drink easy med campus kid</v>
      </c>
      <c r="BF18" s="23" t="str">
        <f t="shared" si="61"/>
        <v>Near Campus</v>
      </c>
      <c r="BG18">
        <v>40.566203000000002</v>
      </c>
      <c r="BH18">
        <v>-105.07862</v>
      </c>
      <c r="BI18" s="23" t="str">
        <f t="shared" si="22"/>
        <v>[40.566203,-105.07862],</v>
      </c>
      <c r="BJ18" t="b">
        <v>1</v>
      </c>
      <c r="BK18" s="23" t="str">
        <f t="shared" si="23"/>
        <v>&lt;img src=@img/kidicon.png@&gt;</v>
      </c>
      <c r="BL18" t="s">
        <v>451</v>
      </c>
    </row>
    <row r="19" spans="2:64" ht="15.5" x14ac:dyDescent="0.35">
      <c r="B19" t="s">
        <v>273</v>
      </c>
      <c r="C19" t="s">
        <v>439</v>
      </c>
      <c r="D19" t="s">
        <v>78</v>
      </c>
      <c r="E19" t="s">
        <v>444</v>
      </c>
      <c r="G19" s="6" t="s">
        <v>300</v>
      </c>
      <c r="J19">
        <v>1000</v>
      </c>
      <c r="K19">
        <v>1400</v>
      </c>
      <c r="L19">
        <v>1400</v>
      </c>
      <c r="M19">
        <v>1900</v>
      </c>
      <c r="N19">
        <v>1400</v>
      </c>
      <c r="O19">
        <v>1900</v>
      </c>
      <c r="P19">
        <v>1400</v>
      </c>
      <c r="Q19">
        <v>1900</v>
      </c>
      <c r="R19">
        <v>1400</v>
      </c>
      <c r="S19">
        <v>1900</v>
      </c>
      <c r="T19">
        <v>1100</v>
      </c>
      <c r="U19">
        <v>1600</v>
      </c>
      <c r="V19" s="12" t="s">
        <v>501</v>
      </c>
      <c r="W19" s="23" t="str">
        <f t="shared" si="24"/>
        <v/>
      </c>
      <c r="X19" s="23" t="str">
        <f t="shared" si="25"/>
        <v/>
      </c>
      <c r="Y19" s="23">
        <f t="shared" si="26"/>
        <v>10</v>
      </c>
      <c r="Z19" s="23">
        <f t="shared" si="27"/>
        <v>14</v>
      </c>
      <c r="AA19" s="23">
        <f t="shared" si="28"/>
        <v>14</v>
      </c>
      <c r="AB19" s="23">
        <f t="shared" si="29"/>
        <v>19</v>
      </c>
      <c r="AC19" s="23">
        <f t="shared" si="30"/>
        <v>14</v>
      </c>
      <c r="AD19" s="23">
        <f t="shared" si="31"/>
        <v>19</v>
      </c>
      <c r="AE19" s="23">
        <f t="shared" si="32"/>
        <v>14</v>
      </c>
      <c r="AF19" s="23">
        <f t="shared" si="33"/>
        <v>19</v>
      </c>
      <c r="AG19" s="23">
        <f t="shared" si="34"/>
        <v>14</v>
      </c>
      <c r="AH19" s="23">
        <f t="shared" si="35"/>
        <v>19</v>
      </c>
      <c r="AI19" s="23">
        <f t="shared" si="36"/>
        <v>11</v>
      </c>
      <c r="AJ19" s="23">
        <f t="shared" si="37"/>
        <v>16</v>
      </c>
      <c r="AK19" s="23" t="str">
        <f t="shared" si="38"/>
        <v/>
      </c>
      <c r="AL19" s="23" t="str">
        <f t="shared" si="39"/>
        <v>10am-2pm</v>
      </c>
      <c r="AM19" s="23" t="str">
        <f t="shared" si="40"/>
        <v>2pm-7pm</v>
      </c>
      <c r="AN19" s="23" t="str">
        <f t="shared" si="41"/>
        <v>2pm-7pm</v>
      </c>
      <c r="AO19" s="23" t="str">
        <f t="shared" si="42"/>
        <v>2pm-7pm</v>
      </c>
      <c r="AP19" s="23" t="str">
        <f t="shared" si="43"/>
        <v>2pm-7pm</v>
      </c>
      <c r="AQ19" s="23" t="str">
        <f t="shared" si="44"/>
        <v>11am-4pm</v>
      </c>
      <c r="AR19" s="2" t="s">
        <v>370</v>
      </c>
      <c r="AU19" t="s">
        <v>308</v>
      </c>
      <c r="AV19" s="7" t="s">
        <v>316</v>
      </c>
      <c r="AW19" s="7" t="s">
        <v>316</v>
      </c>
      <c r="AX19" s="4" t="str">
        <f t="shared" si="14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19" s="23" t="str">
        <f t="shared" si="54"/>
        <v/>
      </c>
      <c r="AZ19" s="23" t="str">
        <f t="shared" si="55"/>
        <v/>
      </c>
      <c r="BA19" s="23" t="str">
        <f t="shared" si="56"/>
        <v>&lt;img src=@img/hard.png@&gt;</v>
      </c>
      <c r="BB19" s="23" t="str">
        <f t="shared" si="57"/>
        <v>&lt;img src=@img/drinkicon.png@&gt;</v>
      </c>
      <c r="BC19" s="23" t="str">
        <f t="shared" si="58"/>
        <v>&lt;img src=@img/foodicon.png@&gt;</v>
      </c>
      <c r="BD19" s="23" t="str">
        <f t="shared" si="59"/>
        <v>&lt;img src=@img/hard.png@&gt;&lt;img src=@img/drinkicon.png@&gt;&lt;img src=@img/foodicon.png@&gt;&lt;img src=@img/kidicon.png@&gt;</v>
      </c>
      <c r="BE19" s="23" t="str">
        <f t="shared" si="60"/>
        <v>drink food hard med old kid</v>
      </c>
      <c r="BF19" s="23" t="str">
        <f t="shared" si="61"/>
        <v>Old Town</v>
      </c>
      <c r="BG19">
        <v>40.588160999999999</v>
      </c>
      <c r="BH19">
        <v>-105.07480700000001</v>
      </c>
      <c r="BI19" s="23" t="str">
        <f t="shared" si="22"/>
        <v>[40.588161,-105.074807],</v>
      </c>
      <c r="BJ19" t="b">
        <v>1</v>
      </c>
      <c r="BK19" s="23" t="str">
        <f t="shared" si="23"/>
        <v>&lt;img src=@img/kidicon.png@&gt;</v>
      </c>
      <c r="BL19" t="s">
        <v>452</v>
      </c>
    </row>
    <row r="20" spans="2:64" x14ac:dyDescent="0.35">
      <c r="B20" t="s">
        <v>180</v>
      </c>
      <c r="C20" t="s">
        <v>439</v>
      </c>
      <c r="D20" t="s">
        <v>53</v>
      </c>
      <c r="E20" t="s">
        <v>444</v>
      </c>
      <c r="G20" t="s">
        <v>181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s="12" t="s">
        <v>502</v>
      </c>
      <c r="W20" s="23" t="str">
        <f t="shared" si="24"/>
        <v/>
      </c>
      <c r="X20" s="23" t="str">
        <f t="shared" si="25"/>
        <v/>
      </c>
      <c r="Y20" s="23">
        <f t="shared" si="26"/>
        <v>15</v>
      </c>
      <c r="Z20" s="23">
        <f t="shared" si="27"/>
        <v>18</v>
      </c>
      <c r="AA20" s="23">
        <f t="shared" si="28"/>
        <v>15</v>
      </c>
      <c r="AB20" s="23">
        <f t="shared" si="29"/>
        <v>18</v>
      </c>
      <c r="AC20" s="23">
        <f t="shared" si="30"/>
        <v>15</v>
      </c>
      <c r="AD20" s="23">
        <f t="shared" si="31"/>
        <v>18</v>
      </c>
      <c r="AE20" s="23">
        <f t="shared" si="32"/>
        <v>15</v>
      </c>
      <c r="AF20" s="23">
        <f t="shared" si="33"/>
        <v>18</v>
      </c>
      <c r="AG20" s="23">
        <f t="shared" si="34"/>
        <v>15</v>
      </c>
      <c r="AH20" s="23">
        <f t="shared" si="35"/>
        <v>18</v>
      </c>
      <c r="AI20" s="23" t="str">
        <f t="shared" si="36"/>
        <v/>
      </c>
      <c r="AJ20" s="23" t="str">
        <f t="shared" si="37"/>
        <v/>
      </c>
      <c r="AK20" s="23" t="str">
        <f t="shared" si="38"/>
        <v/>
      </c>
      <c r="AL20" s="23" t="str">
        <f t="shared" si="39"/>
        <v>3pm-6pm</v>
      </c>
      <c r="AM20" s="23" t="str">
        <f t="shared" si="40"/>
        <v>3pm-6pm</v>
      </c>
      <c r="AN20" s="23" t="str">
        <f t="shared" si="41"/>
        <v>3pm-6pm</v>
      </c>
      <c r="AO20" s="23" t="str">
        <f t="shared" si="42"/>
        <v>3pm-6pm</v>
      </c>
      <c r="AP20" s="23" t="str">
        <f t="shared" si="43"/>
        <v>3pm-6pm</v>
      </c>
      <c r="AQ20" s="23" t="str">
        <f t="shared" si="44"/>
        <v/>
      </c>
      <c r="AR20" s="2" t="s">
        <v>355</v>
      </c>
      <c r="AS20" t="s">
        <v>305</v>
      </c>
      <c r="AU20" t="s">
        <v>308</v>
      </c>
      <c r="AV20" s="7" t="s">
        <v>316</v>
      </c>
      <c r="AW20" s="7" t="s">
        <v>317</v>
      </c>
      <c r="AX20" s="4" t="str">
        <f t="shared" si="14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0" s="23" t="str">
        <f t="shared" si="54"/>
        <v>&lt;img src=@img/outdoor.png@&gt;</v>
      </c>
      <c r="AZ20" s="23" t="str">
        <f t="shared" si="55"/>
        <v/>
      </c>
      <c r="BA20" s="23" t="str">
        <f t="shared" si="56"/>
        <v>&lt;img src=@img/hard.png@&gt;</v>
      </c>
      <c r="BB20" s="23" t="str">
        <f t="shared" si="57"/>
        <v>&lt;img src=@img/drinkicon.png@&gt;</v>
      </c>
      <c r="BC20" s="23" t="str">
        <f t="shared" si="58"/>
        <v/>
      </c>
      <c r="BD20" s="23" t="str">
        <f t="shared" si="59"/>
        <v>&lt;img src=@img/outdoor.png@&gt;&lt;img src=@img/hard.png@&gt;&lt;img src=@img/drinkicon.png@&gt;</v>
      </c>
      <c r="BE20" s="23" t="str">
        <f t="shared" si="60"/>
        <v>outdoor drink hard med old</v>
      </c>
      <c r="BF20" s="23" t="str">
        <f t="shared" si="61"/>
        <v>Old Town</v>
      </c>
      <c r="BG20">
        <v>40.585295000000002</v>
      </c>
      <c r="BH20">
        <v>-105.077524</v>
      </c>
      <c r="BI20" s="23" t="str">
        <f t="shared" si="22"/>
        <v>[40.585295,-105.077524],</v>
      </c>
      <c r="BK20" s="23" t="str">
        <f t="shared" si="23"/>
        <v/>
      </c>
    </row>
    <row r="21" spans="2:64" x14ac:dyDescent="0.35">
      <c r="B21" t="s">
        <v>274</v>
      </c>
      <c r="C21" t="s">
        <v>439</v>
      </c>
      <c r="D21" t="s">
        <v>78</v>
      </c>
      <c r="E21" t="s">
        <v>444</v>
      </c>
      <c r="G21" t="s">
        <v>275</v>
      </c>
      <c r="P21">
        <v>1500</v>
      </c>
      <c r="Q21">
        <v>1800</v>
      </c>
      <c r="R21">
        <v>1500</v>
      </c>
      <c r="S21">
        <v>1800</v>
      </c>
      <c r="T21">
        <v>1500</v>
      </c>
      <c r="U21">
        <v>1800</v>
      </c>
      <c r="V21" s="12" t="s">
        <v>503</v>
      </c>
      <c r="W21" s="23" t="str">
        <f t="shared" si="24"/>
        <v/>
      </c>
      <c r="X21" s="23" t="str">
        <f t="shared" si="25"/>
        <v/>
      </c>
      <c r="Y21" s="23" t="str">
        <f t="shared" si="26"/>
        <v/>
      </c>
      <c r="Z21" s="23" t="str">
        <f t="shared" si="27"/>
        <v/>
      </c>
      <c r="AA21" s="23" t="str">
        <f t="shared" si="28"/>
        <v/>
      </c>
      <c r="AB21" s="23" t="str">
        <f t="shared" si="29"/>
        <v/>
      </c>
      <c r="AC21" s="23" t="str">
        <f t="shared" si="30"/>
        <v/>
      </c>
      <c r="AD21" s="23" t="str">
        <f t="shared" si="31"/>
        <v/>
      </c>
      <c r="AE21" s="23">
        <f t="shared" si="32"/>
        <v>15</v>
      </c>
      <c r="AF21" s="23">
        <f t="shared" si="33"/>
        <v>18</v>
      </c>
      <c r="AG21" s="23">
        <f t="shared" si="34"/>
        <v>15</v>
      </c>
      <c r="AH21" s="23">
        <f t="shared" si="35"/>
        <v>18</v>
      </c>
      <c r="AI21" s="23">
        <f t="shared" si="36"/>
        <v>15</v>
      </c>
      <c r="AJ21" s="23">
        <f t="shared" si="37"/>
        <v>18</v>
      </c>
      <c r="AK21" s="23" t="str">
        <f t="shared" si="38"/>
        <v/>
      </c>
      <c r="AL21" s="23" t="str">
        <f t="shared" si="39"/>
        <v/>
      </c>
      <c r="AM21" s="23" t="str">
        <f t="shared" si="40"/>
        <v/>
      </c>
      <c r="AN21" s="23" t="str">
        <f t="shared" si="41"/>
        <v/>
      </c>
      <c r="AO21" s="23" t="str">
        <f t="shared" si="42"/>
        <v/>
      </c>
      <c r="AP21" s="23" t="str">
        <f t="shared" si="43"/>
        <v>3pm-6pm</v>
      </c>
      <c r="AQ21" s="23" t="str">
        <f t="shared" si="44"/>
        <v>3pm-6pm</v>
      </c>
      <c r="AU21" t="s">
        <v>308</v>
      </c>
      <c r="AV21" s="7" t="s">
        <v>316</v>
      </c>
      <c r="AW21" s="7" t="s">
        <v>317</v>
      </c>
      <c r="AX21" s="4" t="str">
        <f t="shared" si="14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1" s="23" t="str">
        <f t="shared" si="54"/>
        <v/>
      </c>
      <c r="AZ21" s="23" t="str">
        <f t="shared" si="55"/>
        <v/>
      </c>
      <c r="BA21" s="23" t="str">
        <f t="shared" si="56"/>
        <v>&lt;img src=@img/hard.png@&gt;</v>
      </c>
      <c r="BB21" s="23" t="str">
        <f t="shared" si="57"/>
        <v>&lt;img src=@img/drinkicon.png@&gt;</v>
      </c>
      <c r="BC21" s="23" t="str">
        <f t="shared" si="58"/>
        <v/>
      </c>
      <c r="BD21" s="23" t="str">
        <f t="shared" si="59"/>
        <v>&lt;img src=@img/hard.png@&gt;&lt;img src=@img/drinkicon.png@&gt;</v>
      </c>
      <c r="BE21" s="23" t="str">
        <f t="shared" si="60"/>
        <v>drink hard med old</v>
      </c>
      <c r="BF21" s="23" t="str">
        <f t="shared" si="61"/>
        <v>Old Town</v>
      </c>
      <c r="BG21">
        <v>40.587682999999998</v>
      </c>
      <c r="BH21">
        <v>-105.075332</v>
      </c>
      <c r="BI21" s="23" t="str">
        <f t="shared" si="22"/>
        <v>[40.587683,-105.075332],</v>
      </c>
      <c r="BK21" s="23" t="str">
        <f t="shared" si="23"/>
        <v/>
      </c>
    </row>
    <row r="22" spans="2:64" s="12" customFormat="1" x14ac:dyDescent="0.35">
      <c r="B22" s="12" t="s">
        <v>544</v>
      </c>
      <c r="C22" s="12" t="s">
        <v>319</v>
      </c>
      <c r="D22" s="12" t="s">
        <v>545</v>
      </c>
      <c r="E22" s="12" t="s">
        <v>54</v>
      </c>
      <c r="G22" s="12" t="s">
        <v>546</v>
      </c>
      <c r="W22" s="12" t="str">
        <f t="shared" si="24"/>
        <v/>
      </c>
      <c r="X22" s="12" t="str">
        <f t="shared" si="25"/>
        <v/>
      </c>
      <c r="Y22" s="12" t="str">
        <f t="shared" si="26"/>
        <v/>
      </c>
      <c r="Z22" s="12" t="str">
        <f t="shared" si="27"/>
        <v/>
      </c>
      <c r="AA22" s="12" t="str">
        <f t="shared" si="28"/>
        <v/>
      </c>
      <c r="AB22" s="12" t="str">
        <f t="shared" si="29"/>
        <v/>
      </c>
      <c r="AC22" s="12" t="str">
        <f t="shared" si="30"/>
        <v/>
      </c>
      <c r="AD22" s="12" t="str">
        <f t="shared" si="31"/>
        <v/>
      </c>
      <c r="AE22" s="12" t="str">
        <f t="shared" si="32"/>
        <v/>
      </c>
      <c r="AF22" s="12" t="str">
        <f t="shared" si="33"/>
        <v/>
      </c>
      <c r="AG22" s="12" t="str">
        <f t="shared" si="34"/>
        <v/>
      </c>
      <c r="AH22" s="12" t="str">
        <f t="shared" si="35"/>
        <v/>
      </c>
      <c r="AI22" s="12" t="str">
        <f t="shared" si="36"/>
        <v/>
      </c>
      <c r="AJ22" s="12" t="str">
        <f t="shared" si="37"/>
        <v/>
      </c>
      <c r="AK22" s="12" t="str">
        <f t="shared" si="38"/>
        <v/>
      </c>
      <c r="AL22" s="12" t="str">
        <f t="shared" si="39"/>
        <v/>
      </c>
      <c r="AM22" s="12" t="str">
        <f t="shared" si="40"/>
        <v/>
      </c>
      <c r="AN22" s="12" t="str">
        <f t="shared" si="41"/>
        <v/>
      </c>
      <c r="AO22" s="12" t="str">
        <f t="shared" si="42"/>
        <v/>
      </c>
      <c r="AP22" s="12" t="str">
        <f t="shared" si="43"/>
        <v/>
      </c>
      <c r="AQ22" s="12" t="str">
        <f t="shared" si="44"/>
        <v/>
      </c>
      <c r="AU22" s="12" t="s">
        <v>309</v>
      </c>
      <c r="AV22" s="16" t="s">
        <v>317</v>
      </c>
      <c r="AW22" s="16" t="s">
        <v>317</v>
      </c>
      <c r="AX22" s="17"/>
      <c r="AY22" s="12" t="str">
        <f t="shared" si="54"/>
        <v/>
      </c>
      <c r="AZ22" s="12" t="str">
        <f t="shared" si="55"/>
        <v/>
      </c>
      <c r="BA22" s="12" t="str">
        <f t="shared" si="56"/>
        <v>&lt;img src=@img/easy.png@&gt;</v>
      </c>
      <c r="BB22" s="12" t="str">
        <f t="shared" si="57"/>
        <v/>
      </c>
      <c r="BC22" s="12" t="str">
        <f t="shared" si="58"/>
        <v/>
      </c>
      <c r="BD22" s="12" t="str">
        <f t="shared" si="59"/>
        <v>&lt;img src=@img/easy.png@&gt;</v>
      </c>
      <c r="BE22" s="12" t="str">
        <f t="shared" si="60"/>
        <v>easy low midtown</v>
      </c>
      <c r="BF22" s="12" t="str">
        <f t="shared" si="61"/>
        <v>Midtown</v>
      </c>
      <c r="BG22" s="12">
        <v>40.539721</v>
      </c>
      <c r="BH22" s="12">
        <v>-105.07867899999999</v>
      </c>
      <c r="BI22" s="12" t="str">
        <f t="shared" si="22"/>
        <v>[40.539721,-105.078679],</v>
      </c>
      <c r="BK22" s="12" t="str">
        <f t="shared" si="23"/>
        <v/>
      </c>
    </row>
    <row r="23" spans="2:64" s="12" customFormat="1" x14ac:dyDescent="0.35">
      <c r="B23" s="12" t="s">
        <v>182</v>
      </c>
      <c r="C23" s="12" t="s">
        <v>441</v>
      </c>
      <c r="D23" s="12" t="s">
        <v>78</v>
      </c>
      <c r="E23" s="12" t="s">
        <v>54</v>
      </c>
      <c r="G23" s="12" t="s">
        <v>183</v>
      </c>
      <c r="W23" s="12" t="str">
        <f t="shared" si="24"/>
        <v/>
      </c>
      <c r="X23" s="12" t="str">
        <f t="shared" si="25"/>
        <v/>
      </c>
      <c r="Y23" s="12" t="str">
        <f t="shared" si="26"/>
        <v/>
      </c>
      <c r="Z23" s="12" t="str">
        <f t="shared" si="27"/>
        <v/>
      </c>
      <c r="AA23" s="12" t="str">
        <f t="shared" si="28"/>
        <v/>
      </c>
      <c r="AB23" s="12" t="str">
        <f t="shared" si="29"/>
        <v/>
      </c>
      <c r="AC23" s="12" t="str">
        <f t="shared" si="30"/>
        <v/>
      </c>
      <c r="AD23" s="12" t="str">
        <f t="shared" si="31"/>
        <v/>
      </c>
      <c r="AE23" s="12" t="str">
        <f t="shared" si="32"/>
        <v/>
      </c>
      <c r="AF23" s="12" t="str">
        <f t="shared" si="33"/>
        <v/>
      </c>
      <c r="AG23" s="12" t="str">
        <f t="shared" si="34"/>
        <v/>
      </c>
      <c r="AH23" s="12" t="str">
        <f t="shared" si="35"/>
        <v/>
      </c>
      <c r="AI23" s="12" t="str">
        <f t="shared" si="36"/>
        <v/>
      </c>
      <c r="AJ23" s="12" t="str">
        <f t="shared" si="37"/>
        <v/>
      </c>
      <c r="AK23" s="12" t="str">
        <f t="shared" si="38"/>
        <v/>
      </c>
      <c r="AL23" s="12" t="str">
        <f t="shared" si="39"/>
        <v/>
      </c>
      <c r="AM23" s="12" t="str">
        <f t="shared" si="40"/>
        <v/>
      </c>
      <c r="AN23" s="12" t="str">
        <f t="shared" si="41"/>
        <v/>
      </c>
      <c r="AO23" s="12" t="str">
        <f t="shared" si="42"/>
        <v/>
      </c>
      <c r="AP23" s="12" t="str">
        <f t="shared" si="43"/>
        <v/>
      </c>
      <c r="AQ23" s="12" t="str">
        <f t="shared" si="44"/>
        <v/>
      </c>
      <c r="AR23" s="15" t="s">
        <v>356</v>
      </c>
      <c r="AU23" s="12" t="s">
        <v>309</v>
      </c>
      <c r="AV23" s="16" t="s">
        <v>317</v>
      </c>
      <c r="AW23" s="16" t="s">
        <v>317</v>
      </c>
      <c r="AX23" s="17" t="str">
        <f t="shared" si="14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3" s="12" t="str">
        <f t="shared" si="54"/>
        <v/>
      </c>
      <c r="AZ23" s="12" t="str">
        <f t="shared" si="55"/>
        <v/>
      </c>
      <c r="BA23" s="12" t="str">
        <f t="shared" si="56"/>
        <v>&lt;img src=@img/easy.png@&gt;</v>
      </c>
      <c r="BB23" s="12" t="str">
        <f t="shared" si="57"/>
        <v/>
      </c>
      <c r="BC23" s="12" t="str">
        <f t="shared" si="58"/>
        <v/>
      </c>
      <c r="BD23" s="12" t="str">
        <f t="shared" si="59"/>
        <v>&lt;img src=@img/easy.png@&gt;&lt;img src=@img/kidicon.png@&gt;</v>
      </c>
      <c r="BE23" s="12" t="str">
        <f t="shared" si="60"/>
        <v>easy low sfoco kid</v>
      </c>
      <c r="BF23" s="12" t="str">
        <f t="shared" si="61"/>
        <v>South Foco</v>
      </c>
      <c r="BG23" s="12">
        <v>40.523871999999997</v>
      </c>
      <c r="BH23" s="12">
        <v>-105.0759</v>
      </c>
      <c r="BI23" s="12" t="str">
        <f t="shared" si="22"/>
        <v>[40.523872,-105.0759],</v>
      </c>
      <c r="BJ23" s="12" t="b">
        <v>1</v>
      </c>
      <c r="BK23" s="12" t="str">
        <f t="shared" si="23"/>
        <v>&lt;img src=@img/kidicon.png@&gt;</v>
      </c>
      <c r="BL23" s="12" t="s">
        <v>453</v>
      </c>
    </row>
    <row r="24" spans="2:64" s="12" customFormat="1" x14ac:dyDescent="0.35">
      <c r="B24" s="12" t="s">
        <v>547</v>
      </c>
      <c r="C24" s="12" t="s">
        <v>441</v>
      </c>
      <c r="E24" s="12" t="s">
        <v>444</v>
      </c>
      <c r="G24" s="12" t="s">
        <v>548</v>
      </c>
      <c r="W24" s="12" t="str">
        <f t="shared" si="24"/>
        <v/>
      </c>
      <c r="X24" s="12" t="str">
        <f t="shared" si="25"/>
        <v/>
      </c>
      <c r="Y24" s="12" t="str">
        <f t="shared" si="26"/>
        <v/>
      </c>
      <c r="Z24" s="12" t="str">
        <f t="shared" si="27"/>
        <v/>
      </c>
      <c r="AA24" s="12" t="str">
        <f t="shared" si="28"/>
        <v/>
      </c>
      <c r="AB24" s="12" t="str">
        <f t="shared" si="29"/>
        <v/>
      </c>
      <c r="AC24" s="12" t="str">
        <f t="shared" si="30"/>
        <v/>
      </c>
      <c r="AD24" s="12" t="str">
        <f t="shared" si="31"/>
        <v/>
      </c>
      <c r="AE24" s="12" t="str">
        <f t="shared" si="32"/>
        <v/>
      </c>
      <c r="AF24" s="12" t="str">
        <f t="shared" si="33"/>
        <v/>
      </c>
      <c r="AG24" s="12" t="str">
        <f t="shared" si="34"/>
        <v/>
      </c>
      <c r="AH24" s="12" t="str">
        <f t="shared" si="35"/>
        <v/>
      </c>
      <c r="AI24" s="12" t="str">
        <f t="shared" si="36"/>
        <v/>
      </c>
      <c r="AJ24" s="12" t="str">
        <f t="shared" si="37"/>
        <v/>
      </c>
      <c r="AK24" s="12" t="str">
        <f t="shared" si="38"/>
        <v/>
      </c>
      <c r="AL24" s="12" t="str">
        <f t="shared" si="39"/>
        <v/>
      </c>
      <c r="AM24" s="12" t="str">
        <f t="shared" si="40"/>
        <v/>
      </c>
      <c r="AN24" s="12" t="str">
        <f t="shared" si="41"/>
        <v/>
      </c>
      <c r="AO24" s="12" t="str">
        <f t="shared" si="42"/>
        <v/>
      </c>
      <c r="AP24" s="12" t="str">
        <f t="shared" si="43"/>
        <v/>
      </c>
      <c r="AQ24" s="12" t="str">
        <f t="shared" si="44"/>
        <v/>
      </c>
      <c r="AR24" s="15"/>
      <c r="AU24" s="12" t="s">
        <v>309</v>
      </c>
      <c r="AV24" s="16" t="s">
        <v>317</v>
      </c>
      <c r="AW24" s="16" t="s">
        <v>317</v>
      </c>
      <c r="AX24" s="17"/>
      <c r="AY24" s="12" t="str">
        <f t="shared" si="54"/>
        <v/>
      </c>
      <c r="AZ24" s="12" t="str">
        <f t="shared" si="55"/>
        <v/>
      </c>
      <c r="BA24" s="12" t="str">
        <f t="shared" si="56"/>
        <v>&lt;img src=@img/easy.png@&gt;</v>
      </c>
      <c r="BB24" s="12" t="str">
        <f t="shared" si="57"/>
        <v/>
      </c>
      <c r="BC24" s="12" t="str">
        <f t="shared" si="58"/>
        <v/>
      </c>
      <c r="BD24" s="12" t="str">
        <f t="shared" si="59"/>
        <v>&lt;img src=@img/easy.png@&gt;</v>
      </c>
      <c r="BE24" s="12" t="str">
        <f t="shared" si="60"/>
        <v>easy med sfoco</v>
      </c>
      <c r="BF24" s="12" t="str">
        <f t="shared" si="61"/>
        <v>South Foco</v>
      </c>
      <c r="BG24" s="12" t="s">
        <v>564</v>
      </c>
      <c r="BI24" s="12" t="str">
        <f t="shared" si="22"/>
        <v>[40.525937-105.024374,],</v>
      </c>
      <c r="BK24" s="12" t="str">
        <f t="shared" si="23"/>
        <v/>
      </c>
    </row>
    <row r="25" spans="2:64" s="12" customFormat="1" x14ac:dyDescent="0.35">
      <c r="B25" s="12" t="s">
        <v>549</v>
      </c>
      <c r="C25" s="12" t="s">
        <v>318</v>
      </c>
      <c r="E25" s="12" t="s">
        <v>444</v>
      </c>
      <c r="G25" s="12" t="s">
        <v>550</v>
      </c>
      <c r="W25" s="12" t="str">
        <f t="shared" si="24"/>
        <v/>
      </c>
      <c r="X25" s="12" t="str">
        <f t="shared" si="25"/>
        <v/>
      </c>
      <c r="Y25" s="12" t="str">
        <f t="shared" si="26"/>
        <v/>
      </c>
      <c r="Z25" s="12" t="str">
        <f t="shared" si="27"/>
        <v/>
      </c>
      <c r="AA25" s="12" t="str">
        <f t="shared" si="28"/>
        <v/>
      </c>
      <c r="AB25" s="12" t="str">
        <f t="shared" si="29"/>
        <v/>
      </c>
      <c r="AC25" s="12" t="str">
        <f t="shared" si="30"/>
        <v/>
      </c>
      <c r="AD25" s="12" t="str">
        <f t="shared" si="31"/>
        <v/>
      </c>
      <c r="AE25" s="12" t="str">
        <f t="shared" si="32"/>
        <v/>
      </c>
      <c r="AF25" s="12" t="str">
        <f t="shared" si="33"/>
        <v/>
      </c>
      <c r="AG25" s="12" t="str">
        <f t="shared" si="34"/>
        <v/>
      </c>
      <c r="AH25" s="12" t="str">
        <f t="shared" si="35"/>
        <v/>
      </c>
      <c r="AI25" s="12" t="str">
        <f t="shared" si="36"/>
        <v/>
      </c>
      <c r="AJ25" s="12" t="str">
        <f t="shared" si="37"/>
        <v/>
      </c>
      <c r="AK25" s="12" t="str">
        <f t="shared" si="38"/>
        <v/>
      </c>
      <c r="AL25" s="12" t="str">
        <f t="shared" si="39"/>
        <v/>
      </c>
      <c r="AM25" s="12" t="str">
        <f t="shared" si="40"/>
        <v/>
      </c>
      <c r="AN25" s="12" t="str">
        <f t="shared" si="41"/>
        <v/>
      </c>
      <c r="AO25" s="12" t="str">
        <f t="shared" si="42"/>
        <v/>
      </c>
      <c r="AP25" s="12" t="str">
        <f t="shared" si="43"/>
        <v/>
      </c>
      <c r="AQ25" s="12" t="str">
        <f t="shared" si="44"/>
        <v/>
      </c>
      <c r="AR25" s="15"/>
      <c r="AU25" s="12" t="s">
        <v>28</v>
      </c>
      <c r="AV25" s="16" t="s">
        <v>317</v>
      </c>
      <c r="AW25" s="16" t="s">
        <v>317</v>
      </c>
      <c r="AX25" s="17"/>
      <c r="AY25" s="12" t="str">
        <f t="shared" si="54"/>
        <v/>
      </c>
      <c r="AZ25" s="12" t="str">
        <f t="shared" si="55"/>
        <v/>
      </c>
      <c r="BA25" s="12" t="str">
        <f t="shared" si="56"/>
        <v>&lt;img src=@img/medium.png@&gt;</v>
      </c>
      <c r="BB25" s="12" t="str">
        <f t="shared" si="57"/>
        <v/>
      </c>
      <c r="BC25" s="12" t="str">
        <f t="shared" si="58"/>
        <v/>
      </c>
      <c r="BD25" s="12" t="str">
        <f t="shared" si="59"/>
        <v>&lt;img src=@img/medium.png@&gt;</v>
      </c>
      <c r="BE25" s="12" t="str">
        <f t="shared" si="60"/>
        <v>medium med campus</v>
      </c>
      <c r="BF25" s="12" t="str">
        <f t="shared" si="61"/>
        <v>Near Campus</v>
      </c>
      <c r="BG25" s="12">
        <v>40.578358000000001</v>
      </c>
      <c r="BH25" s="12">
        <v>-105.085821</v>
      </c>
      <c r="BI25" s="12" t="str">
        <f t="shared" si="22"/>
        <v>[40.578358,-105.085821],</v>
      </c>
      <c r="BK25" s="12" t="str">
        <f t="shared" si="23"/>
        <v/>
      </c>
    </row>
    <row r="26" spans="2:64" x14ac:dyDescent="0.35">
      <c r="B26" t="s">
        <v>458</v>
      </c>
      <c r="C26" t="s">
        <v>319</v>
      </c>
      <c r="E26" t="s">
        <v>54</v>
      </c>
      <c r="G26" s="11" t="s">
        <v>472</v>
      </c>
      <c r="W26" s="23" t="str">
        <f t="shared" si="24"/>
        <v/>
      </c>
      <c r="X26" s="23" t="str">
        <f t="shared" si="25"/>
        <v/>
      </c>
      <c r="Y26" s="23" t="str">
        <f t="shared" si="26"/>
        <v/>
      </c>
      <c r="Z26" s="23" t="str">
        <f t="shared" si="27"/>
        <v/>
      </c>
      <c r="AA26" s="23" t="str">
        <f t="shared" si="28"/>
        <v/>
      </c>
      <c r="AB26" s="23" t="str">
        <f t="shared" si="29"/>
        <v/>
      </c>
      <c r="AC26" s="23" t="str">
        <f t="shared" si="30"/>
        <v/>
      </c>
      <c r="AD26" s="23" t="str">
        <f t="shared" si="31"/>
        <v/>
      </c>
      <c r="AE26" s="23" t="str">
        <f t="shared" si="32"/>
        <v/>
      </c>
      <c r="AF26" s="23" t="str">
        <f t="shared" si="33"/>
        <v/>
      </c>
      <c r="AG26" s="23" t="str">
        <f t="shared" si="34"/>
        <v/>
      </c>
      <c r="AH26" s="23" t="str">
        <f t="shared" si="35"/>
        <v/>
      </c>
      <c r="AI26" s="23" t="str">
        <f t="shared" si="36"/>
        <v/>
      </c>
      <c r="AJ26" s="23" t="str">
        <f t="shared" si="37"/>
        <v/>
      </c>
      <c r="AK26" s="23" t="str">
        <f t="shared" si="38"/>
        <v/>
      </c>
      <c r="AL26" s="23" t="str">
        <f t="shared" si="39"/>
        <v/>
      </c>
      <c r="AM26" s="23" t="str">
        <f t="shared" si="40"/>
        <v/>
      </c>
      <c r="AN26" s="23" t="str">
        <f t="shared" si="41"/>
        <v/>
      </c>
      <c r="AO26" s="23" t="str">
        <f t="shared" si="42"/>
        <v/>
      </c>
      <c r="AP26" s="23" t="str">
        <f t="shared" si="43"/>
        <v/>
      </c>
      <c r="AQ26" s="23" t="str">
        <f t="shared" si="44"/>
        <v/>
      </c>
      <c r="AU26" t="s">
        <v>28</v>
      </c>
      <c r="AV26" s="7" t="s">
        <v>317</v>
      </c>
      <c r="AW26" s="7" t="s">
        <v>317</v>
      </c>
      <c r="AX26" s="4" t="str">
        <f t="shared" si="14"/>
        <v>{
    'name': "Cafe mexacali",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"2925 S College Ave Fort Collins CO", 'other-amenities': ['','','medium'], 'has-drink':false, 'has-food':false},</v>
      </c>
      <c r="AY26" s="23" t="str">
        <f t="shared" si="54"/>
        <v/>
      </c>
      <c r="AZ26" s="23" t="str">
        <f t="shared" si="55"/>
        <v/>
      </c>
      <c r="BA26" s="23" t="str">
        <f t="shared" si="56"/>
        <v>&lt;img src=@img/medium.png@&gt;</v>
      </c>
      <c r="BB26" s="23" t="str">
        <f t="shared" si="57"/>
        <v/>
      </c>
      <c r="BC26" s="23" t="str">
        <f t="shared" si="58"/>
        <v/>
      </c>
      <c r="BD26" s="23" t="str">
        <f t="shared" si="59"/>
        <v>&lt;img src=@img/medium.png@&gt;&lt;img src=@img/kidicon.png@&gt;</v>
      </c>
      <c r="BE26" s="23" t="str">
        <f t="shared" si="60"/>
        <v>medium low midtown kid</v>
      </c>
      <c r="BF26" s="23" t="str">
        <f t="shared" si="61"/>
        <v>Midtown</v>
      </c>
      <c r="BG26">
        <v>40.546643000000003</v>
      </c>
      <c r="BH26">
        <v>-105.077687</v>
      </c>
      <c r="BI26" s="23" t="str">
        <f t="shared" si="22"/>
        <v>[40.546643,-105.077687],</v>
      </c>
      <c r="BJ26" t="b">
        <v>1</v>
      </c>
      <c r="BK26" s="23" t="str">
        <f t="shared" si="23"/>
        <v>&lt;img src=@img/kidicon.png@&gt;</v>
      </c>
      <c r="BL26" t="s">
        <v>473</v>
      </c>
    </row>
    <row r="27" spans="2:64" s="12" customFormat="1" x14ac:dyDescent="0.35">
      <c r="B27" s="12" t="s">
        <v>379</v>
      </c>
      <c r="C27" s="12" t="s">
        <v>318</v>
      </c>
      <c r="D27" s="12" t="s">
        <v>71</v>
      </c>
      <c r="E27" s="12" t="s">
        <v>444</v>
      </c>
      <c r="G27" s="14" t="s">
        <v>72</v>
      </c>
      <c r="J27" s="12">
        <v>1500</v>
      </c>
      <c r="K27" s="12">
        <v>1800</v>
      </c>
      <c r="L27" s="12">
        <v>1500</v>
      </c>
      <c r="M27" s="12">
        <v>1800</v>
      </c>
      <c r="N27" s="12">
        <v>1500</v>
      </c>
      <c r="O27" s="12">
        <v>1800</v>
      </c>
      <c r="P27" s="12">
        <v>1500</v>
      </c>
      <c r="Q27" s="12">
        <v>1800</v>
      </c>
      <c r="R27" s="12">
        <v>1500</v>
      </c>
      <c r="S27" s="12">
        <v>1800</v>
      </c>
      <c r="V27" s="12" t="s">
        <v>551</v>
      </c>
      <c r="W27" s="12" t="str">
        <f t="shared" si="24"/>
        <v/>
      </c>
      <c r="X27" s="12" t="str">
        <f t="shared" si="25"/>
        <v/>
      </c>
      <c r="Y27" s="12">
        <f t="shared" si="26"/>
        <v>15</v>
      </c>
      <c r="Z27" s="12">
        <f t="shared" si="27"/>
        <v>18</v>
      </c>
      <c r="AA27" s="12">
        <f t="shared" si="28"/>
        <v>15</v>
      </c>
      <c r="AB27" s="12">
        <f t="shared" si="29"/>
        <v>18</v>
      </c>
      <c r="AC27" s="12">
        <f t="shared" si="30"/>
        <v>15</v>
      </c>
      <c r="AD27" s="12">
        <f t="shared" si="31"/>
        <v>18</v>
      </c>
      <c r="AE27" s="12">
        <f t="shared" si="32"/>
        <v>15</v>
      </c>
      <c r="AF27" s="12">
        <f t="shared" si="33"/>
        <v>18</v>
      </c>
      <c r="AG27" s="12">
        <f t="shared" si="34"/>
        <v>15</v>
      </c>
      <c r="AH27" s="12">
        <f t="shared" si="35"/>
        <v>18</v>
      </c>
      <c r="AI27" s="12" t="str">
        <f t="shared" si="36"/>
        <v/>
      </c>
      <c r="AJ27" s="12" t="str">
        <f t="shared" si="37"/>
        <v/>
      </c>
      <c r="AK27" s="12" t="str">
        <f t="shared" si="38"/>
        <v/>
      </c>
      <c r="AL27" s="12" t="str">
        <f t="shared" si="39"/>
        <v>3pm-6pm</v>
      </c>
      <c r="AM27" s="12" t="str">
        <f t="shared" si="40"/>
        <v>3pm-6pm</v>
      </c>
      <c r="AN27" s="12" t="str">
        <f t="shared" si="41"/>
        <v>3pm-6pm</v>
      </c>
      <c r="AO27" s="12" t="str">
        <f t="shared" si="42"/>
        <v>3pm-6pm</v>
      </c>
      <c r="AP27" s="12" t="str">
        <f t="shared" si="43"/>
        <v>3pm-6pm</v>
      </c>
      <c r="AQ27" s="12" t="str">
        <f t="shared" si="44"/>
        <v/>
      </c>
      <c r="AR27" s="15" t="s">
        <v>323</v>
      </c>
      <c r="AS27" s="12" t="s">
        <v>305</v>
      </c>
      <c r="AU27" s="12" t="s">
        <v>28</v>
      </c>
      <c r="AV27" s="16" t="s">
        <v>316</v>
      </c>
      <c r="AW27" s="16" t="s">
        <v>316</v>
      </c>
      <c r="AX27" s="17" t="str">
        <f t="shared" si="14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27" s="12" t="str">
        <f t="shared" si="54"/>
        <v>&lt;img src=@img/outdoor.png@&gt;</v>
      </c>
      <c r="AZ27" s="12" t="str">
        <f t="shared" si="55"/>
        <v/>
      </c>
      <c r="BA27" s="12" t="str">
        <f t="shared" si="56"/>
        <v>&lt;img src=@img/medium.png@&gt;</v>
      </c>
      <c r="BB27" s="12" t="str">
        <f t="shared" si="57"/>
        <v>&lt;img src=@img/drinkicon.png@&gt;</v>
      </c>
      <c r="BC27" s="12" t="str">
        <f t="shared" si="58"/>
        <v>&lt;img src=@img/foodicon.png@&gt;</v>
      </c>
      <c r="BD27" s="12" t="str">
        <f t="shared" si="59"/>
        <v>&lt;img src=@img/outdoor.png@&gt;&lt;img src=@img/medium.png@&gt;&lt;img src=@img/drinkicon.png@&gt;&lt;img src=@img/foodicon.png@&gt;</v>
      </c>
      <c r="BE27" s="12" t="str">
        <f t="shared" si="60"/>
        <v>outdoor drink food medium med campus</v>
      </c>
      <c r="BF27" s="12" t="str">
        <f t="shared" si="61"/>
        <v>Near Campus</v>
      </c>
      <c r="BG27" s="12">
        <v>40.571671000000002</v>
      </c>
      <c r="BH27" s="12">
        <v>-105.076622</v>
      </c>
      <c r="BI27" s="12" t="str">
        <f t="shared" si="22"/>
        <v>[40.571671,-105.076622],</v>
      </c>
      <c r="BK27" s="12" t="str">
        <f t="shared" si="23"/>
        <v/>
      </c>
    </row>
    <row r="28" spans="2:64" x14ac:dyDescent="0.35">
      <c r="B28" t="s">
        <v>400</v>
      </c>
      <c r="C28" t="s">
        <v>319</v>
      </c>
      <c r="D28" t="s">
        <v>53</v>
      </c>
      <c r="E28" t="s">
        <v>444</v>
      </c>
      <c r="G28" t="s">
        <v>402</v>
      </c>
      <c r="H28">
        <v>1600</v>
      </c>
      <c r="I28">
        <v>1800</v>
      </c>
      <c r="J28">
        <v>1600</v>
      </c>
      <c r="K28">
        <v>1800</v>
      </c>
      <c r="L28">
        <v>1600</v>
      </c>
      <c r="M28">
        <v>1800</v>
      </c>
      <c r="N28">
        <v>1600</v>
      </c>
      <c r="O28">
        <v>1800</v>
      </c>
      <c r="P28">
        <v>1600</v>
      </c>
      <c r="Q28">
        <v>1800</v>
      </c>
      <c r="R28">
        <v>1600</v>
      </c>
      <c r="S28">
        <v>1800</v>
      </c>
      <c r="T28">
        <v>1600</v>
      </c>
      <c r="U28">
        <v>1800</v>
      </c>
      <c r="V28" s="12" t="s">
        <v>504</v>
      </c>
      <c r="W28" s="23">
        <f t="shared" si="24"/>
        <v>16</v>
      </c>
      <c r="X28" s="23">
        <f t="shared" si="25"/>
        <v>18</v>
      </c>
      <c r="Y28" s="23">
        <f t="shared" si="26"/>
        <v>16</v>
      </c>
      <c r="Z28" s="23">
        <f t="shared" si="27"/>
        <v>18</v>
      </c>
      <c r="AA28" s="23">
        <f t="shared" si="28"/>
        <v>16</v>
      </c>
      <c r="AB28" s="23">
        <f t="shared" si="29"/>
        <v>18</v>
      </c>
      <c r="AC28" s="23">
        <f t="shared" si="30"/>
        <v>16</v>
      </c>
      <c r="AD28" s="23">
        <f t="shared" si="31"/>
        <v>18</v>
      </c>
      <c r="AE28" s="23">
        <f t="shared" si="32"/>
        <v>16</v>
      </c>
      <c r="AF28" s="23">
        <f t="shared" si="33"/>
        <v>18</v>
      </c>
      <c r="AG28" s="23">
        <f t="shared" si="34"/>
        <v>16</v>
      </c>
      <c r="AH28" s="23">
        <f t="shared" si="35"/>
        <v>18</v>
      </c>
      <c r="AI28" s="23">
        <f t="shared" si="36"/>
        <v>16</v>
      </c>
      <c r="AJ28" s="23">
        <f t="shared" si="37"/>
        <v>18</v>
      </c>
      <c r="AK28" s="23" t="str">
        <f t="shared" si="38"/>
        <v>4pm-6pm</v>
      </c>
      <c r="AL28" s="23" t="str">
        <f t="shared" si="39"/>
        <v>4pm-6pm</v>
      </c>
      <c r="AM28" s="23" t="str">
        <f t="shared" si="40"/>
        <v>4pm-6pm</v>
      </c>
      <c r="AN28" s="23" t="str">
        <f t="shared" si="41"/>
        <v>4pm-6pm</v>
      </c>
      <c r="AO28" s="23" t="str">
        <f t="shared" si="42"/>
        <v>4pm-6pm</v>
      </c>
      <c r="AP28" s="23" t="str">
        <f t="shared" si="43"/>
        <v>4pm-6pm</v>
      </c>
      <c r="AQ28" s="23" t="str">
        <f t="shared" si="44"/>
        <v>4pm-6pm</v>
      </c>
      <c r="AR28" t="s">
        <v>401</v>
      </c>
      <c r="AS28" t="s">
        <v>305</v>
      </c>
      <c r="AU28" t="s">
        <v>309</v>
      </c>
      <c r="AV28" s="7" t="s">
        <v>316</v>
      </c>
      <c r="AW28" s="7" t="s">
        <v>316</v>
      </c>
      <c r="AX28" s="4" t="str">
        <f t="shared" si="14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28" s="23" t="str">
        <f t="shared" si="54"/>
        <v>&lt;img src=@img/outdoor.png@&gt;</v>
      </c>
      <c r="AZ28" s="23" t="str">
        <f t="shared" si="55"/>
        <v/>
      </c>
      <c r="BA28" s="23" t="str">
        <f t="shared" si="56"/>
        <v>&lt;img src=@img/easy.png@&gt;</v>
      </c>
      <c r="BB28" s="23" t="str">
        <f t="shared" si="57"/>
        <v>&lt;img src=@img/drinkicon.png@&gt;</v>
      </c>
      <c r="BC28" s="23" t="str">
        <f t="shared" si="58"/>
        <v>&lt;img src=@img/foodicon.png@&gt;</v>
      </c>
      <c r="BD28" s="23" t="str">
        <f t="shared" si="59"/>
        <v>&lt;img src=@img/outdoor.png@&gt;&lt;img src=@img/easy.png@&gt;&lt;img src=@img/drinkicon.png@&gt;&lt;img src=@img/foodicon.png@&gt;</v>
      </c>
      <c r="BE28" s="23" t="str">
        <f t="shared" si="60"/>
        <v>outdoor drink food easy med midtown</v>
      </c>
      <c r="BF28" s="23" t="str">
        <f t="shared" si="61"/>
        <v>Midtown</v>
      </c>
      <c r="BG28">
        <v>40.543433999999998</v>
      </c>
      <c r="BH28">
        <v>-105.07365299999999</v>
      </c>
      <c r="BI28" s="23" t="str">
        <f t="shared" si="22"/>
        <v>[40.543434,-105.073653],</v>
      </c>
      <c r="BK28" s="23" t="str">
        <f t="shared" si="23"/>
        <v/>
      </c>
    </row>
    <row r="29" spans="2:64" ht="15.5" x14ac:dyDescent="0.35">
      <c r="B29" t="s">
        <v>282</v>
      </c>
      <c r="E29" t="s">
        <v>444</v>
      </c>
      <c r="G29" s="6" t="s">
        <v>298</v>
      </c>
      <c r="H29">
        <v>2100</v>
      </c>
      <c r="I29">
        <v>2300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T29">
        <v>2100</v>
      </c>
      <c r="U29">
        <v>2300</v>
      </c>
      <c r="V29" s="12" t="s">
        <v>505</v>
      </c>
      <c r="W29" s="23">
        <f t="shared" si="24"/>
        <v>21</v>
      </c>
      <c r="X29" s="23">
        <f t="shared" si="25"/>
        <v>23</v>
      </c>
      <c r="Y29" s="23">
        <f t="shared" si="26"/>
        <v>15</v>
      </c>
      <c r="Z29" s="23">
        <f t="shared" si="27"/>
        <v>18</v>
      </c>
      <c r="AA29" s="23">
        <f t="shared" si="28"/>
        <v>15</v>
      </c>
      <c r="AB29" s="23">
        <f t="shared" si="29"/>
        <v>18</v>
      </c>
      <c r="AC29" s="23">
        <f t="shared" si="30"/>
        <v>15</v>
      </c>
      <c r="AD29" s="23">
        <f t="shared" si="31"/>
        <v>18</v>
      </c>
      <c r="AE29" s="23">
        <f t="shared" si="32"/>
        <v>15</v>
      </c>
      <c r="AF29" s="23">
        <f t="shared" si="33"/>
        <v>18</v>
      </c>
      <c r="AG29" s="23">
        <f t="shared" si="34"/>
        <v>15</v>
      </c>
      <c r="AH29" s="23">
        <f t="shared" si="35"/>
        <v>18</v>
      </c>
      <c r="AI29" s="23">
        <f t="shared" si="36"/>
        <v>21</v>
      </c>
      <c r="AJ29" s="23">
        <f t="shared" si="37"/>
        <v>23</v>
      </c>
      <c r="AK29" s="23" t="str">
        <f t="shared" si="38"/>
        <v>9pm-11pm</v>
      </c>
      <c r="AL29" s="23" t="str">
        <f t="shared" si="39"/>
        <v>3pm-6pm</v>
      </c>
      <c r="AM29" s="23" t="str">
        <f t="shared" si="40"/>
        <v>3pm-6pm</v>
      </c>
      <c r="AN29" s="23" t="str">
        <f t="shared" si="41"/>
        <v>3pm-6pm</v>
      </c>
      <c r="AO29" s="23" t="str">
        <f t="shared" si="42"/>
        <v>3pm-6pm</v>
      </c>
      <c r="AP29" s="23" t="str">
        <f t="shared" si="43"/>
        <v>3pm-6pm</v>
      </c>
      <c r="AQ29" s="23" t="str">
        <f t="shared" si="44"/>
        <v>9pm-11pm</v>
      </c>
      <c r="AR29" s="3" t="s">
        <v>310</v>
      </c>
      <c r="AS29" t="s">
        <v>305</v>
      </c>
      <c r="AU29" t="s">
        <v>309</v>
      </c>
      <c r="AV29" s="7" t="s">
        <v>316</v>
      </c>
      <c r="AW29" s="7" t="s">
        <v>316</v>
      </c>
      <c r="AX29" s="4" t="str">
        <f t="shared" si="14"/>
        <v>{
    'name': "CB &amp; Potts Restaurant &amp; Craft Beer - Collindale",
    'area': "",'hours':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29" s="23" t="str">
        <f t="shared" si="54"/>
        <v>&lt;img src=@img/outdoor.png@&gt;</v>
      </c>
      <c r="AZ29" s="23" t="str">
        <f t="shared" si="55"/>
        <v/>
      </c>
      <c r="BA29" s="23" t="str">
        <f t="shared" si="56"/>
        <v>&lt;img src=@img/easy.png@&gt;</v>
      </c>
      <c r="BB29" s="23" t="str">
        <f t="shared" si="57"/>
        <v>&lt;img src=@img/drinkicon.png@&gt;</v>
      </c>
      <c r="BC29" s="23" t="str">
        <f t="shared" si="58"/>
        <v>&lt;img src=@img/foodicon.png@&gt;</v>
      </c>
      <c r="BD29" s="23" t="str">
        <f t="shared" si="59"/>
        <v>&lt;img src=@img/outdoor.png@&gt;&lt;img src=@img/easy.png@&gt;&lt;img src=@img/drinkicon.png@&gt;&lt;img src=@img/foodicon.png@&gt;&lt;img src=@img/kidicon.png@&gt;</v>
      </c>
      <c r="BE29" s="23" t="str">
        <f t="shared" si="60"/>
        <v>outdoor drink food easy med  kid</v>
      </c>
      <c r="BF29" s="23" t="str">
        <f t="shared" si="61"/>
        <v/>
      </c>
      <c r="BG29">
        <v>40.537533000000003</v>
      </c>
      <c r="BH29">
        <v>-105.050901</v>
      </c>
      <c r="BI29" s="23" t="str">
        <f t="shared" si="22"/>
        <v>[40.537533,-105.050901],</v>
      </c>
      <c r="BJ29" t="b">
        <v>1</v>
      </c>
      <c r="BK29" s="23" t="str">
        <f t="shared" si="23"/>
        <v>&lt;img src=@img/kidicon.png@&gt;</v>
      </c>
      <c r="BL29" t="s">
        <v>454</v>
      </c>
    </row>
    <row r="30" spans="2:64" x14ac:dyDescent="0.35">
      <c r="B30" t="s">
        <v>281</v>
      </c>
      <c r="C30" t="s">
        <v>319</v>
      </c>
      <c r="D30" t="s">
        <v>78</v>
      </c>
      <c r="E30" t="s">
        <v>444</v>
      </c>
      <c r="G30" t="s">
        <v>184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s="12" t="s">
        <v>506</v>
      </c>
      <c r="W30" s="23" t="str">
        <f t="shared" si="24"/>
        <v/>
      </c>
      <c r="X30" s="23" t="str">
        <f t="shared" si="25"/>
        <v/>
      </c>
      <c r="Y30" s="23">
        <f t="shared" si="26"/>
        <v>15</v>
      </c>
      <c r="Z30" s="23">
        <f t="shared" si="27"/>
        <v>18</v>
      </c>
      <c r="AA30" s="23">
        <f t="shared" si="28"/>
        <v>15</v>
      </c>
      <c r="AB30" s="23">
        <f t="shared" si="29"/>
        <v>18</v>
      </c>
      <c r="AC30" s="23">
        <f t="shared" si="30"/>
        <v>15</v>
      </c>
      <c r="AD30" s="23">
        <f t="shared" si="31"/>
        <v>18</v>
      </c>
      <c r="AE30" s="23">
        <f t="shared" si="32"/>
        <v>15</v>
      </c>
      <c r="AF30" s="23">
        <f t="shared" si="33"/>
        <v>18</v>
      </c>
      <c r="AG30" s="23">
        <f t="shared" si="34"/>
        <v>15</v>
      </c>
      <c r="AH30" s="23">
        <f t="shared" si="35"/>
        <v>18</v>
      </c>
      <c r="AI30" s="23" t="str">
        <f t="shared" si="36"/>
        <v/>
      </c>
      <c r="AJ30" s="23" t="str">
        <f t="shared" si="37"/>
        <v/>
      </c>
      <c r="AK30" s="23" t="str">
        <f t="shared" si="38"/>
        <v/>
      </c>
      <c r="AL30" s="23" t="str">
        <f t="shared" si="39"/>
        <v>3pm-6pm</v>
      </c>
      <c r="AM30" s="23" t="str">
        <f t="shared" si="40"/>
        <v>3pm-6pm</v>
      </c>
      <c r="AN30" s="23" t="str">
        <f t="shared" si="41"/>
        <v>3pm-6pm</v>
      </c>
      <c r="AO30" s="23" t="str">
        <f t="shared" si="42"/>
        <v>3pm-6pm</v>
      </c>
      <c r="AP30" s="23" t="str">
        <f t="shared" si="43"/>
        <v>3pm-6pm</v>
      </c>
      <c r="AQ30" s="23" t="str">
        <f t="shared" si="44"/>
        <v/>
      </c>
      <c r="AR30" s="3" t="s">
        <v>261</v>
      </c>
      <c r="AS30" t="s">
        <v>305</v>
      </c>
      <c r="AU30" t="s">
        <v>309</v>
      </c>
      <c r="AV30" s="7" t="s">
        <v>316</v>
      </c>
      <c r="AW30" s="7" t="s">
        <v>316</v>
      </c>
      <c r="AX30" s="4" t="str">
        <f t="shared" si="14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0" s="23" t="str">
        <f t="shared" si="54"/>
        <v>&lt;img src=@img/outdoor.png@&gt;</v>
      </c>
      <c r="AZ30" s="23" t="str">
        <f t="shared" si="55"/>
        <v/>
      </c>
      <c r="BA30" s="23" t="str">
        <f t="shared" si="56"/>
        <v>&lt;img src=@img/easy.png@&gt;</v>
      </c>
      <c r="BB30" s="23" t="str">
        <f t="shared" si="57"/>
        <v>&lt;img src=@img/drinkicon.png@&gt;</v>
      </c>
      <c r="BC30" s="23" t="str">
        <f t="shared" si="58"/>
        <v>&lt;img src=@img/foodicon.png@&gt;</v>
      </c>
      <c r="BD30" s="23" t="str">
        <f t="shared" si="59"/>
        <v>&lt;img src=@img/outdoor.png@&gt;&lt;img src=@img/easy.png@&gt;&lt;img src=@img/drinkicon.png@&gt;&lt;img src=@img/foodicon.png@&gt;</v>
      </c>
      <c r="BE30" s="23" t="str">
        <f t="shared" si="60"/>
        <v>outdoor drink food easy med midtown</v>
      </c>
      <c r="BF30" s="23" t="str">
        <f t="shared" si="61"/>
        <v>Midtown</v>
      </c>
      <c r="BG30">
        <v>40.543506999999998</v>
      </c>
      <c r="BH30">
        <v>-105.07405300000001</v>
      </c>
      <c r="BI30" s="23" t="str">
        <f t="shared" si="22"/>
        <v>[40.543507,-105.074053],</v>
      </c>
      <c r="BK30" s="23" t="str">
        <f t="shared" si="23"/>
        <v/>
      </c>
    </row>
    <row r="31" spans="2:64" x14ac:dyDescent="0.35">
      <c r="B31" t="s">
        <v>126</v>
      </c>
      <c r="C31" t="s">
        <v>318</v>
      </c>
      <c r="D31" t="s">
        <v>90</v>
      </c>
      <c r="E31" t="s">
        <v>54</v>
      </c>
      <c r="G31" s="1" t="s">
        <v>127</v>
      </c>
      <c r="W31" s="23" t="str">
        <f t="shared" si="24"/>
        <v/>
      </c>
      <c r="X31" s="23" t="str">
        <f t="shared" si="25"/>
        <v/>
      </c>
      <c r="Y31" s="23" t="str">
        <f t="shared" si="26"/>
        <v/>
      </c>
      <c r="Z31" s="23" t="str">
        <f t="shared" si="27"/>
        <v/>
      </c>
      <c r="AA31" s="23" t="str">
        <f t="shared" si="28"/>
        <v/>
      </c>
      <c r="AB31" s="23" t="str">
        <f t="shared" si="29"/>
        <v/>
      </c>
      <c r="AC31" s="23" t="str">
        <f t="shared" si="30"/>
        <v/>
      </c>
      <c r="AD31" s="23" t="str">
        <f t="shared" si="31"/>
        <v/>
      </c>
      <c r="AE31" s="23" t="str">
        <f t="shared" si="32"/>
        <v/>
      </c>
      <c r="AF31" s="23" t="str">
        <f t="shared" si="33"/>
        <v/>
      </c>
      <c r="AG31" s="23" t="str">
        <f t="shared" si="34"/>
        <v/>
      </c>
      <c r="AH31" s="23" t="str">
        <f t="shared" si="35"/>
        <v/>
      </c>
      <c r="AI31" s="23" t="str">
        <f t="shared" si="36"/>
        <v/>
      </c>
      <c r="AJ31" s="23" t="str">
        <f t="shared" si="37"/>
        <v/>
      </c>
      <c r="AK31" s="23" t="str">
        <f t="shared" si="38"/>
        <v/>
      </c>
      <c r="AL31" s="23" t="str">
        <f t="shared" si="39"/>
        <v/>
      </c>
      <c r="AM31" s="23" t="str">
        <f t="shared" si="40"/>
        <v/>
      </c>
      <c r="AN31" s="23" t="str">
        <f t="shared" si="41"/>
        <v/>
      </c>
      <c r="AO31" s="23" t="str">
        <f t="shared" si="42"/>
        <v/>
      </c>
      <c r="AP31" s="23" t="str">
        <f t="shared" si="43"/>
        <v/>
      </c>
      <c r="AQ31" s="23" t="str">
        <f t="shared" si="44"/>
        <v/>
      </c>
      <c r="AR31" s="3" t="s">
        <v>255</v>
      </c>
      <c r="AS31" t="s">
        <v>306</v>
      </c>
      <c r="AU31" t="s">
        <v>28</v>
      </c>
      <c r="AV31" s="7" t="s">
        <v>317</v>
      </c>
      <c r="AW31" s="7" t="s">
        <v>317</v>
      </c>
      <c r="AX31" s="4" t="str">
        <f t="shared" si="14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31" s="23" t="str">
        <f t="shared" si="54"/>
        <v>&lt;img src=@img/outdoor.png@&gt;</v>
      </c>
      <c r="AZ31" s="23" t="str">
        <f t="shared" si="55"/>
        <v/>
      </c>
      <c r="BA31" s="23" t="str">
        <f t="shared" si="56"/>
        <v>&lt;img src=@img/medium.png@&gt;</v>
      </c>
      <c r="BB31" s="23" t="str">
        <f t="shared" si="57"/>
        <v/>
      </c>
      <c r="BC31" s="23" t="str">
        <f t="shared" si="58"/>
        <v/>
      </c>
      <c r="BD31" s="23" t="str">
        <f t="shared" si="59"/>
        <v>&lt;img src=@img/outdoor.png@&gt;&lt;img src=@img/medium.png@&gt;</v>
      </c>
      <c r="BE31" s="23" t="str">
        <f t="shared" si="60"/>
        <v>outdoor medium low campus</v>
      </c>
      <c r="BF31" s="23" t="str">
        <f t="shared" si="61"/>
        <v>Near Campus</v>
      </c>
      <c r="BG31">
        <v>40.578285999999999</v>
      </c>
      <c r="BH31">
        <v>-105.07652</v>
      </c>
      <c r="BI31" s="23" t="str">
        <f t="shared" si="22"/>
        <v>[40.578286,-105.07652],</v>
      </c>
      <c r="BK31" s="23" t="str">
        <f t="shared" si="23"/>
        <v/>
      </c>
    </row>
    <row r="32" spans="2:64" x14ac:dyDescent="0.35">
      <c r="B32" t="s">
        <v>30</v>
      </c>
      <c r="C32" t="s">
        <v>439</v>
      </c>
      <c r="D32" t="s">
        <v>31</v>
      </c>
      <c r="E32" t="s">
        <v>444</v>
      </c>
      <c r="G32" s="1" t="s">
        <v>32</v>
      </c>
      <c r="N32">
        <v>1200</v>
      </c>
      <c r="O32">
        <v>2000</v>
      </c>
      <c r="V32" s="12" t="s">
        <v>236</v>
      </c>
      <c r="W32" s="23" t="str">
        <f t="shared" si="24"/>
        <v/>
      </c>
      <c r="X32" s="23" t="str">
        <f t="shared" si="25"/>
        <v/>
      </c>
      <c r="Y32" s="23" t="str">
        <f t="shared" si="26"/>
        <v/>
      </c>
      <c r="Z32" s="23" t="str">
        <f t="shared" si="27"/>
        <v/>
      </c>
      <c r="AA32" s="23" t="str">
        <f t="shared" si="28"/>
        <v/>
      </c>
      <c r="AB32" s="23" t="str">
        <f t="shared" si="29"/>
        <v/>
      </c>
      <c r="AC32" s="23">
        <f t="shared" si="30"/>
        <v>12</v>
      </c>
      <c r="AD32" s="23">
        <f t="shared" si="31"/>
        <v>20</v>
      </c>
      <c r="AE32" s="23" t="str">
        <f t="shared" si="32"/>
        <v/>
      </c>
      <c r="AF32" s="23" t="str">
        <f t="shared" si="33"/>
        <v/>
      </c>
      <c r="AG32" s="23" t="str">
        <f t="shared" si="34"/>
        <v/>
      </c>
      <c r="AH32" s="23" t="str">
        <f t="shared" si="35"/>
        <v/>
      </c>
      <c r="AI32" s="23" t="str">
        <f t="shared" si="36"/>
        <v/>
      </c>
      <c r="AJ32" s="23" t="str">
        <f t="shared" si="37"/>
        <v/>
      </c>
      <c r="AK32" s="23" t="str">
        <f t="shared" si="38"/>
        <v/>
      </c>
      <c r="AL32" s="23" t="str">
        <f t="shared" si="39"/>
        <v/>
      </c>
      <c r="AM32" s="23" t="str">
        <f t="shared" si="40"/>
        <v/>
      </c>
      <c r="AN32" s="23" t="str">
        <f t="shared" si="41"/>
        <v>12pm-8pm</v>
      </c>
      <c r="AO32" s="23" t="e">
        <f t="shared" si="42"/>
        <v>#VALUE!</v>
      </c>
      <c r="AP32" s="23" t="str">
        <f t="shared" si="43"/>
        <v/>
      </c>
      <c r="AQ32" s="23" t="str">
        <f t="shared" si="44"/>
        <v/>
      </c>
      <c r="AR32" s="2" t="s">
        <v>235</v>
      </c>
      <c r="AS32" t="s">
        <v>305</v>
      </c>
      <c r="AU32" t="s">
        <v>308</v>
      </c>
      <c r="AV32" s="7" t="s">
        <v>316</v>
      </c>
      <c r="AW32" s="7" t="s">
        <v>317</v>
      </c>
      <c r="AX32" s="4" t="str">
        <f t="shared" si="14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32" s="23" t="str">
        <f t="shared" si="54"/>
        <v>&lt;img src=@img/outdoor.png@&gt;</v>
      </c>
      <c r="AZ32" s="23" t="str">
        <f t="shared" si="55"/>
        <v/>
      </c>
      <c r="BA32" s="23" t="str">
        <f t="shared" si="56"/>
        <v>&lt;img src=@img/hard.png@&gt;</v>
      </c>
      <c r="BB32" s="23" t="str">
        <f t="shared" si="57"/>
        <v>&lt;img src=@img/drinkicon.png@&gt;</v>
      </c>
      <c r="BC32" s="23" t="str">
        <f t="shared" si="58"/>
        <v/>
      </c>
      <c r="BD32" s="23" t="str">
        <f t="shared" si="59"/>
        <v>&lt;img src=@img/outdoor.png@&gt;&lt;img src=@img/hard.png@&gt;&lt;img src=@img/drinkicon.png@&gt;</v>
      </c>
      <c r="BE32" s="23" t="str">
        <f t="shared" si="60"/>
        <v>outdoor drink hard med old</v>
      </c>
      <c r="BF32" s="23" t="str">
        <f t="shared" si="61"/>
        <v>Old Town</v>
      </c>
      <c r="BG32">
        <v>40.584392999999999</v>
      </c>
      <c r="BH32">
        <v>-105.077686</v>
      </c>
      <c r="BI32" s="23" t="str">
        <f t="shared" si="22"/>
        <v>[40.584393,-105.077686],</v>
      </c>
      <c r="BK32" s="23" t="str">
        <f t="shared" si="23"/>
        <v/>
      </c>
    </row>
    <row r="33" spans="2:64" x14ac:dyDescent="0.35">
      <c r="B33" t="s">
        <v>153</v>
      </c>
      <c r="C33" t="s">
        <v>439</v>
      </c>
      <c r="D33" t="s">
        <v>154</v>
      </c>
      <c r="E33" t="s">
        <v>444</v>
      </c>
      <c r="G33" t="s">
        <v>155</v>
      </c>
      <c r="W33" s="23" t="str">
        <f t="shared" si="24"/>
        <v/>
      </c>
      <c r="X33" s="23" t="str">
        <f t="shared" si="25"/>
        <v/>
      </c>
      <c r="Y33" s="23" t="str">
        <f t="shared" si="26"/>
        <v/>
      </c>
      <c r="Z33" s="23" t="str">
        <f t="shared" si="27"/>
        <v/>
      </c>
      <c r="AA33" s="23" t="str">
        <f t="shared" si="28"/>
        <v/>
      </c>
      <c r="AB33" s="23" t="str">
        <f t="shared" si="29"/>
        <v/>
      </c>
      <c r="AC33" s="23" t="str">
        <f t="shared" si="30"/>
        <v/>
      </c>
      <c r="AD33" s="23" t="str">
        <f t="shared" si="31"/>
        <v/>
      </c>
      <c r="AE33" s="23" t="str">
        <f t="shared" si="32"/>
        <v/>
      </c>
      <c r="AF33" s="23" t="str">
        <f t="shared" si="33"/>
        <v/>
      </c>
      <c r="AG33" s="23" t="str">
        <f t="shared" si="34"/>
        <v/>
      </c>
      <c r="AH33" s="23" t="str">
        <f t="shared" si="35"/>
        <v/>
      </c>
      <c r="AI33" s="23" t="str">
        <f t="shared" si="36"/>
        <v/>
      </c>
      <c r="AJ33" s="23" t="str">
        <f t="shared" si="37"/>
        <v/>
      </c>
      <c r="AK33" s="23" t="str">
        <f t="shared" si="38"/>
        <v/>
      </c>
      <c r="AL33" s="23" t="str">
        <f t="shared" si="39"/>
        <v/>
      </c>
      <c r="AM33" s="23" t="str">
        <f t="shared" si="40"/>
        <v/>
      </c>
      <c r="AN33" s="23" t="str">
        <f t="shared" si="41"/>
        <v/>
      </c>
      <c r="AO33" s="23" t="str">
        <f t="shared" si="42"/>
        <v/>
      </c>
      <c r="AP33" s="23" t="str">
        <f t="shared" si="43"/>
        <v/>
      </c>
      <c r="AQ33" s="23" t="str">
        <f t="shared" si="44"/>
        <v/>
      </c>
      <c r="AR33" s="2" t="s">
        <v>345</v>
      </c>
      <c r="AU33" t="s">
        <v>28</v>
      </c>
      <c r="AV33" s="7" t="s">
        <v>317</v>
      </c>
      <c r="AW33" s="7" t="s">
        <v>317</v>
      </c>
      <c r="AX33" s="4" t="str">
        <f t="shared" si="14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33" s="23" t="str">
        <f t="shared" si="54"/>
        <v/>
      </c>
      <c r="AZ33" s="23" t="str">
        <f t="shared" si="55"/>
        <v/>
      </c>
      <c r="BA33" s="23" t="str">
        <f t="shared" si="56"/>
        <v>&lt;img src=@img/medium.png@&gt;</v>
      </c>
      <c r="BB33" s="23" t="str">
        <f t="shared" si="57"/>
        <v/>
      </c>
      <c r="BC33" s="23" t="str">
        <f t="shared" si="58"/>
        <v/>
      </c>
      <c r="BD33" s="23" t="str">
        <f t="shared" si="59"/>
        <v>&lt;img src=@img/medium.png@&gt;</v>
      </c>
      <c r="BE33" s="23" t="str">
        <f t="shared" si="60"/>
        <v>medium med old</v>
      </c>
      <c r="BF33" s="23" t="str">
        <f t="shared" si="61"/>
        <v>Old Town</v>
      </c>
      <c r="BG33">
        <v>40.587420000000002</v>
      </c>
      <c r="BH33">
        <v>-105.07789</v>
      </c>
      <c r="BI33" s="23" t="str">
        <f t="shared" si="22"/>
        <v>[40.58742,-105.07789],</v>
      </c>
      <c r="BK33" s="23" t="str">
        <f t="shared" si="23"/>
        <v/>
      </c>
    </row>
    <row r="34" spans="2:64" x14ac:dyDescent="0.35">
      <c r="B34" t="s">
        <v>26</v>
      </c>
      <c r="C34" t="s">
        <v>439</v>
      </c>
      <c r="D34" t="s">
        <v>27</v>
      </c>
      <c r="E34" t="s">
        <v>444</v>
      </c>
      <c r="G34" s="1" t="s">
        <v>29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V34" s="12" t="s">
        <v>552</v>
      </c>
      <c r="W34" s="23" t="str">
        <f t="shared" si="24"/>
        <v/>
      </c>
      <c r="X34" s="23" t="str">
        <f t="shared" si="25"/>
        <v/>
      </c>
      <c r="Y34" s="23">
        <f t="shared" si="26"/>
        <v>15</v>
      </c>
      <c r="Z34" s="23">
        <f t="shared" si="27"/>
        <v>18</v>
      </c>
      <c r="AA34" s="23">
        <f t="shared" si="28"/>
        <v>15</v>
      </c>
      <c r="AB34" s="23">
        <f t="shared" si="29"/>
        <v>18</v>
      </c>
      <c r="AC34" s="23">
        <f t="shared" si="30"/>
        <v>15</v>
      </c>
      <c r="AD34" s="23">
        <f t="shared" si="31"/>
        <v>18</v>
      </c>
      <c r="AE34" s="23">
        <f t="shared" si="32"/>
        <v>15</v>
      </c>
      <c r="AF34" s="23">
        <f t="shared" si="33"/>
        <v>18</v>
      </c>
      <c r="AG34" s="23">
        <f t="shared" si="34"/>
        <v>15</v>
      </c>
      <c r="AH34" s="23">
        <f t="shared" si="35"/>
        <v>18</v>
      </c>
      <c r="AI34" s="23" t="str">
        <f t="shared" si="36"/>
        <v/>
      </c>
      <c r="AJ34" s="23" t="str">
        <f t="shared" si="37"/>
        <v/>
      </c>
      <c r="AK34" s="23" t="str">
        <f t="shared" si="38"/>
        <v/>
      </c>
      <c r="AL34" s="23" t="str">
        <f t="shared" si="39"/>
        <v>3pm-6pm</v>
      </c>
      <c r="AM34" s="23" t="str">
        <f t="shared" si="40"/>
        <v>3pm-6pm</v>
      </c>
      <c r="AN34" s="23" t="str">
        <f t="shared" si="41"/>
        <v>3pm-6pm</v>
      </c>
      <c r="AO34" s="23" t="str">
        <f t="shared" si="42"/>
        <v>3pm-6pm</v>
      </c>
      <c r="AP34" s="23" t="str">
        <f t="shared" si="43"/>
        <v>3pm-6pm</v>
      </c>
      <c r="AQ34" s="23" t="str">
        <f t="shared" si="44"/>
        <v/>
      </c>
      <c r="AR34" t="s">
        <v>234</v>
      </c>
      <c r="AS34" t="s">
        <v>305</v>
      </c>
      <c r="AT34" t="s">
        <v>315</v>
      </c>
      <c r="AU34" t="s">
        <v>28</v>
      </c>
      <c r="AV34" s="7" t="s">
        <v>316</v>
      </c>
      <c r="AW34" s="7" t="s">
        <v>317</v>
      </c>
      <c r="AX34" s="4" t="str">
        <f t="shared" si="14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34" s="23" t="str">
        <f t="shared" si="54"/>
        <v>&lt;img src=@img/outdoor.png@&gt;</v>
      </c>
      <c r="AZ34" s="23" t="str">
        <f t="shared" si="55"/>
        <v>&lt;img src=@img/pets.png@&gt;</v>
      </c>
      <c r="BA34" s="23" t="str">
        <f t="shared" si="56"/>
        <v>&lt;img src=@img/medium.png@&gt;</v>
      </c>
      <c r="BB34" s="23" t="str">
        <f t="shared" si="57"/>
        <v>&lt;img src=@img/drinkicon.png@&gt;</v>
      </c>
      <c r="BC34" s="23" t="str">
        <f t="shared" si="58"/>
        <v/>
      </c>
      <c r="BD34" s="23" t="str">
        <f t="shared" si="59"/>
        <v>&lt;img src=@img/outdoor.png@&gt;&lt;img src=@img/pets.png@&gt;&lt;img src=@img/medium.png@&gt;&lt;img src=@img/drinkicon.png@&gt;</v>
      </c>
      <c r="BE34" s="23" t="str">
        <f t="shared" si="60"/>
        <v>outdoor pet drink medium med old</v>
      </c>
      <c r="BF34" s="23" t="str">
        <f t="shared" si="61"/>
        <v>Old Town</v>
      </c>
      <c r="BG34">
        <v>40.587390999999997</v>
      </c>
      <c r="BH34">
        <v>-105.07562900000001</v>
      </c>
      <c r="BI34" s="23" t="str">
        <f t="shared" si="22"/>
        <v>[40.587391,-105.075629],</v>
      </c>
      <c r="BK34" s="23" t="str">
        <f t="shared" si="23"/>
        <v/>
      </c>
    </row>
    <row r="35" spans="2:64" x14ac:dyDescent="0.35">
      <c r="B35" t="s">
        <v>156</v>
      </c>
      <c r="C35" t="s">
        <v>439</v>
      </c>
      <c r="D35" t="s">
        <v>157</v>
      </c>
      <c r="E35" t="s">
        <v>444</v>
      </c>
      <c r="G35" t="s">
        <v>158</v>
      </c>
      <c r="H35">
        <v>1200</v>
      </c>
      <c r="I35">
        <v>1900</v>
      </c>
      <c r="N35">
        <v>1600</v>
      </c>
      <c r="O35">
        <v>2100</v>
      </c>
      <c r="P35">
        <v>1600</v>
      </c>
      <c r="Q35">
        <v>2100</v>
      </c>
      <c r="V35" s="12" t="s">
        <v>507</v>
      </c>
      <c r="W35" s="23">
        <f t="shared" si="24"/>
        <v>12</v>
      </c>
      <c r="X35" s="23">
        <f t="shared" si="25"/>
        <v>19</v>
      </c>
      <c r="Y35" s="23" t="str">
        <f t="shared" si="26"/>
        <v/>
      </c>
      <c r="Z35" s="23" t="str">
        <f t="shared" si="27"/>
        <v/>
      </c>
      <c r="AA35" s="23" t="str">
        <f t="shared" si="28"/>
        <v/>
      </c>
      <c r="AB35" s="23" t="str">
        <f t="shared" si="29"/>
        <v/>
      </c>
      <c r="AC35" s="23">
        <f t="shared" si="30"/>
        <v>16</v>
      </c>
      <c r="AD35" s="23">
        <f t="shared" si="31"/>
        <v>21</v>
      </c>
      <c r="AE35" s="23">
        <f t="shared" si="32"/>
        <v>16</v>
      </c>
      <c r="AF35" s="23">
        <f t="shared" si="33"/>
        <v>21</v>
      </c>
      <c r="AG35" s="23" t="str">
        <f t="shared" si="34"/>
        <v/>
      </c>
      <c r="AH35" s="23" t="str">
        <f t="shared" si="35"/>
        <v/>
      </c>
      <c r="AI35" s="23" t="str">
        <f t="shared" si="36"/>
        <v/>
      </c>
      <c r="AJ35" s="23" t="str">
        <f t="shared" si="37"/>
        <v/>
      </c>
      <c r="AK35" s="23" t="str">
        <f t="shared" si="38"/>
        <v>12pm-7pm</v>
      </c>
      <c r="AL35" s="23" t="str">
        <f t="shared" si="39"/>
        <v/>
      </c>
      <c r="AM35" s="23" t="str">
        <f t="shared" si="40"/>
        <v/>
      </c>
      <c r="AN35" s="23" t="str">
        <f t="shared" si="41"/>
        <v>4pm-9pm</v>
      </c>
      <c r="AO35" s="23" t="str">
        <f t="shared" si="42"/>
        <v>4pm-9pm</v>
      </c>
      <c r="AP35" s="23" t="str">
        <f t="shared" si="43"/>
        <v/>
      </c>
      <c r="AQ35" s="23" t="str">
        <f t="shared" si="44"/>
        <v/>
      </c>
      <c r="AR35" s="2" t="s">
        <v>346</v>
      </c>
      <c r="AS35" t="s">
        <v>305</v>
      </c>
      <c r="AU35" t="s">
        <v>28</v>
      </c>
      <c r="AV35" s="7" t="s">
        <v>316</v>
      </c>
      <c r="AW35" s="7" t="s">
        <v>316</v>
      </c>
      <c r="AX35" s="4" t="str">
        <f t="shared" si="14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35" s="23" t="str">
        <f t="shared" si="54"/>
        <v>&lt;img src=@img/outdoor.png@&gt;</v>
      </c>
      <c r="AZ35" s="23" t="str">
        <f t="shared" si="55"/>
        <v/>
      </c>
      <c r="BA35" s="23" t="str">
        <f t="shared" si="56"/>
        <v>&lt;img src=@img/medium.png@&gt;</v>
      </c>
      <c r="BB35" s="23" t="str">
        <f t="shared" si="57"/>
        <v>&lt;img src=@img/drinkicon.png@&gt;</v>
      </c>
      <c r="BC35" s="23" t="str">
        <f t="shared" si="58"/>
        <v>&lt;img src=@img/foodicon.png@&gt;</v>
      </c>
      <c r="BD35" s="23" t="str">
        <f t="shared" si="59"/>
        <v>&lt;img src=@img/outdoor.png@&gt;&lt;img src=@img/medium.png@&gt;&lt;img src=@img/drinkicon.png@&gt;&lt;img src=@img/foodicon.png@&gt;</v>
      </c>
      <c r="BE35" s="23" t="str">
        <f t="shared" si="60"/>
        <v>outdoor drink food medium med old</v>
      </c>
      <c r="BF35" s="23" t="str">
        <f t="shared" si="61"/>
        <v>Old Town</v>
      </c>
      <c r="BG35">
        <v>40.589993999999997</v>
      </c>
      <c r="BH35">
        <v>-105.076655</v>
      </c>
      <c r="BI35" s="23" t="str">
        <f t="shared" si="22"/>
        <v>[40.589994,-105.076655],</v>
      </c>
      <c r="BK35" s="23" t="str">
        <f t="shared" si="23"/>
        <v/>
      </c>
    </row>
    <row r="36" spans="2:64" x14ac:dyDescent="0.35">
      <c r="B36" t="s">
        <v>77</v>
      </c>
      <c r="C36" t="s">
        <v>439</v>
      </c>
      <c r="D36" t="s">
        <v>78</v>
      </c>
      <c r="E36" t="s">
        <v>444</v>
      </c>
      <c r="G36" s="1" t="s">
        <v>79</v>
      </c>
      <c r="H36">
        <v>2200</v>
      </c>
      <c r="I36">
        <v>2400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2200</v>
      </c>
      <c r="S36">
        <v>2400</v>
      </c>
      <c r="T36">
        <v>2200</v>
      </c>
      <c r="U36">
        <v>2400</v>
      </c>
      <c r="V36" s="12" t="s">
        <v>508</v>
      </c>
      <c r="W36" s="23">
        <f t="shared" si="24"/>
        <v>22</v>
      </c>
      <c r="X36" s="23">
        <f t="shared" si="25"/>
        <v>24</v>
      </c>
      <c r="Y36" s="23">
        <f t="shared" si="26"/>
        <v>15</v>
      </c>
      <c r="Z36" s="23">
        <f t="shared" si="27"/>
        <v>18</v>
      </c>
      <c r="AA36" s="23">
        <f t="shared" si="28"/>
        <v>15</v>
      </c>
      <c r="AB36" s="23">
        <f t="shared" si="29"/>
        <v>18</v>
      </c>
      <c r="AC36" s="23">
        <f t="shared" si="30"/>
        <v>15</v>
      </c>
      <c r="AD36" s="23">
        <f t="shared" si="31"/>
        <v>18</v>
      </c>
      <c r="AE36" s="23">
        <f t="shared" si="32"/>
        <v>15</v>
      </c>
      <c r="AF36" s="23">
        <f t="shared" si="33"/>
        <v>18</v>
      </c>
      <c r="AG36" s="23">
        <f t="shared" si="34"/>
        <v>22</v>
      </c>
      <c r="AH36" s="23">
        <f t="shared" si="35"/>
        <v>24</v>
      </c>
      <c r="AI36" s="23">
        <f t="shared" si="36"/>
        <v>22</v>
      </c>
      <c r="AJ36" s="23">
        <f t="shared" si="37"/>
        <v>24</v>
      </c>
      <c r="AK36" s="23" t="str">
        <f t="shared" si="38"/>
        <v>10pm-12am</v>
      </c>
      <c r="AL36" s="23" t="str">
        <f t="shared" si="39"/>
        <v>3pm-6pm</v>
      </c>
      <c r="AM36" s="23" t="str">
        <f t="shared" si="40"/>
        <v>3pm-6pm</v>
      </c>
      <c r="AN36" s="23" t="str">
        <f t="shared" si="41"/>
        <v>3pm-6pm</v>
      </c>
      <c r="AO36" s="23" t="str">
        <f t="shared" si="42"/>
        <v>3pm-6pm</v>
      </c>
      <c r="AP36" s="23" t="str">
        <f t="shared" si="43"/>
        <v>10pm-12am</v>
      </c>
      <c r="AQ36" s="23" t="str">
        <f t="shared" si="44"/>
        <v>10pm-12am</v>
      </c>
      <c r="AR36" s="2" t="s">
        <v>325</v>
      </c>
      <c r="AS36" t="s">
        <v>305</v>
      </c>
      <c r="AU36" t="s">
        <v>28</v>
      </c>
      <c r="AV36" s="7" t="s">
        <v>316</v>
      </c>
      <c r="AW36" s="7" t="s">
        <v>317</v>
      </c>
      <c r="AX36" s="4" t="str">
        <f t="shared" si="14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36" s="23" t="str">
        <f t="shared" si="54"/>
        <v>&lt;img src=@img/outdoor.png@&gt;</v>
      </c>
      <c r="AZ36" s="23" t="str">
        <f t="shared" si="55"/>
        <v/>
      </c>
      <c r="BA36" s="23" t="str">
        <f t="shared" si="56"/>
        <v>&lt;img src=@img/medium.png@&gt;</v>
      </c>
      <c r="BB36" s="23" t="str">
        <f t="shared" si="57"/>
        <v>&lt;img src=@img/drinkicon.png@&gt;</v>
      </c>
      <c r="BC36" s="23" t="str">
        <f t="shared" si="58"/>
        <v/>
      </c>
      <c r="BD36" s="23" t="str">
        <f t="shared" si="59"/>
        <v>&lt;img src=@img/outdoor.png@&gt;&lt;img src=@img/medium.png@&gt;&lt;img src=@img/drinkicon.png@&gt;</v>
      </c>
      <c r="BE36" s="23" t="str">
        <f t="shared" si="60"/>
        <v>outdoor drink medium med old</v>
      </c>
      <c r="BF36" s="23" t="str">
        <f t="shared" si="61"/>
        <v>Old Town</v>
      </c>
      <c r="BG36">
        <v>40.586179000000001</v>
      </c>
      <c r="BH36">
        <v>-105.076767</v>
      </c>
      <c r="BI36" s="23" t="str">
        <f t="shared" si="22"/>
        <v>[40.586179,-105.076767],</v>
      </c>
      <c r="BK36" s="23" t="str">
        <f t="shared" si="23"/>
        <v/>
      </c>
    </row>
    <row r="37" spans="2:64" x14ac:dyDescent="0.35">
      <c r="B37" t="s">
        <v>459</v>
      </c>
      <c r="C37" t="s">
        <v>441</v>
      </c>
      <c r="E37" t="s">
        <v>444</v>
      </c>
      <c r="G37" t="s">
        <v>474</v>
      </c>
      <c r="J37">
        <v>1500</v>
      </c>
      <c r="K37">
        <v>1800</v>
      </c>
      <c r="L37">
        <v>1500</v>
      </c>
      <c r="M37">
        <v>1800</v>
      </c>
      <c r="N37">
        <v>1500</v>
      </c>
      <c r="O37">
        <v>1800</v>
      </c>
      <c r="P37">
        <v>1500</v>
      </c>
      <c r="Q37">
        <v>1800</v>
      </c>
      <c r="R37">
        <v>1500</v>
      </c>
      <c r="S37">
        <v>1800</v>
      </c>
      <c r="V37" s="12" t="s">
        <v>495</v>
      </c>
      <c r="W37" s="23" t="str">
        <f t="shared" si="24"/>
        <v/>
      </c>
      <c r="X37" s="23" t="str">
        <f t="shared" si="25"/>
        <v/>
      </c>
      <c r="Y37" s="23">
        <f t="shared" si="26"/>
        <v>15</v>
      </c>
      <c r="Z37" s="23">
        <f t="shared" si="27"/>
        <v>18</v>
      </c>
      <c r="AA37" s="23">
        <f t="shared" si="28"/>
        <v>15</v>
      </c>
      <c r="AB37" s="23">
        <f t="shared" si="29"/>
        <v>18</v>
      </c>
      <c r="AC37" s="23">
        <f t="shared" si="30"/>
        <v>15</v>
      </c>
      <c r="AD37" s="23">
        <f t="shared" si="31"/>
        <v>18</v>
      </c>
      <c r="AE37" s="23">
        <f t="shared" si="32"/>
        <v>15</v>
      </c>
      <c r="AF37" s="23">
        <f t="shared" si="33"/>
        <v>18</v>
      </c>
      <c r="AG37" s="23">
        <f t="shared" si="34"/>
        <v>15</v>
      </c>
      <c r="AH37" s="23">
        <f t="shared" si="35"/>
        <v>18</v>
      </c>
      <c r="AI37" s="23" t="str">
        <f t="shared" si="36"/>
        <v/>
      </c>
      <c r="AJ37" s="23" t="str">
        <f t="shared" si="37"/>
        <v/>
      </c>
      <c r="AK37" s="23" t="str">
        <f t="shared" si="38"/>
        <v/>
      </c>
      <c r="AL37" s="23" t="str">
        <f t="shared" si="39"/>
        <v>3pm-6pm</v>
      </c>
      <c r="AM37" s="23" t="str">
        <f t="shared" si="40"/>
        <v>3pm-6pm</v>
      </c>
      <c r="AN37" s="23" t="str">
        <f t="shared" si="41"/>
        <v>3pm-6pm</v>
      </c>
      <c r="AO37" s="23" t="str">
        <f t="shared" si="42"/>
        <v>3pm-6pm</v>
      </c>
      <c r="AP37" s="23" t="str">
        <f t="shared" si="43"/>
        <v>3pm-6pm</v>
      </c>
      <c r="AQ37" s="23" t="str">
        <f t="shared" si="44"/>
        <v/>
      </c>
      <c r="AR37" s="2" t="s">
        <v>475</v>
      </c>
      <c r="AU37" t="s">
        <v>28</v>
      </c>
      <c r="AV37" t="b">
        <v>1</v>
      </c>
      <c r="AW37" t="b">
        <v>1</v>
      </c>
      <c r="AX37" s="4" t="str">
        <f t="shared" si="14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37" s="23" t="str">
        <f t="shared" si="54"/>
        <v/>
      </c>
      <c r="AZ37" s="23" t="str">
        <f t="shared" si="55"/>
        <v/>
      </c>
      <c r="BA37" s="23" t="str">
        <f t="shared" si="56"/>
        <v>&lt;img src=@img/medium.png@&gt;</v>
      </c>
      <c r="BB37" s="23" t="str">
        <f t="shared" si="57"/>
        <v/>
      </c>
      <c r="BC37" s="23" t="str">
        <f t="shared" si="58"/>
        <v/>
      </c>
      <c r="BD37" s="23" t="str">
        <f t="shared" si="59"/>
        <v>&lt;img src=@img/medium.png@&gt;&lt;img src=@img/kidicon.png@&gt;</v>
      </c>
      <c r="BE37" s="23" t="str">
        <f t="shared" si="60"/>
        <v>medium med sfoco kid</v>
      </c>
      <c r="BF37" s="23" t="str">
        <f t="shared" si="61"/>
        <v>South Foco</v>
      </c>
      <c r="BG37">
        <v>40.522758000000003</v>
      </c>
      <c r="BH37">
        <v>-105.011408</v>
      </c>
      <c r="BI37" s="23" t="str">
        <f t="shared" si="22"/>
        <v>[40.522758,-105.011408],</v>
      </c>
      <c r="BJ37" t="b">
        <v>1</v>
      </c>
      <c r="BK37" s="23" t="str">
        <f t="shared" si="23"/>
        <v>&lt;img src=@img/kidicon.png@&gt;</v>
      </c>
      <c r="BL37" t="s">
        <v>476</v>
      </c>
    </row>
    <row r="38" spans="2:64" x14ac:dyDescent="0.35">
      <c r="B38" t="s">
        <v>460</v>
      </c>
      <c r="C38" t="s">
        <v>319</v>
      </c>
      <c r="E38" t="s">
        <v>54</v>
      </c>
      <c r="G38" t="s">
        <v>477</v>
      </c>
      <c r="W38" s="23" t="str">
        <f t="shared" si="24"/>
        <v/>
      </c>
      <c r="X38" s="23" t="str">
        <f t="shared" si="25"/>
        <v/>
      </c>
      <c r="Y38" s="23" t="str">
        <f t="shared" si="26"/>
        <v/>
      </c>
      <c r="Z38" s="23" t="str">
        <f t="shared" si="27"/>
        <v/>
      </c>
      <c r="AA38" s="23" t="str">
        <f t="shared" si="28"/>
        <v/>
      </c>
      <c r="AB38" s="23" t="str">
        <f t="shared" si="29"/>
        <v/>
      </c>
      <c r="AC38" s="23" t="str">
        <f t="shared" si="30"/>
        <v/>
      </c>
      <c r="AD38" s="23" t="str">
        <f t="shared" si="31"/>
        <v/>
      </c>
      <c r="AE38" s="23" t="str">
        <f t="shared" si="32"/>
        <v/>
      </c>
      <c r="AF38" s="23" t="str">
        <f t="shared" si="33"/>
        <v/>
      </c>
      <c r="AG38" s="23" t="str">
        <f t="shared" si="34"/>
        <v/>
      </c>
      <c r="AH38" s="23" t="str">
        <f t="shared" si="35"/>
        <v/>
      </c>
      <c r="AI38" s="23" t="str">
        <f t="shared" si="36"/>
        <v/>
      </c>
      <c r="AJ38" s="23" t="str">
        <f t="shared" si="37"/>
        <v/>
      </c>
      <c r="AK38" s="23" t="str">
        <f t="shared" si="38"/>
        <v/>
      </c>
      <c r="AL38" s="23" t="str">
        <f t="shared" si="39"/>
        <v/>
      </c>
      <c r="AM38" s="23" t="str">
        <f t="shared" si="40"/>
        <v/>
      </c>
      <c r="AN38" s="23" t="str">
        <f t="shared" si="41"/>
        <v/>
      </c>
      <c r="AO38" s="23" t="str">
        <f t="shared" si="42"/>
        <v/>
      </c>
      <c r="AP38" s="23" t="str">
        <f t="shared" si="43"/>
        <v/>
      </c>
      <c r="AQ38" s="23" t="str">
        <f t="shared" si="44"/>
        <v/>
      </c>
      <c r="AU38" t="s">
        <v>309</v>
      </c>
      <c r="AV38" t="b">
        <v>0</v>
      </c>
      <c r="AW38" t="b">
        <v>0</v>
      </c>
      <c r="AX38" s="4" t="str">
        <f t="shared" si="14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38" s="23" t="str">
        <f t="shared" si="54"/>
        <v/>
      </c>
      <c r="AZ38" s="23" t="str">
        <f t="shared" si="55"/>
        <v/>
      </c>
      <c r="BA38" s="23" t="str">
        <f t="shared" si="56"/>
        <v>&lt;img src=@img/easy.png@&gt;</v>
      </c>
      <c r="BB38" s="23" t="str">
        <f t="shared" si="57"/>
        <v/>
      </c>
      <c r="BC38" s="23" t="str">
        <f t="shared" si="58"/>
        <v/>
      </c>
      <c r="BD38" s="23" t="str">
        <f t="shared" si="59"/>
        <v>&lt;img src=@img/easy.png@&gt;&lt;img src=@img/kidicon.png@&gt;</v>
      </c>
      <c r="BE38" s="23" t="str">
        <f t="shared" si="60"/>
        <v>easy low midtown kid</v>
      </c>
      <c r="BF38" s="23" t="str">
        <f t="shared" si="61"/>
        <v>Midtown</v>
      </c>
      <c r="BG38">
        <v>40.549796000000001</v>
      </c>
      <c r="BH38">
        <v>-105.07767200000001</v>
      </c>
      <c r="BI38" s="23" t="str">
        <f t="shared" si="22"/>
        <v>[40.549796,-105.077672],</v>
      </c>
      <c r="BJ38" t="b">
        <v>1</v>
      </c>
      <c r="BK38" s="23" t="str">
        <f t="shared" si="23"/>
        <v>&lt;img src=@img/kidicon.png@&gt;</v>
      </c>
      <c r="BL38" t="s">
        <v>478</v>
      </c>
    </row>
    <row r="39" spans="2:64" x14ac:dyDescent="0.35">
      <c r="B39" t="s">
        <v>185</v>
      </c>
      <c r="C39" t="s">
        <v>441</v>
      </c>
      <c r="D39" t="s">
        <v>186</v>
      </c>
      <c r="E39" t="s">
        <v>444</v>
      </c>
      <c r="G39" t="s">
        <v>187</v>
      </c>
      <c r="L39">
        <v>1600</v>
      </c>
      <c r="M39">
        <v>1800</v>
      </c>
      <c r="N39">
        <v>1600</v>
      </c>
      <c r="O39">
        <v>1800</v>
      </c>
      <c r="P39">
        <v>1600</v>
      </c>
      <c r="Q39">
        <v>1800</v>
      </c>
      <c r="R39">
        <v>1600</v>
      </c>
      <c r="S39">
        <v>1800</v>
      </c>
      <c r="T39">
        <v>1600</v>
      </c>
      <c r="U39">
        <v>1800</v>
      </c>
      <c r="W39" s="23" t="str">
        <f t="shared" si="24"/>
        <v/>
      </c>
      <c r="X39" s="23" t="str">
        <f t="shared" si="25"/>
        <v/>
      </c>
      <c r="Y39" s="23" t="str">
        <f t="shared" si="26"/>
        <v/>
      </c>
      <c r="Z39" s="23" t="str">
        <f t="shared" si="27"/>
        <v/>
      </c>
      <c r="AA39" s="23">
        <f t="shared" si="28"/>
        <v>16</v>
      </c>
      <c r="AB39" s="23">
        <f t="shared" si="29"/>
        <v>18</v>
      </c>
      <c r="AC39" s="23">
        <f t="shared" si="30"/>
        <v>16</v>
      </c>
      <c r="AD39" s="23">
        <f t="shared" si="31"/>
        <v>18</v>
      </c>
      <c r="AE39" s="23">
        <f t="shared" si="32"/>
        <v>16</v>
      </c>
      <c r="AF39" s="23">
        <f t="shared" si="33"/>
        <v>18</v>
      </c>
      <c r="AG39" s="23">
        <f t="shared" si="34"/>
        <v>16</v>
      </c>
      <c r="AH39" s="23">
        <f t="shared" si="35"/>
        <v>18</v>
      </c>
      <c r="AI39" s="23">
        <f t="shared" si="36"/>
        <v>16</v>
      </c>
      <c r="AJ39" s="23">
        <f t="shared" si="37"/>
        <v>18</v>
      </c>
      <c r="AK39" s="23" t="str">
        <f t="shared" si="38"/>
        <v/>
      </c>
      <c r="AL39" s="23" t="str">
        <f t="shared" si="39"/>
        <v/>
      </c>
      <c r="AM39" s="23" t="str">
        <f t="shared" si="40"/>
        <v>4pm-6pm</v>
      </c>
      <c r="AN39" s="23" t="str">
        <f t="shared" si="41"/>
        <v>4pm-6pm</v>
      </c>
      <c r="AO39" s="23" t="str">
        <f t="shared" si="42"/>
        <v>4pm-6pm</v>
      </c>
      <c r="AP39" s="23" t="str">
        <f t="shared" si="43"/>
        <v>4pm-6pm</v>
      </c>
      <c r="AQ39" s="23" t="str">
        <f t="shared" si="44"/>
        <v>4pm-6pm</v>
      </c>
      <c r="AR39" s="3" t="s">
        <v>262</v>
      </c>
      <c r="AS39" t="s">
        <v>305</v>
      </c>
      <c r="AU39" t="s">
        <v>309</v>
      </c>
      <c r="AV39" s="7" t="s">
        <v>317</v>
      </c>
      <c r="AW39" s="7" t="s">
        <v>317</v>
      </c>
      <c r="AX39" s="4" t="str">
        <f t="shared" si="14"/>
        <v>{
    'name': "Dominic's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39" s="23" t="str">
        <f t="shared" si="54"/>
        <v>&lt;img src=@img/outdoor.png@&gt;</v>
      </c>
      <c r="AZ39" s="23" t="str">
        <f t="shared" si="55"/>
        <v/>
      </c>
      <c r="BA39" s="23" t="str">
        <f t="shared" si="56"/>
        <v>&lt;img src=@img/easy.png@&gt;</v>
      </c>
      <c r="BB39" s="23" t="str">
        <f t="shared" si="57"/>
        <v/>
      </c>
      <c r="BC39" s="23" t="str">
        <f t="shared" si="58"/>
        <v/>
      </c>
      <c r="BD39" s="23" t="str">
        <f t="shared" si="59"/>
        <v>&lt;img src=@img/outdoor.png@&gt;&lt;img src=@img/easy.png@&gt;</v>
      </c>
      <c r="BE39" s="23" t="str">
        <f t="shared" si="60"/>
        <v>outdoor easy med sfoco</v>
      </c>
      <c r="BF39" s="23" t="str">
        <f t="shared" si="61"/>
        <v>South Foco</v>
      </c>
      <c r="BG39">
        <v>40.523086999999997</v>
      </c>
      <c r="BH39">
        <v>-105.060349</v>
      </c>
      <c r="BI39" s="23" t="str">
        <f t="shared" si="22"/>
        <v>[40.523087,-105.060349],</v>
      </c>
      <c r="BK39" s="23" t="str">
        <f t="shared" si="23"/>
        <v/>
      </c>
    </row>
    <row r="40" spans="2:64" x14ac:dyDescent="0.35">
      <c r="B40" t="s">
        <v>86</v>
      </c>
      <c r="C40" t="s">
        <v>319</v>
      </c>
      <c r="D40" t="s">
        <v>87</v>
      </c>
      <c r="E40" t="s">
        <v>444</v>
      </c>
      <c r="G40" s="1" t="s">
        <v>88</v>
      </c>
      <c r="W40" s="23" t="str">
        <f t="shared" si="24"/>
        <v/>
      </c>
      <c r="X40" s="23" t="str">
        <f t="shared" si="25"/>
        <v/>
      </c>
      <c r="Y40" s="23" t="str">
        <f t="shared" si="26"/>
        <v/>
      </c>
      <c r="Z40" s="23" t="str">
        <f t="shared" si="27"/>
        <v/>
      </c>
      <c r="AA40" s="23" t="str">
        <f t="shared" si="28"/>
        <v/>
      </c>
      <c r="AB40" s="23" t="str">
        <f t="shared" si="29"/>
        <v/>
      </c>
      <c r="AC40" s="23" t="str">
        <f t="shared" si="30"/>
        <v/>
      </c>
      <c r="AD40" s="23" t="str">
        <f t="shared" si="31"/>
        <v/>
      </c>
      <c r="AE40" s="23" t="str">
        <f t="shared" si="32"/>
        <v/>
      </c>
      <c r="AF40" s="23" t="str">
        <f t="shared" si="33"/>
        <v/>
      </c>
      <c r="AG40" s="23" t="str">
        <f t="shared" si="34"/>
        <v/>
      </c>
      <c r="AH40" s="23" t="str">
        <f t="shared" si="35"/>
        <v/>
      </c>
      <c r="AI40" s="23" t="str">
        <f t="shared" si="36"/>
        <v/>
      </c>
      <c r="AJ40" s="23" t="str">
        <f t="shared" si="37"/>
        <v/>
      </c>
      <c r="AK40" s="23" t="str">
        <f t="shared" si="38"/>
        <v/>
      </c>
      <c r="AL40" s="23" t="str">
        <f t="shared" si="39"/>
        <v/>
      </c>
      <c r="AM40" s="23" t="str">
        <f t="shared" si="40"/>
        <v/>
      </c>
      <c r="AN40" s="23" t="str">
        <f t="shared" si="41"/>
        <v/>
      </c>
      <c r="AO40" s="23" t="str">
        <f t="shared" si="42"/>
        <v/>
      </c>
      <c r="AP40" s="23" t="str">
        <f t="shared" si="43"/>
        <v/>
      </c>
      <c r="AQ40" s="23" t="str">
        <f t="shared" si="44"/>
        <v/>
      </c>
      <c r="AR40" s="2" t="s">
        <v>322</v>
      </c>
      <c r="AU40" t="s">
        <v>309</v>
      </c>
      <c r="AV40" s="7" t="s">
        <v>317</v>
      </c>
      <c r="AW40" s="7" t="s">
        <v>317</v>
      </c>
      <c r="AX40" s="4" t="str">
        <f t="shared" si="14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40" s="23" t="str">
        <f t="shared" si="54"/>
        <v/>
      </c>
      <c r="AZ40" s="23" t="str">
        <f t="shared" si="55"/>
        <v/>
      </c>
      <c r="BA40" s="23" t="str">
        <f t="shared" si="56"/>
        <v>&lt;img src=@img/easy.png@&gt;</v>
      </c>
      <c r="BB40" s="23" t="str">
        <f t="shared" si="57"/>
        <v/>
      </c>
      <c r="BC40" s="23" t="str">
        <f t="shared" si="58"/>
        <v/>
      </c>
      <c r="BD40" s="23" t="str">
        <f t="shared" si="59"/>
        <v>&lt;img src=@img/easy.png@&gt;</v>
      </c>
      <c r="BE40" s="23" t="str">
        <f t="shared" si="60"/>
        <v>easy med midtown</v>
      </c>
      <c r="BF40" s="23" t="str">
        <f t="shared" si="61"/>
        <v>Midtown</v>
      </c>
      <c r="BG40">
        <v>40.566077</v>
      </c>
      <c r="BH40">
        <v>-105.056792</v>
      </c>
      <c r="BI40" s="23" t="str">
        <f t="shared" si="22"/>
        <v>[40.566077,-105.056792],</v>
      </c>
      <c r="BK40" s="23" t="str">
        <f t="shared" si="23"/>
        <v/>
      </c>
    </row>
    <row r="41" spans="2:64" ht="116" x14ac:dyDescent="0.35">
      <c r="B41" t="s">
        <v>68</v>
      </c>
      <c r="C41" t="s">
        <v>441</v>
      </c>
      <c r="D41" t="s">
        <v>69</v>
      </c>
      <c r="E41" t="s">
        <v>444</v>
      </c>
      <c r="G41" s="1" t="s">
        <v>70</v>
      </c>
      <c r="W41" s="23" t="str">
        <f t="shared" si="24"/>
        <v/>
      </c>
      <c r="X41" s="23" t="str">
        <f t="shared" si="25"/>
        <v/>
      </c>
      <c r="Y41" s="23" t="str">
        <f t="shared" si="26"/>
        <v/>
      </c>
      <c r="Z41" s="23" t="str">
        <f t="shared" si="27"/>
        <v/>
      </c>
      <c r="AA41" s="23" t="str">
        <f t="shared" si="28"/>
        <v/>
      </c>
      <c r="AB41" s="23" t="str">
        <f t="shared" si="29"/>
        <v/>
      </c>
      <c r="AC41" s="23" t="str">
        <f t="shared" si="30"/>
        <v/>
      </c>
      <c r="AD41" s="23" t="str">
        <f t="shared" si="31"/>
        <v/>
      </c>
      <c r="AE41" s="23" t="str">
        <f t="shared" si="32"/>
        <v/>
      </c>
      <c r="AF41" s="23" t="str">
        <f t="shared" si="33"/>
        <v/>
      </c>
      <c r="AG41" s="23" t="str">
        <f t="shared" si="34"/>
        <v/>
      </c>
      <c r="AH41" s="23" t="str">
        <f t="shared" si="35"/>
        <v/>
      </c>
      <c r="AI41" s="23" t="str">
        <f t="shared" si="36"/>
        <v/>
      </c>
      <c r="AJ41" s="23" t="str">
        <f t="shared" si="37"/>
        <v/>
      </c>
      <c r="AK41" s="23" t="str">
        <f t="shared" si="38"/>
        <v/>
      </c>
      <c r="AL41" s="23" t="str">
        <f t="shared" si="39"/>
        <v/>
      </c>
      <c r="AM41" s="23" t="str">
        <f t="shared" si="40"/>
        <v/>
      </c>
      <c r="AN41" s="23" t="str">
        <f t="shared" si="41"/>
        <v/>
      </c>
      <c r="AO41" s="23" t="str">
        <f t="shared" si="42"/>
        <v/>
      </c>
      <c r="AP41" s="23" t="str">
        <f t="shared" si="43"/>
        <v/>
      </c>
      <c r="AQ41" s="23" t="str">
        <f t="shared" si="44"/>
        <v/>
      </c>
      <c r="AR41" s="2" t="s">
        <v>322</v>
      </c>
      <c r="AU41" t="s">
        <v>309</v>
      </c>
      <c r="AV41" s="7" t="s">
        <v>317</v>
      </c>
      <c r="AW41" s="7" t="s">
        <v>317</v>
      </c>
      <c r="AX41" s="4" t="str">
        <f t="shared" ref="AX41:AX74" si="62">_xlfn.CONCAT("{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41" s="23" t="str">
        <f t="shared" si="54"/>
        <v/>
      </c>
      <c r="AZ41" s="23" t="str">
        <f t="shared" si="55"/>
        <v/>
      </c>
      <c r="BA41" s="23" t="str">
        <f t="shared" si="56"/>
        <v>&lt;img src=@img/easy.png@&gt;</v>
      </c>
      <c r="BB41" s="23" t="str">
        <f t="shared" si="57"/>
        <v/>
      </c>
      <c r="BC41" s="23" t="str">
        <f t="shared" si="58"/>
        <v/>
      </c>
      <c r="BD41" s="23" t="str">
        <f t="shared" si="59"/>
        <v>&lt;img src=@img/easy.png@&gt;</v>
      </c>
      <c r="BE41" s="23" t="str">
        <f t="shared" si="60"/>
        <v>easy med sfoco</v>
      </c>
      <c r="BF41" s="23" t="str">
        <f t="shared" si="61"/>
        <v>South Foco</v>
      </c>
      <c r="BG41">
        <v>40.523729000000003</v>
      </c>
      <c r="BH41">
        <v>-105.033248</v>
      </c>
      <c r="BI41" s="23" t="str">
        <f t="shared" si="22"/>
        <v>[40.523729,-105.033248],</v>
      </c>
      <c r="BK41" s="23" t="str">
        <f t="shared" si="23"/>
        <v/>
      </c>
    </row>
    <row r="42" spans="2:64" ht="130.5" x14ac:dyDescent="0.35">
      <c r="B42" t="s">
        <v>159</v>
      </c>
      <c r="C42" t="s">
        <v>319</v>
      </c>
      <c r="D42" t="s">
        <v>160</v>
      </c>
      <c r="E42" t="s">
        <v>444</v>
      </c>
      <c r="G42" t="s">
        <v>161</v>
      </c>
      <c r="W42" s="23" t="str">
        <f t="shared" si="24"/>
        <v/>
      </c>
      <c r="X42" s="23" t="str">
        <f t="shared" si="25"/>
        <v/>
      </c>
      <c r="Y42" s="23" t="str">
        <f t="shared" si="26"/>
        <v/>
      </c>
      <c r="Z42" s="23" t="str">
        <f t="shared" si="27"/>
        <v/>
      </c>
      <c r="AA42" s="23" t="str">
        <f t="shared" si="28"/>
        <v/>
      </c>
      <c r="AB42" s="23" t="str">
        <f t="shared" si="29"/>
        <v/>
      </c>
      <c r="AC42" s="23" t="str">
        <f t="shared" si="30"/>
        <v/>
      </c>
      <c r="AD42" s="23" t="str">
        <f t="shared" si="31"/>
        <v/>
      </c>
      <c r="AE42" s="23" t="str">
        <f t="shared" si="32"/>
        <v/>
      </c>
      <c r="AF42" s="23" t="str">
        <f t="shared" si="33"/>
        <v/>
      </c>
      <c r="AG42" s="23" t="str">
        <f t="shared" si="34"/>
        <v/>
      </c>
      <c r="AH42" s="23" t="str">
        <f t="shared" si="35"/>
        <v/>
      </c>
      <c r="AI42" s="23" t="str">
        <f t="shared" si="36"/>
        <v/>
      </c>
      <c r="AJ42" s="23" t="str">
        <f t="shared" si="37"/>
        <v/>
      </c>
      <c r="AK42" s="23" t="str">
        <f t="shared" si="38"/>
        <v/>
      </c>
      <c r="AL42" s="23" t="str">
        <f t="shared" si="39"/>
        <v/>
      </c>
      <c r="AM42" s="23" t="str">
        <f t="shared" si="40"/>
        <v/>
      </c>
      <c r="AN42" s="23" t="str">
        <f t="shared" si="41"/>
        <v/>
      </c>
      <c r="AO42" s="23" t="str">
        <f t="shared" si="42"/>
        <v/>
      </c>
      <c r="AP42" s="23" t="str">
        <f t="shared" si="43"/>
        <v/>
      </c>
      <c r="AQ42" s="23" t="str">
        <f t="shared" si="44"/>
        <v/>
      </c>
      <c r="AR42" s="2" t="s">
        <v>347</v>
      </c>
      <c r="AS42" t="s">
        <v>305</v>
      </c>
      <c r="AU42" t="s">
        <v>309</v>
      </c>
      <c r="AV42" s="7" t="s">
        <v>317</v>
      </c>
      <c r="AW42" s="7" t="s">
        <v>317</v>
      </c>
      <c r="AX42" s="4" t="str">
        <f t="shared" si="6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42" s="23" t="str">
        <f t="shared" si="54"/>
        <v>&lt;img src=@img/outdoor.png@&gt;</v>
      </c>
      <c r="AZ42" s="23" t="str">
        <f t="shared" si="55"/>
        <v/>
      </c>
      <c r="BA42" s="23" t="str">
        <f t="shared" si="56"/>
        <v>&lt;img src=@img/easy.png@&gt;</v>
      </c>
      <c r="BB42" s="23" t="str">
        <f t="shared" si="57"/>
        <v/>
      </c>
      <c r="BC42" s="23" t="str">
        <f t="shared" si="58"/>
        <v/>
      </c>
      <c r="BD42" s="23" t="str">
        <f t="shared" si="59"/>
        <v>&lt;img src=@img/outdoor.png@&gt;&lt;img src=@img/easy.png@&gt;</v>
      </c>
      <c r="BE42" s="23" t="str">
        <f t="shared" si="60"/>
        <v>outdoor easy med midtown</v>
      </c>
      <c r="BF42" s="23" t="str">
        <f t="shared" si="61"/>
        <v>Midtown</v>
      </c>
      <c r="BG42">
        <v>40.551048999999999</v>
      </c>
      <c r="BH42">
        <v>-105.05831000000001</v>
      </c>
      <c r="BI42" s="23" t="str">
        <f t="shared" si="22"/>
        <v>[40.551049,-105.05831],</v>
      </c>
      <c r="BK42" s="23" t="str">
        <f t="shared" si="23"/>
        <v/>
      </c>
    </row>
    <row r="43" spans="2:64" ht="130.5" x14ac:dyDescent="0.35">
      <c r="B43" t="s">
        <v>276</v>
      </c>
      <c r="C43" t="s">
        <v>439</v>
      </c>
      <c r="D43" t="s">
        <v>226</v>
      </c>
      <c r="E43" t="s">
        <v>444</v>
      </c>
      <c r="G43" s="6" t="s">
        <v>301</v>
      </c>
      <c r="J43">
        <v>1630</v>
      </c>
      <c r="K43">
        <v>1900</v>
      </c>
      <c r="L43">
        <v>1630</v>
      </c>
      <c r="M43">
        <v>1900</v>
      </c>
      <c r="N43">
        <v>1630</v>
      </c>
      <c r="O43">
        <v>1900</v>
      </c>
      <c r="P43">
        <v>1630</v>
      </c>
      <c r="Q43">
        <v>1900</v>
      </c>
      <c r="R43">
        <v>1630</v>
      </c>
      <c r="S43">
        <v>1900</v>
      </c>
      <c r="V43" s="12" t="s">
        <v>509</v>
      </c>
      <c r="W43" s="23" t="str">
        <f t="shared" si="24"/>
        <v/>
      </c>
      <c r="X43" s="23" t="str">
        <f t="shared" si="25"/>
        <v/>
      </c>
      <c r="Y43" s="23">
        <f t="shared" si="26"/>
        <v>16.3</v>
      </c>
      <c r="Z43" s="23">
        <f t="shared" si="27"/>
        <v>19</v>
      </c>
      <c r="AA43" s="23">
        <f t="shared" si="28"/>
        <v>16.3</v>
      </c>
      <c r="AB43" s="23">
        <f t="shared" si="29"/>
        <v>19</v>
      </c>
      <c r="AC43" s="23">
        <f t="shared" si="30"/>
        <v>16.3</v>
      </c>
      <c r="AD43" s="23">
        <f t="shared" si="31"/>
        <v>19</v>
      </c>
      <c r="AE43" s="23">
        <f t="shared" si="32"/>
        <v>16.3</v>
      </c>
      <c r="AF43" s="23">
        <f t="shared" si="33"/>
        <v>19</v>
      </c>
      <c r="AG43" s="23">
        <f t="shared" si="34"/>
        <v>16.3</v>
      </c>
      <c r="AH43" s="23">
        <f t="shared" si="35"/>
        <v>19</v>
      </c>
      <c r="AI43" s="23" t="str">
        <f t="shared" si="36"/>
        <v/>
      </c>
      <c r="AJ43" s="23" t="str">
        <f t="shared" si="37"/>
        <v/>
      </c>
      <c r="AK43" s="23" t="str">
        <f t="shared" si="38"/>
        <v/>
      </c>
      <c r="AL43" s="23" t="str">
        <f t="shared" si="39"/>
        <v>4.3pm-7pm</v>
      </c>
      <c r="AM43" s="23" t="str">
        <f t="shared" si="40"/>
        <v>4.3pm-7pm</v>
      </c>
      <c r="AN43" s="23" t="str">
        <f t="shared" si="41"/>
        <v>4.3pm-7pm</v>
      </c>
      <c r="AO43" s="23" t="str">
        <f t="shared" si="42"/>
        <v>4.3pm-7pm</v>
      </c>
      <c r="AP43" s="23" t="str">
        <f t="shared" si="43"/>
        <v>4.3pm-7pm</v>
      </c>
      <c r="AQ43" s="23" t="str">
        <f t="shared" si="44"/>
        <v/>
      </c>
      <c r="AR43" s="2" t="s">
        <v>371</v>
      </c>
      <c r="AU43" t="s">
        <v>308</v>
      </c>
      <c r="AV43" s="7" t="s">
        <v>316</v>
      </c>
      <c r="AW43" s="7" t="s">
        <v>316</v>
      </c>
      <c r="AX43" s="4" t="str">
        <f t="shared" si="6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43" s="23" t="str">
        <f t="shared" si="54"/>
        <v/>
      </c>
      <c r="AZ43" s="23" t="str">
        <f t="shared" si="55"/>
        <v/>
      </c>
      <c r="BA43" s="23" t="str">
        <f t="shared" si="56"/>
        <v>&lt;img src=@img/hard.png@&gt;</v>
      </c>
      <c r="BB43" s="23" t="str">
        <f t="shared" si="57"/>
        <v>&lt;img src=@img/drinkicon.png@&gt;</v>
      </c>
      <c r="BC43" s="23" t="str">
        <f t="shared" si="58"/>
        <v>&lt;img src=@img/foodicon.png@&gt;</v>
      </c>
      <c r="BD43" s="23" t="str">
        <f t="shared" si="59"/>
        <v>&lt;img src=@img/hard.png@&gt;&lt;img src=@img/drinkicon.png@&gt;&lt;img src=@img/foodicon.png@&gt;</v>
      </c>
      <c r="BE43" s="23" t="str">
        <f t="shared" si="60"/>
        <v>drink food hard med old</v>
      </c>
      <c r="BF43" s="23" t="str">
        <f t="shared" si="61"/>
        <v>Old Town</v>
      </c>
      <c r="BG43">
        <v>40.588436000000002</v>
      </c>
      <c r="BH43">
        <v>-105.074501</v>
      </c>
      <c r="BI43" s="23" t="str">
        <f t="shared" si="22"/>
        <v>[40.588436,-105.074501],</v>
      </c>
      <c r="BK43" s="23" t="str">
        <f t="shared" si="23"/>
        <v/>
      </c>
    </row>
    <row r="44" spans="2:64" s="12" customFormat="1" ht="160.5" x14ac:dyDescent="0.45">
      <c r="B44" s="18" t="s">
        <v>380</v>
      </c>
      <c r="C44" s="12" t="s">
        <v>439</v>
      </c>
      <c r="D44" s="12" t="s">
        <v>382</v>
      </c>
      <c r="E44" s="12" t="s">
        <v>444</v>
      </c>
      <c r="G44" s="20" t="s">
        <v>381</v>
      </c>
      <c r="H44" s="12">
        <v>1500</v>
      </c>
      <c r="I44" s="12">
        <v>1800</v>
      </c>
      <c r="J44" s="12">
        <v>1500</v>
      </c>
      <c r="K44" s="12">
        <v>1800</v>
      </c>
      <c r="L44" s="12">
        <v>1500</v>
      </c>
      <c r="M44" s="12">
        <v>1800</v>
      </c>
      <c r="N44" s="12">
        <v>1500</v>
      </c>
      <c r="O44" s="12">
        <v>1800</v>
      </c>
      <c r="P44" s="12">
        <v>1500</v>
      </c>
      <c r="Q44" s="12">
        <v>1800</v>
      </c>
      <c r="R44" s="12">
        <v>1500</v>
      </c>
      <c r="S44" s="12">
        <v>1800</v>
      </c>
      <c r="T44" s="12">
        <v>1500</v>
      </c>
      <c r="U44" s="12">
        <v>1800</v>
      </c>
      <c r="V44" s="12" t="s">
        <v>510</v>
      </c>
      <c r="W44" s="12">
        <f t="shared" si="24"/>
        <v>15</v>
      </c>
      <c r="X44" s="12">
        <f t="shared" si="25"/>
        <v>18</v>
      </c>
      <c r="Y44" s="12">
        <f t="shared" si="26"/>
        <v>15</v>
      </c>
      <c r="Z44" s="12">
        <f t="shared" si="27"/>
        <v>18</v>
      </c>
      <c r="AA44" s="12">
        <f t="shared" si="28"/>
        <v>15</v>
      </c>
      <c r="AB44" s="12">
        <f t="shared" si="29"/>
        <v>18</v>
      </c>
      <c r="AC44" s="12">
        <f t="shared" si="30"/>
        <v>15</v>
      </c>
      <c r="AD44" s="12">
        <f t="shared" si="31"/>
        <v>18</v>
      </c>
      <c r="AE44" s="12">
        <f t="shared" si="32"/>
        <v>15</v>
      </c>
      <c r="AF44" s="12">
        <f t="shared" si="33"/>
        <v>18</v>
      </c>
      <c r="AG44" s="12">
        <f t="shared" si="34"/>
        <v>15</v>
      </c>
      <c r="AH44" s="12">
        <f t="shared" si="35"/>
        <v>18</v>
      </c>
      <c r="AI44" s="12">
        <f t="shared" si="36"/>
        <v>15</v>
      </c>
      <c r="AJ44" s="12">
        <f t="shared" si="37"/>
        <v>18</v>
      </c>
      <c r="AK44" s="12" t="str">
        <f t="shared" si="38"/>
        <v>3pm-6pm</v>
      </c>
      <c r="AL44" s="12" t="str">
        <f t="shared" si="39"/>
        <v>3pm-6pm</v>
      </c>
      <c r="AM44" s="12" t="str">
        <f t="shared" si="40"/>
        <v>3pm-6pm</v>
      </c>
      <c r="AN44" s="12" t="str">
        <f t="shared" si="41"/>
        <v>3pm-6pm</v>
      </c>
      <c r="AO44" s="12" t="str">
        <f t="shared" si="42"/>
        <v>3pm-6pm</v>
      </c>
      <c r="AP44" s="12" t="str">
        <f t="shared" si="43"/>
        <v>3pm-6pm</v>
      </c>
      <c r="AQ44" s="12" t="str">
        <f t="shared" si="44"/>
        <v>3pm-6pm</v>
      </c>
      <c r="AR44" s="15" t="s">
        <v>383</v>
      </c>
      <c r="AU44" s="12" t="s">
        <v>28</v>
      </c>
      <c r="AV44" s="16" t="s">
        <v>316</v>
      </c>
      <c r="AW44" s="16" t="s">
        <v>316</v>
      </c>
      <c r="AX44" s="17" t="str">
        <f t="shared" si="6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44" s="12" t="str">
        <f t="shared" si="54"/>
        <v/>
      </c>
      <c r="AZ44" s="12" t="str">
        <f t="shared" si="55"/>
        <v/>
      </c>
      <c r="BA44" s="12" t="str">
        <f t="shared" si="56"/>
        <v>&lt;img src=@img/medium.png@&gt;</v>
      </c>
      <c r="BB44" s="12" t="str">
        <f t="shared" si="57"/>
        <v>&lt;img src=@img/drinkicon.png@&gt;</v>
      </c>
      <c r="BC44" s="12" t="str">
        <f t="shared" si="58"/>
        <v>&lt;img src=@img/foodicon.png@&gt;</v>
      </c>
      <c r="BD44" s="12" t="str">
        <f t="shared" si="59"/>
        <v>&lt;img src=@img/medium.png@&gt;&lt;img src=@img/drinkicon.png@&gt;&lt;img src=@img/foodicon.png@&gt;</v>
      </c>
      <c r="BE44" s="12" t="str">
        <f t="shared" si="60"/>
        <v>drink food medium med old</v>
      </c>
      <c r="BF44" s="12" t="str">
        <f t="shared" si="61"/>
        <v>Old Town</v>
      </c>
      <c r="BG44" s="12">
        <v>40.587229000000001</v>
      </c>
      <c r="BH44" s="12">
        <v>-105.07409699999999</v>
      </c>
      <c r="BI44" s="12" t="str">
        <f t="shared" si="22"/>
        <v>[40.587229,-105.074097],</v>
      </c>
      <c r="BK44" s="12" t="str">
        <f t="shared" si="23"/>
        <v/>
      </c>
    </row>
    <row r="45" spans="2:64" s="12" customFormat="1" ht="116" x14ac:dyDescent="0.35">
      <c r="B45" s="12" t="s">
        <v>461</v>
      </c>
      <c r="C45" s="12" t="s">
        <v>441</v>
      </c>
      <c r="E45" s="12" t="s">
        <v>54</v>
      </c>
      <c r="G45" s="12" t="s">
        <v>479</v>
      </c>
      <c r="W45" s="12" t="str">
        <f t="shared" si="24"/>
        <v/>
      </c>
      <c r="X45" s="12" t="str">
        <f t="shared" si="25"/>
        <v/>
      </c>
      <c r="Y45" s="12" t="str">
        <f t="shared" si="26"/>
        <v/>
      </c>
      <c r="Z45" s="12" t="str">
        <f t="shared" si="27"/>
        <v/>
      </c>
      <c r="AA45" s="12" t="str">
        <f t="shared" si="28"/>
        <v/>
      </c>
      <c r="AB45" s="12" t="str">
        <f t="shared" si="29"/>
        <v/>
      </c>
      <c r="AC45" s="12" t="str">
        <f t="shared" si="30"/>
        <v/>
      </c>
      <c r="AD45" s="12" t="str">
        <f t="shared" si="31"/>
        <v/>
      </c>
      <c r="AE45" s="12" t="str">
        <f t="shared" si="32"/>
        <v/>
      </c>
      <c r="AF45" s="12" t="str">
        <f t="shared" si="33"/>
        <v/>
      </c>
      <c r="AG45" s="12" t="str">
        <f t="shared" si="34"/>
        <v/>
      </c>
      <c r="AH45" s="12" t="str">
        <f t="shared" si="35"/>
        <v/>
      </c>
      <c r="AI45" s="12" t="str">
        <f t="shared" si="36"/>
        <v/>
      </c>
      <c r="AJ45" s="12" t="str">
        <f t="shared" si="37"/>
        <v/>
      </c>
      <c r="AK45" s="12" t="str">
        <f t="shared" si="38"/>
        <v/>
      </c>
      <c r="AL45" s="12" t="str">
        <f t="shared" si="39"/>
        <v/>
      </c>
      <c r="AM45" s="12" t="str">
        <f t="shared" si="40"/>
        <v/>
      </c>
      <c r="AN45" s="12" t="str">
        <f t="shared" si="41"/>
        <v/>
      </c>
      <c r="AO45" s="12" t="str">
        <f t="shared" si="42"/>
        <v/>
      </c>
      <c r="AP45" s="12" t="str">
        <f t="shared" si="43"/>
        <v/>
      </c>
      <c r="AQ45" s="12" t="str">
        <f t="shared" si="44"/>
        <v/>
      </c>
      <c r="AU45" s="12" t="s">
        <v>309</v>
      </c>
      <c r="AV45" s="12" t="b">
        <v>0</v>
      </c>
      <c r="AW45" s="12" t="b">
        <v>0</v>
      </c>
      <c r="AX45" s="17" t="str">
        <f t="shared" si="6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45" s="12" t="str">
        <f t="shared" si="54"/>
        <v/>
      </c>
      <c r="AZ45" s="12" t="str">
        <f t="shared" si="55"/>
        <v/>
      </c>
      <c r="BA45" s="12" t="str">
        <f t="shared" si="56"/>
        <v>&lt;img src=@img/easy.png@&gt;</v>
      </c>
      <c r="BB45" s="12" t="str">
        <f t="shared" si="57"/>
        <v/>
      </c>
      <c r="BC45" s="12" t="str">
        <f t="shared" si="58"/>
        <v/>
      </c>
      <c r="BD45" s="12" t="str">
        <f t="shared" si="59"/>
        <v>&lt;img src=@img/easy.png@&gt;&lt;img src=@img/kidicon.png@&gt;</v>
      </c>
      <c r="BE45" s="12" t="str">
        <f t="shared" si="60"/>
        <v>easy low sfoco kid</v>
      </c>
      <c r="BF45" s="12" t="str">
        <f t="shared" si="61"/>
        <v>South Foco</v>
      </c>
      <c r="BG45" s="12">
        <v>40.523744000000001</v>
      </c>
      <c r="BH45" s="12">
        <v>-105.023917</v>
      </c>
      <c r="BI45" s="12" t="str">
        <f t="shared" si="22"/>
        <v>[40.523744,-105.023917],</v>
      </c>
      <c r="BJ45" s="12" t="b">
        <v>1</v>
      </c>
      <c r="BK45" s="12" t="str">
        <f t="shared" si="23"/>
        <v>&lt;img src=@img/kidicon.png@&gt;</v>
      </c>
      <c r="BL45" s="12" t="s">
        <v>476</v>
      </c>
    </row>
    <row r="46" spans="2:64" s="12" customFormat="1" ht="116" x14ac:dyDescent="0.35">
      <c r="B46" s="12" t="s">
        <v>263</v>
      </c>
      <c r="C46" s="12" t="s">
        <v>439</v>
      </c>
      <c r="D46" s="12" t="s">
        <v>188</v>
      </c>
      <c r="E46" s="12" t="s">
        <v>444</v>
      </c>
      <c r="G46" s="12" t="s">
        <v>189</v>
      </c>
      <c r="W46" s="12" t="str">
        <f t="shared" si="24"/>
        <v/>
      </c>
      <c r="X46" s="12" t="str">
        <f t="shared" si="25"/>
        <v/>
      </c>
      <c r="Y46" s="12" t="str">
        <f t="shared" si="26"/>
        <v/>
      </c>
      <c r="Z46" s="12" t="str">
        <f t="shared" si="27"/>
        <v/>
      </c>
      <c r="AA46" s="12" t="str">
        <f t="shared" si="28"/>
        <v/>
      </c>
      <c r="AB46" s="12" t="str">
        <f t="shared" si="29"/>
        <v/>
      </c>
      <c r="AC46" s="12" t="str">
        <f t="shared" si="30"/>
        <v/>
      </c>
      <c r="AD46" s="12" t="str">
        <f t="shared" si="31"/>
        <v/>
      </c>
      <c r="AE46" s="12" t="str">
        <f t="shared" si="32"/>
        <v/>
      </c>
      <c r="AF46" s="12" t="str">
        <f t="shared" si="33"/>
        <v/>
      </c>
      <c r="AG46" s="12" t="str">
        <f t="shared" si="34"/>
        <v/>
      </c>
      <c r="AH46" s="12" t="str">
        <f t="shared" si="35"/>
        <v/>
      </c>
      <c r="AI46" s="12" t="str">
        <f t="shared" si="36"/>
        <v/>
      </c>
      <c r="AJ46" s="12" t="str">
        <f t="shared" si="37"/>
        <v/>
      </c>
      <c r="AK46" s="12" t="str">
        <f t="shared" si="38"/>
        <v/>
      </c>
      <c r="AL46" s="12" t="str">
        <f t="shared" si="39"/>
        <v/>
      </c>
      <c r="AM46" s="12" t="str">
        <f t="shared" si="40"/>
        <v/>
      </c>
      <c r="AN46" s="12" t="str">
        <f t="shared" si="41"/>
        <v/>
      </c>
      <c r="AO46" s="12" t="str">
        <f t="shared" si="42"/>
        <v/>
      </c>
      <c r="AP46" s="12" t="str">
        <f t="shared" si="43"/>
        <v/>
      </c>
      <c r="AQ46" s="12" t="str">
        <f t="shared" si="44"/>
        <v/>
      </c>
      <c r="AR46" s="15" t="s">
        <v>357</v>
      </c>
      <c r="AU46" s="12" t="s">
        <v>309</v>
      </c>
      <c r="AV46" s="16" t="s">
        <v>317</v>
      </c>
      <c r="AW46" s="16" t="s">
        <v>317</v>
      </c>
      <c r="AX46" s="17" t="str">
        <f t="shared" si="6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46" s="12" t="str">
        <f t="shared" si="54"/>
        <v/>
      </c>
      <c r="AZ46" s="12" t="str">
        <f t="shared" si="55"/>
        <v/>
      </c>
      <c r="BA46" s="12" t="str">
        <f t="shared" si="56"/>
        <v>&lt;img src=@img/easy.png@&gt;</v>
      </c>
      <c r="BB46" s="12" t="str">
        <f t="shared" si="57"/>
        <v/>
      </c>
      <c r="BC46" s="12" t="str">
        <f t="shared" si="58"/>
        <v/>
      </c>
      <c r="BD46" s="12" t="str">
        <f t="shared" si="59"/>
        <v>&lt;img src=@img/easy.png@&gt;</v>
      </c>
      <c r="BE46" s="12" t="str">
        <f t="shared" si="60"/>
        <v>easy med old</v>
      </c>
      <c r="BF46" s="12" t="str">
        <f t="shared" si="61"/>
        <v>Old Town</v>
      </c>
      <c r="BG46" s="12">
        <v>40.585124999999998</v>
      </c>
      <c r="BH46" s="12">
        <v>-105.04610700000001</v>
      </c>
      <c r="BI46" s="12" t="str">
        <f t="shared" si="22"/>
        <v>[40.585125,-105.046107],</v>
      </c>
      <c r="BK46" s="12" t="str">
        <f t="shared" si="23"/>
        <v/>
      </c>
    </row>
    <row r="47" spans="2:64" s="12" customFormat="1" ht="145" x14ac:dyDescent="0.35">
      <c r="B47" s="12" t="s">
        <v>98</v>
      </c>
      <c r="C47" s="12" t="s">
        <v>439</v>
      </c>
      <c r="D47" s="12" t="s">
        <v>93</v>
      </c>
      <c r="E47" s="12" t="s">
        <v>35</v>
      </c>
      <c r="G47" s="14" t="s">
        <v>99</v>
      </c>
      <c r="H47" s="12">
        <v>1600</v>
      </c>
      <c r="I47" s="12">
        <v>1800</v>
      </c>
      <c r="J47" s="12">
        <v>1500</v>
      </c>
      <c r="K47" s="12">
        <v>1800</v>
      </c>
      <c r="L47" s="12">
        <v>1500</v>
      </c>
      <c r="M47" s="12">
        <v>1800</v>
      </c>
      <c r="N47" s="12">
        <v>1500</v>
      </c>
      <c r="O47" s="12">
        <v>1800</v>
      </c>
      <c r="P47" s="12">
        <v>1500</v>
      </c>
      <c r="Q47" s="12">
        <v>1800</v>
      </c>
      <c r="R47" s="12">
        <v>1500</v>
      </c>
      <c r="S47" s="12">
        <v>1800</v>
      </c>
      <c r="T47" s="12">
        <v>1500</v>
      </c>
      <c r="U47" s="12">
        <v>1800</v>
      </c>
      <c r="V47" s="12" t="s">
        <v>251</v>
      </c>
      <c r="W47" s="12">
        <f t="shared" si="24"/>
        <v>16</v>
      </c>
      <c r="X47" s="12">
        <f t="shared" si="25"/>
        <v>18</v>
      </c>
      <c r="Y47" s="12">
        <f t="shared" si="26"/>
        <v>15</v>
      </c>
      <c r="Z47" s="12">
        <f t="shared" si="27"/>
        <v>18</v>
      </c>
      <c r="AA47" s="12">
        <f t="shared" si="28"/>
        <v>15</v>
      </c>
      <c r="AB47" s="12">
        <f t="shared" si="29"/>
        <v>18</v>
      </c>
      <c r="AC47" s="12">
        <f t="shared" si="30"/>
        <v>15</v>
      </c>
      <c r="AD47" s="12">
        <f t="shared" si="31"/>
        <v>18</v>
      </c>
      <c r="AE47" s="12">
        <f t="shared" si="32"/>
        <v>15</v>
      </c>
      <c r="AF47" s="12">
        <f t="shared" si="33"/>
        <v>18</v>
      </c>
      <c r="AG47" s="12">
        <f t="shared" si="34"/>
        <v>15</v>
      </c>
      <c r="AH47" s="12">
        <f t="shared" si="35"/>
        <v>18</v>
      </c>
      <c r="AI47" s="12">
        <f t="shared" si="36"/>
        <v>15</v>
      </c>
      <c r="AJ47" s="12">
        <f t="shared" si="37"/>
        <v>18</v>
      </c>
      <c r="AK47" s="12" t="str">
        <f t="shared" si="38"/>
        <v>4pm-6pm</v>
      </c>
      <c r="AL47" s="12" t="str">
        <f t="shared" si="39"/>
        <v>3pm-6pm</v>
      </c>
      <c r="AM47" s="12" t="str">
        <f t="shared" si="40"/>
        <v>3pm-6pm</v>
      </c>
      <c r="AN47" s="12" t="str">
        <f t="shared" si="41"/>
        <v>3pm-6pm</v>
      </c>
      <c r="AO47" s="12" t="str">
        <f t="shared" si="42"/>
        <v>3pm-6pm</v>
      </c>
      <c r="AP47" s="12" t="str">
        <f t="shared" si="43"/>
        <v>3pm-6pm</v>
      </c>
      <c r="AQ47" s="12" t="str">
        <f t="shared" si="44"/>
        <v>3pm-6pm</v>
      </c>
      <c r="AR47" s="15" t="s">
        <v>329</v>
      </c>
      <c r="AU47" s="12" t="s">
        <v>28</v>
      </c>
      <c r="AV47" s="16" t="s">
        <v>316</v>
      </c>
      <c r="AW47" s="16" t="s">
        <v>316</v>
      </c>
      <c r="AX47" s="17" t="str">
        <f t="shared" si="6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47" s="12" t="str">
        <f t="shared" si="54"/>
        <v/>
      </c>
      <c r="AZ47" s="12" t="str">
        <f t="shared" si="55"/>
        <v/>
      </c>
      <c r="BA47" s="12" t="str">
        <f t="shared" si="56"/>
        <v>&lt;img src=@img/medium.png@&gt;</v>
      </c>
      <c r="BB47" s="12" t="str">
        <f t="shared" si="57"/>
        <v>&lt;img src=@img/drinkicon.png@&gt;</v>
      </c>
      <c r="BC47" s="12" t="str">
        <f t="shared" si="58"/>
        <v>&lt;img src=@img/foodicon.png@&gt;</v>
      </c>
      <c r="BD47" s="12" t="str">
        <f t="shared" si="59"/>
        <v>&lt;img src=@img/medium.png@&gt;&lt;img src=@img/drinkicon.png@&gt;&lt;img src=@img/foodicon.png@&gt;</v>
      </c>
      <c r="BE47" s="12" t="str">
        <f t="shared" si="60"/>
        <v>drink food medium high old</v>
      </c>
      <c r="BF47" s="12" t="str">
        <f t="shared" si="61"/>
        <v>Old Town</v>
      </c>
      <c r="BG47" s="12">
        <v>40.585799000000002</v>
      </c>
      <c r="BH47" s="12">
        <v>-105.078547</v>
      </c>
      <c r="BI47" s="12" t="str">
        <f t="shared" si="22"/>
        <v>[40.585799,-105.078547],</v>
      </c>
      <c r="BK47" s="12" t="str">
        <f t="shared" si="23"/>
        <v/>
      </c>
    </row>
    <row r="48" spans="2:64" s="12" customFormat="1" ht="116" x14ac:dyDescent="0.35">
      <c r="B48" s="12" t="s">
        <v>73</v>
      </c>
      <c r="C48" s="12" t="s">
        <v>442</v>
      </c>
      <c r="D48" s="12" t="s">
        <v>75</v>
      </c>
      <c r="E48" s="12" t="s">
        <v>74</v>
      </c>
      <c r="G48" s="14" t="s">
        <v>76</v>
      </c>
      <c r="W48" s="12" t="str">
        <f t="shared" si="24"/>
        <v/>
      </c>
      <c r="X48" s="12" t="str">
        <f t="shared" si="25"/>
        <v/>
      </c>
      <c r="Y48" s="12" t="str">
        <f t="shared" si="26"/>
        <v/>
      </c>
      <c r="Z48" s="12" t="str">
        <f t="shared" si="27"/>
        <v/>
      </c>
      <c r="AA48" s="12" t="str">
        <f t="shared" si="28"/>
        <v/>
      </c>
      <c r="AB48" s="12" t="str">
        <f t="shared" si="29"/>
        <v/>
      </c>
      <c r="AC48" s="12" t="str">
        <f t="shared" si="30"/>
        <v/>
      </c>
      <c r="AD48" s="12" t="str">
        <f t="shared" si="31"/>
        <v/>
      </c>
      <c r="AE48" s="12" t="str">
        <f t="shared" si="32"/>
        <v/>
      </c>
      <c r="AF48" s="12" t="str">
        <f t="shared" si="33"/>
        <v/>
      </c>
      <c r="AG48" s="12" t="str">
        <f t="shared" si="34"/>
        <v/>
      </c>
      <c r="AH48" s="12" t="str">
        <f t="shared" si="35"/>
        <v/>
      </c>
      <c r="AI48" s="12" t="str">
        <f t="shared" si="36"/>
        <v/>
      </c>
      <c r="AJ48" s="12" t="str">
        <f t="shared" si="37"/>
        <v/>
      </c>
      <c r="AK48" s="12" t="str">
        <f t="shared" si="38"/>
        <v/>
      </c>
      <c r="AL48" s="12" t="str">
        <f t="shared" si="39"/>
        <v/>
      </c>
      <c r="AM48" s="12" t="str">
        <f t="shared" si="40"/>
        <v/>
      </c>
      <c r="AN48" s="12" t="str">
        <f t="shared" si="41"/>
        <v/>
      </c>
      <c r="AO48" s="12" t="str">
        <f t="shared" si="42"/>
        <v/>
      </c>
      <c r="AP48" s="12" t="str">
        <f t="shared" si="43"/>
        <v/>
      </c>
      <c r="AQ48" s="12" t="str">
        <f t="shared" si="44"/>
        <v/>
      </c>
      <c r="AR48" s="15" t="s">
        <v>324</v>
      </c>
      <c r="AU48" s="12" t="s">
        <v>309</v>
      </c>
      <c r="AV48" s="16" t="s">
        <v>317</v>
      </c>
      <c r="AW48" s="16" t="s">
        <v>317</v>
      </c>
      <c r="AX48" s="17" t="str">
        <f t="shared" si="6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48" s="12" t="str">
        <f t="shared" si="54"/>
        <v/>
      </c>
      <c r="AZ48" s="12" t="str">
        <f t="shared" si="55"/>
        <v/>
      </c>
      <c r="BA48" s="12" t="str">
        <f t="shared" si="56"/>
        <v>&lt;img src=@img/easy.png@&gt;</v>
      </c>
      <c r="BB48" s="12" t="str">
        <f t="shared" si="57"/>
        <v/>
      </c>
      <c r="BC48" s="12" t="str">
        <f t="shared" si="58"/>
        <v/>
      </c>
      <c r="BD48" s="12" t="str">
        <f t="shared" si="59"/>
        <v>&lt;img src=@img/easy.png@&gt;</v>
      </c>
      <c r="BE48" s="12" t="str">
        <f t="shared" si="60"/>
        <v>easy Low cwest</v>
      </c>
      <c r="BF48" s="12" t="str">
        <f t="shared" si="61"/>
        <v>Campus West</v>
      </c>
      <c r="BG48" s="12">
        <v>40.574339999999999</v>
      </c>
      <c r="BH48" s="12">
        <v>-105.100224</v>
      </c>
      <c r="BI48" s="12" t="str">
        <f t="shared" si="22"/>
        <v>[40.57434,-105.100224],</v>
      </c>
      <c r="BK48" s="12" t="str">
        <f t="shared" si="23"/>
        <v/>
      </c>
    </row>
    <row r="49" spans="2:64" s="12" customFormat="1" ht="145" x14ac:dyDescent="0.35">
      <c r="B49" s="12" t="s">
        <v>277</v>
      </c>
      <c r="C49" s="12" t="s">
        <v>439</v>
      </c>
      <c r="D49" s="12" t="s">
        <v>278</v>
      </c>
      <c r="E49" s="12" t="s">
        <v>444</v>
      </c>
      <c r="G49" s="12" t="s">
        <v>284</v>
      </c>
      <c r="H49" s="12">
        <v>1400</v>
      </c>
      <c r="I49" s="12">
        <v>2200</v>
      </c>
      <c r="J49" s="12">
        <v>1600</v>
      </c>
      <c r="K49" s="12">
        <v>1800</v>
      </c>
      <c r="L49" s="12">
        <v>1600</v>
      </c>
      <c r="M49" s="12">
        <v>1800</v>
      </c>
      <c r="N49" s="12">
        <v>1600</v>
      </c>
      <c r="O49" s="12">
        <v>1800</v>
      </c>
      <c r="P49" s="12">
        <v>1600</v>
      </c>
      <c r="Q49" s="12">
        <v>1800</v>
      </c>
      <c r="R49" s="12">
        <v>1600</v>
      </c>
      <c r="S49" s="12">
        <v>1800</v>
      </c>
      <c r="T49" s="12">
        <v>1600</v>
      </c>
      <c r="U49" s="12">
        <v>1800</v>
      </c>
      <c r="V49" s="12" t="s">
        <v>283</v>
      </c>
      <c r="W49" s="12">
        <f t="shared" si="24"/>
        <v>14</v>
      </c>
      <c r="X49" s="12">
        <f t="shared" si="25"/>
        <v>22</v>
      </c>
      <c r="Y49" s="12">
        <f t="shared" si="26"/>
        <v>16</v>
      </c>
      <c r="Z49" s="12">
        <f t="shared" si="27"/>
        <v>18</v>
      </c>
      <c r="AA49" s="12">
        <f t="shared" si="28"/>
        <v>16</v>
      </c>
      <c r="AB49" s="12">
        <f t="shared" si="29"/>
        <v>18</v>
      </c>
      <c r="AC49" s="12">
        <f t="shared" si="30"/>
        <v>16</v>
      </c>
      <c r="AD49" s="12">
        <f t="shared" si="31"/>
        <v>18</v>
      </c>
      <c r="AE49" s="12">
        <f t="shared" si="32"/>
        <v>16</v>
      </c>
      <c r="AF49" s="12">
        <f t="shared" si="33"/>
        <v>18</v>
      </c>
      <c r="AG49" s="12">
        <f t="shared" si="34"/>
        <v>16</v>
      </c>
      <c r="AH49" s="12">
        <f t="shared" si="35"/>
        <v>18</v>
      </c>
      <c r="AI49" s="12">
        <f t="shared" si="36"/>
        <v>16</v>
      </c>
      <c r="AJ49" s="12">
        <f t="shared" si="37"/>
        <v>18</v>
      </c>
      <c r="AK49" s="12" t="str">
        <f t="shared" si="38"/>
        <v>2pm-10pm</v>
      </c>
      <c r="AL49" s="12" t="str">
        <f t="shared" si="39"/>
        <v>4pm-6pm</v>
      </c>
      <c r="AM49" s="12" t="str">
        <f t="shared" si="40"/>
        <v>4pm-6pm</v>
      </c>
      <c r="AN49" s="12" t="str">
        <f t="shared" si="41"/>
        <v>4pm-6pm</v>
      </c>
      <c r="AO49" s="12" t="str">
        <f t="shared" si="42"/>
        <v>4pm-6pm</v>
      </c>
      <c r="AP49" s="12" t="str">
        <f t="shared" si="43"/>
        <v>4pm-6pm</v>
      </c>
      <c r="AQ49" s="12" t="str">
        <f t="shared" si="44"/>
        <v>4pm-6pm</v>
      </c>
      <c r="AR49" s="15" t="s">
        <v>372</v>
      </c>
      <c r="AS49" s="12" t="s">
        <v>305</v>
      </c>
      <c r="AU49" s="12" t="s">
        <v>308</v>
      </c>
      <c r="AV49" s="16" t="s">
        <v>316</v>
      </c>
      <c r="AW49" s="16" t="s">
        <v>317</v>
      </c>
      <c r="AX49" s="17" t="str">
        <f t="shared" si="6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49" s="12" t="str">
        <f t="shared" si="54"/>
        <v>&lt;img src=@img/outdoor.png@&gt;</v>
      </c>
      <c r="AZ49" s="12" t="str">
        <f t="shared" si="55"/>
        <v/>
      </c>
      <c r="BA49" s="12" t="str">
        <f t="shared" si="56"/>
        <v>&lt;img src=@img/hard.png@&gt;</v>
      </c>
      <c r="BB49" s="12" t="str">
        <f t="shared" si="57"/>
        <v>&lt;img src=@img/drinkicon.png@&gt;</v>
      </c>
      <c r="BC49" s="12" t="str">
        <f t="shared" si="58"/>
        <v/>
      </c>
      <c r="BD49" s="12" t="str">
        <f t="shared" si="59"/>
        <v>&lt;img src=@img/outdoor.png@&gt;&lt;img src=@img/hard.png@&gt;&lt;img src=@img/drinkicon.png@&gt;</v>
      </c>
      <c r="BE49" s="12" t="str">
        <f t="shared" si="60"/>
        <v>outdoor drink hard med old</v>
      </c>
      <c r="BF49" s="12" t="str">
        <f t="shared" si="61"/>
        <v>Old Town</v>
      </c>
      <c r="BG49" s="12">
        <v>40.588875000000002</v>
      </c>
      <c r="BH49" s="12">
        <v>-105.075542</v>
      </c>
      <c r="BI49" s="12" t="str">
        <f t="shared" si="22"/>
        <v>[40.588875,-105.075542],</v>
      </c>
      <c r="BK49" s="12" t="str">
        <f t="shared" si="23"/>
        <v/>
      </c>
    </row>
    <row r="50" spans="2:64" s="12" customFormat="1" ht="145" x14ac:dyDescent="0.35">
      <c r="B50" s="12" t="s">
        <v>285</v>
      </c>
      <c r="C50" s="12" t="s">
        <v>319</v>
      </c>
      <c r="D50" s="12" t="s">
        <v>186</v>
      </c>
      <c r="E50" s="12" t="s">
        <v>444</v>
      </c>
      <c r="G50" s="12" t="s">
        <v>286</v>
      </c>
      <c r="J50" s="12">
        <v>1600</v>
      </c>
      <c r="K50" s="12">
        <v>1800</v>
      </c>
      <c r="L50" s="12">
        <v>1600</v>
      </c>
      <c r="M50" s="12">
        <v>1800</v>
      </c>
      <c r="N50" s="12">
        <v>1600</v>
      </c>
      <c r="O50" s="12">
        <v>1800</v>
      </c>
      <c r="P50" s="12">
        <v>1600</v>
      </c>
      <c r="Q50" s="12">
        <v>1800</v>
      </c>
      <c r="R50" s="12">
        <v>1600</v>
      </c>
      <c r="S50" s="12">
        <v>1800</v>
      </c>
      <c r="V50" s="12" t="s">
        <v>511</v>
      </c>
      <c r="W50" s="12" t="str">
        <f t="shared" si="24"/>
        <v/>
      </c>
      <c r="X50" s="12" t="str">
        <f t="shared" si="25"/>
        <v/>
      </c>
      <c r="Y50" s="12">
        <f t="shared" si="26"/>
        <v>16</v>
      </c>
      <c r="Z50" s="12">
        <f t="shared" si="27"/>
        <v>18</v>
      </c>
      <c r="AA50" s="12">
        <f t="shared" si="28"/>
        <v>16</v>
      </c>
      <c r="AB50" s="12">
        <f t="shared" si="29"/>
        <v>18</v>
      </c>
      <c r="AC50" s="12">
        <f t="shared" si="30"/>
        <v>16</v>
      </c>
      <c r="AD50" s="12">
        <f t="shared" si="31"/>
        <v>18</v>
      </c>
      <c r="AE50" s="12">
        <f t="shared" si="32"/>
        <v>16</v>
      </c>
      <c r="AF50" s="12">
        <f t="shared" si="33"/>
        <v>18</v>
      </c>
      <c r="AG50" s="12">
        <f t="shared" si="34"/>
        <v>16</v>
      </c>
      <c r="AH50" s="12">
        <f t="shared" si="35"/>
        <v>18</v>
      </c>
      <c r="AI50" s="12" t="str">
        <f t="shared" si="36"/>
        <v/>
      </c>
      <c r="AJ50" s="12" t="str">
        <f t="shared" si="37"/>
        <v/>
      </c>
      <c r="AK50" s="12" t="str">
        <f t="shared" si="38"/>
        <v/>
      </c>
      <c r="AL50" s="12" t="str">
        <f t="shared" si="39"/>
        <v>4pm-6pm</v>
      </c>
      <c r="AM50" s="12" t="str">
        <f t="shared" si="40"/>
        <v>4pm-6pm</v>
      </c>
      <c r="AN50" s="12" t="str">
        <f t="shared" si="41"/>
        <v>4pm-6pm</v>
      </c>
      <c r="AO50" s="12" t="str">
        <f t="shared" si="42"/>
        <v>4pm-6pm</v>
      </c>
      <c r="AP50" s="12" t="str">
        <f t="shared" si="43"/>
        <v>4pm-6pm</v>
      </c>
      <c r="AQ50" s="12" t="str">
        <f t="shared" si="44"/>
        <v/>
      </c>
      <c r="AR50" s="15" t="s">
        <v>373</v>
      </c>
      <c r="AU50" s="12" t="s">
        <v>309</v>
      </c>
      <c r="AV50" s="16" t="s">
        <v>316</v>
      </c>
      <c r="AW50" s="16" t="s">
        <v>316</v>
      </c>
      <c r="AX50" s="17" t="str">
        <f t="shared" si="62"/>
        <v>{
    'name': "Fox and Crow",
    'area': "midtown",'hours':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"1/2 off beer and cider &lt;br&gt; Almost wines 1/2 off &lt;br&gt; $6 Mini cheeseboard &lt;br&gt; Other food specials", 'link':"http://www.thefoxandthecrow.net/", 'pricing':"med",   'phone-number': "", 'address': "2601 S Lemay Ave Suite #9, Fort Collins, CO 80525", 'other-amenities': ['','','easy'], 'has-drink':true, 'has-food':true},</v>
      </c>
      <c r="AY50" s="12" t="str">
        <f t="shared" si="54"/>
        <v/>
      </c>
      <c r="AZ50" s="12" t="str">
        <f t="shared" si="55"/>
        <v/>
      </c>
      <c r="BA50" s="12" t="str">
        <f t="shared" si="56"/>
        <v>&lt;img src=@img/easy.png@&gt;</v>
      </c>
      <c r="BB50" s="12" t="str">
        <f t="shared" si="57"/>
        <v>&lt;img src=@img/drinkicon.png@&gt;</v>
      </c>
      <c r="BC50" s="12" t="str">
        <f t="shared" si="58"/>
        <v>&lt;img src=@img/foodicon.png@&gt;</v>
      </c>
      <c r="BD50" s="12" t="str">
        <f t="shared" si="59"/>
        <v>&lt;img src=@img/easy.png@&gt;&lt;img src=@img/drinkicon.png@&gt;&lt;img src=@img/foodicon.png@&gt;</v>
      </c>
      <c r="BE50" s="12" t="str">
        <f t="shared" si="60"/>
        <v>drink food easy med midtown</v>
      </c>
      <c r="BF50" s="12" t="str">
        <f t="shared" si="61"/>
        <v>Midtown</v>
      </c>
      <c r="BG50" s="12">
        <v>40.551048999999999</v>
      </c>
      <c r="BH50" s="12">
        <v>-105.05831000000001</v>
      </c>
      <c r="BI50" s="12" t="str">
        <f t="shared" si="22"/>
        <v>[40.551049,-105.05831],</v>
      </c>
      <c r="BK50" s="12" t="str">
        <f t="shared" si="23"/>
        <v/>
      </c>
    </row>
    <row r="51" spans="2:64" s="12" customFormat="1" x14ac:dyDescent="0.35">
      <c r="B51" s="12" t="s">
        <v>554</v>
      </c>
      <c r="C51" s="12" t="s">
        <v>439</v>
      </c>
      <c r="G51" s="12" t="s">
        <v>553</v>
      </c>
      <c r="W51" s="12" t="str">
        <f t="shared" si="24"/>
        <v/>
      </c>
      <c r="X51" s="12" t="str">
        <f t="shared" si="25"/>
        <v/>
      </c>
      <c r="Y51" s="12" t="str">
        <f t="shared" si="26"/>
        <v/>
      </c>
      <c r="Z51" s="12" t="str">
        <f t="shared" si="27"/>
        <v/>
      </c>
      <c r="AA51" s="12" t="str">
        <f t="shared" si="28"/>
        <v/>
      </c>
      <c r="AB51" s="12" t="str">
        <f t="shared" si="29"/>
        <v/>
      </c>
      <c r="AC51" s="12" t="str">
        <f t="shared" si="30"/>
        <v/>
      </c>
      <c r="AD51" s="12" t="str">
        <f t="shared" si="31"/>
        <v/>
      </c>
      <c r="AE51" s="12" t="str">
        <f t="shared" si="32"/>
        <v/>
      </c>
      <c r="AF51" s="12" t="str">
        <f t="shared" si="33"/>
        <v/>
      </c>
      <c r="AG51" s="12" t="str">
        <f t="shared" si="34"/>
        <v/>
      </c>
      <c r="AH51" s="12" t="str">
        <f t="shared" si="35"/>
        <v/>
      </c>
      <c r="AI51" s="12" t="str">
        <f t="shared" si="36"/>
        <v/>
      </c>
      <c r="AJ51" s="12" t="str">
        <f t="shared" si="37"/>
        <v/>
      </c>
      <c r="AK51" s="12" t="str">
        <f t="shared" si="38"/>
        <v/>
      </c>
      <c r="AL51" s="12" t="str">
        <f t="shared" si="39"/>
        <v/>
      </c>
      <c r="AM51" s="12" t="str">
        <f t="shared" si="40"/>
        <v/>
      </c>
      <c r="AN51" s="12" t="str">
        <f t="shared" si="41"/>
        <v/>
      </c>
      <c r="AO51" s="12" t="str">
        <f t="shared" si="42"/>
        <v/>
      </c>
      <c r="AP51" s="12" t="str">
        <f t="shared" si="43"/>
        <v/>
      </c>
      <c r="AQ51" s="12" t="str">
        <f t="shared" si="44"/>
        <v/>
      </c>
      <c r="AR51" s="15"/>
      <c r="AU51" s="12" t="s">
        <v>28</v>
      </c>
      <c r="AV51" s="16" t="s">
        <v>317</v>
      </c>
      <c r="AW51" s="16" t="s">
        <v>317</v>
      </c>
      <c r="AX51" s="17"/>
      <c r="AY51" s="12" t="str">
        <f t="shared" si="54"/>
        <v/>
      </c>
      <c r="AZ51" s="12" t="str">
        <f t="shared" si="55"/>
        <v/>
      </c>
      <c r="BA51" s="12" t="str">
        <f t="shared" si="56"/>
        <v>&lt;img src=@img/medium.png@&gt;</v>
      </c>
      <c r="BB51" s="12" t="str">
        <f t="shared" si="57"/>
        <v/>
      </c>
      <c r="BC51" s="12" t="str">
        <f t="shared" si="58"/>
        <v/>
      </c>
      <c r="BD51" s="12" t="str">
        <f t="shared" si="59"/>
        <v>&lt;img src=@img/medium.png@&gt;</v>
      </c>
      <c r="BE51" s="12" t="str">
        <f t="shared" si="60"/>
        <v>medium  old</v>
      </c>
      <c r="BF51" s="12" t="str">
        <f t="shared" si="61"/>
        <v>Old Town</v>
      </c>
      <c r="BG51" s="12">
        <v>40.583092999999998</v>
      </c>
      <c r="BH51" s="12">
        <v>-105.042058</v>
      </c>
      <c r="BI51" s="12" t="str">
        <f t="shared" si="22"/>
        <v>[40.583093,-105.042058],</v>
      </c>
      <c r="BK51" s="12" t="str">
        <f t="shared" si="23"/>
        <v/>
      </c>
    </row>
    <row r="52" spans="2:64" s="12" customFormat="1" ht="409.5" x14ac:dyDescent="0.35">
      <c r="B52" s="12" t="s">
        <v>190</v>
      </c>
      <c r="C52" s="12" t="s">
        <v>442</v>
      </c>
      <c r="D52" s="12" t="s">
        <v>53</v>
      </c>
      <c r="E52" s="12" t="s">
        <v>54</v>
      </c>
      <c r="G52" s="12" t="s">
        <v>191</v>
      </c>
      <c r="H52" s="12">
        <v>800</v>
      </c>
      <c r="I52" s="12">
        <v>2400</v>
      </c>
      <c r="J52" s="12">
        <v>800</v>
      </c>
      <c r="K52" s="12">
        <v>2400</v>
      </c>
      <c r="N52" s="12">
        <v>800</v>
      </c>
      <c r="O52" s="12">
        <v>2400</v>
      </c>
      <c r="P52" s="12">
        <v>800</v>
      </c>
      <c r="Q52" s="12">
        <v>2400</v>
      </c>
      <c r="R52" s="12">
        <v>800</v>
      </c>
      <c r="S52" s="12">
        <v>2400</v>
      </c>
      <c r="T52" s="12">
        <v>800</v>
      </c>
      <c r="U52" s="12">
        <v>2400</v>
      </c>
      <c r="V52" s="17" t="s">
        <v>555</v>
      </c>
      <c r="W52" s="12">
        <f t="shared" si="24"/>
        <v>8</v>
      </c>
      <c r="X52" s="12">
        <f t="shared" si="25"/>
        <v>24</v>
      </c>
      <c r="Y52" s="12">
        <f t="shared" si="26"/>
        <v>8</v>
      </c>
      <c r="Z52" s="12">
        <f t="shared" si="27"/>
        <v>24</v>
      </c>
      <c r="AA52" s="12" t="str">
        <f t="shared" si="28"/>
        <v/>
      </c>
      <c r="AB52" s="12" t="str">
        <f t="shared" si="29"/>
        <v/>
      </c>
      <c r="AC52" s="12">
        <f t="shared" si="30"/>
        <v>8</v>
      </c>
      <c r="AD52" s="12">
        <f t="shared" si="31"/>
        <v>24</v>
      </c>
      <c r="AE52" s="12">
        <f t="shared" si="32"/>
        <v>8</v>
      </c>
      <c r="AF52" s="12">
        <f t="shared" si="33"/>
        <v>24</v>
      </c>
      <c r="AG52" s="12">
        <f t="shared" si="34"/>
        <v>8</v>
      </c>
      <c r="AH52" s="12">
        <f t="shared" si="35"/>
        <v>24</v>
      </c>
      <c r="AI52" s="12">
        <f t="shared" si="36"/>
        <v>8</v>
      </c>
      <c r="AJ52" s="12">
        <f t="shared" si="37"/>
        <v>24</v>
      </c>
      <c r="AK52" s="12" t="str">
        <f t="shared" si="38"/>
        <v>8am-12am</v>
      </c>
      <c r="AL52" s="12" t="str">
        <f t="shared" si="39"/>
        <v>8am-12am</v>
      </c>
      <c r="AM52" s="12" t="str">
        <f t="shared" si="40"/>
        <v/>
      </c>
      <c r="AN52" s="12" t="str">
        <f t="shared" si="41"/>
        <v>8am-12am</v>
      </c>
      <c r="AO52" s="12" t="str">
        <f t="shared" si="42"/>
        <v>8am-12am</v>
      </c>
      <c r="AP52" s="12" t="str">
        <f t="shared" si="43"/>
        <v>8am-12am</v>
      </c>
      <c r="AQ52" s="12" t="str">
        <f t="shared" si="44"/>
        <v>8am-12am</v>
      </c>
      <c r="AR52" s="19" t="s">
        <v>264</v>
      </c>
      <c r="AU52" s="12" t="s">
        <v>28</v>
      </c>
      <c r="AV52" s="16" t="s">
        <v>316</v>
      </c>
      <c r="AW52" s="16" t="s">
        <v>316</v>
      </c>
      <c r="AX52" s="17" t="str">
        <f t="shared" si="6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52" s="12" t="str">
        <f t="shared" si="54"/>
        <v/>
      </c>
      <c r="AZ52" s="12" t="str">
        <f t="shared" si="55"/>
        <v/>
      </c>
      <c r="BA52" s="12" t="str">
        <f t="shared" si="56"/>
        <v>&lt;img src=@img/medium.png@&gt;</v>
      </c>
      <c r="BB52" s="12" t="str">
        <f t="shared" si="57"/>
        <v>&lt;img src=@img/drinkicon.png@&gt;</v>
      </c>
      <c r="BC52" s="12" t="str">
        <f t="shared" si="58"/>
        <v>&lt;img src=@img/foodicon.png@&gt;</v>
      </c>
      <c r="BD52" s="12" t="str">
        <f t="shared" si="59"/>
        <v>&lt;img src=@img/medium.png@&gt;&lt;img src=@img/drinkicon.png@&gt;&lt;img src=@img/foodicon.png@&gt;</v>
      </c>
      <c r="BE52" s="12" t="str">
        <f t="shared" si="60"/>
        <v>drink food medium low cwest</v>
      </c>
      <c r="BF52" s="12" t="str">
        <f t="shared" si="61"/>
        <v>Campus West</v>
      </c>
      <c r="BG52" s="12">
        <v>40.574339999999999</v>
      </c>
      <c r="BH52" s="12">
        <v>-105.100224</v>
      </c>
      <c r="BI52" s="12" t="str">
        <f t="shared" si="22"/>
        <v>[40.57434,-105.100224],</v>
      </c>
      <c r="BK52" s="12" t="str">
        <f t="shared" si="23"/>
        <v/>
      </c>
    </row>
    <row r="53" spans="2:64" s="12" customFormat="1" x14ac:dyDescent="0.35">
      <c r="B53" s="12" t="s">
        <v>192</v>
      </c>
      <c r="C53" s="12" t="s">
        <v>441</v>
      </c>
      <c r="D53" s="12" t="s">
        <v>53</v>
      </c>
      <c r="E53" s="12" t="s">
        <v>54</v>
      </c>
      <c r="G53" s="12" t="s">
        <v>193</v>
      </c>
      <c r="J53" s="12">
        <v>1500</v>
      </c>
      <c r="K53" s="12">
        <v>1800</v>
      </c>
      <c r="L53" s="12">
        <v>1500</v>
      </c>
      <c r="M53" s="12">
        <v>1800</v>
      </c>
      <c r="N53" s="12">
        <v>1500</v>
      </c>
      <c r="O53" s="12">
        <v>1800</v>
      </c>
      <c r="P53" s="12">
        <v>1500</v>
      </c>
      <c r="Q53" s="12">
        <v>1800</v>
      </c>
      <c r="R53" s="12">
        <v>1500</v>
      </c>
      <c r="S53" s="12">
        <v>1800</v>
      </c>
      <c r="T53" s="12">
        <v>800</v>
      </c>
      <c r="U53" s="12">
        <v>2400</v>
      </c>
      <c r="V53" s="12" t="s">
        <v>556</v>
      </c>
      <c r="W53" s="12" t="str">
        <f t="shared" si="24"/>
        <v/>
      </c>
      <c r="X53" s="12" t="str">
        <f t="shared" si="25"/>
        <v/>
      </c>
      <c r="Y53" s="12">
        <f t="shared" si="26"/>
        <v>15</v>
      </c>
      <c r="Z53" s="12">
        <f t="shared" si="27"/>
        <v>18</v>
      </c>
      <c r="AA53" s="12">
        <f t="shared" si="28"/>
        <v>15</v>
      </c>
      <c r="AB53" s="12">
        <f t="shared" si="29"/>
        <v>18</v>
      </c>
      <c r="AC53" s="12">
        <f t="shared" si="30"/>
        <v>15</v>
      </c>
      <c r="AD53" s="12">
        <f t="shared" si="31"/>
        <v>18</v>
      </c>
      <c r="AE53" s="12">
        <f t="shared" si="32"/>
        <v>15</v>
      </c>
      <c r="AF53" s="12">
        <f t="shared" si="33"/>
        <v>18</v>
      </c>
      <c r="AG53" s="12">
        <f t="shared" si="34"/>
        <v>15</v>
      </c>
      <c r="AH53" s="12">
        <f t="shared" si="35"/>
        <v>18</v>
      </c>
      <c r="AI53" s="12">
        <f t="shared" si="36"/>
        <v>8</v>
      </c>
      <c r="AJ53" s="12">
        <f t="shared" si="37"/>
        <v>24</v>
      </c>
      <c r="AK53" s="12" t="str">
        <f t="shared" si="38"/>
        <v/>
      </c>
      <c r="AL53" s="12" t="str">
        <f t="shared" si="39"/>
        <v>3pm-6pm</v>
      </c>
      <c r="AM53" s="12" t="str">
        <f t="shared" si="40"/>
        <v>3pm-6pm</v>
      </c>
      <c r="AN53" s="12" t="str">
        <f t="shared" si="41"/>
        <v>3pm-6pm</v>
      </c>
      <c r="AO53" s="12" t="str">
        <f t="shared" si="42"/>
        <v>3pm-6pm</v>
      </c>
      <c r="AP53" s="12" t="str">
        <f t="shared" si="43"/>
        <v>3pm-6pm</v>
      </c>
      <c r="AQ53" s="12" t="str">
        <f t="shared" si="44"/>
        <v>8am-12am</v>
      </c>
      <c r="AR53" s="21" t="s">
        <v>265</v>
      </c>
      <c r="AU53" s="12" t="s">
        <v>309</v>
      </c>
      <c r="AV53" s="16" t="s">
        <v>316</v>
      </c>
      <c r="AW53" s="16" t="s">
        <v>316</v>
      </c>
      <c r="AX53" s="17" t="str">
        <f t="shared" si="62"/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53" s="12" t="str">
        <f t="shared" si="54"/>
        <v/>
      </c>
      <c r="AZ53" s="12" t="str">
        <f t="shared" si="55"/>
        <v/>
      </c>
      <c r="BA53" s="12" t="str">
        <f t="shared" si="56"/>
        <v>&lt;img src=@img/easy.png@&gt;</v>
      </c>
      <c r="BB53" s="12" t="str">
        <f t="shared" si="57"/>
        <v>&lt;img src=@img/drinkicon.png@&gt;</v>
      </c>
      <c r="BC53" s="12" t="str">
        <f t="shared" si="58"/>
        <v>&lt;img src=@img/foodicon.png@&gt;</v>
      </c>
      <c r="BD53" s="12" t="str">
        <f t="shared" si="59"/>
        <v>&lt;img src=@img/easy.png@&gt;&lt;img src=@img/drinkicon.png@&gt;&lt;img src=@img/foodicon.png@&gt;</v>
      </c>
      <c r="BE53" s="12" t="str">
        <f t="shared" si="60"/>
        <v>drink food easy low sfoco</v>
      </c>
      <c r="BF53" s="12" t="str">
        <f t="shared" si="61"/>
        <v>South Foco</v>
      </c>
      <c r="BG53" s="12">
        <v>40.522661999999997</v>
      </c>
      <c r="BH53" s="12">
        <v>-105.023278</v>
      </c>
      <c r="BI53" s="12" t="str">
        <f t="shared" si="22"/>
        <v>[40.522662,-105.023278],</v>
      </c>
      <c r="BK53" s="12" t="str">
        <f t="shared" si="23"/>
        <v/>
      </c>
    </row>
    <row r="54" spans="2:64" s="12" customFormat="1" ht="116" x14ac:dyDescent="0.35">
      <c r="B54" s="12" t="s">
        <v>462</v>
      </c>
      <c r="C54" s="12" t="s">
        <v>319</v>
      </c>
      <c r="E54" s="12" t="s">
        <v>444</v>
      </c>
      <c r="G54" s="12" t="s">
        <v>480</v>
      </c>
      <c r="W54" s="12" t="str">
        <f t="shared" si="24"/>
        <v/>
      </c>
      <c r="X54" s="12" t="str">
        <f t="shared" si="25"/>
        <v/>
      </c>
      <c r="Y54" s="12" t="str">
        <f t="shared" si="26"/>
        <v/>
      </c>
      <c r="Z54" s="12" t="str">
        <f t="shared" si="27"/>
        <v/>
      </c>
      <c r="AA54" s="12" t="str">
        <f t="shared" si="28"/>
        <v/>
      </c>
      <c r="AB54" s="12" t="str">
        <f t="shared" si="29"/>
        <v/>
      </c>
      <c r="AC54" s="12" t="str">
        <f t="shared" si="30"/>
        <v/>
      </c>
      <c r="AD54" s="12" t="str">
        <f t="shared" si="31"/>
        <v/>
      </c>
      <c r="AE54" s="12" t="str">
        <f t="shared" si="32"/>
        <v/>
      </c>
      <c r="AF54" s="12" t="str">
        <f t="shared" si="33"/>
        <v/>
      </c>
      <c r="AG54" s="12" t="str">
        <f t="shared" si="34"/>
        <v/>
      </c>
      <c r="AH54" s="12" t="str">
        <f t="shared" si="35"/>
        <v/>
      </c>
      <c r="AI54" s="12" t="str">
        <f t="shared" si="36"/>
        <v/>
      </c>
      <c r="AJ54" s="12" t="str">
        <f t="shared" si="37"/>
        <v/>
      </c>
      <c r="AK54" s="12" t="str">
        <f t="shared" si="38"/>
        <v/>
      </c>
      <c r="AL54" s="12" t="str">
        <f t="shared" si="39"/>
        <v/>
      </c>
      <c r="AM54" s="12" t="str">
        <f t="shared" si="40"/>
        <v/>
      </c>
      <c r="AN54" s="12" t="str">
        <f t="shared" si="41"/>
        <v/>
      </c>
      <c r="AO54" s="12" t="str">
        <f t="shared" si="42"/>
        <v/>
      </c>
      <c r="AP54" s="12" t="str">
        <f t="shared" si="43"/>
        <v/>
      </c>
      <c r="AQ54" s="12" t="str">
        <f t="shared" si="44"/>
        <v/>
      </c>
      <c r="AU54" s="12" t="s">
        <v>309</v>
      </c>
      <c r="AV54" s="12" t="b">
        <v>0</v>
      </c>
      <c r="AW54" s="12" t="b">
        <v>0</v>
      </c>
      <c r="AX54" s="17" t="str">
        <f t="shared" si="62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54" s="12" t="str">
        <f t="shared" si="54"/>
        <v/>
      </c>
      <c r="AZ54" s="12" t="str">
        <f t="shared" si="55"/>
        <v/>
      </c>
      <c r="BA54" s="12" t="str">
        <f t="shared" si="56"/>
        <v>&lt;img src=@img/easy.png@&gt;</v>
      </c>
      <c r="BB54" s="12" t="str">
        <f t="shared" si="57"/>
        <v/>
      </c>
      <c r="BC54" s="12" t="str">
        <f t="shared" si="58"/>
        <v/>
      </c>
      <c r="BD54" s="12" t="str">
        <f t="shared" si="59"/>
        <v>&lt;img src=@img/easy.png@&gt;&lt;img src=@img/kidicon.png@&gt;</v>
      </c>
      <c r="BE54" s="12" t="str">
        <f t="shared" si="60"/>
        <v>easy med midtown kid</v>
      </c>
      <c r="BF54" s="12" t="str">
        <f t="shared" si="61"/>
        <v>Midtown</v>
      </c>
      <c r="BG54" s="12">
        <v>40.551048999999999</v>
      </c>
      <c r="BH54" s="12">
        <v>-105.05831000000001</v>
      </c>
      <c r="BI54" s="12" t="str">
        <f t="shared" si="22"/>
        <v>[40.551049,-105.05831],</v>
      </c>
      <c r="BJ54" s="12" t="b">
        <v>1</v>
      </c>
      <c r="BK54" s="12" t="str">
        <f t="shared" si="23"/>
        <v>&lt;img src=@img/kidicon.png@&gt;</v>
      </c>
      <c r="BL54" s="12" t="s">
        <v>473</v>
      </c>
    </row>
    <row r="55" spans="2:64" s="12" customFormat="1" ht="116" x14ac:dyDescent="0.35">
      <c r="B55" s="12" t="s">
        <v>194</v>
      </c>
      <c r="C55" s="12" t="s">
        <v>319</v>
      </c>
      <c r="D55" s="12" t="s">
        <v>278</v>
      </c>
      <c r="E55" s="12" t="s">
        <v>444</v>
      </c>
      <c r="G55" s="12" t="s">
        <v>195</v>
      </c>
      <c r="W55" s="12" t="str">
        <f t="shared" si="24"/>
        <v/>
      </c>
      <c r="X55" s="12" t="str">
        <f t="shared" si="25"/>
        <v/>
      </c>
      <c r="Y55" s="12" t="str">
        <f t="shared" si="26"/>
        <v/>
      </c>
      <c r="Z55" s="12" t="str">
        <f t="shared" si="27"/>
        <v/>
      </c>
      <c r="AA55" s="12" t="str">
        <f t="shared" si="28"/>
        <v/>
      </c>
      <c r="AB55" s="12" t="str">
        <f t="shared" si="29"/>
        <v/>
      </c>
      <c r="AC55" s="12" t="str">
        <f t="shared" si="30"/>
        <v/>
      </c>
      <c r="AD55" s="12" t="str">
        <f t="shared" si="31"/>
        <v/>
      </c>
      <c r="AE55" s="12" t="str">
        <f t="shared" si="32"/>
        <v/>
      </c>
      <c r="AF55" s="12" t="str">
        <f t="shared" si="33"/>
        <v/>
      </c>
      <c r="AG55" s="12" t="str">
        <f t="shared" si="34"/>
        <v/>
      </c>
      <c r="AH55" s="12" t="str">
        <f t="shared" si="35"/>
        <v/>
      </c>
      <c r="AI55" s="12" t="str">
        <f t="shared" si="36"/>
        <v/>
      </c>
      <c r="AJ55" s="12" t="str">
        <f t="shared" si="37"/>
        <v/>
      </c>
      <c r="AK55" s="12" t="str">
        <f t="shared" si="38"/>
        <v/>
      </c>
      <c r="AL55" s="12" t="str">
        <f t="shared" si="39"/>
        <v/>
      </c>
      <c r="AM55" s="12" t="str">
        <f t="shared" si="40"/>
        <v/>
      </c>
      <c r="AN55" s="12" t="str">
        <f t="shared" si="41"/>
        <v/>
      </c>
      <c r="AO55" s="12" t="str">
        <f t="shared" si="42"/>
        <v/>
      </c>
      <c r="AP55" s="12" t="str">
        <f t="shared" si="43"/>
        <v/>
      </c>
      <c r="AQ55" s="12" t="str">
        <f t="shared" si="44"/>
        <v/>
      </c>
      <c r="AR55" s="19" t="s">
        <v>266</v>
      </c>
      <c r="AS55" s="12" t="s">
        <v>305</v>
      </c>
      <c r="AU55" s="12" t="s">
        <v>309</v>
      </c>
      <c r="AV55" s="16" t="s">
        <v>317</v>
      </c>
      <c r="AW55" s="16" t="s">
        <v>317</v>
      </c>
      <c r="AX55" s="17" t="str">
        <f t="shared" si="62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55" s="12" t="str">
        <f t="shared" si="54"/>
        <v>&lt;img src=@img/outdoor.png@&gt;</v>
      </c>
      <c r="AZ55" s="12" t="str">
        <f t="shared" si="55"/>
        <v/>
      </c>
      <c r="BA55" s="12" t="str">
        <f t="shared" si="56"/>
        <v>&lt;img src=@img/easy.png@&gt;</v>
      </c>
      <c r="BB55" s="12" t="str">
        <f t="shared" si="57"/>
        <v/>
      </c>
      <c r="BC55" s="12" t="str">
        <f t="shared" si="58"/>
        <v/>
      </c>
      <c r="BD55" s="12" t="str">
        <f t="shared" si="59"/>
        <v>&lt;img src=@img/outdoor.png@&gt;&lt;img src=@img/easy.png@&gt;</v>
      </c>
      <c r="BE55" s="12" t="str">
        <f t="shared" si="60"/>
        <v>outdoor easy med midtown</v>
      </c>
      <c r="BF55" s="12" t="str">
        <f t="shared" si="61"/>
        <v>Midtown</v>
      </c>
      <c r="BG55" s="12">
        <v>40.539341999999998</v>
      </c>
      <c r="BH55" s="12">
        <v>-105.075287</v>
      </c>
      <c r="BI55" s="12" t="str">
        <f t="shared" si="22"/>
        <v>[40.539342,-105.075287],</v>
      </c>
      <c r="BK55" s="12" t="str">
        <f t="shared" si="23"/>
        <v/>
      </c>
    </row>
    <row r="56" spans="2:64" s="12" customFormat="1" x14ac:dyDescent="0.35">
      <c r="B56" s="12" t="s">
        <v>557</v>
      </c>
      <c r="C56" s="12" t="s">
        <v>441</v>
      </c>
      <c r="E56" s="12" t="s">
        <v>444</v>
      </c>
      <c r="G56" s="12" t="s">
        <v>558</v>
      </c>
      <c r="W56" s="12" t="str">
        <f t="shared" si="24"/>
        <v/>
      </c>
      <c r="X56" s="12" t="str">
        <f t="shared" si="25"/>
        <v/>
      </c>
      <c r="Y56" s="12" t="str">
        <f t="shared" si="26"/>
        <v/>
      </c>
      <c r="Z56" s="12" t="str">
        <f t="shared" si="27"/>
        <v/>
      </c>
      <c r="AA56" s="12" t="str">
        <f t="shared" si="28"/>
        <v/>
      </c>
      <c r="AB56" s="12" t="str">
        <f t="shared" si="29"/>
        <v/>
      </c>
      <c r="AC56" s="12" t="str">
        <f t="shared" si="30"/>
        <v/>
      </c>
      <c r="AD56" s="12" t="str">
        <f t="shared" si="31"/>
        <v/>
      </c>
      <c r="AE56" s="12" t="str">
        <f t="shared" si="32"/>
        <v/>
      </c>
      <c r="AF56" s="12" t="str">
        <f t="shared" si="33"/>
        <v/>
      </c>
      <c r="AG56" s="12" t="str">
        <f t="shared" si="34"/>
        <v/>
      </c>
      <c r="AH56" s="12" t="str">
        <f t="shared" si="35"/>
        <v/>
      </c>
      <c r="AI56" s="12" t="str">
        <f t="shared" si="36"/>
        <v/>
      </c>
      <c r="AJ56" s="12" t="str">
        <f t="shared" si="37"/>
        <v/>
      </c>
      <c r="AK56" s="12" t="str">
        <f t="shared" si="38"/>
        <v/>
      </c>
      <c r="AL56" s="12" t="str">
        <f t="shared" si="39"/>
        <v/>
      </c>
      <c r="AM56" s="12" t="str">
        <f t="shared" si="40"/>
        <v/>
      </c>
      <c r="AN56" s="12" t="str">
        <f t="shared" si="41"/>
        <v/>
      </c>
      <c r="AO56" s="12" t="str">
        <f t="shared" si="42"/>
        <v/>
      </c>
      <c r="AP56" s="12" t="str">
        <f t="shared" si="43"/>
        <v/>
      </c>
      <c r="AQ56" s="12" t="str">
        <f t="shared" si="44"/>
        <v/>
      </c>
      <c r="AR56" s="19"/>
      <c r="AU56" s="12" t="s">
        <v>309</v>
      </c>
      <c r="AV56" s="16" t="s">
        <v>317</v>
      </c>
      <c r="AW56" s="16" t="s">
        <v>317</v>
      </c>
      <c r="AX56" s="17"/>
      <c r="AY56" s="12" t="str">
        <f t="shared" si="54"/>
        <v/>
      </c>
      <c r="AZ56" s="12" t="str">
        <f t="shared" si="55"/>
        <v/>
      </c>
      <c r="BA56" s="12" t="str">
        <f t="shared" si="56"/>
        <v>&lt;img src=@img/easy.png@&gt;</v>
      </c>
      <c r="BB56" s="12" t="str">
        <f t="shared" si="57"/>
        <v/>
      </c>
      <c r="BC56" s="12" t="str">
        <f t="shared" si="58"/>
        <v/>
      </c>
      <c r="BD56" s="12" t="str">
        <f t="shared" si="59"/>
        <v>&lt;img src=@img/easy.png@&gt;</v>
      </c>
      <c r="BE56" s="12" t="str">
        <f t="shared" si="60"/>
        <v>easy med sfoco</v>
      </c>
      <c r="BF56" s="12" t="str">
        <f t="shared" si="61"/>
        <v>South Foco</v>
      </c>
      <c r="BG56" s="12">
        <v>40.581789000000001</v>
      </c>
      <c r="BH56" s="12">
        <v>-105.00803000000001</v>
      </c>
      <c r="BI56" s="12" t="str">
        <f t="shared" si="22"/>
        <v>[40.581789,-105.00803],</v>
      </c>
      <c r="BK56" s="12" t="str">
        <f t="shared" si="23"/>
        <v/>
      </c>
    </row>
    <row r="57" spans="2:64" ht="130.5" x14ac:dyDescent="0.35">
      <c r="B57" t="s">
        <v>287</v>
      </c>
      <c r="C57" t="s">
        <v>439</v>
      </c>
      <c r="D57" t="s">
        <v>278</v>
      </c>
      <c r="E57" t="s">
        <v>444</v>
      </c>
      <c r="G57" t="s">
        <v>288</v>
      </c>
      <c r="J57">
        <v>1600</v>
      </c>
      <c r="K57">
        <v>1900</v>
      </c>
      <c r="L57">
        <v>1600</v>
      </c>
      <c r="M57">
        <v>1900</v>
      </c>
      <c r="N57">
        <v>1600</v>
      </c>
      <c r="O57">
        <v>1900</v>
      </c>
      <c r="P57">
        <v>1600</v>
      </c>
      <c r="Q57">
        <v>1900</v>
      </c>
      <c r="R57">
        <v>1600</v>
      </c>
      <c r="S57">
        <v>1900</v>
      </c>
      <c r="T57">
        <v>1600</v>
      </c>
      <c r="U57">
        <v>1900</v>
      </c>
      <c r="V57" s="12" t="s">
        <v>512</v>
      </c>
      <c r="W57" s="23" t="str">
        <f t="shared" si="24"/>
        <v/>
      </c>
      <c r="X57" s="23" t="str">
        <f t="shared" si="25"/>
        <v/>
      </c>
      <c r="Y57" s="23">
        <f t="shared" si="26"/>
        <v>16</v>
      </c>
      <c r="Z57" s="23">
        <f t="shared" si="27"/>
        <v>19</v>
      </c>
      <c r="AA57" s="23">
        <f t="shared" si="28"/>
        <v>16</v>
      </c>
      <c r="AB57" s="23">
        <f t="shared" si="29"/>
        <v>19</v>
      </c>
      <c r="AC57" s="23">
        <f t="shared" si="30"/>
        <v>16</v>
      </c>
      <c r="AD57" s="23">
        <f t="shared" si="31"/>
        <v>19</v>
      </c>
      <c r="AE57" s="23">
        <f t="shared" si="32"/>
        <v>16</v>
      </c>
      <c r="AF57" s="23">
        <f t="shared" si="33"/>
        <v>19</v>
      </c>
      <c r="AG57" s="23">
        <f t="shared" si="34"/>
        <v>16</v>
      </c>
      <c r="AH57" s="23">
        <f t="shared" si="35"/>
        <v>19</v>
      </c>
      <c r="AI57" s="23">
        <f t="shared" si="36"/>
        <v>16</v>
      </c>
      <c r="AJ57" s="23">
        <f t="shared" si="37"/>
        <v>19</v>
      </c>
      <c r="AK57" s="23" t="str">
        <f t="shared" si="38"/>
        <v/>
      </c>
      <c r="AL57" s="23" t="str">
        <f t="shared" si="39"/>
        <v>4pm-7pm</v>
      </c>
      <c r="AM57" s="23" t="str">
        <f t="shared" si="40"/>
        <v>4pm-7pm</v>
      </c>
      <c r="AN57" s="23" t="str">
        <f t="shared" si="41"/>
        <v>4pm-7pm</v>
      </c>
      <c r="AO57" s="23" t="str">
        <f t="shared" si="42"/>
        <v>4pm-7pm</v>
      </c>
      <c r="AP57" s="23" t="str">
        <f t="shared" si="43"/>
        <v>4pm-7pm</v>
      </c>
      <c r="AQ57" s="23" t="str">
        <f t="shared" si="44"/>
        <v>4pm-7pm</v>
      </c>
      <c r="AR57" s="2" t="s">
        <v>374</v>
      </c>
      <c r="AU57" t="s">
        <v>308</v>
      </c>
      <c r="AV57" s="7" t="s">
        <v>316</v>
      </c>
      <c r="AW57" s="7" t="s">
        <v>317</v>
      </c>
      <c r="AX57" s="4" t="str">
        <f t="shared" si="62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57" s="23" t="str">
        <f t="shared" si="54"/>
        <v/>
      </c>
      <c r="AZ57" s="23" t="str">
        <f t="shared" si="55"/>
        <v/>
      </c>
      <c r="BA57" s="23" t="str">
        <f t="shared" si="56"/>
        <v>&lt;img src=@img/hard.png@&gt;</v>
      </c>
      <c r="BB57" s="23" t="str">
        <f t="shared" si="57"/>
        <v>&lt;img src=@img/drinkicon.png@&gt;</v>
      </c>
      <c r="BC57" s="23" t="str">
        <f t="shared" si="58"/>
        <v/>
      </c>
      <c r="BD57" s="23" t="str">
        <f t="shared" si="59"/>
        <v>&lt;img src=@img/hard.png@&gt;&lt;img src=@img/drinkicon.png@&gt;</v>
      </c>
      <c r="BE57" s="23" t="str">
        <f t="shared" si="60"/>
        <v>drink hard med old</v>
      </c>
      <c r="BF57" s="23" t="str">
        <f t="shared" si="61"/>
        <v>Old Town</v>
      </c>
      <c r="BG57">
        <v>40.588039999999999</v>
      </c>
      <c r="BH57">
        <v>-105.076588</v>
      </c>
      <c r="BI57" s="23" t="str">
        <f t="shared" si="22"/>
        <v>[40.58804,-105.076588],</v>
      </c>
      <c r="BK57" s="23" t="str">
        <f t="shared" si="23"/>
        <v/>
      </c>
    </row>
    <row r="58" spans="2:64" ht="159.5" x14ac:dyDescent="0.35">
      <c r="B58" t="s">
        <v>392</v>
      </c>
      <c r="C58" t="s">
        <v>319</v>
      </c>
      <c r="D58" t="s">
        <v>394</v>
      </c>
      <c r="E58" t="s">
        <v>444</v>
      </c>
      <c r="G58" s="4" t="s">
        <v>398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V58" s="12" t="s">
        <v>513</v>
      </c>
      <c r="W58" s="23">
        <f t="shared" si="24"/>
        <v>16</v>
      </c>
      <c r="X58" s="23">
        <f t="shared" si="25"/>
        <v>18</v>
      </c>
      <c r="Y58" s="23">
        <f t="shared" si="26"/>
        <v>16</v>
      </c>
      <c r="Z58" s="23">
        <f t="shared" si="27"/>
        <v>18</v>
      </c>
      <c r="AA58" s="23">
        <f t="shared" si="28"/>
        <v>16</v>
      </c>
      <c r="AB58" s="23">
        <f t="shared" si="29"/>
        <v>18</v>
      </c>
      <c r="AC58" s="23">
        <f t="shared" si="30"/>
        <v>16</v>
      </c>
      <c r="AD58" s="23">
        <f t="shared" si="31"/>
        <v>18</v>
      </c>
      <c r="AE58" s="23">
        <f t="shared" si="32"/>
        <v>16</v>
      </c>
      <c r="AF58" s="23">
        <f t="shared" si="33"/>
        <v>18</v>
      </c>
      <c r="AG58" s="23" t="str">
        <f t="shared" si="34"/>
        <v/>
      </c>
      <c r="AH58" s="23" t="str">
        <f t="shared" si="35"/>
        <v/>
      </c>
      <c r="AI58" s="23" t="str">
        <f t="shared" si="36"/>
        <v/>
      </c>
      <c r="AJ58" s="23" t="str">
        <f t="shared" si="37"/>
        <v/>
      </c>
      <c r="AK58" s="23" t="str">
        <f t="shared" si="38"/>
        <v>4pm-6pm</v>
      </c>
      <c r="AL58" s="23" t="str">
        <f t="shared" si="39"/>
        <v>4pm-6pm</v>
      </c>
      <c r="AM58" s="23" t="str">
        <f t="shared" si="40"/>
        <v>4pm-6pm</v>
      </c>
      <c r="AN58" s="23" t="str">
        <f t="shared" si="41"/>
        <v>4pm-6pm</v>
      </c>
      <c r="AO58" s="23" t="str">
        <f t="shared" si="42"/>
        <v>4pm-6pm</v>
      </c>
      <c r="AP58" s="23" t="str">
        <f t="shared" si="43"/>
        <v/>
      </c>
      <c r="AQ58" s="23" t="str">
        <f t="shared" si="44"/>
        <v/>
      </c>
      <c r="AR58" s="2" t="s">
        <v>399</v>
      </c>
      <c r="AS58" t="s">
        <v>305</v>
      </c>
      <c r="AU58" t="s">
        <v>309</v>
      </c>
      <c r="AV58" s="7" t="s">
        <v>316</v>
      </c>
      <c r="AW58" s="7" t="s">
        <v>316</v>
      </c>
      <c r="AX58" s="4" t="str">
        <f t="shared" si="62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['outdoor','','easy'], 'has-drink':true, 'has-food':true},</v>
      </c>
      <c r="AY58" s="23" t="str">
        <f t="shared" si="54"/>
        <v>&lt;img src=@img/outdoor.png@&gt;</v>
      </c>
      <c r="AZ58" s="23" t="str">
        <f t="shared" si="55"/>
        <v/>
      </c>
      <c r="BA58" s="23" t="str">
        <f t="shared" si="56"/>
        <v>&lt;img src=@img/easy.png@&gt;</v>
      </c>
      <c r="BB58" s="23" t="str">
        <f t="shared" si="57"/>
        <v>&lt;img src=@img/drinkicon.png@&gt;</v>
      </c>
      <c r="BC58" s="23" t="str">
        <f t="shared" si="58"/>
        <v>&lt;img src=@img/foodicon.png@&gt;</v>
      </c>
      <c r="BD58" s="23" t="str">
        <f t="shared" si="59"/>
        <v>&lt;img src=@img/outdoor.png@&gt;&lt;img src=@img/easy.png@&gt;&lt;img src=@img/drinkicon.png@&gt;&lt;img src=@img/foodicon.png@&gt;</v>
      </c>
      <c r="BE58" s="23" t="str">
        <f t="shared" si="60"/>
        <v>outdoor drink food easy med midtown</v>
      </c>
      <c r="BF58" s="23" t="str">
        <f t="shared" si="61"/>
        <v>Midtown</v>
      </c>
      <c r="BG58">
        <v>40.543653999999997</v>
      </c>
      <c r="BH58">
        <v>-105.074724</v>
      </c>
      <c r="BI58" s="23" t="str">
        <f t="shared" si="22"/>
        <v>[40.543654,-105.074724],</v>
      </c>
      <c r="BK58" s="23" t="str">
        <f t="shared" si="23"/>
        <v/>
      </c>
    </row>
    <row r="59" spans="2:64" ht="130.5" x14ac:dyDescent="0.35">
      <c r="B59" t="s">
        <v>196</v>
      </c>
      <c r="C59" t="s">
        <v>439</v>
      </c>
      <c r="D59" t="s">
        <v>278</v>
      </c>
      <c r="E59" t="s">
        <v>444</v>
      </c>
      <c r="G59" t="s">
        <v>197</v>
      </c>
      <c r="W59" s="23" t="str">
        <f t="shared" si="24"/>
        <v/>
      </c>
      <c r="X59" s="23" t="str">
        <f t="shared" si="25"/>
        <v/>
      </c>
      <c r="Y59" s="23" t="str">
        <f t="shared" si="26"/>
        <v/>
      </c>
      <c r="Z59" s="23" t="str">
        <f t="shared" si="27"/>
        <v/>
      </c>
      <c r="AA59" s="23" t="str">
        <f t="shared" si="28"/>
        <v/>
      </c>
      <c r="AB59" s="23" t="str">
        <f t="shared" si="29"/>
        <v/>
      </c>
      <c r="AC59" s="23" t="str">
        <f t="shared" si="30"/>
        <v/>
      </c>
      <c r="AD59" s="23" t="str">
        <f t="shared" si="31"/>
        <v/>
      </c>
      <c r="AE59" s="23" t="str">
        <f t="shared" si="32"/>
        <v/>
      </c>
      <c r="AF59" s="23" t="str">
        <f t="shared" si="33"/>
        <v/>
      </c>
      <c r="AG59" s="23" t="str">
        <f t="shared" si="34"/>
        <v/>
      </c>
      <c r="AH59" s="23" t="str">
        <f t="shared" si="35"/>
        <v/>
      </c>
      <c r="AI59" s="23" t="str">
        <f t="shared" si="36"/>
        <v/>
      </c>
      <c r="AJ59" s="23" t="str">
        <f t="shared" si="37"/>
        <v/>
      </c>
      <c r="AK59" s="23" t="str">
        <f t="shared" si="38"/>
        <v/>
      </c>
      <c r="AL59" s="23" t="str">
        <f t="shared" si="39"/>
        <v/>
      </c>
      <c r="AM59" s="23" t="str">
        <f t="shared" si="40"/>
        <v/>
      </c>
      <c r="AN59" s="23" t="str">
        <f t="shared" si="41"/>
        <v/>
      </c>
      <c r="AO59" s="23" t="str">
        <f t="shared" si="42"/>
        <v/>
      </c>
      <c r="AP59" s="23" t="str">
        <f t="shared" si="43"/>
        <v/>
      </c>
      <c r="AQ59" s="23" t="str">
        <f t="shared" si="44"/>
        <v/>
      </c>
      <c r="AR59" s="2" t="s">
        <v>358</v>
      </c>
      <c r="AS59" t="s">
        <v>305</v>
      </c>
      <c r="AT59" t="s">
        <v>315</v>
      </c>
      <c r="AU59" t="s">
        <v>28</v>
      </c>
      <c r="AV59" s="7" t="s">
        <v>317</v>
      </c>
      <c r="AW59" s="7" t="s">
        <v>317</v>
      </c>
      <c r="AX59" s="4" t="str">
        <f t="shared" si="62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59" s="23" t="str">
        <f t="shared" si="54"/>
        <v>&lt;img src=@img/outdoor.png@&gt;</v>
      </c>
      <c r="AZ59" s="23" t="str">
        <f t="shared" si="55"/>
        <v>&lt;img src=@img/pets.png@&gt;</v>
      </c>
      <c r="BA59" s="23" t="str">
        <f t="shared" si="56"/>
        <v>&lt;img src=@img/medium.png@&gt;</v>
      </c>
      <c r="BB59" s="23" t="str">
        <f t="shared" si="57"/>
        <v/>
      </c>
      <c r="BC59" s="23" t="str">
        <f t="shared" si="58"/>
        <v/>
      </c>
      <c r="BD59" s="23" t="str">
        <f t="shared" si="59"/>
        <v>&lt;img src=@img/outdoor.png@&gt;&lt;img src=@img/pets.png@&gt;&lt;img src=@img/medium.png@&gt;</v>
      </c>
      <c r="BE59" s="23" t="str">
        <f t="shared" si="60"/>
        <v>outdoor pet medium med old</v>
      </c>
      <c r="BF59" s="23" t="str">
        <f t="shared" si="61"/>
        <v>Old Town</v>
      </c>
      <c r="BG59">
        <v>40.589672</v>
      </c>
      <c r="BH59">
        <v>-105.045627</v>
      </c>
      <c r="BI59" s="23" t="str">
        <f t="shared" si="22"/>
        <v>[40.589672,-105.045627],</v>
      </c>
      <c r="BK59" s="23" t="str">
        <f t="shared" si="23"/>
        <v/>
      </c>
    </row>
    <row r="60" spans="2:64" ht="116" x14ac:dyDescent="0.35">
      <c r="B60" t="s">
        <v>46</v>
      </c>
      <c r="C60" t="s">
        <v>439</v>
      </c>
      <c r="D60" t="s">
        <v>47</v>
      </c>
      <c r="E60" t="s">
        <v>444</v>
      </c>
      <c r="G60" s="1" t="s">
        <v>48</v>
      </c>
      <c r="W60" s="23" t="str">
        <f t="shared" si="24"/>
        <v/>
      </c>
      <c r="X60" s="23" t="str">
        <f t="shared" si="25"/>
        <v/>
      </c>
      <c r="Y60" s="23" t="str">
        <f t="shared" si="26"/>
        <v/>
      </c>
      <c r="Z60" s="23" t="str">
        <f t="shared" si="27"/>
        <v/>
      </c>
      <c r="AA60" s="23" t="str">
        <f t="shared" si="28"/>
        <v/>
      </c>
      <c r="AB60" s="23" t="str">
        <f t="shared" si="29"/>
        <v/>
      </c>
      <c r="AC60" s="23" t="str">
        <f t="shared" si="30"/>
        <v/>
      </c>
      <c r="AD60" s="23" t="str">
        <f t="shared" si="31"/>
        <v/>
      </c>
      <c r="AE60" s="23" t="str">
        <f t="shared" si="32"/>
        <v/>
      </c>
      <c r="AF60" s="23" t="str">
        <f t="shared" si="33"/>
        <v/>
      </c>
      <c r="AG60" s="23" t="str">
        <f t="shared" si="34"/>
        <v/>
      </c>
      <c r="AH60" s="23" t="str">
        <f t="shared" si="35"/>
        <v/>
      </c>
      <c r="AI60" s="23" t="str">
        <f t="shared" si="36"/>
        <v/>
      </c>
      <c r="AJ60" s="23" t="str">
        <f t="shared" si="37"/>
        <v/>
      </c>
      <c r="AK60" s="23" t="str">
        <f t="shared" si="38"/>
        <v/>
      </c>
      <c r="AL60" s="23" t="str">
        <f t="shared" si="39"/>
        <v/>
      </c>
      <c r="AM60" s="23" t="str">
        <f t="shared" si="40"/>
        <v/>
      </c>
      <c r="AN60" s="23" t="str">
        <f t="shared" si="41"/>
        <v/>
      </c>
      <c r="AO60" s="23" t="str">
        <f t="shared" si="42"/>
        <v/>
      </c>
      <c r="AP60" s="23" t="str">
        <f t="shared" si="43"/>
        <v/>
      </c>
      <c r="AQ60" s="23" t="str">
        <f t="shared" si="44"/>
        <v/>
      </c>
      <c r="AR60" t="s">
        <v>242</v>
      </c>
      <c r="AU60" t="s">
        <v>308</v>
      </c>
      <c r="AV60" s="7" t="s">
        <v>317</v>
      </c>
      <c r="AW60" s="7" t="s">
        <v>317</v>
      </c>
      <c r="AX60" s="4" t="str">
        <f t="shared" si="62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60" s="23" t="str">
        <f t="shared" si="54"/>
        <v/>
      </c>
      <c r="AZ60" s="23" t="str">
        <f t="shared" si="55"/>
        <v/>
      </c>
      <c r="BA60" s="23" t="str">
        <f t="shared" si="56"/>
        <v>&lt;img src=@img/hard.png@&gt;</v>
      </c>
      <c r="BB60" s="23" t="str">
        <f t="shared" si="57"/>
        <v/>
      </c>
      <c r="BC60" s="23" t="str">
        <f t="shared" si="58"/>
        <v/>
      </c>
      <c r="BD60" s="23" t="str">
        <f t="shared" si="59"/>
        <v>&lt;img src=@img/hard.png@&gt;</v>
      </c>
      <c r="BE60" s="23" t="str">
        <f t="shared" si="60"/>
        <v>hard med old</v>
      </c>
      <c r="BF60" s="23" t="str">
        <f t="shared" si="61"/>
        <v>Old Town</v>
      </c>
      <c r="BG60">
        <v>40.584532000000003</v>
      </c>
      <c r="BH60">
        <v>-105.07735</v>
      </c>
      <c r="BI60" s="23" t="str">
        <f t="shared" si="22"/>
        <v>[40.584532,-105.07735],</v>
      </c>
      <c r="BK60" s="23" t="str">
        <f t="shared" si="23"/>
        <v/>
      </c>
    </row>
    <row r="61" spans="2:64" ht="159.5" x14ac:dyDescent="0.35">
      <c r="B61" t="s">
        <v>162</v>
      </c>
      <c r="C61" t="s">
        <v>439</v>
      </c>
      <c r="D61" t="s">
        <v>53</v>
      </c>
      <c r="E61" t="s">
        <v>54</v>
      </c>
      <c r="G61" t="s">
        <v>163</v>
      </c>
      <c r="H61">
        <v>1500</v>
      </c>
      <c r="I61">
        <v>2000</v>
      </c>
      <c r="J61">
        <v>1500</v>
      </c>
      <c r="K61">
        <v>2000</v>
      </c>
      <c r="L61">
        <v>1500</v>
      </c>
      <c r="M61">
        <v>2000</v>
      </c>
      <c r="N61">
        <v>1500</v>
      </c>
      <c r="O61">
        <v>2000</v>
      </c>
      <c r="P61">
        <v>1500</v>
      </c>
      <c r="Q61">
        <v>2000</v>
      </c>
      <c r="R61">
        <v>1500</v>
      </c>
      <c r="S61">
        <v>2000</v>
      </c>
      <c r="T61">
        <v>1500</v>
      </c>
      <c r="U61">
        <v>2000</v>
      </c>
      <c r="V61" s="12" t="s">
        <v>514</v>
      </c>
      <c r="W61" s="23">
        <f t="shared" si="24"/>
        <v>15</v>
      </c>
      <c r="X61" s="23">
        <f t="shared" si="25"/>
        <v>20</v>
      </c>
      <c r="Y61" s="23">
        <f t="shared" si="26"/>
        <v>15</v>
      </c>
      <c r="Z61" s="23">
        <f t="shared" si="27"/>
        <v>20</v>
      </c>
      <c r="AA61" s="23">
        <f t="shared" si="28"/>
        <v>15</v>
      </c>
      <c r="AB61" s="23">
        <f t="shared" si="29"/>
        <v>20</v>
      </c>
      <c r="AC61" s="23">
        <f t="shared" si="30"/>
        <v>15</v>
      </c>
      <c r="AD61" s="23">
        <f t="shared" si="31"/>
        <v>20</v>
      </c>
      <c r="AE61" s="23">
        <f t="shared" si="32"/>
        <v>15</v>
      </c>
      <c r="AF61" s="23">
        <f t="shared" si="33"/>
        <v>20</v>
      </c>
      <c r="AG61" s="23">
        <f t="shared" si="34"/>
        <v>15</v>
      </c>
      <c r="AH61" s="23">
        <f t="shared" si="35"/>
        <v>20</v>
      </c>
      <c r="AI61" s="23">
        <f t="shared" si="36"/>
        <v>15</v>
      </c>
      <c r="AJ61" s="23">
        <f t="shared" si="37"/>
        <v>20</v>
      </c>
      <c r="AK61" s="23" t="str">
        <f t="shared" si="38"/>
        <v>3pm-8pm</v>
      </c>
      <c r="AL61" s="23" t="str">
        <f t="shared" si="39"/>
        <v>3pm-8pm</v>
      </c>
      <c r="AM61" s="23" t="str">
        <f t="shared" si="40"/>
        <v>3pm-8pm</v>
      </c>
      <c r="AN61" s="23" t="str">
        <f t="shared" si="41"/>
        <v>3pm-8pm</v>
      </c>
      <c r="AO61" s="23" t="str">
        <f t="shared" si="42"/>
        <v>3pm-8pm</v>
      </c>
      <c r="AP61" s="23" t="str">
        <f t="shared" si="43"/>
        <v>3pm-8pm</v>
      </c>
      <c r="AQ61" s="23" t="str">
        <f t="shared" si="44"/>
        <v>3pm-8pm</v>
      </c>
      <c r="AR61" s="2" t="s">
        <v>348</v>
      </c>
      <c r="AS61" t="s">
        <v>305</v>
      </c>
      <c r="AU61" t="s">
        <v>308</v>
      </c>
      <c r="AV61" s="7" t="s">
        <v>316</v>
      </c>
      <c r="AW61" s="7" t="s">
        <v>316</v>
      </c>
      <c r="AX61" s="4" t="str">
        <f t="shared" si="62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61" s="23" t="str">
        <f t="shared" si="54"/>
        <v>&lt;img src=@img/outdoor.png@&gt;</v>
      </c>
      <c r="AZ61" s="23" t="str">
        <f t="shared" si="55"/>
        <v/>
      </c>
      <c r="BA61" s="23" t="str">
        <f t="shared" si="56"/>
        <v>&lt;img src=@img/hard.png@&gt;</v>
      </c>
      <c r="BB61" s="23" t="str">
        <f t="shared" si="57"/>
        <v>&lt;img src=@img/drinkicon.png@&gt;</v>
      </c>
      <c r="BC61" s="23" t="str">
        <f t="shared" si="58"/>
        <v>&lt;img src=@img/foodicon.png@&gt;</v>
      </c>
      <c r="BD61" s="23" t="str">
        <f t="shared" si="59"/>
        <v>&lt;img src=@img/outdoor.png@&gt;&lt;img src=@img/hard.png@&gt;&lt;img src=@img/drinkicon.png@&gt;&lt;img src=@img/foodicon.png@&gt;</v>
      </c>
      <c r="BE61" s="23" t="str">
        <f t="shared" si="60"/>
        <v>outdoor drink food hard low old</v>
      </c>
      <c r="BF61" s="23" t="str">
        <f t="shared" si="61"/>
        <v>Old Town</v>
      </c>
      <c r="BG61">
        <v>40.588017999999998</v>
      </c>
      <c r="BH61">
        <v>-105.074555</v>
      </c>
      <c r="BI61" s="23" t="str">
        <f t="shared" si="22"/>
        <v>[40.588018,-105.074555],</v>
      </c>
      <c r="BK61" s="23" t="str">
        <f t="shared" si="23"/>
        <v/>
      </c>
    </row>
    <row r="62" spans="2:64" ht="116" x14ac:dyDescent="0.35">
      <c r="B62" t="s">
        <v>463</v>
      </c>
      <c r="C62" t="s">
        <v>319</v>
      </c>
      <c r="E62" t="s">
        <v>444</v>
      </c>
      <c r="G62" t="s">
        <v>482</v>
      </c>
      <c r="W62" s="23" t="str">
        <f t="shared" si="24"/>
        <v/>
      </c>
      <c r="X62" s="23" t="str">
        <f t="shared" si="25"/>
        <v/>
      </c>
      <c r="Y62" s="23" t="str">
        <f t="shared" si="26"/>
        <v/>
      </c>
      <c r="Z62" s="23" t="str">
        <f t="shared" si="27"/>
        <v/>
      </c>
      <c r="AA62" s="23" t="str">
        <f t="shared" si="28"/>
        <v/>
      </c>
      <c r="AB62" s="23" t="str">
        <f t="shared" si="29"/>
        <v/>
      </c>
      <c r="AC62" s="23" t="str">
        <f t="shared" si="30"/>
        <v/>
      </c>
      <c r="AD62" s="23" t="str">
        <f t="shared" si="31"/>
        <v/>
      </c>
      <c r="AE62" s="23" t="str">
        <f t="shared" si="32"/>
        <v/>
      </c>
      <c r="AF62" s="23" t="str">
        <f t="shared" si="33"/>
        <v/>
      </c>
      <c r="AG62" s="23" t="str">
        <f t="shared" si="34"/>
        <v/>
      </c>
      <c r="AH62" s="23" t="str">
        <f t="shared" si="35"/>
        <v/>
      </c>
      <c r="AI62" s="23" t="str">
        <f t="shared" si="36"/>
        <v/>
      </c>
      <c r="AJ62" s="23" t="str">
        <f t="shared" si="37"/>
        <v/>
      </c>
      <c r="AK62" s="23" t="str">
        <f t="shared" si="38"/>
        <v/>
      </c>
      <c r="AL62" s="23" t="str">
        <f t="shared" si="39"/>
        <v/>
      </c>
      <c r="AM62" s="23" t="str">
        <f t="shared" si="40"/>
        <v/>
      </c>
      <c r="AN62" s="23" t="str">
        <f t="shared" si="41"/>
        <v/>
      </c>
      <c r="AO62" s="23" t="str">
        <f t="shared" si="42"/>
        <v/>
      </c>
      <c r="AP62" s="23" t="str">
        <f t="shared" si="43"/>
        <v/>
      </c>
      <c r="AQ62" s="23" t="str">
        <f t="shared" si="44"/>
        <v/>
      </c>
      <c r="AU62" t="s">
        <v>309</v>
      </c>
      <c r="AV62" t="b">
        <v>0</v>
      </c>
      <c r="AW62" t="b">
        <v>0</v>
      </c>
      <c r="AX62" s="4" t="str">
        <f t="shared" si="62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62" s="23" t="str">
        <f t="shared" si="54"/>
        <v/>
      </c>
      <c r="AZ62" s="23" t="str">
        <f t="shared" si="55"/>
        <v/>
      </c>
      <c r="BA62" s="23" t="str">
        <f t="shared" si="56"/>
        <v>&lt;img src=@img/easy.png@&gt;</v>
      </c>
      <c r="BB62" s="23" t="str">
        <f t="shared" si="57"/>
        <v/>
      </c>
      <c r="BC62" s="23" t="str">
        <f t="shared" si="58"/>
        <v/>
      </c>
      <c r="BD62" s="23" t="str">
        <f t="shared" si="59"/>
        <v>&lt;img src=@img/easy.png@&gt;&lt;img src=@img/kidicon.png@&gt;</v>
      </c>
      <c r="BE62" s="23" t="str">
        <f t="shared" si="60"/>
        <v>easy med midtown kid</v>
      </c>
      <c r="BF62" s="23" t="str">
        <f t="shared" si="61"/>
        <v>Midtown</v>
      </c>
      <c r="BG62">
        <v>40.555218000000004</v>
      </c>
      <c r="BH62">
        <v>-105.077707</v>
      </c>
      <c r="BI62" s="23" t="str">
        <f t="shared" si="22"/>
        <v>[40.555218,-105.077707],</v>
      </c>
      <c r="BJ62" t="b">
        <v>1</v>
      </c>
      <c r="BK62" s="23" t="str">
        <f t="shared" si="23"/>
        <v>&lt;img src=@img/kidicon.png@&gt;</v>
      </c>
      <c r="BL62" t="s">
        <v>481</v>
      </c>
    </row>
    <row r="63" spans="2:64" ht="116" x14ac:dyDescent="0.35">
      <c r="B63" t="s">
        <v>198</v>
      </c>
      <c r="C63" t="s">
        <v>442</v>
      </c>
      <c r="D63" t="s">
        <v>278</v>
      </c>
      <c r="E63" t="s">
        <v>444</v>
      </c>
      <c r="G63" t="s">
        <v>199</v>
      </c>
      <c r="W63" s="23" t="str">
        <f t="shared" si="24"/>
        <v/>
      </c>
      <c r="X63" s="23" t="str">
        <f t="shared" si="25"/>
        <v/>
      </c>
      <c r="Y63" s="23" t="str">
        <f t="shared" si="26"/>
        <v/>
      </c>
      <c r="Z63" s="23" t="str">
        <f t="shared" si="27"/>
        <v/>
      </c>
      <c r="AA63" s="23" t="str">
        <f t="shared" si="28"/>
        <v/>
      </c>
      <c r="AB63" s="23" t="str">
        <f t="shared" si="29"/>
        <v/>
      </c>
      <c r="AC63" s="23" t="str">
        <f t="shared" si="30"/>
        <v/>
      </c>
      <c r="AD63" s="23" t="str">
        <f t="shared" si="31"/>
        <v/>
      </c>
      <c r="AE63" s="23" t="str">
        <f t="shared" si="32"/>
        <v/>
      </c>
      <c r="AF63" s="23" t="str">
        <f t="shared" si="33"/>
        <v/>
      </c>
      <c r="AG63" s="23" t="str">
        <f t="shared" si="34"/>
        <v/>
      </c>
      <c r="AH63" s="23" t="str">
        <f t="shared" si="35"/>
        <v/>
      </c>
      <c r="AI63" s="23" t="str">
        <f t="shared" si="36"/>
        <v/>
      </c>
      <c r="AJ63" s="23" t="str">
        <f t="shared" si="37"/>
        <v/>
      </c>
      <c r="AK63" s="23" t="str">
        <f t="shared" si="38"/>
        <v/>
      </c>
      <c r="AL63" s="23" t="str">
        <f t="shared" si="39"/>
        <v/>
      </c>
      <c r="AM63" s="23" t="str">
        <f t="shared" si="40"/>
        <v/>
      </c>
      <c r="AN63" s="23" t="str">
        <f t="shared" si="41"/>
        <v/>
      </c>
      <c r="AO63" s="23" t="str">
        <f t="shared" si="42"/>
        <v/>
      </c>
      <c r="AP63" s="23" t="str">
        <f t="shared" si="43"/>
        <v/>
      </c>
      <c r="AQ63" s="23" t="str">
        <f t="shared" si="44"/>
        <v/>
      </c>
      <c r="AR63" s="2" t="s">
        <v>359</v>
      </c>
      <c r="AU63" t="s">
        <v>309</v>
      </c>
      <c r="AV63" s="7" t="s">
        <v>317</v>
      </c>
      <c r="AW63" s="7" t="s">
        <v>317</v>
      </c>
      <c r="AX63" s="4" t="str">
        <f t="shared" si="62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63" s="23" t="str">
        <f t="shared" si="54"/>
        <v/>
      </c>
      <c r="AZ63" s="23" t="str">
        <f t="shared" si="55"/>
        <v/>
      </c>
      <c r="BA63" s="23" t="str">
        <f t="shared" si="56"/>
        <v>&lt;img src=@img/easy.png@&gt;</v>
      </c>
      <c r="BB63" s="23" t="str">
        <f t="shared" si="57"/>
        <v/>
      </c>
      <c r="BC63" s="23" t="str">
        <f t="shared" si="58"/>
        <v/>
      </c>
      <c r="BD63" s="23" t="str">
        <f t="shared" si="59"/>
        <v>&lt;img src=@img/easy.png@&gt;</v>
      </c>
      <c r="BE63" s="23" t="str">
        <f t="shared" si="60"/>
        <v>easy med cwest</v>
      </c>
      <c r="BF63" s="23" t="str">
        <f t="shared" si="61"/>
        <v>Campus West</v>
      </c>
      <c r="BG63">
        <v>40.554659000000001</v>
      </c>
      <c r="BH63">
        <v>-105.11657700000001</v>
      </c>
      <c r="BI63" s="23" t="str">
        <f t="shared" si="22"/>
        <v>[40.554659,-105.116577],</v>
      </c>
      <c r="BK63" s="23" t="str">
        <f t="shared" si="23"/>
        <v/>
      </c>
    </row>
    <row r="64" spans="2:64" ht="159.5" x14ac:dyDescent="0.35">
      <c r="B64" t="s">
        <v>24</v>
      </c>
      <c r="C64" t="s">
        <v>319</v>
      </c>
      <c r="D64" t="s">
        <v>135</v>
      </c>
      <c r="E64" t="s">
        <v>444</v>
      </c>
      <c r="G64" s="1" t="s">
        <v>136</v>
      </c>
      <c r="H64">
        <v>1500</v>
      </c>
      <c r="I64">
        <v>1900</v>
      </c>
      <c r="J64">
        <v>1500</v>
      </c>
      <c r="K64">
        <v>1900</v>
      </c>
      <c r="L64">
        <v>1500</v>
      </c>
      <c r="M64">
        <v>1900</v>
      </c>
      <c r="N64">
        <v>1500</v>
      </c>
      <c r="O64">
        <v>1900</v>
      </c>
      <c r="P64">
        <v>1500</v>
      </c>
      <c r="Q64">
        <v>1900</v>
      </c>
      <c r="R64">
        <v>1500</v>
      </c>
      <c r="S64">
        <v>1900</v>
      </c>
      <c r="T64">
        <v>1500</v>
      </c>
      <c r="U64">
        <v>1900</v>
      </c>
      <c r="V64" s="12" t="s">
        <v>515</v>
      </c>
      <c r="W64" s="23">
        <f t="shared" si="24"/>
        <v>15</v>
      </c>
      <c r="X64" s="23">
        <f t="shared" si="25"/>
        <v>19</v>
      </c>
      <c r="Y64" s="23">
        <f t="shared" si="26"/>
        <v>15</v>
      </c>
      <c r="Z64" s="23">
        <f t="shared" si="27"/>
        <v>19</v>
      </c>
      <c r="AA64" s="23">
        <f t="shared" si="28"/>
        <v>15</v>
      </c>
      <c r="AB64" s="23">
        <f t="shared" si="29"/>
        <v>19</v>
      </c>
      <c r="AC64" s="23">
        <f t="shared" si="30"/>
        <v>15</v>
      </c>
      <c r="AD64" s="23">
        <f t="shared" si="31"/>
        <v>19</v>
      </c>
      <c r="AE64" s="23">
        <f t="shared" si="32"/>
        <v>15</v>
      </c>
      <c r="AF64" s="23">
        <f t="shared" si="33"/>
        <v>19</v>
      </c>
      <c r="AG64" s="23">
        <f t="shared" si="34"/>
        <v>15</v>
      </c>
      <c r="AH64" s="23">
        <f t="shared" si="35"/>
        <v>19</v>
      </c>
      <c r="AI64" s="23">
        <f t="shared" si="36"/>
        <v>15</v>
      </c>
      <c r="AJ64" s="23">
        <f t="shared" si="37"/>
        <v>19</v>
      </c>
      <c r="AK64" s="23" t="str">
        <f t="shared" si="38"/>
        <v>3pm-7pm</v>
      </c>
      <c r="AL64" s="23" t="str">
        <f t="shared" si="39"/>
        <v>3pm-7pm</v>
      </c>
      <c r="AM64" s="23" t="str">
        <f t="shared" si="40"/>
        <v>3pm-7pm</v>
      </c>
      <c r="AN64" s="23" t="str">
        <f t="shared" si="41"/>
        <v>3pm-7pm</v>
      </c>
      <c r="AO64" s="23" t="str">
        <f t="shared" si="42"/>
        <v>3pm-7pm</v>
      </c>
      <c r="AP64" s="23" t="str">
        <f t="shared" si="43"/>
        <v>3pm-7pm</v>
      </c>
      <c r="AQ64" s="23" t="str">
        <f t="shared" si="44"/>
        <v>3pm-7pm</v>
      </c>
      <c r="AR64" s="2" t="s">
        <v>342</v>
      </c>
      <c r="AU64" t="s">
        <v>309</v>
      </c>
      <c r="AV64" s="7" t="s">
        <v>316</v>
      </c>
      <c r="AW64" s="7" t="s">
        <v>317</v>
      </c>
      <c r="AX64" s="4" t="str">
        <f t="shared" si="62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64" s="23" t="str">
        <f t="shared" si="54"/>
        <v/>
      </c>
      <c r="AZ64" s="23" t="str">
        <f t="shared" si="55"/>
        <v/>
      </c>
      <c r="BA64" s="23" t="str">
        <f t="shared" si="56"/>
        <v>&lt;img src=@img/easy.png@&gt;</v>
      </c>
      <c r="BB64" s="23" t="str">
        <f t="shared" si="57"/>
        <v>&lt;img src=@img/drinkicon.png@&gt;</v>
      </c>
      <c r="BC64" s="23" t="str">
        <f t="shared" si="58"/>
        <v/>
      </c>
      <c r="BD64" s="23" t="str">
        <f t="shared" si="59"/>
        <v>&lt;img src=@img/easy.png@&gt;&lt;img src=@img/drinkicon.png@&gt;&lt;img src=@img/kidicon.png@&gt;</v>
      </c>
      <c r="BE64" s="23" t="str">
        <f t="shared" si="60"/>
        <v>drink easy med midtown kid</v>
      </c>
      <c r="BF64" s="23" t="str">
        <f t="shared" si="61"/>
        <v>Midtown</v>
      </c>
      <c r="BG64">
        <v>40.551048999999999</v>
      </c>
      <c r="BH64">
        <v>-105.05831000000001</v>
      </c>
      <c r="BI64" s="23" t="str">
        <f t="shared" si="22"/>
        <v>[40.551049,-105.05831],</v>
      </c>
      <c r="BJ64" t="b">
        <v>1</v>
      </c>
      <c r="BK64" s="23" t="str">
        <f t="shared" si="23"/>
        <v>&lt;img src=@img/kidicon.png@&gt;</v>
      </c>
      <c r="BL64" t="s">
        <v>455</v>
      </c>
    </row>
    <row r="65" spans="2:64" ht="145" x14ac:dyDescent="0.35">
      <c r="B65" t="s">
        <v>92</v>
      </c>
      <c r="C65" t="s">
        <v>439</v>
      </c>
      <c r="D65" t="s">
        <v>93</v>
      </c>
      <c r="E65" t="s">
        <v>35</v>
      </c>
      <c r="G65" s="1" t="s">
        <v>94</v>
      </c>
      <c r="H65">
        <v>1600</v>
      </c>
      <c r="I65">
        <v>1800</v>
      </c>
      <c r="J65">
        <v>1600</v>
      </c>
      <c r="K65">
        <v>1800</v>
      </c>
      <c r="L65">
        <v>1600</v>
      </c>
      <c r="M65">
        <v>1800</v>
      </c>
      <c r="N65">
        <v>1600</v>
      </c>
      <c r="O65">
        <v>1800</v>
      </c>
      <c r="P65">
        <v>1600</v>
      </c>
      <c r="Q65">
        <v>1800</v>
      </c>
      <c r="R65">
        <v>1600</v>
      </c>
      <c r="S65">
        <v>1800</v>
      </c>
      <c r="T65">
        <v>1600</v>
      </c>
      <c r="U65">
        <v>1800</v>
      </c>
      <c r="V65" s="12" t="s">
        <v>250</v>
      </c>
      <c r="W65" s="23">
        <f t="shared" si="24"/>
        <v>16</v>
      </c>
      <c r="X65" s="23">
        <f t="shared" si="25"/>
        <v>18</v>
      </c>
      <c r="Y65" s="23">
        <f t="shared" si="26"/>
        <v>16</v>
      </c>
      <c r="Z65" s="23">
        <f t="shared" si="27"/>
        <v>18</v>
      </c>
      <c r="AA65" s="23">
        <f t="shared" si="28"/>
        <v>16</v>
      </c>
      <c r="AB65" s="23">
        <f t="shared" si="29"/>
        <v>18</v>
      </c>
      <c r="AC65" s="23">
        <f t="shared" si="30"/>
        <v>16</v>
      </c>
      <c r="AD65" s="23">
        <f t="shared" si="31"/>
        <v>18</v>
      </c>
      <c r="AE65" s="23">
        <f t="shared" si="32"/>
        <v>16</v>
      </c>
      <c r="AF65" s="23">
        <f t="shared" si="33"/>
        <v>18</v>
      </c>
      <c r="AG65" s="23">
        <f t="shared" si="34"/>
        <v>16</v>
      </c>
      <c r="AH65" s="23">
        <f t="shared" si="35"/>
        <v>18</v>
      </c>
      <c r="AI65" s="23">
        <f t="shared" si="36"/>
        <v>16</v>
      </c>
      <c r="AJ65" s="23">
        <f t="shared" si="37"/>
        <v>18</v>
      </c>
      <c r="AK65" s="23" t="str">
        <f t="shared" si="38"/>
        <v>4pm-6pm</v>
      </c>
      <c r="AL65" s="23" t="str">
        <f t="shared" si="39"/>
        <v>4pm-6pm</v>
      </c>
      <c r="AM65" s="23" t="str">
        <f t="shared" si="40"/>
        <v>4pm-6pm</v>
      </c>
      <c r="AN65" s="23" t="str">
        <f t="shared" si="41"/>
        <v>4pm-6pm</v>
      </c>
      <c r="AO65" s="23" t="str">
        <f t="shared" si="42"/>
        <v>4pm-6pm</v>
      </c>
      <c r="AP65" s="23" t="str">
        <f t="shared" si="43"/>
        <v>4pm-6pm</v>
      </c>
      <c r="AQ65" s="23" t="str">
        <f t="shared" si="44"/>
        <v>4pm-6pm</v>
      </c>
      <c r="AR65" s="3" t="s">
        <v>249</v>
      </c>
      <c r="AS65" t="s">
        <v>305</v>
      </c>
      <c r="AU65" t="s">
        <v>308</v>
      </c>
      <c r="AV65" s="7" t="s">
        <v>316</v>
      </c>
      <c r="AW65" s="7" t="s">
        <v>316</v>
      </c>
      <c r="AX65" s="4" t="str">
        <f t="shared" si="62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65" s="23" t="str">
        <f t="shared" si="54"/>
        <v>&lt;img src=@img/outdoor.png@&gt;</v>
      </c>
      <c r="AZ65" s="23" t="str">
        <f t="shared" si="55"/>
        <v/>
      </c>
      <c r="BA65" s="23" t="str">
        <f t="shared" si="56"/>
        <v>&lt;img src=@img/hard.png@&gt;</v>
      </c>
      <c r="BB65" s="23" t="str">
        <f t="shared" si="57"/>
        <v>&lt;img src=@img/drinkicon.png@&gt;</v>
      </c>
      <c r="BC65" s="23" t="str">
        <f t="shared" si="58"/>
        <v>&lt;img src=@img/foodicon.png@&gt;</v>
      </c>
      <c r="BD65" s="23" t="str">
        <f t="shared" si="59"/>
        <v>&lt;img src=@img/outdoor.png@&gt;&lt;img src=@img/hard.png@&gt;&lt;img src=@img/drinkicon.png@&gt;&lt;img src=@img/foodicon.png@&gt;</v>
      </c>
      <c r="BE65" s="23" t="str">
        <f t="shared" si="60"/>
        <v>outdoor drink food hard high old</v>
      </c>
      <c r="BF65" s="23" t="str">
        <f t="shared" si="61"/>
        <v>Old Town</v>
      </c>
      <c r="BG65">
        <v>40.587825000000002</v>
      </c>
      <c r="BH65">
        <v>-105.077479</v>
      </c>
      <c r="BI65" s="23" t="str">
        <f t="shared" si="22"/>
        <v>[40.587825,-105.077479],</v>
      </c>
      <c r="BK65" s="23" t="str">
        <f t="shared" si="23"/>
        <v/>
      </c>
    </row>
    <row r="66" spans="2:64" ht="145" x14ac:dyDescent="0.35">
      <c r="B66" t="s">
        <v>33</v>
      </c>
      <c r="C66" t="s">
        <v>439</v>
      </c>
      <c r="D66" t="s">
        <v>34</v>
      </c>
      <c r="E66" t="s">
        <v>35</v>
      </c>
      <c r="G66" s="1" t="s">
        <v>36</v>
      </c>
      <c r="H66">
        <v>1500</v>
      </c>
      <c r="I66">
        <v>1830</v>
      </c>
      <c r="J66">
        <v>1500</v>
      </c>
      <c r="K66">
        <v>1830</v>
      </c>
      <c r="L66">
        <v>1500</v>
      </c>
      <c r="M66">
        <v>1830</v>
      </c>
      <c r="N66">
        <v>1500</v>
      </c>
      <c r="O66">
        <v>1830</v>
      </c>
      <c r="P66">
        <v>1500</v>
      </c>
      <c r="Q66">
        <v>1830</v>
      </c>
      <c r="R66">
        <v>1500</v>
      </c>
      <c r="S66">
        <v>1830</v>
      </c>
      <c r="T66">
        <v>1500</v>
      </c>
      <c r="U66">
        <v>1830</v>
      </c>
      <c r="V66" s="12" t="s">
        <v>516</v>
      </c>
      <c r="W66" s="23">
        <f t="shared" si="24"/>
        <v>15</v>
      </c>
      <c r="X66" s="23">
        <f t="shared" si="25"/>
        <v>18.3</v>
      </c>
      <c r="Y66" s="23">
        <f t="shared" si="26"/>
        <v>15</v>
      </c>
      <c r="Z66" s="23">
        <f t="shared" si="27"/>
        <v>18.3</v>
      </c>
      <c r="AA66" s="23">
        <f t="shared" si="28"/>
        <v>15</v>
      </c>
      <c r="AB66" s="23">
        <f t="shared" si="29"/>
        <v>18.3</v>
      </c>
      <c r="AC66" s="23">
        <f t="shared" si="30"/>
        <v>15</v>
      </c>
      <c r="AD66" s="23">
        <f t="shared" si="31"/>
        <v>18.3</v>
      </c>
      <c r="AE66" s="23">
        <f t="shared" si="32"/>
        <v>15</v>
      </c>
      <c r="AF66" s="23">
        <f t="shared" si="33"/>
        <v>18.3</v>
      </c>
      <c r="AG66" s="23">
        <f t="shared" si="34"/>
        <v>15</v>
      </c>
      <c r="AH66" s="23">
        <f t="shared" si="35"/>
        <v>18.3</v>
      </c>
      <c r="AI66" s="23">
        <f t="shared" si="36"/>
        <v>15</v>
      </c>
      <c r="AJ66" s="23">
        <f t="shared" si="37"/>
        <v>18.3</v>
      </c>
      <c r="AK66" s="23" t="str">
        <f t="shared" si="38"/>
        <v>3pm-6.3pm</v>
      </c>
      <c r="AL66" s="23" t="str">
        <f t="shared" si="39"/>
        <v>3pm-6.3pm</v>
      </c>
      <c r="AM66" s="23" t="str">
        <f t="shared" si="40"/>
        <v>3pm-6.3pm</v>
      </c>
      <c r="AN66" s="23" t="str">
        <f t="shared" si="41"/>
        <v>3pm-6.3pm</v>
      </c>
      <c r="AO66" s="23" t="str">
        <f t="shared" si="42"/>
        <v>3pm-6.3pm</v>
      </c>
      <c r="AP66" s="23" t="str">
        <f t="shared" si="43"/>
        <v>3pm-6.3pm</v>
      </c>
      <c r="AQ66" s="23" t="str">
        <f t="shared" si="44"/>
        <v>3pm-6.3pm</v>
      </c>
      <c r="AR66" t="s">
        <v>237</v>
      </c>
      <c r="AS66" t="s">
        <v>305</v>
      </c>
      <c r="AU66" t="s">
        <v>308</v>
      </c>
      <c r="AV66" s="7" t="s">
        <v>316</v>
      </c>
      <c r="AW66" s="7" t="s">
        <v>317</v>
      </c>
      <c r="AX66" s="4" t="str">
        <f t="shared" si="62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66" s="23" t="str">
        <f t="shared" si="54"/>
        <v>&lt;img src=@img/outdoor.png@&gt;</v>
      </c>
      <c r="AZ66" s="23" t="str">
        <f t="shared" si="55"/>
        <v/>
      </c>
      <c r="BA66" s="23" t="str">
        <f t="shared" si="56"/>
        <v>&lt;img src=@img/hard.png@&gt;</v>
      </c>
      <c r="BB66" s="23" t="str">
        <f t="shared" si="57"/>
        <v>&lt;img src=@img/drinkicon.png@&gt;</v>
      </c>
      <c r="BC66" s="23" t="str">
        <f t="shared" si="58"/>
        <v/>
      </c>
      <c r="BD66" s="23" t="str">
        <f t="shared" si="59"/>
        <v>&lt;img src=@img/outdoor.png@&gt;&lt;img src=@img/hard.png@&gt;&lt;img src=@img/drinkicon.png@&gt;</v>
      </c>
      <c r="BE66" s="23" t="str">
        <f t="shared" si="60"/>
        <v>outdoor drink hard high old</v>
      </c>
      <c r="BF66" s="23" t="str">
        <f t="shared" si="61"/>
        <v>Old Town</v>
      </c>
      <c r="BG66">
        <v>40.585365000000003</v>
      </c>
      <c r="BH66">
        <v>-105.078164</v>
      </c>
      <c r="BI66" s="23" t="str">
        <f t="shared" ref="BI66:BI128" si="63">CONCATENATE("[",BG66,",",BH66,"],")</f>
        <v>[40.585365,-105.078164],</v>
      </c>
      <c r="BK66" s="23" t="str">
        <f t="shared" ref="BK66:BK128" si="64">IF(BJ66&gt;0,"&lt;img src=@img/kidicon.png@&gt;","")</f>
        <v/>
      </c>
    </row>
    <row r="67" spans="2:64" ht="159.5" x14ac:dyDescent="0.35">
      <c r="B67" t="s">
        <v>115</v>
      </c>
      <c r="C67" t="s">
        <v>439</v>
      </c>
      <c r="D67" t="s">
        <v>116</v>
      </c>
      <c r="E67" t="s">
        <v>444</v>
      </c>
      <c r="G67" s="1" t="s">
        <v>117</v>
      </c>
      <c r="V67" s="12" t="s">
        <v>517</v>
      </c>
      <c r="W67" s="23" t="str">
        <f t="shared" ref="W67:W128" si="65">IF(H67&gt;0,H67/100,"")</f>
        <v/>
      </c>
      <c r="X67" s="23" t="str">
        <f t="shared" ref="X67:X128" si="66">IF(I67&gt;0,I67/100,"")</f>
        <v/>
      </c>
      <c r="Y67" s="23" t="str">
        <f t="shared" ref="Y67:Y128" si="67">IF(J67&gt;0,J67/100,"")</f>
        <v/>
      </c>
      <c r="Z67" s="23" t="str">
        <f t="shared" ref="Z67:Z128" si="68">IF(K67&gt;0,K67/100,"")</f>
        <v/>
      </c>
      <c r="AA67" s="23" t="str">
        <f t="shared" ref="AA67:AA128" si="69">IF(L67&gt;0,L67/100,"")</f>
        <v/>
      </c>
      <c r="AB67" s="23" t="str">
        <f t="shared" ref="AB67:AB128" si="70">IF(M67&gt;0,M67/100,"")</f>
        <v/>
      </c>
      <c r="AC67" s="23" t="str">
        <f t="shared" ref="AC67:AC128" si="71">IF(N67&gt;0,N67/100,"")</f>
        <v/>
      </c>
      <c r="AD67" s="23" t="str">
        <f t="shared" ref="AD67:AD128" si="72">IF(O67&gt;0,O67/100,"")</f>
        <v/>
      </c>
      <c r="AE67" s="23" t="str">
        <f t="shared" ref="AE67:AE128" si="73">IF(P67&gt;0,P67/100,"")</f>
        <v/>
      </c>
      <c r="AF67" s="23" t="str">
        <f t="shared" ref="AF67:AF128" si="74">IF(Q67&gt;0,Q67/100,"")</f>
        <v/>
      </c>
      <c r="AG67" s="23" t="str">
        <f t="shared" ref="AG67:AG128" si="75">IF(R67&gt;0,R67/100,"")</f>
        <v/>
      </c>
      <c r="AH67" s="23" t="str">
        <f t="shared" ref="AH67:AH128" si="76">IF(S67&gt;0,S67/100,"")</f>
        <v/>
      </c>
      <c r="AI67" s="23" t="str">
        <f t="shared" ref="AI67:AI128" si="77">IF(T67&gt;0,T67/100,"")</f>
        <v/>
      </c>
      <c r="AJ67" s="23" t="str">
        <f t="shared" ref="AJ67:AJ128" si="78">IF(U67&gt;0,U67/100,"")</f>
        <v/>
      </c>
      <c r="AK67" s="23" t="str">
        <f t="shared" ref="AK67:AK123" si="79">IF(H67&gt;0,CONCATENATE(IF(W67&lt;=12,W67,W67-12),IF(OR(W67&lt;12,W67=24),"am","pm"),"-",IF(X67&lt;=12,X67,X67-12),IF(OR(X67&lt;12,X67=24),"am","pm")),"")</f>
        <v/>
      </c>
      <c r="AL67" s="23" t="str">
        <f t="shared" ref="AL67:AL123" si="80">IF(J67&gt;0,CONCATENATE(IF(Y67&lt;=12,Y67,Y67-12),IF(OR(Y67&lt;12,Y67=24),"am","pm"),"-",IF(Z67&lt;=12,Z67,Z67-12),IF(OR(Z67&lt;12,Z67=24),"am","pm")),"")</f>
        <v/>
      </c>
      <c r="AM67" s="23" t="str">
        <f t="shared" ref="AM67:AM123" si="81">IF(L67&gt;0,CONCATENATE(IF(AA67&lt;=12,AA67,AA67-12),IF(OR(AA67&lt;12,AA67=24),"am","pm"),"-",IF(AB67&lt;=12,AB67,AB67-12),IF(OR(AB67&lt;12,AB67=24),"am","pm")),"")</f>
        <v/>
      </c>
      <c r="AN67" s="23" t="str">
        <f t="shared" ref="AN67:AN123" si="82">IF(N67&gt;0,CONCATENATE(IF(AC67&lt;=12,AC67,AC67-12),IF(OR(AC67&lt;12,AC67=24),"am","pm"),"-",IF(AD67&lt;=12,AD67,AD67-12),IF(OR(AD67&lt;12,AD67=24),"am","pm")),"")</f>
        <v/>
      </c>
      <c r="AO67" s="23" t="str">
        <f t="shared" ref="AO67:AO123" si="83">IF(O67&gt;0,CONCATENATE(IF(AE67&lt;=12,AE67,AE67-12),IF(OR(AE67&lt;12,AE67=24),"am","pm"),"-",IF(AF67&lt;=12,AF67,AF67-12),IF(OR(AF67&lt;12,AF67=24),"am","pm")),"")</f>
        <v/>
      </c>
      <c r="AP67" s="23" t="str">
        <f t="shared" ref="AP67:AP123" si="84">IF(R67&gt;0,CONCATENATE(IF(AG67&lt;=12,AG67,AG67-12),IF(OR(AG67&lt;12,AG67=24),"am","pm"),"-",IF(AH67&lt;=12,AH67,AH67-12),IF(OR(AH67&lt;12,AH67=24),"am","pm")),"")</f>
        <v/>
      </c>
      <c r="AQ67" s="23" t="str">
        <f t="shared" ref="AQ67:AQ123" si="85">IF(T67&gt;0,CONCATENATE(IF(AI67&lt;=12,AI67,AI67-12),IF(OR(AI67&lt;12,AI67=24),"am","pm"),"-",IF(AJ67&lt;=12,AJ67,AJ67-12),IF(OR(AJ67&lt;12,AJ67=24),"am","pm")),"")</f>
        <v/>
      </c>
      <c r="AR67" s="2" t="s">
        <v>336</v>
      </c>
      <c r="AS67" t="s">
        <v>305</v>
      </c>
      <c r="AU67" t="s">
        <v>28</v>
      </c>
      <c r="AV67" s="7" t="s">
        <v>316</v>
      </c>
      <c r="AW67" s="7" t="s">
        <v>316</v>
      </c>
      <c r="AX67" s="4" t="str">
        <f t="shared" si="62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67" s="23" t="str">
        <f t="shared" si="54"/>
        <v>&lt;img src=@img/outdoor.png@&gt;</v>
      </c>
      <c r="AZ67" s="23" t="str">
        <f t="shared" si="55"/>
        <v/>
      </c>
      <c r="BA67" s="23" t="str">
        <f t="shared" si="56"/>
        <v>&lt;img src=@img/medium.png@&gt;</v>
      </c>
      <c r="BB67" s="23" t="str">
        <f t="shared" si="57"/>
        <v>&lt;img src=@img/drinkicon.png@&gt;</v>
      </c>
      <c r="BC67" s="23" t="str">
        <f t="shared" si="58"/>
        <v>&lt;img src=@img/foodicon.png@&gt;</v>
      </c>
      <c r="BD67" s="23" t="str">
        <f t="shared" si="59"/>
        <v>&lt;img src=@img/outdoor.png@&gt;&lt;img src=@img/medium.png@&gt;&lt;img src=@img/drinkicon.png@&gt;&lt;img src=@img/foodicon.png@&gt;</v>
      </c>
      <c r="BE67" s="23" t="str">
        <f t="shared" si="60"/>
        <v>outdoor drink food medium med old</v>
      </c>
      <c r="BF67" s="23" t="str">
        <f t="shared" si="61"/>
        <v>Old Town</v>
      </c>
      <c r="BG67">
        <v>40.584425000000003</v>
      </c>
      <c r="BH67">
        <v>-105.076705</v>
      </c>
      <c r="BI67" s="23" t="str">
        <f t="shared" si="63"/>
        <v>[40.584425,-105.076705],</v>
      </c>
      <c r="BK67" s="23" t="str">
        <f t="shared" si="64"/>
        <v/>
      </c>
    </row>
    <row r="68" spans="2:64" ht="116" x14ac:dyDescent="0.35">
      <c r="B68" t="s">
        <v>131</v>
      </c>
      <c r="C68" t="s">
        <v>442</v>
      </c>
      <c r="D68" t="s">
        <v>132</v>
      </c>
      <c r="E68" t="s">
        <v>54</v>
      </c>
      <c r="G68" s="1" t="s">
        <v>133</v>
      </c>
      <c r="W68" s="23" t="str">
        <f t="shared" si="65"/>
        <v/>
      </c>
      <c r="X68" s="23" t="str">
        <f t="shared" si="66"/>
        <v/>
      </c>
      <c r="Y68" s="23" t="str">
        <f t="shared" si="67"/>
        <v/>
      </c>
      <c r="Z68" s="23" t="str">
        <f t="shared" si="68"/>
        <v/>
      </c>
      <c r="AA68" s="23" t="str">
        <f t="shared" si="69"/>
        <v/>
      </c>
      <c r="AB68" s="23" t="str">
        <f t="shared" si="70"/>
        <v/>
      </c>
      <c r="AC68" s="23" t="str">
        <f t="shared" si="71"/>
        <v/>
      </c>
      <c r="AD68" s="23" t="str">
        <f t="shared" si="72"/>
        <v/>
      </c>
      <c r="AE68" s="23" t="str">
        <f t="shared" si="73"/>
        <v/>
      </c>
      <c r="AF68" s="23" t="str">
        <f t="shared" si="74"/>
        <v/>
      </c>
      <c r="AG68" s="23" t="str">
        <f t="shared" si="75"/>
        <v/>
      </c>
      <c r="AH68" s="23" t="str">
        <f t="shared" si="76"/>
        <v/>
      </c>
      <c r="AI68" s="23" t="str">
        <f t="shared" si="77"/>
        <v/>
      </c>
      <c r="AJ68" s="23" t="str">
        <f t="shared" si="78"/>
        <v/>
      </c>
      <c r="AK68" s="23" t="str">
        <f t="shared" si="79"/>
        <v/>
      </c>
      <c r="AL68" s="23" t="str">
        <f t="shared" si="80"/>
        <v/>
      </c>
      <c r="AM68" s="23" t="str">
        <f t="shared" si="81"/>
        <v/>
      </c>
      <c r="AN68" s="23" t="str">
        <f t="shared" si="82"/>
        <v/>
      </c>
      <c r="AO68" s="23" t="str">
        <f t="shared" si="83"/>
        <v/>
      </c>
      <c r="AP68" s="23" t="str">
        <f t="shared" si="84"/>
        <v/>
      </c>
      <c r="AQ68" s="23" t="str">
        <f t="shared" si="85"/>
        <v/>
      </c>
      <c r="AR68" s="2" t="s">
        <v>340</v>
      </c>
      <c r="AU68" t="s">
        <v>28</v>
      </c>
      <c r="AV68" s="7" t="s">
        <v>317</v>
      </c>
      <c r="AW68" s="7" t="s">
        <v>317</v>
      </c>
      <c r="AX68" s="4" t="str">
        <f t="shared" si="62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68" s="23" t="str">
        <f t="shared" si="54"/>
        <v/>
      </c>
      <c r="AZ68" s="23" t="str">
        <f t="shared" si="55"/>
        <v/>
      </c>
      <c r="BA68" s="23" t="str">
        <f t="shared" si="56"/>
        <v>&lt;img src=@img/medium.png@&gt;</v>
      </c>
      <c r="BB68" s="23" t="str">
        <f t="shared" si="57"/>
        <v/>
      </c>
      <c r="BC68" s="23" t="str">
        <f t="shared" si="58"/>
        <v/>
      </c>
      <c r="BD68" s="23" t="str">
        <f t="shared" si="59"/>
        <v>&lt;img src=@img/medium.png@&gt;</v>
      </c>
      <c r="BE68" s="23" t="str">
        <f t="shared" si="60"/>
        <v>medium low cwest</v>
      </c>
      <c r="BF68" s="23" t="str">
        <f t="shared" si="61"/>
        <v>Campus West</v>
      </c>
      <c r="BG68">
        <v>40.574174999999997</v>
      </c>
      <c r="BH68">
        <v>-105.097887</v>
      </c>
      <c r="BI68" s="23" t="str">
        <f t="shared" si="63"/>
        <v>[40.574175,-105.097887],</v>
      </c>
      <c r="BK68" s="23" t="str">
        <f t="shared" si="64"/>
        <v/>
      </c>
    </row>
    <row r="69" spans="2:64" ht="116" x14ac:dyDescent="0.35">
      <c r="B69" t="s">
        <v>95</v>
      </c>
      <c r="C69" t="s">
        <v>442</v>
      </c>
      <c r="D69" t="s">
        <v>96</v>
      </c>
      <c r="E69" t="s">
        <v>54</v>
      </c>
      <c r="G69" s="1" t="s">
        <v>97</v>
      </c>
      <c r="W69" s="23" t="str">
        <f t="shared" si="65"/>
        <v/>
      </c>
      <c r="X69" s="23" t="str">
        <f t="shared" si="66"/>
        <v/>
      </c>
      <c r="Y69" s="23" t="str">
        <f t="shared" si="67"/>
        <v/>
      </c>
      <c r="Z69" s="23" t="str">
        <f t="shared" si="68"/>
        <v/>
      </c>
      <c r="AA69" s="23" t="str">
        <f t="shared" si="69"/>
        <v/>
      </c>
      <c r="AB69" s="23" t="str">
        <f t="shared" si="70"/>
        <v/>
      </c>
      <c r="AC69" s="23" t="str">
        <f t="shared" si="71"/>
        <v/>
      </c>
      <c r="AD69" s="23" t="str">
        <f t="shared" si="72"/>
        <v/>
      </c>
      <c r="AE69" s="23" t="str">
        <f t="shared" si="73"/>
        <v/>
      </c>
      <c r="AF69" s="23" t="str">
        <f t="shared" si="74"/>
        <v/>
      </c>
      <c r="AG69" s="23" t="str">
        <f t="shared" si="75"/>
        <v/>
      </c>
      <c r="AH69" s="23" t="str">
        <f t="shared" si="76"/>
        <v/>
      </c>
      <c r="AI69" s="23" t="str">
        <f t="shared" si="77"/>
        <v/>
      </c>
      <c r="AJ69" s="23" t="str">
        <f t="shared" si="78"/>
        <v/>
      </c>
      <c r="AK69" s="23" t="str">
        <f t="shared" si="79"/>
        <v/>
      </c>
      <c r="AL69" s="23" t="str">
        <f t="shared" si="80"/>
        <v/>
      </c>
      <c r="AM69" s="23" t="str">
        <f t="shared" si="81"/>
        <v/>
      </c>
      <c r="AN69" s="23" t="str">
        <f t="shared" si="82"/>
        <v/>
      </c>
      <c r="AO69" s="23" t="str">
        <f t="shared" si="83"/>
        <v/>
      </c>
      <c r="AP69" s="23" t="str">
        <f t="shared" si="84"/>
        <v/>
      </c>
      <c r="AQ69" s="23" t="str">
        <f t="shared" si="85"/>
        <v/>
      </c>
      <c r="AR69" s="2" t="s">
        <v>328</v>
      </c>
      <c r="AU69" t="s">
        <v>309</v>
      </c>
      <c r="AV69" s="7" t="s">
        <v>317</v>
      </c>
      <c r="AW69" s="7" t="s">
        <v>317</v>
      </c>
      <c r="AX69" s="4" t="str">
        <f t="shared" si="62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69" s="23" t="str">
        <f t="shared" si="54"/>
        <v/>
      </c>
      <c r="AZ69" s="23" t="str">
        <f t="shared" si="55"/>
        <v/>
      </c>
      <c r="BA69" s="23" t="str">
        <f t="shared" si="56"/>
        <v>&lt;img src=@img/easy.png@&gt;</v>
      </c>
      <c r="BB69" s="23" t="str">
        <f t="shared" si="57"/>
        <v/>
      </c>
      <c r="BC69" s="23" t="str">
        <f t="shared" si="58"/>
        <v/>
      </c>
      <c r="BD69" s="23" t="str">
        <f t="shared" si="59"/>
        <v>&lt;img src=@img/easy.png@&gt;</v>
      </c>
      <c r="BE69" s="23" t="str">
        <f t="shared" si="60"/>
        <v>easy low cwest</v>
      </c>
      <c r="BF69" s="23" t="str">
        <f t="shared" si="61"/>
        <v>Campus West</v>
      </c>
      <c r="BG69">
        <v>40.575012999999998</v>
      </c>
      <c r="BH69">
        <v>-105.097076</v>
      </c>
      <c r="BI69" s="23" t="str">
        <f t="shared" si="63"/>
        <v>[40.575013,-105.097076],</v>
      </c>
      <c r="BK69" s="23" t="str">
        <f t="shared" si="64"/>
        <v/>
      </c>
    </row>
    <row r="70" spans="2:64" x14ac:dyDescent="0.35">
      <c r="B70" t="s">
        <v>164</v>
      </c>
      <c r="C70" t="s">
        <v>439</v>
      </c>
      <c r="D70" t="s">
        <v>53</v>
      </c>
      <c r="E70" t="s">
        <v>444</v>
      </c>
      <c r="G70" t="s">
        <v>165</v>
      </c>
      <c r="J70">
        <v>1500</v>
      </c>
      <c r="K70">
        <v>1800</v>
      </c>
      <c r="L70">
        <v>1500</v>
      </c>
      <c r="M70">
        <v>1800</v>
      </c>
      <c r="N70">
        <v>1500</v>
      </c>
      <c r="O70">
        <v>1800</v>
      </c>
      <c r="P70">
        <v>1500</v>
      </c>
      <c r="Q70">
        <v>1800</v>
      </c>
      <c r="V70" s="12" t="s">
        <v>559</v>
      </c>
      <c r="W70" s="23" t="str">
        <f t="shared" si="65"/>
        <v/>
      </c>
      <c r="X70" s="23" t="str">
        <f t="shared" si="66"/>
        <v/>
      </c>
      <c r="Y70" s="23">
        <f t="shared" si="67"/>
        <v>15</v>
      </c>
      <c r="Z70" s="23">
        <f t="shared" si="68"/>
        <v>18</v>
      </c>
      <c r="AA70" s="23">
        <f t="shared" si="69"/>
        <v>15</v>
      </c>
      <c r="AB70" s="23">
        <f t="shared" si="70"/>
        <v>18</v>
      </c>
      <c r="AC70" s="23">
        <f t="shared" si="71"/>
        <v>15</v>
      </c>
      <c r="AD70" s="23">
        <f t="shared" si="72"/>
        <v>18</v>
      </c>
      <c r="AE70" s="23">
        <f t="shared" si="73"/>
        <v>15</v>
      </c>
      <c r="AF70" s="23">
        <f t="shared" si="74"/>
        <v>18</v>
      </c>
      <c r="AG70" s="23" t="str">
        <f t="shared" si="75"/>
        <v/>
      </c>
      <c r="AH70" s="23" t="str">
        <f t="shared" si="76"/>
        <v/>
      </c>
      <c r="AI70" s="23" t="str">
        <f t="shared" si="77"/>
        <v/>
      </c>
      <c r="AJ70" s="23" t="str">
        <f t="shared" si="78"/>
        <v/>
      </c>
      <c r="AK70" s="23" t="str">
        <f t="shared" si="79"/>
        <v/>
      </c>
      <c r="AL70" s="23" t="str">
        <f t="shared" si="80"/>
        <v>3pm-6pm</v>
      </c>
      <c r="AM70" s="23" t="str">
        <f t="shared" si="81"/>
        <v>3pm-6pm</v>
      </c>
      <c r="AN70" s="23" t="str">
        <f t="shared" si="82"/>
        <v>3pm-6pm</v>
      </c>
      <c r="AO70" s="23" t="str">
        <f t="shared" si="83"/>
        <v>3pm-6pm</v>
      </c>
      <c r="AP70" s="23" t="str">
        <f t="shared" si="84"/>
        <v/>
      </c>
      <c r="AQ70" s="23" t="str">
        <f t="shared" si="85"/>
        <v/>
      </c>
      <c r="AR70" s="2" t="s">
        <v>349</v>
      </c>
      <c r="AS70" t="s">
        <v>305</v>
      </c>
      <c r="AU70" t="s">
        <v>308</v>
      </c>
      <c r="AV70" s="7" t="s">
        <v>316</v>
      </c>
      <c r="AW70" s="7" t="s">
        <v>317</v>
      </c>
      <c r="AX70" s="4" t="str">
        <f t="shared" si="62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70" s="23" t="str">
        <f t="shared" ref="AY70:AY128" si="86">IF(AS70&gt;0,"&lt;img src=@img/outdoor.png@&gt;","")</f>
        <v>&lt;img src=@img/outdoor.png@&gt;</v>
      </c>
      <c r="AZ70" s="23" t="str">
        <f t="shared" ref="AZ70:AZ128" si="87">IF(AT70&gt;0,"&lt;img src=@img/pets.png@&gt;","")</f>
        <v/>
      </c>
      <c r="BA70" s="23" t="str">
        <f t="shared" ref="BA70:BA128" si="88">IF(AU70="hard","&lt;img src=@img/hard.png@&gt;",IF(AU70="medium","&lt;img src=@img/medium.png@&gt;",IF(AU70="easy","&lt;img src=@img/easy.png@&gt;","")))</f>
        <v>&lt;img src=@img/hard.png@&gt;</v>
      </c>
      <c r="BB70" s="23" t="str">
        <f t="shared" ref="BB70:BB128" si="89">IF(AV70="true","&lt;img src=@img/drinkicon.png@&gt;","")</f>
        <v>&lt;img src=@img/drinkicon.png@&gt;</v>
      </c>
      <c r="BC70" s="23" t="str">
        <f t="shared" ref="BC70:BC128" si="90">IF(AW70="true","&lt;img src=@img/foodicon.png@&gt;","")</f>
        <v/>
      </c>
      <c r="BD70" s="23" t="str">
        <f t="shared" ref="BD70:BD128" si="91">CONCATENATE(AY70,AZ70,BA70,BB70,BC70,BK70)</f>
        <v>&lt;img src=@img/outdoor.png@&gt;&lt;img src=@img/hard.png@&gt;&lt;img src=@img/drinkicon.png@&gt;</v>
      </c>
      <c r="BE70" s="23" t="str">
        <f t="shared" ref="BE70:BE128" si="92">CONCATENATE(IF(AS70&gt;0,"outdoor ",""),IF(AT70&gt;0,"pet ",""),IF(AV70="true","drink ",""),IF(AW70="true","food ",""),AU70," ",E70," ",C70,IF(BJ70=TRUE," kid",""))</f>
        <v>outdoor drink hard med old</v>
      </c>
      <c r="BF70" s="23" t="str">
        <f t="shared" ref="BF70:BF128" si="93">IF(C70="old","Old Town",IF(C70="campus","Near Campus",IF(C70="sfoco", "South Foco",IF(C70="nfoco","North Foco",IF(C70="midtown","Midtown",IF(C70="cwest","Campus West",""))))))</f>
        <v>Old Town</v>
      </c>
      <c r="BG70">
        <v>40.588991999999998</v>
      </c>
      <c r="BH70">
        <v>-105.076347</v>
      </c>
      <c r="BI70" s="23" t="str">
        <f t="shared" si="63"/>
        <v>[40.588992,-105.076347],</v>
      </c>
      <c r="BK70" s="23" t="str">
        <f t="shared" si="64"/>
        <v/>
      </c>
    </row>
    <row r="71" spans="2:64" ht="145" x14ac:dyDescent="0.35">
      <c r="B71" t="s">
        <v>389</v>
      </c>
      <c r="C71" t="s">
        <v>319</v>
      </c>
      <c r="D71" t="s">
        <v>390</v>
      </c>
      <c r="E71" t="s">
        <v>444</v>
      </c>
      <c r="G71" s="6" t="s">
        <v>405</v>
      </c>
      <c r="H71">
        <v>1600</v>
      </c>
      <c r="I71">
        <v>1900</v>
      </c>
      <c r="J71">
        <v>1600</v>
      </c>
      <c r="K71">
        <v>1900</v>
      </c>
      <c r="L71">
        <v>1600</v>
      </c>
      <c r="M71">
        <v>1900</v>
      </c>
      <c r="N71">
        <v>1600</v>
      </c>
      <c r="O71">
        <v>1900</v>
      </c>
      <c r="P71">
        <v>1600</v>
      </c>
      <c r="Q71">
        <v>1900</v>
      </c>
      <c r="R71">
        <v>1600</v>
      </c>
      <c r="S71">
        <v>1900</v>
      </c>
      <c r="V71" s="12" t="s">
        <v>518</v>
      </c>
      <c r="W71" s="23">
        <f t="shared" si="65"/>
        <v>16</v>
      </c>
      <c r="X71" s="23">
        <f t="shared" si="66"/>
        <v>19</v>
      </c>
      <c r="Y71" s="23">
        <f t="shared" si="67"/>
        <v>16</v>
      </c>
      <c r="Z71" s="23">
        <f t="shared" si="68"/>
        <v>19</v>
      </c>
      <c r="AA71" s="23">
        <f t="shared" si="69"/>
        <v>16</v>
      </c>
      <c r="AB71" s="23">
        <f t="shared" si="70"/>
        <v>19</v>
      </c>
      <c r="AC71" s="23">
        <f t="shared" si="71"/>
        <v>16</v>
      </c>
      <c r="AD71" s="23">
        <f t="shared" si="72"/>
        <v>19</v>
      </c>
      <c r="AE71" s="23">
        <f t="shared" si="73"/>
        <v>16</v>
      </c>
      <c r="AF71" s="23">
        <f t="shared" si="74"/>
        <v>19</v>
      </c>
      <c r="AG71" s="23">
        <f t="shared" si="75"/>
        <v>16</v>
      </c>
      <c r="AH71" s="23">
        <f t="shared" si="76"/>
        <v>19</v>
      </c>
      <c r="AI71" s="23" t="str">
        <f t="shared" si="77"/>
        <v/>
      </c>
      <c r="AJ71" s="23" t="str">
        <f t="shared" si="78"/>
        <v/>
      </c>
      <c r="AK71" s="23" t="str">
        <f t="shared" si="79"/>
        <v>4pm-7pm</v>
      </c>
      <c r="AL71" s="23" t="str">
        <f t="shared" si="80"/>
        <v>4pm-7pm</v>
      </c>
      <c r="AM71" s="23" t="str">
        <f t="shared" si="81"/>
        <v>4pm-7pm</v>
      </c>
      <c r="AN71" s="23" t="str">
        <f t="shared" si="82"/>
        <v>4pm-7pm</v>
      </c>
      <c r="AO71" s="23" t="str">
        <f t="shared" si="83"/>
        <v>4pm-7pm</v>
      </c>
      <c r="AP71" s="23" t="str">
        <f t="shared" si="84"/>
        <v>4pm-7pm</v>
      </c>
      <c r="AQ71" s="23" t="str">
        <f t="shared" si="85"/>
        <v/>
      </c>
      <c r="AR71" t="s">
        <v>396</v>
      </c>
      <c r="AU71" t="s">
        <v>309</v>
      </c>
      <c r="AV71" s="7" t="s">
        <v>316</v>
      </c>
      <c r="AW71" s="7" t="s">
        <v>316</v>
      </c>
      <c r="AX71" s="4" t="str">
        <f t="shared" si="62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71" s="23" t="str">
        <f t="shared" si="86"/>
        <v/>
      </c>
      <c r="AZ71" s="23" t="str">
        <f t="shared" si="87"/>
        <v/>
      </c>
      <c r="BA71" s="23" t="str">
        <f t="shared" si="88"/>
        <v>&lt;img src=@img/easy.png@&gt;</v>
      </c>
      <c r="BB71" s="23" t="str">
        <f t="shared" si="89"/>
        <v>&lt;img src=@img/drinkicon.png@&gt;</v>
      </c>
      <c r="BC71" s="23" t="str">
        <f t="shared" si="90"/>
        <v>&lt;img src=@img/foodicon.png@&gt;</v>
      </c>
      <c r="BD71" s="23" t="str">
        <f t="shared" si="91"/>
        <v>&lt;img src=@img/easy.png@&gt;&lt;img src=@img/drinkicon.png@&gt;&lt;img src=@img/foodicon.png@&gt;</v>
      </c>
      <c r="BE71" s="23" t="str">
        <f t="shared" si="92"/>
        <v>drink food easy med midtown</v>
      </c>
      <c r="BF71" s="23" t="str">
        <f t="shared" si="93"/>
        <v>Midtown</v>
      </c>
      <c r="BG71">
        <v>40.540550000000003</v>
      </c>
      <c r="BH71">
        <v>-105.07642800000001</v>
      </c>
      <c r="BI71" s="23" t="str">
        <f t="shared" si="63"/>
        <v>[40.54055,-105.076428],</v>
      </c>
      <c r="BK71" s="23" t="str">
        <f t="shared" si="64"/>
        <v/>
      </c>
    </row>
    <row r="72" spans="2:64" ht="174" x14ac:dyDescent="0.35">
      <c r="B72" t="s">
        <v>200</v>
      </c>
      <c r="C72" t="s">
        <v>318</v>
      </c>
      <c r="D72" t="s">
        <v>53</v>
      </c>
      <c r="E72" t="s">
        <v>444</v>
      </c>
      <c r="G72" s="1" t="s">
        <v>108</v>
      </c>
      <c r="H72">
        <v>1100</v>
      </c>
      <c r="I72">
        <v>2200</v>
      </c>
      <c r="J72">
        <v>1600</v>
      </c>
      <c r="K72">
        <v>1800</v>
      </c>
      <c r="L72">
        <v>1100</v>
      </c>
      <c r="M72">
        <v>1730</v>
      </c>
      <c r="N72">
        <v>1600</v>
      </c>
      <c r="O72">
        <v>1800</v>
      </c>
      <c r="P72">
        <v>1600</v>
      </c>
      <c r="Q72">
        <v>1800</v>
      </c>
      <c r="R72">
        <v>1600</v>
      </c>
      <c r="S72">
        <v>1800</v>
      </c>
      <c r="T72">
        <v>1600</v>
      </c>
      <c r="U72">
        <v>1800</v>
      </c>
      <c r="V72" s="13" t="s">
        <v>519</v>
      </c>
      <c r="W72" s="23">
        <f t="shared" si="65"/>
        <v>11</v>
      </c>
      <c r="X72" s="23">
        <f t="shared" si="66"/>
        <v>22</v>
      </c>
      <c r="Y72" s="23">
        <f t="shared" si="67"/>
        <v>16</v>
      </c>
      <c r="Z72" s="23">
        <f t="shared" si="68"/>
        <v>18</v>
      </c>
      <c r="AA72" s="23">
        <f t="shared" si="69"/>
        <v>11</v>
      </c>
      <c r="AB72" s="23">
        <f t="shared" si="70"/>
        <v>17.3</v>
      </c>
      <c r="AC72" s="23">
        <f t="shared" si="71"/>
        <v>16</v>
      </c>
      <c r="AD72" s="23">
        <f t="shared" si="72"/>
        <v>18</v>
      </c>
      <c r="AE72" s="23">
        <f t="shared" si="73"/>
        <v>16</v>
      </c>
      <c r="AF72" s="23">
        <f t="shared" si="74"/>
        <v>18</v>
      </c>
      <c r="AG72" s="23">
        <f t="shared" si="75"/>
        <v>16</v>
      </c>
      <c r="AH72" s="23">
        <f t="shared" si="76"/>
        <v>18</v>
      </c>
      <c r="AI72" s="23">
        <f t="shared" si="77"/>
        <v>16</v>
      </c>
      <c r="AJ72" s="23">
        <f t="shared" si="78"/>
        <v>18</v>
      </c>
      <c r="AK72" s="23" t="str">
        <f t="shared" si="79"/>
        <v>11am-10pm</v>
      </c>
      <c r="AL72" s="23" t="str">
        <f t="shared" si="80"/>
        <v>4pm-6pm</v>
      </c>
      <c r="AM72" s="23" t="str">
        <f t="shared" si="81"/>
        <v>11am-5.3pm</v>
      </c>
      <c r="AN72" s="23" t="str">
        <f t="shared" si="82"/>
        <v>4pm-6pm</v>
      </c>
      <c r="AO72" s="23" t="str">
        <f t="shared" si="83"/>
        <v>4pm-6pm</v>
      </c>
      <c r="AP72" s="23" t="str">
        <f t="shared" si="84"/>
        <v>4pm-6pm</v>
      </c>
      <c r="AQ72" s="23" t="str">
        <f t="shared" si="85"/>
        <v>4pm-6pm</v>
      </c>
      <c r="AR72" s="2" t="s">
        <v>333</v>
      </c>
      <c r="AS72" t="s">
        <v>305</v>
      </c>
      <c r="AU72" t="s">
        <v>28</v>
      </c>
      <c r="AV72" s="7" t="s">
        <v>316</v>
      </c>
      <c r="AW72" s="7" t="s">
        <v>317</v>
      </c>
      <c r="AX72" s="4" t="str">
        <f t="shared" si="62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72" s="23" t="str">
        <f t="shared" si="86"/>
        <v>&lt;img src=@img/outdoor.png@&gt;</v>
      </c>
      <c r="AZ72" s="23" t="str">
        <f t="shared" si="87"/>
        <v/>
      </c>
      <c r="BA72" s="23" t="str">
        <f t="shared" si="88"/>
        <v>&lt;img src=@img/medium.png@&gt;</v>
      </c>
      <c r="BB72" s="23" t="str">
        <f t="shared" si="89"/>
        <v>&lt;img src=@img/drinkicon.png@&gt;</v>
      </c>
      <c r="BC72" s="23" t="str">
        <f t="shared" si="90"/>
        <v/>
      </c>
      <c r="BD72" s="23" t="str">
        <f t="shared" si="91"/>
        <v>&lt;img src=@img/outdoor.png@&gt;&lt;img src=@img/medium.png@&gt;&lt;img src=@img/drinkicon.png@&gt;</v>
      </c>
      <c r="BE72" s="23" t="str">
        <f t="shared" si="92"/>
        <v>outdoor drink medium med campus</v>
      </c>
      <c r="BF72" s="23" t="str">
        <f t="shared" si="93"/>
        <v>Near Campus</v>
      </c>
      <c r="BG72">
        <v>40.579048</v>
      </c>
      <c r="BH72">
        <v>-105.07677099999999</v>
      </c>
      <c r="BI72" s="23" t="str">
        <f t="shared" si="63"/>
        <v>[40.579048,-105.076771],</v>
      </c>
      <c r="BK72" s="23" t="str">
        <f t="shared" si="64"/>
        <v/>
      </c>
    </row>
    <row r="73" spans="2:64" ht="188.5" x14ac:dyDescent="0.35">
      <c r="B73" t="s">
        <v>289</v>
      </c>
      <c r="C73" t="s">
        <v>439</v>
      </c>
      <c r="D73" t="s">
        <v>290</v>
      </c>
      <c r="E73" t="s">
        <v>444</v>
      </c>
      <c r="G73" s="6" t="s">
        <v>291</v>
      </c>
      <c r="H73">
        <v>1100</v>
      </c>
      <c r="I73">
        <v>2400</v>
      </c>
      <c r="J73">
        <v>1500</v>
      </c>
      <c r="K73">
        <v>1900</v>
      </c>
      <c r="L73">
        <v>1500</v>
      </c>
      <c r="M73">
        <v>1900</v>
      </c>
      <c r="N73">
        <v>1500</v>
      </c>
      <c r="O73">
        <v>1900</v>
      </c>
      <c r="P73">
        <v>1500</v>
      </c>
      <c r="Q73">
        <v>1900</v>
      </c>
      <c r="R73">
        <v>1500</v>
      </c>
      <c r="S73">
        <v>1900</v>
      </c>
      <c r="T73">
        <v>1100</v>
      </c>
      <c r="U73">
        <v>1900</v>
      </c>
      <c r="V73" s="12" t="s">
        <v>520</v>
      </c>
      <c r="W73" s="23">
        <f t="shared" si="65"/>
        <v>11</v>
      </c>
      <c r="X73" s="23">
        <f t="shared" si="66"/>
        <v>24</v>
      </c>
      <c r="Y73" s="23">
        <f t="shared" si="67"/>
        <v>15</v>
      </c>
      <c r="Z73" s="23">
        <f t="shared" si="68"/>
        <v>19</v>
      </c>
      <c r="AA73" s="23">
        <f t="shared" si="69"/>
        <v>15</v>
      </c>
      <c r="AB73" s="23">
        <f t="shared" si="70"/>
        <v>19</v>
      </c>
      <c r="AC73" s="23">
        <f t="shared" si="71"/>
        <v>15</v>
      </c>
      <c r="AD73" s="23">
        <f t="shared" si="72"/>
        <v>19</v>
      </c>
      <c r="AE73" s="23">
        <f t="shared" si="73"/>
        <v>15</v>
      </c>
      <c r="AF73" s="23">
        <f t="shared" si="74"/>
        <v>19</v>
      </c>
      <c r="AG73" s="23">
        <f t="shared" si="75"/>
        <v>15</v>
      </c>
      <c r="AH73" s="23">
        <f t="shared" si="76"/>
        <v>19</v>
      </c>
      <c r="AI73" s="23">
        <f t="shared" si="77"/>
        <v>11</v>
      </c>
      <c r="AJ73" s="23">
        <f t="shared" si="78"/>
        <v>19</v>
      </c>
      <c r="AK73" s="23" t="str">
        <f t="shared" si="79"/>
        <v>11am-12am</v>
      </c>
      <c r="AL73" s="23" t="str">
        <f t="shared" si="80"/>
        <v>3pm-7pm</v>
      </c>
      <c r="AM73" s="23" t="str">
        <f t="shared" si="81"/>
        <v>3pm-7pm</v>
      </c>
      <c r="AN73" s="23" t="str">
        <f t="shared" si="82"/>
        <v>3pm-7pm</v>
      </c>
      <c r="AO73" s="23" t="str">
        <f t="shared" si="83"/>
        <v>3pm-7pm</v>
      </c>
      <c r="AP73" s="23" t="str">
        <f t="shared" si="84"/>
        <v>3pm-7pm</v>
      </c>
      <c r="AQ73" s="23" t="str">
        <f t="shared" si="85"/>
        <v>11am-7pm</v>
      </c>
      <c r="AR73" s="2" t="s">
        <v>375</v>
      </c>
      <c r="AU73" t="s">
        <v>308</v>
      </c>
      <c r="AV73" s="7" t="s">
        <v>316</v>
      </c>
      <c r="AW73" s="7" t="s">
        <v>316</v>
      </c>
      <c r="AX73" s="4" t="str">
        <f t="shared" si="62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73" s="23" t="str">
        <f t="shared" si="86"/>
        <v/>
      </c>
      <c r="AZ73" s="23" t="str">
        <f t="shared" si="87"/>
        <v/>
      </c>
      <c r="BA73" s="23" t="str">
        <f t="shared" si="88"/>
        <v>&lt;img src=@img/hard.png@&gt;</v>
      </c>
      <c r="BB73" s="23" t="str">
        <f t="shared" si="89"/>
        <v>&lt;img src=@img/drinkicon.png@&gt;</v>
      </c>
      <c r="BC73" s="23" t="str">
        <f t="shared" si="90"/>
        <v>&lt;img src=@img/foodicon.png@&gt;</v>
      </c>
      <c r="BD73" s="23" t="str">
        <f t="shared" si="91"/>
        <v>&lt;img src=@img/hard.png@&gt;&lt;img src=@img/drinkicon.png@&gt;&lt;img src=@img/foodicon.png@&gt;</v>
      </c>
      <c r="BE73" s="23" t="str">
        <f t="shared" si="92"/>
        <v>drink food hard med old</v>
      </c>
      <c r="BF73" s="23" t="str">
        <f t="shared" si="93"/>
        <v>Old Town</v>
      </c>
      <c r="BG73">
        <v>40.587446999999997</v>
      </c>
      <c r="BH73">
        <v>-105.07635399999999</v>
      </c>
      <c r="BI73" s="23" t="str">
        <f t="shared" si="63"/>
        <v>[40.587447,-105.076354],</v>
      </c>
      <c r="BK73" s="23" t="str">
        <f t="shared" si="64"/>
        <v/>
      </c>
    </row>
    <row r="74" spans="2:64" ht="116" x14ac:dyDescent="0.35">
      <c r="B74" t="s">
        <v>384</v>
      </c>
      <c r="C74" t="s">
        <v>439</v>
      </c>
      <c r="D74" t="s">
        <v>385</v>
      </c>
      <c r="E74" t="s">
        <v>444</v>
      </c>
      <c r="G74" s="6" t="s">
        <v>381</v>
      </c>
      <c r="W74" s="23" t="str">
        <f t="shared" si="65"/>
        <v/>
      </c>
      <c r="X74" s="23" t="str">
        <f t="shared" si="66"/>
        <v/>
      </c>
      <c r="Y74" s="23" t="str">
        <f t="shared" si="67"/>
        <v/>
      </c>
      <c r="Z74" s="23" t="str">
        <f t="shared" si="68"/>
        <v/>
      </c>
      <c r="AA74" s="23" t="str">
        <f t="shared" si="69"/>
        <v/>
      </c>
      <c r="AB74" s="23" t="str">
        <f t="shared" si="70"/>
        <v/>
      </c>
      <c r="AC74" s="23" t="str">
        <f t="shared" si="71"/>
        <v/>
      </c>
      <c r="AD74" s="23" t="str">
        <f t="shared" si="72"/>
        <v/>
      </c>
      <c r="AE74" s="23" t="str">
        <f t="shared" si="73"/>
        <v/>
      </c>
      <c r="AF74" s="23" t="str">
        <f t="shared" si="74"/>
        <v/>
      </c>
      <c r="AG74" s="23" t="str">
        <f t="shared" si="75"/>
        <v/>
      </c>
      <c r="AH74" s="23" t="str">
        <f t="shared" si="76"/>
        <v/>
      </c>
      <c r="AI74" s="23" t="str">
        <f t="shared" si="77"/>
        <v/>
      </c>
      <c r="AJ74" s="23" t="str">
        <f t="shared" si="78"/>
        <v/>
      </c>
      <c r="AK74" s="23" t="str">
        <f t="shared" si="79"/>
        <v/>
      </c>
      <c r="AL74" s="23" t="str">
        <f t="shared" si="80"/>
        <v/>
      </c>
      <c r="AM74" s="23" t="str">
        <f t="shared" si="81"/>
        <v/>
      </c>
      <c r="AN74" s="23" t="str">
        <f t="shared" si="82"/>
        <v/>
      </c>
      <c r="AO74" s="23" t="str">
        <f t="shared" si="83"/>
        <v/>
      </c>
      <c r="AP74" s="23" t="str">
        <f t="shared" si="84"/>
        <v/>
      </c>
      <c r="AQ74" s="23" t="str">
        <f t="shared" si="85"/>
        <v/>
      </c>
      <c r="AR74" t="s">
        <v>386</v>
      </c>
      <c r="AS74" t="s">
        <v>305</v>
      </c>
      <c r="AU74" t="s">
        <v>28</v>
      </c>
      <c r="AV74" s="7" t="s">
        <v>317</v>
      </c>
      <c r="AW74" s="7" t="s">
        <v>317</v>
      </c>
      <c r="AX74" s="4" t="str">
        <f t="shared" si="62"/>
        <v>{
    'name': "Magic Rat",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'link':"https://magicratlivemusic.com", 'pricing':"med",   'phone-number': "", 'address': "378 Walnut St, Fort Collins, CO 80524", 'other-amenities': ['outdoor','','medium'], 'has-drink':false, 'has-food':false},</v>
      </c>
      <c r="AY74" s="23" t="str">
        <f t="shared" si="86"/>
        <v>&lt;img src=@img/outdoor.png@&gt;</v>
      </c>
      <c r="AZ74" s="23" t="str">
        <f t="shared" si="87"/>
        <v/>
      </c>
      <c r="BA74" s="23" t="str">
        <f t="shared" si="88"/>
        <v>&lt;img src=@img/medium.png@&gt;</v>
      </c>
      <c r="BB74" s="23" t="str">
        <f t="shared" si="89"/>
        <v/>
      </c>
      <c r="BC74" s="23" t="str">
        <f t="shared" si="90"/>
        <v/>
      </c>
      <c r="BD74" s="23" t="str">
        <f t="shared" si="91"/>
        <v>&lt;img src=@img/outdoor.png@&gt;&lt;img src=@img/medium.png@&gt;</v>
      </c>
      <c r="BE74" s="23" t="str">
        <f t="shared" si="92"/>
        <v>outdoor medium med old</v>
      </c>
      <c r="BF74" s="23" t="str">
        <f t="shared" si="93"/>
        <v>Old Town</v>
      </c>
      <c r="BG74">
        <v>40.587229000000001</v>
      </c>
      <c r="BH74">
        <v>-105.07409699999999</v>
      </c>
      <c r="BI74" s="23" t="str">
        <f t="shared" si="63"/>
        <v>[40.587229,-105.074097],</v>
      </c>
      <c r="BK74" s="23" t="str">
        <f t="shared" si="64"/>
        <v/>
      </c>
    </row>
    <row r="75" spans="2:64" ht="145" x14ac:dyDescent="0.35">
      <c r="B75" t="s">
        <v>292</v>
      </c>
      <c r="C75" t="s">
        <v>439</v>
      </c>
      <c r="D75" t="s">
        <v>293</v>
      </c>
      <c r="E75" t="s">
        <v>444</v>
      </c>
      <c r="G75" s="6" t="s">
        <v>302</v>
      </c>
      <c r="H75">
        <v>1500</v>
      </c>
      <c r="I75">
        <v>1800</v>
      </c>
      <c r="J75">
        <v>1500</v>
      </c>
      <c r="K75">
        <v>1800</v>
      </c>
      <c r="L75">
        <v>1500</v>
      </c>
      <c r="M75">
        <v>1800</v>
      </c>
      <c r="N75">
        <v>1500</v>
      </c>
      <c r="O75">
        <v>1800</v>
      </c>
      <c r="P75">
        <v>1500</v>
      </c>
      <c r="Q75">
        <v>1800</v>
      </c>
      <c r="R75">
        <v>1500</v>
      </c>
      <c r="S75">
        <v>1800</v>
      </c>
      <c r="T75">
        <v>1500</v>
      </c>
      <c r="U75">
        <v>1800</v>
      </c>
      <c r="V75" s="12" t="s">
        <v>521</v>
      </c>
      <c r="W75" s="23">
        <f t="shared" si="65"/>
        <v>15</v>
      </c>
      <c r="X75" s="23">
        <f t="shared" si="66"/>
        <v>18</v>
      </c>
      <c r="Y75" s="23">
        <f t="shared" si="67"/>
        <v>15</v>
      </c>
      <c r="Z75" s="23">
        <f t="shared" si="68"/>
        <v>18</v>
      </c>
      <c r="AA75" s="23">
        <f t="shared" si="69"/>
        <v>15</v>
      </c>
      <c r="AB75" s="23">
        <f t="shared" si="70"/>
        <v>18</v>
      </c>
      <c r="AC75" s="23">
        <f t="shared" si="71"/>
        <v>15</v>
      </c>
      <c r="AD75" s="23">
        <f t="shared" si="72"/>
        <v>18</v>
      </c>
      <c r="AE75" s="23">
        <f t="shared" si="73"/>
        <v>15</v>
      </c>
      <c r="AF75" s="23">
        <f t="shared" si="74"/>
        <v>18</v>
      </c>
      <c r="AG75" s="23">
        <f t="shared" si="75"/>
        <v>15</v>
      </c>
      <c r="AH75" s="23">
        <f t="shared" si="76"/>
        <v>18</v>
      </c>
      <c r="AI75" s="23">
        <f t="shared" si="77"/>
        <v>15</v>
      </c>
      <c r="AJ75" s="23">
        <f t="shared" si="78"/>
        <v>18</v>
      </c>
      <c r="AK75" s="23" t="str">
        <f t="shared" si="79"/>
        <v>3pm-6pm</v>
      </c>
      <c r="AL75" s="23" t="str">
        <f t="shared" si="80"/>
        <v>3pm-6pm</v>
      </c>
      <c r="AM75" s="23" t="str">
        <f t="shared" si="81"/>
        <v>3pm-6pm</v>
      </c>
      <c r="AN75" s="23" t="str">
        <f t="shared" si="82"/>
        <v>3pm-6pm</v>
      </c>
      <c r="AO75" s="23" t="str">
        <f t="shared" si="83"/>
        <v>3pm-6pm</v>
      </c>
      <c r="AP75" s="23" t="str">
        <f t="shared" si="84"/>
        <v>3pm-6pm</v>
      </c>
      <c r="AQ75" s="23" t="str">
        <f t="shared" si="85"/>
        <v>3pm-6pm</v>
      </c>
      <c r="AR75" s="2" t="s">
        <v>376</v>
      </c>
      <c r="AU75" t="s">
        <v>308</v>
      </c>
      <c r="AV75" s="7" t="s">
        <v>316</v>
      </c>
      <c r="AW75" s="7" t="s">
        <v>317</v>
      </c>
      <c r="AX75" s="4" t="str">
        <f t="shared" ref="AX75:AX106" si="94">_xlfn.CONCAT("{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75" s="23" t="str">
        <f t="shared" si="86"/>
        <v/>
      </c>
      <c r="AZ75" s="23" t="str">
        <f t="shared" si="87"/>
        <v/>
      </c>
      <c r="BA75" s="23" t="str">
        <f t="shared" si="88"/>
        <v>&lt;img src=@img/hard.png@&gt;</v>
      </c>
      <c r="BB75" s="23" t="str">
        <f t="shared" si="89"/>
        <v>&lt;img src=@img/drinkicon.png@&gt;</v>
      </c>
      <c r="BC75" s="23" t="str">
        <f t="shared" si="90"/>
        <v/>
      </c>
      <c r="BD75" s="23" t="str">
        <f t="shared" si="91"/>
        <v>&lt;img src=@img/hard.png@&gt;&lt;img src=@img/drinkicon.png@&gt;</v>
      </c>
      <c r="BE75" s="23" t="str">
        <f t="shared" si="92"/>
        <v>drink hard med old</v>
      </c>
      <c r="BF75" s="23" t="str">
        <f t="shared" si="93"/>
        <v>Old Town</v>
      </c>
      <c r="BG75">
        <v>40.586441999999998</v>
      </c>
      <c r="BH75">
        <v>-105.077499</v>
      </c>
      <c r="BI75" s="23" t="str">
        <f t="shared" si="63"/>
        <v>[40.586442,-105.077499],</v>
      </c>
      <c r="BK75" s="23" t="str">
        <f t="shared" si="64"/>
        <v/>
      </c>
    </row>
    <row r="76" spans="2:64" ht="130.5" x14ac:dyDescent="0.35">
      <c r="B76" t="s">
        <v>166</v>
      </c>
      <c r="C76" t="s">
        <v>319</v>
      </c>
      <c r="D76" t="s">
        <v>278</v>
      </c>
      <c r="E76" t="s">
        <v>54</v>
      </c>
      <c r="G76" t="s">
        <v>167</v>
      </c>
      <c r="W76" s="23" t="str">
        <f t="shared" si="65"/>
        <v/>
      </c>
      <c r="X76" s="23" t="str">
        <f t="shared" si="66"/>
        <v/>
      </c>
      <c r="Y76" s="23" t="str">
        <f t="shared" si="67"/>
        <v/>
      </c>
      <c r="Z76" s="23" t="str">
        <f t="shared" si="68"/>
        <v/>
      </c>
      <c r="AA76" s="23" t="str">
        <f t="shared" si="69"/>
        <v/>
      </c>
      <c r="AB76" s="23" t="str">
        <f t="shared" si="70"/>
        <v/>
      </c>
      <c r="AC76" s="23" t="str">
        <f t="shared" si="71"/>
        <v/>
      </c>
      <c r="AD76" s="23" t="str">
        <f t="shared" si="72"/>
        <v/>
      </c>
      <c r="AE76" s="23" t="str">
        <f t="shared" si="73"/>
        <v/>
      </c>
      <c r="AF76" s="23" t="str">
        <f t="shared" si="74"/>
        <v/>
      </c>
      <c r="AG76" s="23" t="str">
        <f t="shared" si="75"/>
        <v/>
      </c>
      <c r="AH76" s="23" t="str">
        <f t="shared" si="76"/>
        <v/>
      </c>
      <c r="AI76" s="23" t="str">
        <f t="shared" si="77"/>
        <v/>
      </c>
      <c r="AJ76" s="23" t="str">
        <f t="shared" si="78"/>
        <v/>
      </c>
      <c r="AK76" s="23" t="str">
        <f t="shared" si="79"/>
        <v/>
      </c>
      <c r="AL76" s="23" t="str">
        <f t="shared" si="80"/>
        <v/>
      </c>
      <c r="AM76" s="23" t="str">
        <f t="shared" si="81"/>
        <v/>
      </c>
      <c r="AN76" s="23" t="str">
        <f t="shared" si="82"/>
        <v/>
      </c>
      <c r="AO76" s="23" t="str">
        <f t="shared" si="83"/>
        <v/>
      </c>
      <c r="AP76" s="23" t="str">
        <f t="shared" si="84"/>
        <v/>
      </c>
      <c r="AQ76" s="23" t="str">
        <f t="shared" si="85"/>
        <v/>
      </c>
      <c r="AR76" s="2" t="s">
        <v>350</v>
      </c>
      <c r="AS76" t="s">
        <v>305</v>
      </c>
      <c r="AT76" t="s">
        <v>315</v>
      </c>
      <c r="AU76" t="s">
        <v>309</v>
      </c>
      <c r="AV76" s="7" t="s">
        <v>317</v>
      </c>
      <c r="AW76" s="7" t="s">
        <v>317</v>
      </c>
      <c r="AX76" s="4" t="str">
        <f t="shared" si="94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76" s="23" t="str">
        <f t="shared" si="86"/>
        <v>&lt;img src=@img/outdoor.png@&gt;</v>
      </c>
      <c r="AZ76" s="23" t="str">
        <f t="shared" si="87"/>
        <v>&lt;img src=@img/pets.png@&gt;</v>
      </c>
      <c r="BA76" s="23" t="str">
        <f t="shared" si="88"/>
        <v>&lt;img src=@img/easy.png@&gt;</v>
      </c>
      <c r="BB76" s="23" t="str">
        <f t="shared" si="89"/>
        <v/>
      </c>
      <c r="BC76" s="23" t="str">
        <f t="shared" si="90"/>
        <v/>
      </c>
      <c r="BD76" s="23" t="str">
        <f t="shared" si="91"/>
        <v>&lt;img src=@img/outdoor.png@&gt;&lt;img src=@img/pets.png@&gt;&lt;img src=@img/easy.png@&gt;</v>
      </c>
      <c r="BE76" s="23" t="str">
        <f t="shared" si="92"/>
        <v>outdoor pet easy low midtown</v>
      </c>
      <c r="BF76" s="23" t="str">
        <f t="shared" si="93"/>
        <v>Midtown</v>
      </c>
      <c r="BG76">
        <v>40.550355000000003</v>
      </c>
      <c r="BH76">
        <v>-105.07907</v>
      </c>
      <c r="BI76" s="23" t="str">
        <f t="shared" si="63"/>
        <v>[40.550355,-105.07907],</v>
      </c>
      <c r="BK76" s="23" t="str">
        <f t="shared" si="64"/>
        <v/>
      </c>
    </row>
    <row r="77" spans="2:64" ht="116" x14ac:dyDescent="0.35">
      <c r="B77" t="s">
        <v>62</v>
      </c>
      <c r="C77" t="s">
        <v>439</v>
      </c>
      <c r="D77" t="s">
        <v>63</v>
      </c>
      <c r="E77" t="s">
        <v>35</v>
      </c>
      <c r="G77" s="1" t="s">
        <v>64</v>
      </c>
      <c r="W77" s="23" t="str">
        <f t="shared" si="65"/>
        <v/>
      </c>
      <c r="X77" s="23" t="str">
        <f t="shared" si="66"/>
        <v/>
      </c>
      <c r="Y77" s="23" t="str">
        <f t="shared" si="67"/>
        <v/>
      </c>
      <c r="Z77" s="23" t="str">
        <f t="shared" si="68"/>
        <v/>
      </c>
      <c r="AA77" s="23" t="str">
        <f t="shared" si="69"/>
        <v/>
      </c>
      <c r="AB77" s="23" t="str">
        <f t="shared" si="70"/>
        <v/>
      </c>
      <c r="AC77" s="23" t="str">
        <f t="shared" si="71"/>
        <v/>
      </c>
      <c r="AD77" s="23" t="str">
        <f t="shared" si="72"/>
        <v/>
      </c>
      <c r="AE77" s="23" t="str">
        <f t="shared" si="73"/>
        <v/>
      </c>
      <c r="AF77" s="23" t="str">
        <f t="shared" si="74"/>
        <v/>
      </c>
      <c r="AG77" s="23" t="str">
        <f t="shared" si="75"/>
        <v/>
      </c>
      <c r="AH77" s="23" t="str">
        <f t="shared" si="76"/>
        <v/>
      </c>
      <c r="AI77" s="23" t="str">
        <f t="shared" si="77"/>
        <v/>
      </c>
      <c r="AJ77" s="23" t="str">
        <f t="shared" si="78"/>
        <v/>
      </c>
      <c r="AK77" s="23" t="str">
        <f t="shared" si="79"/>
        <v/>
      </c>
      <c r="AL77" s="23" t="str">
        <f t="shared" si="80"/>
        <v/>
      </c>
      <c r="AM77" s="23" t="str">
        <f t="shared" si="81"/>
        <v/>
      </c>
      <c r="AN77" s="23" t="str">
        <f t="shared" si="82"/>
        <v/>
      </c>
      <c r="AO77" s="23" t="str">
        <f t="shared" si="83"/>
        <v/>
      </c>
      <c r="AP77" s="23" t="str">
        <f t="shared" si="84"/>
        <v/>
      </c>
      <c r="AQ77" s="23" t="str">
        <f t="shared" si="85"/>
        <v/>
      </c>
      <c r="AR77" t="s">
        <v>246</v>
      </c>
      <c r="AU77" t="s">
        <v>28</v>
      </c>
      <c r="AV77" s="7" t="s">
        <v>317</v>
      </c>
      <c r="AW77" s="7" t="s">
        <v>317</v>
      </c>
      <c r="AX77" s="4" t="str">
        <f t="shared" si="94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77" s="23" t="str">
        <f t="shared" si="86"/>
        <v/>
      </c>
      <c r="AZ77" s="23" t="str">
        <f t="shared" si="87"/>
        <v/>
      </c>
      <c r="BA77" s="23" t="str">
        <f t="shared" si="88"/>
        <v>&lt;img src=@img/medium.png@&gt;</v>
      </c>
      <c r="BB77" s="23" t="str">
        <f t="shared" si="89"/>
        <v/>
      </c>
      <c r="BC77" s="23" t="str">
        <f t="shared" si="90"/>
        <v/>
      </c>
      <c r="BD77" s="23" t="str">
        <f t="shared" si="91"/>
        <v>&lt;img src=@img/medium.png@&gt;</v>
      </c>
      <c r="BE77" s="23" t="str">
        <f t="shared" si="92"/>
        <v>medium high old</v>
      </c>
      <c r="BF77" s="23" t="str">
        <f t="shared" si="93"/>
        <v>Old Town</v>
      </c>
      <c r="BG77">
        <v>40.587355000000002</v>
      </c>
      <c r="BH77">
        <v>-105.07316299999999</v>
      </c>
      <c r="BI77" s="23" t="str">
        <f t="shared" si="63"/>
        <v>[40.587355,-105.073163],</v>
      </c>
      <c r="BK77" s="23" t="str">
        <f t="shared" si="64"/>
        <v/>
      </c>
    </row>
    <row r="78" spans="2:64" ht="116" x14ac:dyDescent="0.35">
      <c r="B78" t="s">
        <v>201</v>
      </c>
      <c r="C78" t="s">
        <v>439</v>
      </c>
      <c r="D78" t="s">
        <v>188</v>
      </c>
      <c r="E78" t="s">
        <v>444</v>
      </c>
      <c r="G78" t="s">
        <v>202</v>
      </c>
      <c r="W78" s="23" t="str">
        <f t="shared" si="65"/>
        <v/>
      </c>
      <c r="X78" s="23" t="str">
        <f t="shared" si="66"/>
        <v/>
      </c>
      <c r="Y78" s="23" t="str">
        <f t="shared" si="67"/>
        <v/>
      </c>
      <c r="Z78" s="23" t="str">
        <f t="shared" si="68"/>
        <v/>
      </c>
      <c r="AA78" s="23" t="str">
        <f t="shared" si="69"/>
        <v/>
      </c>
      <c r="AB78" s="23" t="str">
        <f t="shared" si="70"/>
        <v/>
      </c>
      <c r="AC78" s="23" t="str">
        <f t="shared" si="71"/>
        <v/>
      </c>
      <c r="AD78" s="23" t="str">
        <f t="shared" si="72"/>
        <v/>
      </c>
      <c r="AE78" s="23" t="str">
        <f t="shared" si="73"/>
        <v/>
      </c>
      <c r="AF78" s="23" t="str">
        <f t="shared" si="74"/>
        <v/>
      </c>
      <c r="AG78" s="23" t="str">
        <f t="shared" si="75"/>
        <v/>
      </c>
      <c r="AH78" s="23" t="str">
        <f t="shared" si="76"/>
        <v/>
      </c>
      <c r="AI78" s="23" t="str">
        <f t="shared" si="77"/>
        <v/>
      </c>
      <c r="AJ78" s="23" t="str">
        <f t="shared" si="78"/>
        <v/>
      </c>
      <c r="AK78" s="23" t="str">
        <f t="shared" si="79"/>
        <v/>
      </c>
      <c r="AL78" s="23" t="str">
        <f t="shared" si="80"/>
        <v/>
      </c>
      <c r="AM78" s="23" t="str">
        <f t="shared" si="81"/>
        <v/>
      </c>
      <c r="AN78" s="23" t="str">
        <f t="shared" si="82"/>
        <v/>
      </c>
      <c r="AO78" s="23" t="str">
        <f t="shared" si="83"/>
        <v/>
      </c>
      <c r="AP78" s="23" t="str">
        <f t="shared" si="84"/>
        <v/>
      </c>
      <c r="AQ78" s="23" t="str">
        <f t="shared" si="85"/>
        <v/>
      </c>
      <c r="AR78" s="2" t="s">
        <v>360</v>
      </c>
      <c r="AU78" t="s">
        <v>28</v>
      </c>
      <c r="AV78" s="7" t="s">
        <v>317</v>
      </c>
      <c r="AW78" s="7" t="s">
        <v>317</v>
      </c>
      <c r="AX78" s="4" t="str">
        <f t="shared" si="94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78" s="23" t="str">
        <f t="shared" si="86"/>
        <v/>
      </c>
      <c r="AZ78" s="23" t="str">
        <f t="shared" si="87"/>
        <v/>
      </c>
      <c r="BA78" s="23" t="str">
        <f t="shared" si="88"/>
        <v>&lt;img src=@img/medium.png@&gt;</v>
      </c>
      <c r="BB78" s="23" t="str">
        <f t="shared" si="89"/>
        <v/>
      </c>
      <c r="BC78" s="23" t="str">
        <f t="shared" si="90"/>
        <v/>
      </c>
      <c r="BD78" s="23" t="str">
        <f t="shared" si="91"/>
        <v>&lt;img src=@img/medium.png@&gt;</v>
      </c>
      <c r="BE78" s="23" t="str">
        <f t="shared" si="92"/>
        <v>medium med old</v>
      </c>
      <c r="BF78" s="23" t="str">
        <f t="shared" si="93"/>
        <v>Old Town</v>
      </c>
      <c r="BG78">
        <v>40.590091999999999</v>
      </c>
      <c r="BH78">
        <v>-105.07255000000001</v>
      </c>
      <c r="BI78" s="23" t="str">
        <f t="shared" si="63"/>
        <v>[40.590092,-105.07255],</v>
      </c>
      <c r="BK78" s="23" t="str">
        <f t="shared" si="64"/>
        <v/>
      </c>
    </row>
    <row r="79" spans="2:64" ht="116" x14ac:dyDescent="0.35">
      <c r="B79" t="s">
        <v>407</v>
      </c>
      <c r="C79" t="s">
        <v>439</v>
      </c>
      <c r="D79" t="s">
        <v>132</v>
      </c>
      <c r="E79" t="s">
        <v>444</v>
      </c>
      <c r="G79" s="10" t="s">
        <v>408</v>
      </c>
      <c r="W79" s="23" t="str">
        <f t="shared" si="65"/>
        <v/>
      </c>
      <c r="X79" s="23" t="str">
        <f t="shared" si="66"/>
        <v/>
      </c>
      <c r="Y79" s="23" t="str">
        <f t="shared" si="67"/>
        <v/>
      </c>
      <c r="Z79" s="23" t="str">
        <f t="shared" si="68"/>
        <v/>
      </c>
      <c r="AA79" s="23" t="str">
        <f t="shared" si="69"/>
        <v/>
      </c>
      <c r="AB79" s="23" t="str">
        <f t="shared" si="70"/>
        <v/>
      </c>
      <c r="AC79" s="23" t="str">
        <f t="shared" si="71"/>
        <v/>
      </c>
      <c r="AD79" s="23" t="str">
        <f t="shared" si="72"/>
        <v/>
      </c>
      <c r="AE79" s="23" t="str">
        <f t="shared" si="73"/>
        <v/>
      </c>
      <c r="AF79" s="23" t="str">
        <f t="shared" si="74"/>
        <v/>
      </c>
      <c r="AG79" s="23" t="str">
        <f t="shared" si="75"/>
        <v/>
      </c>
      <c r="AH79" s="23" t="str">
        <f t="shared" si="76"/>
        <v/>
      </c>
      <c r="AI79" s="23" t="str">
        <f t="shared" si="77"/>
        <v/>
      </c>
      <c r="AJ79" s="23" t="str">
        <f t="shared" si="78"/>
        <v/>
      </c>
      <c r="AK79" s="23" t="str">
        <f t="shared" si="79"/>
        <v/>
      </c>
      <c r="AL79" s="23" t="str">
        <f t="shared" si="80"/>
        <v/>
      </c>
      <c r="AM79" s="23" t="str">
        <f t="shared" si="81"/>
        <v/>
      </c>
      <c r="AN79" s="23" t="str">
        <f t="shared" si="82"/>
        <v/>
      </c>
      <c r="AO79" s="23" t="str">
        <f t="shared" si="83"/>
        <v/>
      </c>
      <c r="AP79" s="23" t="str">
        <f t="shared" si="84"/>
        <v/>
      </c>
      <c r="AQ79" s="23" t="str">
        <f t="shared" si="85"/>
        <v/>
      </c>
      <c r="AR79" t="s">
        <v>409</v>
      </c>
      <c r="AS79" t="s">
        <v>305</v>
      </c>
      <c r="AU79" t="s">
        <v>28</v>
      </c>
      <c r="AV79" s="7" t="s">
        <v>317</v>
      </c>
      <c r="AW79" s="7" t="s">
        <v>317</v>
      </c>
      <c r="AX79" s="4" t="str">
        <f t="shared" si="94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79" s="23" t="str">
        <f t="shared" si="86"/>
        <v>&lt;img src=@img/outdoor.png@&gt;</v>
      </c>
      <c r="AZ79" s="23" t="str">
        <f t="shared" si="87"/>
        <v/>
      </c>
      <c r="BA79" s="23" t="str">
        <f t="shared" si="88"/>
        <v>&lt;img src=@img/medium.png@&gt;</v>
      </c>
      <c r="BB79" s="23" t="str">
        <f t="shared" si="89"/>
        <v/>
      </c>
      <c r="BC79" s="23" t="str">
        <f t="shared" si="90"/>
        <v/>
      </c>
      <c r="BD79" s="23" t="str">
        <f t="shared" si="91"/>
        <v>&lt;img src=@img/outdoor.png@&gt;&lt;img src=@img/medium.png@&gt;&lt;img src=@img/kidicon.png@&gt;</v>
      </c>
      <c r="BE79" s="23" t="str">
        <f t="shared" si="92"/>
        <v>outdoor medium med old kid</v>
      </c>
      <c r="BF79" s="23" t="str">
        <f t="shared" si="93"/>
        <v>Old Town</v>
      </c>
      <c r="BG79">
        <v>40.588638000000003</v>
      </c>
      <c r="BH79">
        <v>-105.077392</v>
      </c>
      <c r="BI79" s="23" t="str">
        <f t="shared" si="63"/>
        <v>[40.588638,-105.077392],</v>
      </c>
      <c r="BJ79" t="b">
        <v>1</v>
      </c>
      <c r="BK79" s="23" t="str">
        <f t="shared" si="64"/>
        <v>&lt;img src=@img/kidicon.png@&gt;</v>
      </c>
      <c r="BL79" t="s">
        <v>451</v>
      </c>
    </row>
    <row r="80" spans="2:64" ht="159.5" x14ac:dyDescent="0.35">
      <c r="B80" t="s">
        <v>121</v>
      </c>
      <c r="C80" t="s">
        <v>319</v>
      </c>
      <c r="D80" t="s">
        <v>104</v>
      </c>
      <c r="E80" t="s">
        <v>35</v>
      </c>
      <c r="G80" s="1" t="s">
        <v>122</v>
      </c>
      <c r="H80">
        <v>1500</v>
      </c>
      <c r="I80">
        <v>1800</v>
      </c>
      <c r="J80">
        <v>1500</v>
      </c>
      <c r="K80">
        <v>1800</v>
      </c>
      <c r="L80">
        <v>1500</v>
      </c>
      <c r="M80">
        <v>1800</v>
      </c>
      <c r="N80">
        <v>1500</v>
      </c>
      <c r="O80">
        <v>1800</v>
      </c>
      <c r="P80">
        <v>1500</v>
      </c>
      <c r="Q80">
        <v>1800</v>
      </c>
      <c r="R80">
        <v>1500</v>
      </c>
      <c r="S80">
        <v>1800</v>
      </c>
      <c r="T80">
        <v>1500</v>
      </c>
      <c r="U80">
        <v>1800</v>
      </c>
      <c r="V80" s="12" t="s">
        <v>522</v>
      </c>
      <c r="W80" s="23">
        <f t="shared" si="65"/>
        <v>15</v>
      </c>
      <c r="X80" s="23">
        <f t="shared" si="66"/>
        <v>18</v>
      </c>
      <c r="Y80" s="23">
        <f t="shared" si="67"/>
        <v>15</v>
      </c>
      <c r="Z80" s="23">
        <f t="shared" si="68"/>
        <v>18</v>
      </c>
      <c r="AA80" s="23">
        <f t="shared" si="69"/>
        <v>15</v>
      </c>
      <c r="AB80" s="23">
        <f t="shared" si="70"/>
        <v>18</v>
      </c>
      <c r="AC80" s="23">
        <f t="shared" si="71"/>
        <v>15</v>
      </c>
      <c r="AD80" s="23">
        <f t="shared" si="72"/>
        <v>18</v>
      </c>
      <c r="AE80" s="23">
        <f t="shared" si="73"/>
        <v>15</v>
      </c>
      <c r="AF80" s="23">
        <f t="shared" si="74"/>
        <v>18</v>
      </c>
      <c r="AG80" s="23">
        <f t="shared" si="75"/>
        <v>15</v>
      </c>
      <c r="AH80" s="23">
        <f t="shared" si="76"/>
        <v>18</v>
      </c>
      <c r="AI80" s="23">
        <f t="shared" si="77"/>
        <v>15</v>
      </c>
      <c r="AJ80" s="23">
        <f t="shared" si="78"/>
        <v>18</v>
      </c>
      <c r="AK80" s="23" t="str">
        <f t="shared" si="79"/>
        <v>3pm-6pm</v>
      </c>
      <c r="AL80" s="23" t="str">
        <f t="shared" si="80"/>
        <v>3pm-6pm</v>
      </c>
      <c r="AM80" s="23" t="str">
        <f t="shared" si="81"/>
        <v>3pm-6pm</v>
      </c>
      <c r="AN80" s="23" t="str">
        <f t="shared" si="82"/>
        <v>3pm-6pm</v>
      </c>
      <c r="AO80" s="23" t="str">
        <f t="shared" si="83"/>
        <v>3pm-6pm</v>
      </c>
      <c r="AP80" s="23" t="str">
        <f t="shared" si="84"/>
        <v>3pm-6pm</v>
      </c>
      <c r="AQ80" s="23" t="str">
        <f t="shared" si="85"/>
        <v>3pm-6pm</v>
      </c>
      <c r="AR80" s="2" t="s">
        <v>338</v>
      </c>
      <c r="AS80" t="s">
        <v>305</v>
      </c>
      <c r="AU80" t="s">
        <v>309</v>
      </c>
      <c r="AV80" s="7" t="s">
        <v>316</v>
      </c>
      <c r="AW80" s="7" t="s">
        <v>316</v>
      </c>
      <c r="AX80" s="4" t="str">
        <f t="shared" si="94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80" s="23" t="str">
        <f t="shared" si="86"/>
        <v>&lt;img src=@img/outdoor.png@&gt;</v>
      </c>
      <c r="AZ80" s="23" t="str">
        <f t="shared" si="87"/>
        <v/>
      </c>
      <c r="BA80" s="23" t="str">
        <f t="shared" si="88"/>
        <v>&lt;img src=@img/easy.png@&gt;</v>
      </c>
      <c r="BB80" s="23" t="str">
        <f t="shared" si="89"/>
        <v>&lt;img src=@img/drinkicon.png@&gt;</v>
      </c>
      <c r="BC80" s="23" t="str">
        <f t="shared" si="90"/>
        <v>&lt;img src=@img/foodicon.png@&gt;</v>
      </c>
      <c r="BD80" s="23" t="str">
        <f t="shared" si="91"/>
        <v>&lt;img src=@img/outdoor.png@&gt;&lt;img src=@img/easy.png@&gt;&lt;img src=@img/drinkicon.png@&gt;&lt;img src=@img/foodicon.png@&gt;</v>
      </c>
      <c r="BE80" s="23" t="str">
        <f t="shared" si="92"/>
        <v>outdoor drink food easy high midtown</v>
      </c>
      <c r="BF80" s="23" t="str">
        <f t="shared" si="93"/>
        <v>Midtown</v>
      </c>
      <c r="BG80">
        <v>40.551181</v>
      </c>
      <c r="BH80">
        <v>-105.07652</v>
      </c>
      <c r="BI80" s="23" t="str">
        <f t="shared" si="63"/>
        <v>[40.551181,-105.07652],</v>
      </c>
      <c r="BK80" s="23" t="str">
        <f t="shared" si="64"/>
        <v/>
      </c>
    </row>
    <row r="81" spans="2:64" ht="130.5" x14ac:dyDescent="0.35">
      <c r="B81" t="s">
        <v>168</v>
      </c>
      <c r="C81" t="s">
        <v>318</v>
      </c>
      <c r="D81" t="s">
        <v>154</v>
      </c>
      <c r="E81" t="s">
        <v>54</v>
      </c>
      <c r="G81" t="s">
        <v>169</v>
      </c>
      <c r="H81">
        <v>1500</v>
      </c>
      <c r="I81">
        <v>1900</v>
      </c>
      <c r="J81">
        <v>1100</v>
      </c>
      <c r="K81">
        <v>2030</v>
      </c>
      <c r="L81">
        <v>1500</v>
      </c>
      <c r="M81">
        <v>1900</v>
      </c>
      <c r="N81">
        <v>1500</v>
      </c>
      <c r="O81">
        <v>1900</v>
      </c>
      <c r="P81">
        <v>1500</v>
      </c>
      <c r="Q81">
        <v>1900</v>
      </c>
      <c r="R81">
        <v>1500</v>
      </c>
      <c r="S81">
        <v>1900</v>
      </c>
      <c r="T81">
        <v>1500</v>
      </c>
      <c r="U81">
        <v>1900</v>
      </c>
      <c r="V81" s="12" t="s">
        <v>523</v>
      </c>
      <c r="W81" s="23">
        <f t="shared" si="65"/>
        <v>15</v>
      </c>
      <c r="X81" s="23">
        <f t="shared" si="66"/>
        <v>19</v>
      </c>
      <c r="Y81" s="23">
        <f t="shared" si="67"/>
        <v>11</v>
      </c>
      <c r="Z81" s="23">
        <f t="shared" si="68"/>
        <v>20.3</v>
      </c>
      <c r="AA81" s="23">
        <f t="shared" si="69"/>
        <v>15</v>
      </c>
      <c r="AB81" s="23">
        <f t="shared" si="70"/>
        <v>19</v>
      </c>
      <c r="AC81" s="23">
        <f t="shared" si="71"/>
        <v>15</v>
      </c>
      <c r="AD81" s="23">
        <f t="shared" si="72"/>
        <v>19</v>
      </c>
      <c r="AE81" s="23">
        <f t="shared" si="73"/>
        <v>15</v>
      </c>
      <c r="AF81" s="23">
        <f t="shared" si="74"/>
        <v>19</v>
      </c>
      <c r="AG81" s="23">
        <f t="shared" si="75"/>
        <v>15</v>
      </c>
      <c r="AH81" s="23">
        <f t="shared" si="76"/>
        <v>19</v>
      </c>
      <c r="AI81" s="23">
        <f t="shared" si="77"/>
        <v>15</v>
      </c>
      <c r="AJ81" s="23">
        <f t="shared" si="78"/>
        <v>19</v>
      </c>
      <c r="AK81" s="23" t="str">
        <f t="shared" si="79"/>
        <v>3pm-7pm</v>
      </c>
      <c r="AL81" s="23" t="str">
        <f t="shared" si="80"/>
        <v>11am-8.3pm</v>
      </c>
      <c r="AM81" s="23" t="str">
        <f t="shared" si="81"/>
        <v>3pm-7pm</v>
      </c>
      <c r="AN81" s="23" t="str">
        <f t="shared" si="82"/>
        <v>3pm-7pm</v>
      </c>
      <c r="AO81" s="23" t="str">
        <f t="shared" si="83"/>
        <v>3pm-7pm</v>
      </c>
      <c r="AP81" s="23" t="str">
        <f t="shared" si="84"/>
        <v>3pm-7pm</v>
      </c>
      <c r="AQ81" s="23" t="str">
        <f t="shared" si="85"/>
        <v>3pm-7pm</v>
      </c>
      <c r="AR81" s="2" t="s">
        <v>351</v>
      </c>
      <c r="AU81" t="s">
        <v>309</v>
      </c>
      <c r="AV81" s="7" t="s">
        <v>316</v>
      </c>
      <c r="AW81" s="7" t="s">
        <v>317</v>
      </c>
      <c r="AX81" s="4" t="str">
        <f t="shared" si="94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81" s="23" t="str">
        <f t="shared" si="86"/>
        <v/>
      </c>
      <c r="AZ81" s="23" t="str">
        <f t="shared" si="87"/>
        <v/>
      </c>
      <c r="BA81" s="23" t="str">
        <f t="shared" si="88"/>
        <v>&lt;img src=@img/easy.png@&gt;</v>
      </c>
      <c r="BB81" s="23" t="str">
        <f t="shared" si="89"/>
        <v>&lt;img src=@img/drinkicon.png@&gt;</v>
      </c>
      <c r="BC81" s="23" t="str">
        <f t="shared" si="90"/>
        <v/>
      </c>
      <c r="BD81" s="23" t="str">
        <f t="shared" si="91"/>
        <v>&lt;img src=@img/easy.png@&gt;&lt;img src=@img/drinkicon.png@&gt;</v>
      </c>
      <c r="BE81" s="23" t="str">
        <f t="shared" si="92"/>
        <v>drink easy low campus</v>
      </c>
      <c r="BF81" s="23" t="str">
        <f t="shared" si="93"/>
        <v>Near Campus</v>
      </c>
      <c r="BG81">
        <v>40.566623999999997</v>
      </c>
      <c r="BH81">
        <v>-105.07869100000001</v>
      </c>
      <c r="BI81" s="23" t="str">
        <f t="shared" si="63"/>
        <v>[40.566624,-105.078691],</v>
      </c>
      <c r="BK81" s="23" t="str">
        <f t="shared" si="64"/>
        <v/>
      </c>
    </row>
    <row r="82" spans="2:64" ht="130.5" x14ac:dyDescent="0.35">
      <c r="B82" t="s">
        <v>203</v>
      </c>
      <c r="C82" t="s">
        <v>439</v>
      </c>
      <c r="D82" t="s">
        <v>278</v>
      </c>
      <c r="E82" t="s">
        <v>444</v>
      </c>
      <c r="G82" t="s">
        <v>204</v>
      </c>
      <c r="W82" s="23" t="str">
        <f t="shared" si="65"/>
        <v/>
      </c>
      <c r="X82" s="23" t="str">
        <f t="shared" si="66"/>
        <v/>
      </c>
      <c r="Y82" s="23" t="str">
        <f t="shared" si="67"/>
        <v/>
      </c>
      <c r="Z82" s="23" t="str">
        <f t="shared" si="68"/>
        <v/>
      </c>
      <c r="AA82" s="23" t="str">
        <f t="shared" si="69"/>
        <v/>
      </c>
      <c r="AB82" s="23" t="str">
        <f t="shared" si="70"/>
        <v/>
      </c>
      <c r="AC82" s="23" t="str">
        <f t="shared" si="71"/>
        <v/>
      </c>
      <c r="AD82" s="23" t="str">
        <f t="shared" si="72"/>
        <v/>
      </c>
      <c r="AE82" s="23" t="str">
        <f t="shared" si="73"/>
        <v/>
      </c>
      <c r="AF82" s="23" t="str">
        <f t="shared" si="74"/>
        <v/>
      </c>
      <c r="AG82" s="23" t="str">
        <f t="shared" si="75"/>
        <v/>
      </c>
      <c r="AH82" s="23" t="str">
        <f t="shared" si="76"/>
        <v/>
      </c>
      <c r="AI82" s="23" t="str">
        <f t="shared" si="77"/>
        <v/>
      </c>
      <c r="AJ82" s="23" t="str">
        <f t="shared" si="78"/>
        <v/>
      </c>
      <c r="AK82" s="23" t="str">
        <f t="shared" si="79"/>
        <v/>
      </c>
      <c r="AL82" s="23" t="str">
        <f t="shared" si="80"/>
        <v/>
      </c>
      <c r="AM82" s="23" t="str">
        <f t="shared" si="81"/>
        <v/>
      </c>
      <c r="AN82" s="23" t="str">
        <f t="shared" si="82"/>
        <v/>
      </c>
      <c r="AO82" s="23" t="str">
        <f t="shared" si="83"/>
        <v/>
      </c>
      <c r="AP82" s="23" t="str">
        <f t="shared" si="84"/>
        <v/>
      </c>
      <c r="AQ82" s="23" t="str">
        <f t="shared" si="85"/>
        <v/>
      </c>
      <c r="AR82" s="2" t="s">
        <v>361</v>
      </c>
      <c r="AS82" t="s">
        <v>305</v>
      </c>
      <c r="AT82" t="s">
        <v>315</v>
      </c>
      <c r="AU82" t="s">
        <v>28</v>
      </c>
      <c r="AV82" s="7" t="s">
        <v>317</v>
      </c>
      <c r="AW82" s="7" t="s">
        <v>317</v>
      </c>
      <c r="AX82" s="4" t="str">
        <f t="shared" si="94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82" s="23" t="str">
        <f t="shared" si="86"/>
        <v>&lt;img src=@img/outdoor.png@&gt;</v>
      </c>
      <c r="AZ82" s="23" t="str">
        <f t="shared" si="87"/>
        <v>&lt;img src=@img/pets.png@&gt;</v>
      </c>
      <c r="BA82" s="23" t="str">
        <f t="shared" si="88"/>
        <v>&lt;img src=@img/medium.png@&gt;</v>
      </c>
      <c r="BB82" s="23" t="str">
        <f t="shared" si="89"/>
        <v/>
      </c>
      <c r="BC82" s="23" t="str">
        <f t="shared" si="90"/>
        <v/>
      </c>
      <c r="BD82" s="23" t="str">
        <f t="shared" si="91"/>
        <v>&lt;img src=@img/outdoor.png@&gt;&lt;img src=@img/pets.png@&gt;&lt;img src=@img/medium.png@&gt;</v>
      </c>
      <c r="BE82" s="23" t="str">
        <f t="shared" si="92"/>
        <v>outdoor pet medium med old</v>
      </c>
      <c r="BF82" s="23" t="str">
        <f t="shared" si="93"/>
        <v>Old Town</v>
      </c>
      <c r="BG82">
        <v>40.593415</v>
      </c>
      <c r="BH82">
        <v>-105.066874</v>
      </c>
      <c r="BI82" s="23" t="str">
        <f t="shared" si="63"/>
        <v>[40.593415,-105.066874],</v>
      </c>
      <c r="BK82" s="23" t="str">
        <f t="shared" si="64"/>
        <v/>
      </c>
    </row>
    <row r="83" spans="2:64" ht="130.5" x14ac:dyDescent="0.35">
      <c r="B83" t="s">
        <v>170</v>
      </c>
      <c r="C83" t="s">
        <v>318</v>
      </c>
      <c r="D83" t="s">
        <v>57</v>
      </c>
      <c r="E83" t="s">
        <v>444</v>
      </c>
      <c r="G83" t="s">
        <v>171</v>
      </c>
      <c r="J83">
        <v>1530</v>
      </c>
      <c r="K83">
        <v>1800</v>
      </c>
      <c r="L83">
        <v>1530</v>
      </c>
      <c r="M83">
        <v>1800</v>
      </c>
      <c r="N83">
        <v>1530</v>
      </c>
      <c r="O83">
        <v>1800</v>
      </c>
      <c r="P83">
        <v>1530</v>
      </c>
      <c r="Q83">
        <v>1800</v>
      </c>
      <c r="V83" s="12" t="s">
        <v>524</v>
      </c>
      <c r="W83" s="23" t="str">
        <f t="shared" si="65"/>
        <v/>
      </c>
      <c r="X83" s="23" t="str">
        <f t="shared" si="66"/>
        <v/>
      </c>
      <c r="Y83" s="23">
        <f t="shared" si="67"/>
        <v>15.3</v>
      </c>
      <c r="Z83" s="23">
        <f t="shared" si="68"/>
        <v>18</v>
      </c>
      <c r="AA83" s="23">
        <f t="shared" si="69"/>
        <v>15.3</v>
      </c>
      <c r="AB83" s="23">
        <f t="shared" si="70"/>
        <v>18</v>
      </c>
      <c r="AC83" s="23">
        <f t="shared" si="71"/>
        <v>15.3</v>
      </c>
      <c r="AD83" s="23">
        <f t="shared" si="72"/>
        <v>18</v>
      </c>
      <c r="AE83" s="23">
        <f t="shared" si="73"/>
        <v>15.3</v>
      </c>
      <c r="AF83" s="23">
        <f t="shared" si="74"/>
        <v>18</v>
      </c>
      <c r="AG83" s="23" t="str">
        <f t="shared" si="75"/>
        <v/>
      </c>
      <c r="AH83" s="23" t="str">
        <f t="shared" si="76"/>
        <v/>
      </c>
      <c r="AI83" s="23" t="str">
        <f t="shared" si="77"/>
        <v/>
      </c>
      <c r="AJ83" s="23" t="str">
        <f t="shared" si="78"/>
        <v/>
      </c>
      <c r="AK83" s="23" t="str">
        <f t="shared" si="79"/>
        <v/>
      </c>
      <c r="AL83" s="23" t="str">
        <f t="shared" si="80"/>
        <v>3.3pm-6pm</v>
      </c>
      <c r="AM83" s="23" t="str">
        <f t="shared" si="81"/>
        <v>3.3pm-6pm</v>
      </c>
      <c r="AN83" s="23" t="str">
        <f t="shared" si="82"/>
        <v>3.3pm-6pm</v>
      </c>
      <c r="AO83" s="23" t="str">
        <f t="shared" si="83"/>
        <v>3.3pm-6pm</v>
      </c>
      <c r="AP83" s="23" t="str">
        <f t="shared" si="84"/>
        <v/>
      </c>
      <c r="AQ83" s="23" t="str">
        <f t="shared" si="85"/>
        <v/>
      </c>
      <c r="AR83" s="2" t="s">
        <v>352</v>
      </c>
      <c r="AS83" t="s">
        <v>305</v>
      </c>
      <c r="AU83" t="s">
        <v>309</v>
      </c>
      <c r="AV83" s="7" t="s">
        <v>316</v>
      </c>
      <c r="AW83" s="7" t="s">
        <v>316</v>
      </c>
      <c r="AX83" s="4" t="str">
        <f t="shared" si="94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'friday-start':"", 'friday-end':"", 'saturday-start':"", 'saturday-end':""},  'description': "Draft beers $3.00 &lt;br&gt; Budwiser $2.00 &lt;br&gt; House Wine $3.75 &lt;br&gt; Appetizer specials and pizza by the slice", 'link':"http://www.nicksfc.com/", 'pricing':"med",   'phone-number': "", 'address': "1100 S. College Avenue, Fort Collins, CO 80524", 'other-amenities': ['outdoor','','easy'], 'has-drink':true, 'has-food':true},</v>
      </c>
      <c r="AY83" s="23" t="str">
        <f t="shared" si="86"/>
        <v>&lt;img src=@img/outdoor.png@&gt;</v>
      </c>
      <c r="AZ83" s="23" t="str">
        <f t="shared" si="87"/>
        <v/>
      </c>
      <c r="BA83" s="23" t="str">
        <f t="shared" si="88"/>
        <v>&lt;img src=@img/easy.png@&gt;</v>
      </c>
      <c r="BB83" s="23" t="str">
        <f t="shared" si="89"/>
        <v>&lt;img src=@img/drinkicon.png@&gt;</v>
      </c>
      <c r="BC83" s="23" t="str">
        <f t="shared" si="90"/>
        <v>&lt;img src=@img/foodicon.png@&gt;</v>
      </c>
      <c r="BD83" s="23" t="str">
        <f t="shared" si="91"/>
        <v>&lt;img src=@img/outdoor.png@&gt;&lt;img src=@img/easy.png@&gt;&lt;img src=@img/drinkicon.png@&gt;&lt;img src=@img/foodicon.png@&gt;&lt;img src=@img/kidicon.png@&gt;</v>
      </c>
      <c r="BE83" s="23" t="str">
        <f t="shared" si="92"/>
        <v>outdoor drink food easy med campus kid</v>
      </c>
      <c r="BF83" s="23" t="str">
        <f t="shared" si="93"/>
        <v>Near Campus</v>
      </c>
      <c r="BG83">
        <v>40.572982000000003</v>
      </c>
      <c r="BH83">
        <v>-105.076702</v>
      </c>
      <c r="BI83" s="23" t="str">
        <f t="shared" si="63"/>
        <v>[40.572982,-105.076702],</v>
      </c>
      <c r="BJ83" t="b">
        <v>1</v>
      </c>
      <c r="BK83" s="23" t="str">
        <f t="shared" si="64"/>
        <v>&lt;img src=@img/kidicon.png@&gt;</v>
      </c>
      <c r="BL83" t="s">
        <v>455</v>
      </c>
    </row>
    <row r="84" spans="2:64" ht="116" x14ac:dyDescent="0.35">
      <c r="B84" t="s">
        <v>123</v>
      </c>
      <c r="C84" t="s">
        <v>319</v>
      </c>
      <c r="D84" t="s">
        <v>124</v>
      </c>
      <c r="E84" t="s">
        <v>444</v>
      </c>
      <c r="G84" s="1" t="s">
        <v>125</v>
      </c>
      <c r="W84" s="23" t="str">
        <f t="shared" si="65"/>
        <v/>
      </c>
      <c r="X84" s="23" t="str">
        <f t="shared" si="66"/>
        <v/>
      </c>
      <c r="Y84" s="23" t="str">
        <f t="shared" si="67"/>
        <v/>
      </c>
      <c r="Z84" s="23" t="str">
        <f t="shared" si="68"/>
        <v/>
      </c>
      <c r="AA84" s="23" t="str">
        <f t="shared" si="69"/>
        <v/>
      </c>
      <c r="AB84" s="23" t="str">
        <f t="shared" si="70"/>
        <v/>
      </c>
      <c r="AC84" s="23" t="str">
        <f t="shared" si="71"/>
        <v/>
      </c>
      <c r="AD84" s="23" t="str">
        <f t="shared" si="72"/>
        <v/>
      </c>
      <c r="AE84" s="23" t="str">
        <f t="shared" si="73"/>
        <v/>
      </c>
      <c r="AF84" s="23" t="str">
        <f t="shared" si="74"/>
        <v/>
      </c>
      <c r="AG84" s="23" t="str">
        <f t="shared" si="75"/>
        <v/>
      </c>
      <c r="AH84" s="23" t="str">
        <f t="shared" si="76"/>
        <v/>
      </c>
      <c r="AI84" s="23" t="str">
        <f t="shared" si="77"/>
        <v/>
      </c>
      <c r="AJ84" s="23" t="str">
        <f t="shared" si="78"/>
        <v/>
      </c>
      <c r="AK84" s="23" t="str">
        <f t="shared" si="79"/>
        <v/>
      </c>
      <c r="AL84" s="23" t="str">
        <f t="shared" si="80"/>
        <v/>
      </c>
      <c r="AM84" s="23" t="str">
        <f t="shared" si="81"/>
        <v/>
      </c>
      <c r="AN84" s="23" t="str">
        <f t="shared" si="82"/>
        <v/>
      </c>
      <c r="AO84" s="23" t="str">
        <f t="shared" si="83"/>
        <v/>
      </c>
      <c r="AP84" s="23" t="str">
        <f t="shared" si="84"/>
        <v/>
      </c>
      <c r="AQ84" s="23" t="str">
        <f t="shared" si="85"/>
        <v/>
      </c>
      <c r="AR84" s="3" t="s">
        <v>254</v>
      </c>
      <c r="AU84" t="s">
        <v>309</v>
      </c>
      <c r="AV84" s="7" t="s">
        <v>317</v>
      </c>
      <c r="AW84" s="7" t="s">
        <v>317</v>
      </c>
      <c r="AX84" s="4" t="str">
        <f t="shared" si="94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84" s="23" t="str">
        <f t="shared" si="86"/>
        <v/>
      </c>
      <c r="AZ84" s="23" t="str">
        <f t="shared" si="87"/>
        <v/>
      </c>
      <c r="BA84" s="23" t="str">
        <f t="shared" si="88"/>
        <v>&lt;img src=@img/easy.png@&gt;</v>
      </c>
      <c r="BB84" s="23" t="str">
        <f t="shared" si="89"/>
        <v/>
      </c>
      <c r="BC84" s="23" t="str">
        <f t="shared" si="90"/>
        <v/>
      </c>
      <c r="BD84" s="23" t="str">
        <f t="shared" si="91"/>
        <v>&lt;img src=@img/easy.png@&gt;</v>
      </c>
      <c r="BE84" s="23" t="str">
        <f t="shared" si="92"/>
        <v>easy med midtown</v>
      </c>
      <c r="BF84" s="23" t="str">
        <f t="shared" si="93"/>
        <v>Midtown</v>
      </c>
      <c r="BG84">
        <v>40.549143999999998</v>
      </c>
      <c r="BH84">
        <v>-105.076063</v>
      </c>
      <c r="BI84" s="23" t="str">
        <f t="shared" si="63"/>
        <v>[40.549144,-105.076063],</v>
      </c>
      <c r="BK84" s="23" t="str">
        <f t="shared" si="64"/>
        <v/>
      </c>
    </row>
    <row r="85" spans="2:64" ht="130.5" x14ac:dyDescent="0.35">
      <c r="B85" t="s">
        <v>205</v>
      </c>
      <c r="C85" t="s">
        <v>439</v>
      </c>
      <c r="D85" t="s">
        <v>278</v>
      </c>
      <c r="E85" t="s">
        <v>444</v>
      </c>
      <c r="G85" t="s">
        <v>206</v>
      </c>
      <c r="W85" s="23" t="str">
        <f t="shared" si="65"/>
        <v/>
      </c>
      <c r="X85" s="23" t="str">
        <f t="shared" si="66"/>
        <v/>
      </c>
      <c r="Y85" s="23" t="str">
        <f t="shared" si="67"/>
        <v/>
      </c>
      <c r="Z85" s="23" t="str">
        <f t="shared" si="68"/>
        <v/>
      </c>
      <c r="AA85" s="23" t="str">
        <f t="shared" si="69"/>
        <v/>
      </c>
      <c r="AB85" s="23" t="str">
        <f t="shared" si="70"/>
        <v/>
      </c>
      <c r="AC85" s="23" t="str">
        <f t="shared" si="71"/>
        <v/>
      </c>
      <c r="AD85" s="23" t="str">
        <f t="shared" si="72"/>
        <v/>
      </c>
      <c r="AE85" s="23" t="str">
        <f t="shared" si="73"/>
        <v/>
      </c>
      <c r="AF85" s="23" t="str">
        <f t="shared" si="74"/>
        <v/>
      </c>
      <c r="AG85" s="23" t="str">
        <f t="shared" si="75"/>
        <v/>
      </c>
      <c r="AH85" s="23" t="str">
        <f t="shared" si="76"/>
        <v/>
      </c>
      <c r="AI85" s="23" t="str">
        <f t="shared" si="77"/>
        <v/>
      </c>
      <c r="AJ85" s="23" t="str">
        <f t="shared" si="78"/>
        <v/>
      </c>
      <c r="AK85" s="23" t="str">
        <f t="shared" si="79"/>
        <v/>
      </c>
      <c r="AL85" s="23" t="str">
        <f t="shared" si="80"/>
        <v/>
      </c>
      <c r="AM85" s="23" t="str">
        <f t="shared" si="81"/>
        <v/>
      </c>
      <c r="AN85" s="23" t="str">
        <f t="shared" si="82"/>
        <v/>
      </c>
      <c r="AO85" s="23" t="str">
        <f t="shared" si="83"/>
        <v/>
      </c>
      <c r="AP85" s="23" t="str">
        <f t="shared" si="84"/>
        <v/>
      </c>
      <c r="AQ85" s="23" t="str">
        <f t="shared" si="85"/>
        <v/>
      </c>
      <c r="AR85" s="3" t="s">
        <v>267</v>
      </c>
      <c r="AS85" t="s">
        <v>305</v>
      </c>
      <c r="AT85" t="s">
        <v>315</v>
      </c>
      <c r="AU85" t="s">
        <v>28</v>
      </c>
      <c r="AV85" s="7" t="s">
        <v>317</v>
      </c>
      <c r="AW85" s="7" t="s">
        <v>317</v>
      </c>
      <c r="AX85" s="4" t="str">
        <f t="shared" si="94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85" s="23" t="str">
        <f t="shared" si="86"/>
        <v>&lt;img src=@img/outdoor.png@&gt;</v>
      </c>
      <c r="AZ85" s="23" t="str">
        <f t="shared" si="87"/>
        <v>&lt;img src=@img/pets.png@&gt;</v>
      </c>
      <c r="BA85" s="23" t="str">
        <f t="shared" si="88"/>
        <v>&lt;img src=@img/medium.png@&gt;</v>
      </c>
      <c r="BB85" s="23" t="str">
        <f t="shared" si="89"/>
        <v/>
      </c>
      <c r="BC85" s="23" t="str">
        <f t="shared" si="90"/>
        <v/>
      </c>
      <c r="BD85" s="23" t="str">
        <f t="shared" si="91"/>
        <v>&lt;img src=@img/outdoor.png@&gt;&lt;img src=@img/pets.png@&gt;&lt;img src=@img/medium.png@&gt;</v>
      </c>
      <c r="BE85" s="23" t="str">
        <f t="shared" si="92"/>
        <v>outdoor pet medium med old</v>
      </c>
      <c r="BF85" s="23" t="str">
        <f t="shared" si="93"/>
        <v>Old Town</v>
      </c>
      <c r="BG85">
        <v>40.589475</v>
      </c>
      <c r="BH85">
        <v>-105.063322</v>
      </c>
      <c r="BI85" s="23" t="str">
        <f t="shared" si="63"/>
        <v>[40.589475,-105.063322],</v>
      </c>
      <c r="BK85" s="23" t="str">
        <f t="shared" si="64"/>
        <v/>
      </c>
    </row>
    <row r="86" spans="2:64" ht="116" x14ac:dyDescent="0.35">
      <c r="B86" t="s">
        <v>143</v>
      </c>
      <c r="C86" t="s">
        <v>439</v>
      </c>
      <c r="D86" t="s">
        <v>144</v>
      </c>
      <c r="E86" t="s">
        <v>444</v>
      </c>
      <c r="G86" s="1" t="s">
        <v>145</v>
      </c>
      <c r="W86" s="23" t="str">
        <f t="shared" si="65"/>
        <v/>
      </c>
      <c r="X86" s="23" t="str">
        <f t="shared" si="66"/>
        <v/>
      </c>
      <c r="Y86" s="23" t="str">
        <f t="shared" si="67"/>
        <v/>
      </c>
      <c r="Z86" s="23" t="str">
        <f t="shared" si="68"/>
        <v/>
      </c>
      <c r="AA86" s="23" t="str">
        <f t="shared" si="69"/>
        <v/>
      </c>
      <c r="AB86" s="23" t="str">
        <f t="shared" si="70"/>
        <v/>
      </c>
      <c r="AC86" s="23" t="str">
        <f t="shared" si="71"/>
        <v/>
      </c>
      <c r="AD86" s="23" t="str">
        <f t="shared" si="72"/>
        <v/>
      </c>
      <c r="AE86" s="23" t="str">
        <f t="shared" si="73"/>
        <v/>
      </c>
      <c r="AF86" s="23" t="str">
        <f t="shared" si="74"/>
        <v/>
      </c>
      <c r="AG86" s="23" t="str">
        <f t="shared" si="75"/>
        <v/>
      </c>
      <c r="AH86" s="23" t="str">
        <f t="shared" si="76"/>
        <v/>
      </c>
      <c r="AI86" s="23" t="str">
        <f t="shared" si="77"/>
        <v/>
      </c>
      <c r="AJ86" s="23" t="str">
        <f t="shared" si="78"/>
        <v/>
      </c>
      <c r="AK86" s="23" t="str">
        <f t="shared" si="79"/>
        <v/>
      </c>
      <c r="AL86" s="23" t="str">
        <f t="shared" si="80"/>
        <v/>
      </c>
      <c r="AM86" s="23" t="str">
        <f t="shared" si="81"/>
        <v/>
      </c>
      <c r="AN86" s="23" t="str">
        <f t="shared" si="82"/>
        <v/>
      </c>
      <c r="AO86" s="23" t="str">
        <f t="shared" si="83"/>
        <v/>
      </c>
      <c r="AP86" s="23" t="str">
        <f t="shared" si="84"/>
        <v/>
      </c>
      <c r="AQ86" s="23" t="str">
        <f t="shared" si="85"/>
        <v/>
      </c>
      <c r="AR86" s="3" t="s">
        <v>258</v>
      </c>
      <c r="AU86" t="s">
        <v>308</v>
      </c>
      <c r="AV86" s="7" t="s">
        <v>317</v>
      </c>
      <c r="AW86" s="7" t="s">
        <v>317</v>
      </c>
      <c r="AX86" s="4" t="str">
        <f t="shared" si="94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86" s="23" t="str">
        <f t="shared" si="86"/>
        <v/>
      </c>
      <c r="AZ86" s="23" t="str">
        <f t="shared" si="87"/>
        <v/>
      </c>
      <c r="BA86" s="23" t="str">
        <f t="shared" si="88"/>
        <v>&lt;img src=@img/hard.png@&gt;</v>
      </c>
      <c r="BB86" s="23" t="str">
        <f t="shared" si="89"/>
        <v/>
      </c>
      <c r="BC86" s="23" t="str">
        <f t="shared" si="90"/>
        <v/>
      </c>
      <c r="BD86" s="23" t="str">
        <f t="shared" si="91"/>
        <v>&lt;img src=@img/hard.png@&gt;</v>
      </c>
      <c r="BE86" s="23" t="str">
        <f t="shared" si="92"/>
        <v>hard med old</v>
      </c>
      <c r="BF86" s="23" t="str">
        <f t="shared" si="93"/>
        <v>Old Town</v>
      </c>
      <c r="BG86">
        <v>40.586066000000002</v>
      </c>
      <c r="BH86">
        <v>-105.077451</v>
      </c>
      <c r="BI86" s="23" t="str">
        <f t="shared" si="63"/>
        <v>[40.586066,-105.077451],</v>
      </c>
      <c r="BK86" s="23" t="str">
        <f t="shared" si="64"/>
        <v/>
      </c>
    </row>
    <row r="87" spans="2:64" ht="116" x14ac:dyDescent="0.35">
      <c r="B87" t="s">
        <v>464</v>
      </c>
      <c r="C87" t="s">
        <v>441</v>
      </c>
      <c r="E87" t="s">
        <v>444</v>
      </c>
      <c r="G87" t="s">
        <v>483</v>
      </c>
      <c r="W87" s="23" t="str">
        <f t="shared" si="65"/>
        <v/>
      </c>
      <c r="X87" s="23" t="str">
        <f t="shared" si="66"/>
        <v/>
      </c>
      <c r="Y87" s="23" t="str">
        <f t="shared" si="67"/>
        <v/>
      </c>
      <c r="Z87" s="23" t="str">
        <f t="shared" si="68"/>
        <v/>
      </c>
      <c r="AA87" s="23" t="str">
        <f t="shared" si="69"/>
        <v/>
      </c>
      <c r="AB87" s="23" t="str">
        <f t="shared" si="70"/>
        <v/>
      </c>
      <c r="AC87" s="23" t="str">
        <f t="shared" si="71"/>
        <v/>
      </c>
      <c r="AD87" s="23" t="str">
        <f t="shared" si="72"/>
        <v/>
      </c>
      <c r="AE87" s="23" t="str">
        <f t="shared" si="73"/>
        <v/>
      </c>
      <c r="AF87" s="23" t="str">
        <f t="shared" si="74"/>
        <v/>
      </c>
      <c r="AG87" s="23" t="str">
        <f t="shared" si="75"/>
        <v/>
      </c>
      <c r="AH87" s="23" t="str">
        <f t="shared" si="76"/>
        <v/>
      </c>
      <c r="AI87" s="23" t="str">
        <f t="shared" si="77"/>
        <v/>
      </c>
      <c r="AJ87" s="23" t="str">
        <f t="shared" si="78"/>
        <v/>
      </c>
      <c r="AK87" s="23" t="str">
        <f t="shared" si="79"/>
        <v/>
      </c>
      <c r="AL87" s="23" t="str">
        <f t="shared" si="80"/>
        <v/>
      </c>
      <c r="AM87" s="23" t="str">
        <f t="shared" si="81"/>
        <v/>
      </c>
      <c r="AN87" s="23" t="str">
        <f t="shared" si="82"/>
        <v/>
      </c>
      <c r="AO87" s="23" t="str">
        <f t="shared" si="83"/>
        <v/>
      </c>
      <c r="AP87" s="23" t="str">
        <f t="shared" si="84"/>
        <v/>
      </c>
      <c r="AQ87" s="23" t="str">
        <f t="shared" si="85"/>
        <v/>
      </c>
      <c r="AU87" t="s">
        <v>309</v>
      </c>
      <c r="AV87" t="b">
        <v>0</v>
      </c>
      <c r="AW87" t="b">
        <v>0</v>
      </c>
      <c r="AX87" s="4" t="str">
        <f t="shared" si="94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87" s="23" t="str">
        <f t="shared" si="86"/>
        <v/>
      </c>
      <c r="AZ87" s="23" t="str">
        <f t="shared" si="87"/>
        <v/>
      </c>
      <c r="BA87" s="23" t="str">
        <f t="shared" si="88"/>
        <v>&lt;img src=@img/easy.png@&gt;</v>
      </c>
      <c r="BB87" s="23" t="str">
        <f t="shared" si="89"/>
        <v/>
      </c>
      <c r="BC87" s="23" t="str">
        <f t="shared" si="90"/>
        <v/>
      </c>
      <c r="BD87" s="23" t="str">
        <f t="shared" si="91"/>
        <v>&lt;img src=@img/easy.png@&gt;&lt;img src=@img/kidicon.png@&gt;</v>
      </c>
      <c r="BE87" s="23" t="str">
        <f t="shared" si="92"/>
        <v>easy med sfoco kid</v>
      </c>
      <c r="BF87" s="23" t="str">
        <f t="shared" si="93"/>
        <v>South Foco</v>
      </c>
      <c r="BG87">
        <v>40.521680000000003</v>
      </c>
      <c r="BH87">
        <v>-105.040327</v>
      </c>
      <c r="BI87" s="23" t="str">
        <f t="shared" si="63"/>
        <v>[40.52168,-105.040327],</v>
      </c>
      <c r="BJ87" t="b">
        <v>1</v>
      </c>
      <c r="BK87" s="23" t="str">
        <f t="shared" si="64"/>
        <v>&lt;img src=@img/kidicon.png@&gt;</v>
      </c>
      <c r="BL87" t="s">
        <v>484</v>
      </c>
    </row>
    <row r="88" spans="2:64" ht="130.5" x14ac:dyDescent="0.35">
      <c r="B88" t="s">
        <v>89</v>
      </c>
      <c r="C88" t="s">
        <v>318</v>
      </c>
      <c r="D88" t="s">
        <v>90</v>
      </c>
      <c r="E88" t="s">
        <v>54</v>
      </c>
      <c r="G88" s="1" t="s">
        <v>91</v>
      </c>
      <c r="H88">
        <v>1600</v>
      </c>
      <c r="I88">
        <v>1800</v>
      </c>
      <c r="J88">
        <v>1600</v>
      </c>
      <c r="K88">
        <v>1800</v>
      </c>
      <c r="L88">
        <v>1600</v>
      </c>
      <c r="M88">
        <v>1800</v>
      </c>
      <c r="N88">
        <v>1600</v>
      </c>
      <c r="O88">
        <v>1800</v>
      </c>
      <c r="P88">
        <v>1600</v>
      </c>
      <c r="Q88">
        <v>1800</v>
      </c>
      <c r="R88">
        <v>1600</v>
      </c>
      <c r="S88">
        <v>1800</v>
      </c>
      <c r="T88">
        <v>1600</v>
      </c>
      <c r="U88">
        <v>1800</v>
      </c>
      <c r="V88" s="12" t="s">
        <v>248</v>
      </c>
      <c r="W88" s="23">
        <f t="shared" si="65"/>
        <v>16</v>
      </c>
      <c r="X88" s="23">
        <f t="shared" si="66"/>
        <v>18</v>
      </c>
      <c r="Y88" s="23">
        <f t="shared" si="67"/>
        <v>16</v>
      </c>
      <c r="Z88" s="23">
        <f t="shared" si="68"/>
        <v>18</v>
      </c>
      <c r="AA88" s="23">
        <f t="shared" si="69"/>
        <v>16</v>
      </c>
      <c r="AB88" s="23">
        <f t="shared" si="70"/>
        <v>18</v>
      </c>
      <c r="AC88" s="23">
        <f t="shared" si="71"/>
        <v>16</v>
      </c>
      <c r="AD88" s="23">
        <f t="shared" si="72"/>
        <v>18</v>
      </c>
      <c r="AE88" s="23">
        <f t="shared" si="73"/>
        <v>16</v>
      </c>
      <c r="AF88" s="23">
        <f t="shared" si="74"/>
        <v>18</v>
      </c>
      <c r="AG88" s="23">
        <f t="shared" si="75"/>
        <v>16</v>
      </c>
      <c r="AH88" s="23">
        <f t="shared" si="76"/>
        <v>18</v>
      </c>
      <c r="AI88" s="23">
        <f t="shared" si="77"/>
        <v>16</v>
      </c>
      <c r="AJ88" s="23">
        <f t="shared" si="78"/>
        <v>18</v>
      </c>
      <c r="AK88" s="23" t="str">
        <f t="shared" si="79"/>
        <v>4pm-6pm</v>
      </c>
      <c r="AL88" s="23" t="str">
        <f t="shared" si="80"/>
        <v>4pm-6pm</v>
      </c>
      <c r="AM88" s="23" t="str">
        <f t="shared" si="81"/>
        <v>4pm-6pm</v>
      </c>
      <c r="AN88" s="23" t="str">
        <f t="shared" si="82"/>
        <v>4pm-6pm</v>
      </c>
      <c r="AO88" s="23" t="str">
        <f t="shared" si="83"/>
        <v>4pm-6pm</v>
      </c>
      <c r="AP88" s="23" t="str">
        <f t="shared" si="84"/>
        <v>4pm-6pm</v>
      </c>
      <c r="AQ88" s="23" t="str">
        <f t="shared" si="85"/>
        <v>4pm-6pm</v>
      </c>
      <c r="AR88" s="2" t="s">
        <v>327</v>
      </c>
      <c r="AS88" t="s">
        <v>305</v>
      </c>
      <c r="AU88" t="s">
        <v>308</v>
      </c>
      <c r="AV88" s="7" t="s">
        <v>316</v>
      </c>
      <c r="AW88" s="7" t="s">
        <v>317</v>
      </c>
      <c r="AX88" s="4" t="str">
        <f t="shared" si="94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88" s="23" t="str">
        <f t="shared" si="86"/>
        <v>&lt;img src=@img/outdoor.png@&gt;</v>
      </c>
      <c r="AZ88" s="23" t="str">
        <f t="shared" si="87"/>
        <v/>
      </c>
      <c r="BA88" s="23" t="str">
        <f t="shared" si="88"/>
        <v>&lt;img src=@img/hard.png@&gt;</v>
      </c>
      <c r="BB88" s="23" t="str">
        <f t="shared" si="89"/>
        <v>&lt;img src=@img/drinkicon.png@&gt;</v>
      </c>
      <c r="BC88" s="23" t="str">
        <f t="shared" si="90"/>
        <v/>
      </c>
      <c r="BD88" s="23" t="str">
        <f t="shared" si="91"/>
        <v>&lt;img src=@img/outdoor.png@&gt;&lt;img src=@img/hard.png@&gt;&lt;img src=@img/drinkicon.png@&gt;</v>
      </c>
      <c r="BE88" s="23" t="str">
        <f t="shared" si="92"/>
        <v>outdoor drink hard low campus</v>
      </c>
      <c r="BF88" s="23" t="str">
        <f t="shared" si="93"/>
        <v>Near Campus</v>
      </c>
      <c r="BG88">
        <v>40.578336999999998</v>
      </c>
      <c r="BH88">
        <v>-105.07832399999999</v>
      </c>
      <c r="BI88" s="23" t="str">
        <f t="shared" si="63"/>
        <v>[40.578337,-105.078324],</v>
      </c>
      <c r="BK88" s="23" t="str">
        <f t="shared" si="64"/>
        <v/>
      </c>
    </row>
    <row r="89" spans="2:64" x14ac:dyDescent="0.35">
      <c r="B89" t="s">
        <v>207</v>
      </c>
      <c r="C89" t="s">
        <v>439</v>
      </c>
      <c r="D89" t="s">
        <v>78</v>
      </c>
      <c r="E89" t="s">
        <v>444</v>
      </c>
      <c r="G89" t="s">
        <v>208</v>
      </c>
      <c r="H89">
        <v>1000</v>
      </c>
      <c r="I89">
        <v>1800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1400</v>
      </c>
      <c r="S89">
        <v>1800</v>
      </c>
      <c r="T89">
        <v>1000</v>
      </c>
      <c r="U89">
        <v>1800</v>
      </c>
      <c r="V89" s="13" t="s">
        <v>525</v>
      </c>
      <c r="W89" s="23">
        <f t="shared" si="65"/>
        <v>10</v>
      </c>
      <c r="X89" s="23">
        <f t="shared" si="66"/>
        <v>18</v>
      </c>
      <c r="Y89" s="23">
        <f t="shared" si="67"/>
        <v>16</v>
      </c>
      <c r="Z89" s="23">
        <f t="shared" si="68"/>
        <v>18</v>
      </c>
      <c r="AA89" s="23">
        <f t="shared" si="69"/>
        <v>16</v>
      </c>
      <c r="AB89" s="23">
        <f t="shared" si="70"/>
        <v>18</v>
      </c>
      <c r="AC89" s="23">
        <f t="shared" si="71"/>
        <v>16</v>
      </c>
      <c r="AD89" s="23">
        <f t="shared" si="72"/>
        <v>18</v>
      </c>
      <c r="AE89" s="23">
        <f t="shared" si="73"/>
        <v>16</v>
      </c>
      <c r="AF89" s="23">
        <f t="shared" si="74"/>
        <v>18</v>
      </c>
      <c r="AG89" s="23">
        <f t="shared" si="75"/>
        <v>14</v>
      </c>
      <c r="AH89" s="23">
        <f t="shared" si="76"/>
        <v>18</v>
      </c>
      <c r="AI89" s="23">
        <f t="shared" si="77"/>
        <v>10</v>
      </c>
      <c r="AJ89" s="23">
        <f t="shared" si="78"/>
        <v>18</v>
      </c>
      <c r="AK89" s="23" t="str">
        <f t="shared" si="79"/>
        <v>10am-6pm</v>
      </c>
      <c r="AL89" s="23" t="str">
        <f t="shared" si="80"/>
        <v>4pm-6pm</v>
      </c>
      <c r="AM89" s="23" t="str">
        <f t="shared" si="81"/>
        <v>4pm-6pm</v>
      </c>
      <c r="AN89" s="23" t="str">
        <f t="shared" si="82"/>
        <v>4pm-6pm</v>
      </c>
      <c r="AO89" s="23" t="str">
        <f t="shared" si="83"/>
        <v>4pm-6pm</v>
      </c>
      <c r="AP89" s="23" t="str">
        <f t="shared" si="84"/>
        <v>2pm-6pm</v>
      </c>
      <c r="AQ89" s="23" t="str">
        <f t="shared" si="85"/>
        <v>10am-6pm</v>
      </c>
      <c r="AR89" s="2" t="s">
        <v>362</v>
      </c>
      <c r="AU89" t="s">
        <v>308</v>
      </c>
      <c r="AV89" s="7" t="s">
        <v>316</v>
      </c>
      <c r="AW89" s="7" t="s">
        <v>316</v>
      </c>
      <c r="AX89" s="4" t="str">
        <f t="shared" si="94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89" s="23" t="str">
        <f t="shared" si="86"/>
        <v/>
      </c>
      <c r="AZ89" s="23" t="str">
        <f t="shared" si="87"/>
        <v/>
      </c>
      <c r="BA89" s="23" t="str">
        <f t="shared" si="88"/>
        <v>&lt;img src=@img/hard.png@&gt;</v>
      </c>
      <c r="BB89" s="23" t="str">
        <f t="shared" si="89"/>
        <v>&lt;img src=@img/drinkicon.png@&gt;</v>
      </c>
      <c r="BC89" s="23" t="str">
        <f t="shared" si="90"/>
        <v>&lt;img src=@img/foodicon.png@&gt;</v>
      </c>
      <c r="BD89" s="23" t="str">
        <f t="shared" si="91"/>
        <v>&lt;img src=@img/hard.png@&gt;&lt;img src=@img/drinkicon.png@&gt;&lt;img src=@img/foodicon.png@&gt;</v>
      </c>
      <c r="BE89" s="23" t="str">
        <f t="shared" si="92"/>
        <v>drink food hard med old</v>
      </c>
      <c r="BF89" s="23" t="str">
        <f t="shared" si="93"/>
        <v>Old Town</v>
      </c>
      <c r="BG89">
        <v>40.588324</v>
      </c>
      <c r="BH89">
        <v>-105.074746</v>
      </c>
      <c r="BI89" s="23" t="str">
        <f t="shared" si="63"/>
        <v>[40.588324,-105.074746],</v>
      </c>
      <c r="BK89" s="23" t="str">
        <f t="shared" si="64"/>
        <v/>
      </c>
    </row>
    <row r="90" spans="2:64" ht="116" x14ac:dyDescent="0.35">
      <c r="B90" t="s">
        <v>209</v>
      </c>
      <c r="C90" t="s">
        <v>439</v>
      </c>
      <c r="D90" t="s">
        <v>278</v>
      </c>
      <c r="E90" t="s">
        <v>444</v>
      </c>
      <c r="G90" t="s">
        <v>210</v>
      </c>
      <c r="W90" s="23" t="str">
        <f t="shared" si="65"/>
        <v/>
      </c>
      <c r="X90" s="23" t="str">
        <f t="shared" si="66"/>
        <v/>
      </c>
      <c r="Y90" s="23" t="str">
        <f t="shared" si="67"/>
        <v/>
      </c>
      <c r="Z90" s="23" t="str">
        <f t="shared" si="68"/>
        <v/>
      </c>
      <c r="AA90" s="23" t="str">
        <f t="shared" si="69"/>
        <v/>
      </c>
      <c r="AB90" s="23" t="str">
        <f t="shared" si="70"/>
        <v/>
      </c>
      <c r="AC90" s="23" t="str">
        <f t="shared" si="71"/>
        <v/>
      </c>
      <c r="AD90" s="23" t="str">
        <f t="shared" si="72"/>
        <v/>
      </c>
      <c r="AE90" s="23" t="str">
        <f t="shared" si="73"/>
        <v/>
      </c>
      <c r="AF90" s="23" t="str">
        <f t="shared" si="74"/>
        <v/>
      </c>
      <c r="AG90" s="23" t="str">
        <f t="shared" si="75"/>
        <v/>
      </c>
      <c r="AH90" s="23" t="str">
        <f t="shared" si="76"/>
        <v/>
      </c>
      <c r="AI90" s="23" t="str">
        <f t="shared" si="77"/>
        <v/>
      </c>
      <c r="AJ90" s="23" t="str">
        <f t="shared" si="78"/>
        <v/>
      </c>
      <c r="AK90" s="23" t="str">
        <f t="shared" si="79"/>
        <v/>
      </c>
      <c r="AL90" s="23" t="str">
        <f t="shared" si="80"/>
        <v/>
      </c>
      <c r="AM90" s="23" t="str">
        <f t="shared" si="81"/>
        <v/>
      </c>
      <c r="AN90" s="23" t="str">
        <f t="shared" si="82"/>
        <v/>
      </c>
      <c r="AO90" s="23" t="str">
        <f t="shared" si="83"/>
        <v/>
      </c>
      <c r="AP90" s="23" t="str">
        <f t="shared" si="84"/>
        <v/>
      </c>
      <c r="AQ90" s="23" t="str">
        <f t="shared" si="85"/>
        <v/>
      </c>
      <c r="AR90" s="5" t="s">
        <v>268</v>
      </c>
      <c r="AS90" t="s">
        <v>305</v>
      </c>
      <c r="AU90" t="s">
        <v>308</v>
      </c>
      <c r="AV90" s="7" t="s">
        <v>317</v>
      </c>
      <c r="AW90" s="7" t="s">
        <v>317</v>
      </c>
      <c r="AX90" s="4" t="str">
        <f t="shared" si="94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90" s="23" t="str">
        <f t="shared" si="86"/>
        <v>&lt;img src=@img/outdoor.png@&gt;</v>
      </c>
      <c r="AZ90" s="23" t="str">
        <f t="shared" si="87"/>
        <v/>
      </c>
      <c r="BA90" s="23" t="str">
        <f t="shared" si="88"/>
        <v>&lt;img src=@img/hard.png@&gt;</v>
      </c>
      <c r="BB90" s="23" t="str">
        <f t="shared" si="89"/>
        <v/>
      </c>
      <c r="BC90" s="23" t="str">
        <f t="shared" si="90"/>
        <v/>
      </c>
      <c r="BD90" s="23" t="str">
        <f t="shared" si="91"/>
        <v>&lt;img src=@img/outdoor.png@&gt;&lt;img src=@img/hard.png@&gt;</v>
      </c>
      <c r="BE90" s="23" t="str">
        <f t="shared" si="92"/>
        <v>outdoor hard med old</v>
      </c>
      <c r="BF90" s="23" t="str">
        <f t="shared" si="93"/>
        <v>Old Town</v>
      </c>
      <c r="BG90">
        <v>40.588152000000001</v>
      </c>
      <c r="BH90">
        <v>-105.074395</v>
      </c>
      <c r="BI90" s="23" t="str">
        <f t="shared" si="63"/>
        <v>[40.588152,-105.074395],</v>
      </c>
      <c r="BK90" s="23" t="str">
        <f t="shared" si="64"/>
        <v/>
      </c>
    </row>
    <row r="91" spans="2:64" ht="116" x14ac:dyDescent="0.35">
      <c r="B91" t="s">
        <v>465</v>
      </c>
      <c r="C91" t="s">
        <v>439</v>
      </c>
      <c r="E91" t="s">
        <v>444</v>
      </c>
      <c r="G91" t="s">
        <v>485</v>
      </c>
      <c r="J91">
        <v>1500</v>
      </c>
      <c r="W91" s="23" t="str">
        <f t="shared" si="65"/>
        <v/>
      </c>
      <c r="X91" s="23" t="str">
        <f t="shared" si="66"/>
        <v/>
      </c>
      <c r="Y91" s="23">
        <f t="shared" si="67"/>
        <v>15</v>
      </c>
      <c r="Z91" s="23" t="str">
        <f t="shared" si="68"/>
        <v/>
      </c>
      <c r="AA91" s="23" t="str">
        <f t="shared" si="69"/>
        <v/>
      </c>
      <c r="AB91" s="23" t="str">
        <f t="shared" si="70"/>
        <v/>
      </c>
      <c r="AC91" s="23" t="str">
        <f t="shared" si="71"/>
        <v/>
      </c>
      <c r="AD91" s="23" t="str">
        <f t="shared" si="72"/>
        <v/>
      </c>
      <c r="AE91" s="23" t="str">
        <f t="shared" si="73"/>
        <v/>
      </c>
      <c r="AF91" s="23" t="str">
        <f t="shared" si="74"/>
        <v/>
      </c>
      <c r="AG91" s="23" t="str">
        <f t="shared" si="75"/>
        <v/>
      </c>
      <c r="AH91" s="23" t="str">
        <f t="shared" si="76"/>
        <v/>
      </c>
      <c r="AI91" s="23" t="str">
        <f t="shared" si="77"/>
        <v/>
      </c>
      <c r="AJ91" s="23" t="str">
        <f t="shared" si="78"/>
        <v/>
      </c>
      <c r="AK91" s="23" t="str">
        <f t="shared" si="79"/>
        <v/>
      </c>
      <c r="AL91" s="23" t="e">
        <f t="shared" si="80"/>
        <v>#VALUE!</v>
      </c>
      <c r="AM91" s="23" t="str">
        <f t="shared" si="81"/>
        <v/>
      </c>
      <c r="AN91" s="23" t="str">
        <f t="shared" si="82"/>
        <v/>
      </c>
      <c r="AO91" s="23" t="str">
        <f t="shared" si="83"/>
        <v/>
      </c>
      <c r="AP91" s="23" t="str">
        <f t="shared" si="84"/>
        <v/>
      </c>
      <c r="AQ91" s="23" t="str">
        <f t="shared" si="85"/>
        <v/>
      </c>
      <c r="AU91" t="s">
        <v>308</v>
      </c>
      <c r="AV91" t="b">
        <v>1</v>
      </c>
      <c r="AW91" t="b">
        <v>1</v>
      </c>
      <c r="AX91" s="4" t="str">
        <f t="shared" si="94"/>
        <v>{
    'name': "Pueblo Viejo",
    'area': "old",'hours': {
      'sunday-start':"", 'sunday-end':"", 'monday-start':"1500",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91" s="23" t="str">
        <f t="shared" si="86"/>
        <v/>
      </c>
      <c r="AZ91" s="23" t="str">
        <f t="shared" si="87"/>
        <v/>
      </c>
      <c r="BA91" s="23" t="str">
        <f t="shared" si="88"/>
        <v>&lt;img src=@img/hard.png@&gt;</v>
      </c>
      <c r="BB91" s="23" t="str">
        <f t="shared" si="89"/>
        <v/>
      </c>
      <c r="BC91" s="23" t="str">
        <f t="shared" si="90"/>
        <v/>
      </c>
      <c r="BD91" s="23" t="str">
        <f t="shared" si="91"/>
        <v>&lt;img src=@img/hard.png@&gt;&lt;img src=@img/kidicon.png@&gt;</v>
      </c>
      <c r="BE91" s="23" t="str">
        <f t="shared" si="92"/>
        <v>hard med old kid</v>
      </c>
      <c r="BF91" s="23" t="str">
        <f t="shared" si="93"/>
        <v>Old Town</v>
      </c>
      <c r="BG91">
        <v>40.588735999999997</v>
      </c>
      <c r="BH91">
        <v>-105.0774</v>
      </c>
      <c r="BI91" s="23" t="str">
        <f t="shared" si="63"/>
        <v>[40.588736,-105.0774],</v>
      </c>
      <c r="BJ91" t="b">
        <v>1</v>
      </c>
      <c r="BK91" s="23" t="str">
        <f t="shared" si="64"/>
        <v>&lt;img src=@img/kidicon.png@&gt;</v>
      </c>
      <c r="BL91" t="s">
        <v>455</v>
      </c>
    </row>
    <row r="92" spans="2:64" ht="116" x14ac:dyDescent="0.35">
      <c r="B92" t="s">
        <v>211</v>
      </c>
      <c r="C92" t="s">
        <v>319</v>
      </c>
      <c r="D92" t="s">
        <v>278</v>
      </c>
      <c r="E92" t="s">
        <v>444</v>
      </c>
      <c r="G92" t="s">
        <v>212</v>
      </c>
      <c r="W92" s="23" t="str">
        <f t="shared" si="65"/>
        <v/>
      </c>
      <c r="X92" s="23" t="str">
        <f t="shared" si="66"/>
        <v/>
      </c>
      <c r="Y92" s="23" t="str">
        <f t="shared" si="67"/>
        <v/>
      </c>
      <c r="Z92" s="23" t="str">
        <f t="shared" si="68"/>
        <v/>
      </c>
      <c r="AA92" s="23" t="str">
        <f t="shared" si="69"/>
        <v/>
      </c>
      <c r="AB92" s="23" t="str">
        <f t="shared" si="70"/>
        <v/>
      </c>
      <c r="AC92" s="23" t="str">
        <f t="shared" si="71"/>
        <v/>
      </c>
      <c r="AD92" s="23" t="str">
        <f t="shared" si="72"/>
        <v/>
      </c>
      <c r="AE92" s="23" t="str">
        <f t="shared" si="73"/>
        <v/>
      </c>
      <c r="AF92" s="23" t="str">
        <f t="shared" si="74"/>
        <v/>
      </c>
      <c r="AG92" s="23" t="str">
        <f t="shared" si="75"/>
        <v/>
      </c>
      <c r="AH92" s="23" t="str">
        <f t="shared" si="76"/>
        <v/>
      </c>
      <c r="AI92" s="23" t="str">
        <f t="shared" si="77"/>
        <v/>
      </c>
      <c r="AJ92" s="23" t="str">
        <f t="shared" si="78"/>
        <v/>
      </c>
      <c r="AK92" s="23" t="str">
        <f t="shared" si="79"/>
        <v/>
      </c>
      <c r="AL92" s="23" t="str">
        <f t="shared" si="80"/>
        <v/>
      </c>
      <c r="AM92" s="23" t="str">
        <f t="shared" si="81"/>
        <v/>
      </c>
      <c r="AN92" s="23" t="str">
        <f t="shared" si="82"/>
        <v/>
      </c>
      <c r="AO92" s="23" t="str">
        <f t="shared" si="83"/>
        <v/>
      </c>
      <c r="AP92" s="23" t="str">
        <f t="shared" si="84"/>
        <v/>
      </c>
      <c r="AQ92" s="23" t="str">
        <f t="shared" si="85"/>
        <v/>
      </c>
      <c r="AR92" s="3" t="s">
        <v>269</v>
      </c>
      <c r="AS92" t="s">
        <v>305</v>
      </c>
      <c r="AT92" t="s">
        <v>315</v>
      </c>
      <c r="AU92" t="s">
        <v>309</v>
      </c>
      <c r="AV92" s="7" t="s">
        <v>317</v>
      </c>
      <c r="AW92" s="7" t="s">
        <v>317</v>
      </c>
      <c r="AX92" s="4" t="str">
        <f t="shared" si="94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92" s="23" t="str">
        <f t="shared" si="86"/>
        <v>&lt;img src=@img/outdoor.png@&gt;</v>
      </c>
      <c r="AZ92" s="23" t="str">
        <f t="shared" si="87"/>
        <v>&lt;img src=@img/pets.png@&gt;</v>
      </c>
      <c r="BA92" s="23" t="str">
        <f t="shared" si="88"/>
        <v>&lt;img src=@img/easy.png@&gt;</v>
      </c>
      <c r="BB92" s="23" t="str">
        <f t="shared" si="89"/>
        <v/>
      </c>
      <c r="BC92" s="23" t="str">
        <f t="shared" si="90"/>
        <v/>
      </c>
      <c r="BD92" s="23" t="str">
        <f t="shared" si="91"/>
        <v>&lt;img src=@img/outdoor.png@&gt;&lt;img src=@img/pets.png@&gt;&lt;img src=@img/easy.png@&gt;</v>
      </c>
      <c r="BE92" s="23" t="str">
        <f t="shared" si="92"/>
        <v>outdoor pet easy med midtown</v>
      </c>
      <c r="BF92" s="23" t="str">
        <f t="shared" si="93"/>
        <v>Midtown</v>
      </c>
      <c r="BG92">
        <v>40.566077</v>
      </c>
      <c r="BH92">
        <v>-105.056792</v>
      </c>
      <c r="BI92" s="23" t="str">
        <f t="shared" si="63"/>
        <v>[40.566077,-105.056792],</v>
      </c>
      <c r="BK92" s="23" t="str">
        <f t="shared" si="64"/>
        <v/>
      </c>
    </row>
    <row r="93" spans="2:64" ht="130.5" x14ac:dyDescent="0.35">
      <c r="B93" t="s">
        <v>172</v>
      </c>
      <c r="C93" t="s">
        <v>439</v>
      </c>
      <c r="D93" t="s">
        <v>173</v>
      </c>
      <c r="E93" t="s">
        <v>35</v>
      </c>
      <c r="G93" s="2" t="s">
        <v>174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1600</v>
      </c>
      <c r="U93">
        <v>1800</v>
      </c>
      <c r="V93" s="12" t="s">
        <v>259</v>
      </c>
      <c r="W93" s="23" t="str">
        <f t="shared" si="65"/>
        <v/>
      </c>
      <c r="X93" s="23" t="str">
        <f t="shared" si="66"/>
        <v/>
      </c>
      <c r="Y93" s="23">
        <f t="shared" si="67"/>
        <v>16</v>
      </c>
      <c r="Z93" s="23">
        <f t="shared" si="68"/>
        <v>18</v>
      </c>
      <c r="AA93" s="23">
        <f t="shared" si="69"/>
        <v>16</v>
      </c>
      <c r="AB93" s="23">
        <f t="shared" si="70"/>
        <v>18</v>
      </c>
      <c r="AC93" s="23">
        <f t="shared" si="71"/>
        <v>16</v>
      </c>
      <c r="AD93" s="23">
        <f t="shared" si="72"/>
        <v>18</v>
      </c>
      <c r="AE93" s="23">
        <f t="shared" si="73"/>
        <v>16</v>
      </c>
      <c r="AF93" s="23">
        <f t="shared" si="74"/>
        <v>18</v>
      </c>
      <c r="AG93" s="23">
        <f t="shared" si="75"/>
        <v>16</v>
      </c>
      <c r="AH93" s="23">
        <f t="shared" si="76"/>
        <v>18</v>
      </c>
      <c r="AI93" s="23">
        <f t="shared" si="77"/>
        <v>16</v>
      </c>
      <c r="AJ93" s="23">
        <f t="shared" si="78"/>
        <v>18</v>
      </c>
      <c r="AK93" s="23" t="str">
        <f t="shared" si="79"/>
        <v/>
      </c>
      <c r="AL93" s="23" t="str">
        <f t="shared" si="80"/>
        <v>4pm-6pm</v>
      </c>
      <c r="AM93" s="23" t="str">
        <f t="shared" si="81"/>
        <v>4pm-6pm</v>
      </c>
      <c r="AN93" s="23" t="str">
        <f t="shared" si="82"/>
        <v>4pm-6pm</v>
      </c>
      <c r="AO93" s="23" t="str">
        <f t="shared" si="83"/>
        <v>4pm-6pm</v>
      </c>
      <c r="AP93" s="23" t="str">
        <f t="shared" si="84"/>
        <v>4pm-6pm</v>
      </c>
      <c r="AQ93" s="23" t="str">
        <f t="shared" si="85"/>
        <v>4pm-6pm</v>
      </c>
      <c r="AR93" s="2" t="s">
        <v>353</v>
      </c>
      <c r="AU93" t="s">
        <v>308</v>
      </c>
      <c r="AV93" s="7" t="s">
        <v>316</v>
      </c>
      <c r="AW93" s="7" t="s">
        <v>316</v>
      </c>
      <c r="AX93" s="4" t="str">
        <f t="shared" si="94"/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93" s="23" t="str">
        <f t="shared" si="86"/>
        <v/>
      </c>
      <c r="AZ93" s="23" t="str">
        <f t="shared" si="87"/>
        <v/>
      </c>
      <c r="BA93" s="23" t="str">
        <f t="shared" si="88"/>
        <v>&lt;img src=@img/hard.png@&gt;</v>
      </c>
      <c r="BB93" s="23" t="str">
        <f t="shared" si="89"/>
        <v>&lt;img src=@img/drinkicon.png@&gt;</v>
      </c>
      <c r="BC93" s="23" t="str">
        <f t="shared" si="90"/>
        <v>&lt;img src=@img/foodicon.png@&gt;</v>
      </c>
      <c r="BD93" s="23" t="str">
        <f t="shared" si="91"/>
        <v>&lt;img src=@img/hard.png@&gt;&lt;img src=@img/drinkicon.png@&gt;&lt;img src=@img/foodicon.png@&gt;</v>
      </c>
      <c r="BE93" s="23" t="str">
        <f t="shared" si="92"/>
        <v>drink food hard high old</v>
      </c>
      <c r="BF93" s="23" t="str">
        <f t="shared" si="93"/>
        <v>Old Town</v>
      </c>
      <c r="BG93">
        <v>40.586821999999998</v>
      </c>
      <c r="BH93">
        <v>-105.07723799999999</v>
      </c>
      <c r="BI93" s="23" t="str">
        <f t="shared" si="63"/>
        <v>[40.586822,-105.077238],</v>
      </c>
      <c r="BK93" s="23" t="str">
        <f t="shared" si="64"/>
        <v/>
      </c>
    </row>
    <row r="94" spans="2:64" ht="130.5" x14ac:dyDescent="0.35">
      <c r="B94" t="s">
        <v>43</v>
      </c>
      <c r="C94" t="s">
        <v>439</v>
      </c>
      <c r="D94" t="s">
        <v>44</v>
      </c>
      <c r="E94" t="s">
        <v>444</v>
      </c>
      <c r="G94" s="1" t="s">
        <v>45</v>
      </c>
      <c r="J94">
        <v>1500</v>
      </c>
      <c r="K94">
        <v>1800</v>
      </c>
      <c r="L94">
        <v>1500</v>
      </c>
      <c r="M94">
        <v>1800</v>
      </c>
      <c r="N94">
        <v>1500</v>
      </c>
      <c r="O94">
        <v>1800</v>
      </c>
      <c r="P94">
        <v>1500</v>
      </c>
      <c r="Q94">
        <v>1800</v>
      </c>
      <c r="R94">
        <v>1500</v>
      </c>
      <c r="S94">
        <v>1800</v>
      </c>
      <c r="W94" s="23" t="str">
        <f t="shared" si="65"/>
        <v/>
      </c>
      <c r="X94" s="23" t="str">
        <f t="shared" si="66"/>
        <v/>
      </c>
      <c r="Y94" s="23">
        <f t="shared" si="67"/>
        <v>15</v>
      </c>
      <c r="Z94" s="23">
        <f t="shared" si="68"/>
        <v>18</v>
      </c>
      <c r="AA94" s="23">
        <f t="shared" si="69"/>
        <v>15</v>
      </c>
      <c r="AB94" s="23">
        <f t="shared" si="70"/>
        <v>18</v>
      </c>
      <c r="AC94" s="23">
        <f t="shared" si="71"/>
        <v>15</v>
      </c>
      <c r="AD94" s="23">
        <f t="shared" si="72"/>
        <v>18</v>
      </c>
      <c r="AE94" s="23">
        <f t="shared" si="73"/>
        <v>15</v>
      </c>
      <c r="AF94" s="23">
        <f t="shared" si="74"/>
        <v>18</v>
      </c>
      <c r="AG94" s="23">
        <f t="shared" si="75"/>
        <v>15</v>
      </c>
      <c r="AH94" s="23">
        <f t="shared" si="76"/>
        <v>18</v>
      </c>
      <c r="AI94" s="23" t="str">
        <f t="shared" si="77"/>
        <v/>
      </c>
      <c r="AJ94" s="23" t="str">
        <f t="shared" si="78"/>
        <v/>
      </c>
      <c r="AK94" s="23" t="str">
        <f t="shared" si="79"/>
        <v/>
      </c>
      <c r="AL94" s="23" t="str">
        <f t="shared" si="80"/>
        <v>3pm-6pm</v>
      </c>
      <c r="AM94" s="23" t="str">
        <f t="shared" si="81"/>
        <v>3pm-6pm</v>
      </c>
      <c r="AN94" s="23" t="str">
        <f t="shared" si="82"/>
        <v>3pm-6pm</v>
      </c>
      <c r="AO94" s="23" t="str">
        <f t="shared" si="83"/>
        <v>3pm-6pm</v>
      </c>
      <c r="AP94" s="23" t="str">
        <f t="shared" si="84"/>
        <v>3pm-6pm</v>
      </c>
      <c r="AQ94" s="23" t="str">
        <f t="shared" si="85"/>
        <v/>
      </c>
      <c r="AR94" t="s">
        <v>241</v>
      </c>
      <c r="AS94" t="s">
        <v>305</v>
      </c>
      <c r="AU94" t="s">
        <v>308</v>
      </c>
      <c r="AV94" s="7" t="s">
        <v>317</v>
      </c>
      <c r="AW94" s="7" t="s">
        <v>317</v>
      </c>
      <c r="AX94" s="4" t="str">
        <f t="shared" si="94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94" s="23" t="str">
        <f t="shared" si="86"/>
        <v>&lt;img src=@img/outdoor.png@&gt;</v>
      </c>
      <c r="AZ94" s="23" t="str">
        <f t="shared" si="87"/>
        <v/>
      </c>
      <c r="BA94" s="23" t="str">
        <f t="shared" si="88"/>
        <v>&lt;img src=@img/hard.png@&gt;</v>
      </c>
      <c r="BB94" s="23" t="str">
        <f t="shared" si="89"/>
        <v/>
      </c>
      <c r="BC94" s="23" t="str">
        <f t="shared" si="90"/>
        <v/>
      </c>
      <c r="BD94" s="23" t="str">
        <f t="shared" si="91"/>
        <v>&lt;img src=@img/outdoor.png@&gt;&lt;img src=@img/hard.png@&gt;</v>
      </c>
      <c r="BE94" s="23" t="str">
        <f t="shared" si="92"/>
        <v>outdoor hard med old</v>
      </c>
      <c r="BF94" s="23" t="str">
        <f t="shared" si="93"/>
        <v>Old Town</v>
      </c>
      <c r="BG94">
        <v>40.586728999999998</v>
      </c>
      <c r="BH94">
        <v>-105.07814500000001</v>
      </c>
      <c r="BI94" s="23" t="str">
        <f t="shared" si="63"/>
        <v>[40.586729,-105.078145],</v>
      </c>
      <c r="BK94" s="23" t="str">
        <f t="shared" si="64"/>
        <v/>
      </c>
    </row>
    <row r="95" spans="2:64" s="12" customFormat="1" x14ac:dyDescent="0.35">
      <c r="B95" s="12" t="s">
        <v>213</v>
      </c>
      <c r="C95" s="12" t="s">
        <v>442</v>
      </c>
      <c r="D95" s="12" t="s">
        <v>214</v>
      </c>
      <c r="E95" s="12" t="s">
        <v>444</v>
      </c>
      <c r="G95" s="12" t="s">
        <v>215</v>
      </c>
      <c r="H95" s="12">
        <v>1100</v>
      </c>
      <c r="I95" s="12">
        <v>2400</v>
      </c>
      <c r="J95" s="12">
        <v>1600</v>
      </c>
      <c r="K95" s="12">
        <v>2400</v>
      </c>
      <c r="L95" s="12">
        <v>1600</v>
      </c>
      <c r="M95" s="12">
        <v>2300</v>
      </c>
      <c r="N95" s="12">
        <v>1600</v>
      </c>
      <c r="O95" s="12">
        <v>2400</v>
      </c>
      <c r="P95" s="12">
        <v>1600</v>
      </c>
      <c r="Q95" s="12">
        <v>2400</v>
      </c>
      <c r="R95" s="12">
        <v>1600</v>
      </c>
      <c r="S95" s="12">
        <v>2000</v>
      </c>
      <c r="T95" s="12">
        <v>1600</v>
      </c>
      <c r="U95" s="12">
        <v>2000</v>
      </c>
      <c r="V95" s="12" t="s">
        <v>560</v>
      </c>
      <c r="W95" s="12">
        <f t="shared" si="65"/>
        <v>11</v>
      </c>
      <c r="X95" s="12">
        <f t="shared" si="66"/>
        <v>24</v>
      </c>
      <c r="Y95" s="12">
        <f t="shared" si="67"/>
        <v>16</v>
      </c>
      <c r="Z95" s="12">
        <f t="shared" si="68"/>
        <v>24</v>
      </c>
      <c r="AA95" s="12">
        <f t="shared" si="69"/>
        <v>16</v>
      </c>
      <c r="AB95" s="12">
        <f t="shared" si="70"/>
        <v>23</v>
      </c>
      <c r="AC95" s="12">
        <f t="shared" si="71"/>
        <v>16</v>
      </c>
      <c r="AD95" s="12">
        <f t="shared" si="72"/>
        <v>24</v>
      </c>
      <c r="AE95" s="12">
        <f t="shared" si="73"/>
        <v>16</v>
      </c>
      <c r="AF95" s="12">
        <f t="shared" si="74"/>
        <v>24</v>
      </c>
      <c r="AG95" s="12">
        <f t="shared" si="75"/>
        <v>16</v>
      </c>
      <c r="AH95" s="12">
        <f t="shared" si="76"/>
        <v>20</v>
      </c>
      <c r="AI95" s="12">
        <f t="shared" si="77"/>
        <v>16</v>
      </c>
      <c r="AJ95" s="12">
        <f t="shared" si="78"/>
        <v>20</v>
      </c>
      <c r="AK95" s="12" t="str">
        <f t="shared" si="79"/>
        <v>11am-12am</v>
      </c>
      <c r="AL95" s="12" t="str">
        <f t="shared" si="80"/>
        <v>4pm-12am</v>
      </c>
      <c r="AM95" s="12" t="str">
        <f t="shared" si="81"/>
        <v>4pm-11pm</v>
      </c>
      <c r="AN95" s="12" t="str">
        <f t="shared" si="82"/>
        <v>4pm-12am</v>
      </c>
      <c r="AO95" s="12" t="str">
        <f t="shared" si="83"/>
        <v>4pm-12am</v>
      </c>
      <c r="AP95" s="12" t="str">
        <f t="shared" si="84"/>
        <v>4pm-8pm</v>
      </c>
      <c r="AQ95" s="12" t="str">
        <f t="shared" si="85"/>
        <v>4pm-8pm</v>
      </c>
      <c r="AR95" s="15" t="s">
        <v>363</v>
      </c>
      <c r="AS95" s="12" t="s">
        <v>305</v>
      </c>
      <c r="AU95" s="12" t="s">
        <v>28</v>
      </c>
      <c r="AV95" s="16" t="s">
        <v>316</v>
      </c>
      <c r="AW95" s="16" t="s">
        <v>316</v>
      </c>
      <c r="AX95" s="17" t="str">
        <f t="shared" si="94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95" s="12" t="str">
        <f t="shared" si="86"/>
        <v>&lt;img src=@img/outdoor.png@&gt;</v>
      </c>
      <c r="AZ95" s="12" t="str">
        <f t="shared" si="87"/>
        <v/>
      </c>
      <c r="BA95" s="12" t="str">
        <f t="shared" si="88"/>
        <v>&lt;img src=@img/medium.png@&gt;</v>
      </c>
      <c r="BB95" s="12" t="str">
        <f t="shared" si="89"/>
        <v>&lt;img src=@img/drinkicon.png@&gt;</v>
      </c>
      <c r="BC95" s="12" t="str">
        <f t="shared" si="90"/>
        <v>&lt;img src=@img/foodicon.png@&gt;</v>
      </c>
      <c r="BD95" s="12" t="str">
        <f t="shared" si="91"/>
        <v>&lt;img src=@img/outdoor.png@&gt;&lt;img src=@img/medium.png@&gt;&lt;img src=@img/drinkicon.png@&gt;&lt;img src=@img/foodicon.png@&gt;</v>
      </c>
      <c r="BE95" s="12" t="str">
        <f t="shared" si="92"/>
        <v>outdoor drink food medium med cwest</v>
      </c>
      <c r="BF95" s="12" t="str">
        <f t="shared" si="93"/>
        <v>Campus West</v>
      </c>
      <c r="BG95" s="12">
        <v>40.574368999999997</v>
      </c>
      <c r="BH95" s="12">
        <v>-105.09835099999999</v>
      </c>
      <c r="BI95" s="12" t="str">
        <f t="shared" si="63"/>
        <v>[40.574369,-105.098351],</v>
      </c>
      <c r="BK95" s="12" t="str">
        <f t="shared" si="64"/>
        <v/>
      </c>
    </row>
    <row r="96" spans="2:64" ht="116" x14ac:dyDescent="0.35">
      <c r="B96" t="s">
        <v>59</v>
      </c>
      <c r="C96" t="s">
        <v>439</v>
      </c>
      <c r="D96" t="s">
        <v>60</v>
      </c>
      <c r="E96" t="s">
        <v>35</v>
      </c>
      <c r="G96" s="1" t="s">
        <v>61</v>
      </c>
      <c r="W96" s="23" t="str">
        <f t="shared" si="65"/>
        <v/>
      </c>
      <c r="X96" s="23" t="str">
        <f t="shared" si="66"/>
        <v/>
      </c>
      <c r="Y96" s="23" t="str">
        <f t="shared" si="67"/>
        <v/>
      </c>
      <c r="Z96" s="23" t="str">
        <f t="shared" si="68"/>
        <v/>
      </c>
      <c r="AA96" s="23" t="str">
        <f t="shared" si="69"/>
        <v/>
      </c>
      <c r="AB96" s="23" t="str">
        <f t="shared" si="70"/>
        <v/>
      </c>
      <c r="AC96" s="23" t="str">
        <f t="shared" si="71"/>
        <v/>
      </c>
      <c r="AD96" s="23" t="str">
        <f t="shared" si="72"/>
        <v/>
      </c>
      <c r="AE96" s="23" t="str">
        <f t="shared" si="73"/>
        <v/>
      </c>
      <c r="AF96" s="23" t="str">
        <f t="shared" si="74"/>
        <v/>
      </c>
      <c r="AG96" s="23" t="str">
        <f t="shared" si="75"/>
        <v/>
      </c>
      <c r="AH96" s="23" t="str">
        <f t="shared" si="76"/>
        <v/>
      </c>
      <c r="AI96" s="23" t="str">
        <f t="shared" si="77"/>
        <v/>
      </c>
      <c r="AJ96" s="23" t="str">
        <f t="shared" si="78"/>
        <v/>
      </c>
      <c r="AK96" s="23" t="str">
        <f t="shared" si="79"/>
        <v/>
      </c>
      <c r="AL96" s="23" t="str">
        <f t="shared" si="80"/>
        <v/>
      </c>
      <c r="AM96" s="23" t="str">
        <f t="shared" si="81"/>
        <v/>
      </c>
      <c r="AN96" s="23" t="str">
        <f t="shared" si="82"/>
        <v/>
      </c>
      <c r="AO96" s="23" t="str">
        <f t="shared" si="83"/>
        <v/>
      </c>
      <c r="AP96" s="23" t="str">
        <f t="shared" si="84"/>
        <v/>
      </c>
      <c r="AQ96" s="23" t="str">
        <f t="shared" si="85"/>
        <v/>
      </c>
      <c r="AR96" s="3" t="s">
        <v>245</v>
      </c>
      <c r="AU96" t="s">
        <v>308</v>
      </c>
      <c r="AV96" s="7" t="s">
        <v>317</v>
      </c>
      <c r="AW96" s="7" t="s">
        <v>317</v>
      </c>
      <c r="AX96" s="4" t="str">
        <f t="shared" si="94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96" s="23" t="str">
        <f t="shared" si="86"/>
        <v/>
      </c>
      <c r="AZ96" s="23" t="str">
        <f t="shared" si="87"/>
        <v/>
      </c>
      <c r="BA96" s="23" t="str">
        <f t="shared" si="88"/>
        <v>&lt;img src=@img/hard.png@&gt;</v>
      </c>
      <c r="BB96" s="23" t="str">
        <f t="shared" si="89"/>
        <v/>
      </c>
      <c r="BC96" s="23" t="str">
        <f t="shared" si="90"/>
        <v/>
      </c>
      <c r="BD96" s="23" t="str">
        <f t="shared" si="91"/>
        <v>&lt;img src=@img/hard.png@&gt;</v>
      </c>
      <c r="BE96" s="23" t="str">
        <f t="shared" si="92"/>
        <v>hard high old</v>
      </c>
      <c r="BF96" s="23" t="str">
        <f t="shared" si="93"/>
        <v>Old Town</v>
      </c>
      <c r="BG96">
        <v>40.590139000000001</v>
      </c>
      <c r="BH96">
        <v>-105.075401</v>
      </c>
      <c r="BI96" s="23" t="str">
        <f t="shared" si="63"/>
        <v>[40.590139,-105.075401],</v>
      </c>
      <c r="BK96" s="23" t="str">
        <f t="shared" si="64"/>
        <v/>
      </c>
    </row>
    <row r="97" spans="2:64" ht="116" x14ac:dyDescent="0.35">
      <c r="B97" t="s">
        <v>466</v>
      </c>
      <c r="C97" t="s">
        <v>441</v>
      </c>
      <c r="E97" t="s">
        <v>444</v>
      </c>
      <c r="G97" t="s">
        <v>486</v>
      </c>
      <c r="W97" s="23" t="str">
        <f t="shared" si="65"/>
        <v/>
      </c>
      <c r="X97" s="23" t="str">
        <f t="shared" si="66"/>
        <v/>
      </c>
      <c r="Y97" s="23" t="str">
        <f t="shared" si="67"/>
        <v/>
      </c>
      <c r="Z97" s="23" t="str">
        <f t="shared" si="68"/>
        <v/>
      </c>
      <c r="AA97" s="23" t="str">
        <f t="shared" si="69"/>
        <v/>
      </c>
      <c r="AB97" s="23" t="str">
        <f t="shared" si="70"/>
        <v/>
      </c>
      <c r="AC97" s="23" t="str">
        <f t="shared" si="71"/>
        <v/>
      </c>
      <c r="AD97" s="23" t="str">
        <f t="shared" si="72"/>
        <v/>
      </c>
      <c r="AE97" s="23" t="str">
        <f t="shared" si="73"/>
        <v/>
      </c>
      <c r="AF97" s="23" t="str">
        <f t="shared" si="74"/>
        <v/>
      </c>
      <c r="AG97" s="23" t="str">
        <f t="shared" si="75"/>
        <v/>
      </c>
      <c r="AH97" s="23" t="str">
        <f t="shared" si="76"/>
        <v/>
      </c>
      <c r="AI97" s="23" t="str">
        <f t="shared" si="77"/>
        <v/>
      </c>
      <c r="AJ97" s="23" t="str">
        <f t="shared" si="78"/>
        <v/>
      </c>
      <c r="AK97" s="23" t="str">
        <f t="shared" si="79"/>
        <v/>
      </c>
      <c r="AL97" s="23" t="str">
        <f t="shared" si="80"/>
        <v/>
      </c>
      <c r="AM97" s="23" t="str">
        <f t="shared" si="81"/>
        <v/>
      </c>
      <c r="AN97" s="23" t="str">
        <f t="shared" si="82"/>
        <v/>
      </c>
      <c r="AO97" s="23" t="str">
        <f t="shared" si="83"/>
        <v/>
      </c>
      <c r="AP97" s="23" t="str">
        <f t="shared" si="84"/>
        <v/>
      </c>
      <c r="AQ97" s="23" t="str">
        <f t="shared" si="85"/>
        <v/>
      </c>
      <c r="AU97" t="s">
        <v>309</v>
      </c>
      <c r="AV97" t="b">
        <v>1</v>
      </c>
      <c r="AW97" t="b">
        <v>1</v>
      </c>
      <c r="AX97" s="4" t="str">
        <f t="shared" si="94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97" s="23" t="str">
        <f t="shared" si="86"/>
        <v/>
      </c>
      <c r="AZ97" s="23" t="str">
        <f t="shared" si="87"/>
        <v/>
      </c>
      <c r="BA97" s="23" t="str">
        <f t="shared" si="88"/>
        <v>&lt;img src=@img/easy.png@&gt;</v>
      </c>
      <c r="BB97" s="23" t="str">
        <f t="shared" si="89"/>
        <v/>
      </c>
      <c r="BC97" s="23" t="str">
        <f t="shared" si="90"/>
        <v/>
      </c>
      <c r="BD97" s="23" t="str">
        <f t="shared" si="91"/>
        <v>&lt;img src=@img/easy.png@&gt;&lt;img src=@img/kidicon.png@&gt;</v>
      </c>
      <c r="BE97" s="23" t="str">
        <f t="shared" si="92"/>
        <v>easy med sfoco kid</v>
      </c>
      <c r="BF97" s="23" t="str">
        <f t="shared" si="93"/>
        <v>South Foco</v>
      </c>
      <c r="BG97">
        <v>40.521709000000001</v>
      </c>
      <c r="BH97">
        <v>-105.060034</v>
      </c>
      <c r="BI97" s="23" t="str">
        <f t="shared" si="63"/>
        <v>[40.521709,-105.060034],</v>
      </c>
      <c r="BJ97" t="b">
        <v>1</v>
      </c>
      <c r="BK97" s="23" t="str">
        <f t="shared" si="64"/>
        <v>&lt;img src=@img/kidicon.png@&gt;</v>
      </c>
      <c r="BL97" t="s">
        <v>487</v>
      </c>
    </row>
    <row r="98" spans="2:64" ht="116" x14ac:dyDescent="0.35">
      <c r="B98" t="s">
        <v>216</v>
      </c>
      <c r="C98" t="s">
        <v>439</v>
      </c>
      <c r="D98" t="s">
        <v>217</v>
      </c>
      <c r="E98" t="s">
        <v>444</v>
      </c>
      <c r="G98" t="s">
        <v>218</v>
      </c>
      <c r="W98" s="23" t="str">
        <f t="shared" si="65"/>
        <v/>
      </c>
      <c r="X98" s="23" t="str">
        <f t="shared" si="66"/>
        <v/>
      </c>
      <c r="Y98" s="23" t="str">
        <f t="shared" si="67"/>
        <v/>
      </c>
      <c r="Z98" s="23" t="str">
        <f t="shared" si="68"/>
        <v/>
      </c>
      <c r="AA98" s="23" t="str">
        <f t="shared" si="69"/>
        <v/>
      </c>
      <c r="AB98" s="23" t="str">
        <f t="shared" si="70"/>
        <v/>
      </c>
      <c r="AC98" s="23" t="str">
        <f t="shared" si="71"/>
        <v/>
      </c>
      <c r="AD98" s="23" t="str">
        <f t="shared" si="72"/>
        <v/>
      </c>
      <c r="AE98" s="23" t="str">
        <f t="shared" si="73"/>
        <v/>
      </c>
      <c r="AF98" s="23" t="str">
        <f t="shared" si="74"/>
        <v/>
      </c>
      <c r="AG98" s="23" t="str">
        <f t="shared" si="75"/>
        <v/>
      </c>
      <c r="AH98" s="23" t="str">
        <f t="shared" si="76"/>
        <v/>
      </c>
      <c r="AI98" s="23" t="str">
        <f t="shared" si="77"/>
        <v/>
      </c>
      <c r="AJ98" s="23" t="str">
        <f t="shared" si="78"/>
        <v/>
      </c>
      <c r="AK98" s="23" t="str">
        <f t="shared" si="79"/>
        <v/>
      </c>
      <c r="AL98" s="23" t="str">
        <f t="shared" si="80"/>
        <v/>
      </c>
      <c r="AM98" s="23" t="str">
        <f t="shared" si="81"/>
        <v/>
      </c>
      <c r="AN98" s="23" t="str">
        <f t="shared" si="82"/>
        <v/>
      </c>
      <c r="AO98" s="23" t="str">
        <f t="shared" si="83"/>
        <v/>
      </c>
      <c r="AP98" s="23" t="str">
        <f t="shared" si="84"/>
        <v/>
      </c>
      <c r="AQ98" s="23" t="str">
        <f t="shared" si="85"/>
        <v/>
      </c>
      <c r="AR98" s="2" t="s">
        <v>364</v>
      </c>
      <c r="AU98" t="s">
        <v>308</v>
      </c>
      <c r="AV98" s="7" t="s">
        <v>317</v>
      </c>
      <c r="AW98" s="7" t="s">
        <v>317</v>
      </c>
      <c r="AX98" s="4" t="str">
        <f t="shared" si="94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98" s="23" t="str">
        <f t="shared" si="86"/>
        <v/>
      </c>
      <c r="AZ98" s="23" t="str">
        <f t="shared" si="87"/>
        <v/>
      </c>
      <c r="BA98" s="23" t="str">
        <f t="shared" si="88"/>
        <v>&lt;img src=@img/hard.png@&gt;</v>
      </c>
      <c r="BB98" s="23" t="str">
        <f t="shared" si="89"/>
        <v/>
      </c>
      <c r="BC98" s="23" t="str">
        <f t="shared" si="90"/>
        <v/>
      </c>
      <c r="BD98" s="23" t="str">
        <f t="shared" si="91"/>
        <v>&lt;img src=@img/hard.png@&gt;</v>
      </c>
      <c r="BE98" s="23" t="str">
        <f t="shared" si="92"/>
        <v>hard med old</v>
      </c>
      <c r="BF98" s="23" t="str">
        <f t="shared" si="93"/>
        <v>Old Town</v>
      </c>
      <c r="BG98">
        <v>40.589492999999997</v>
      </c>
      <c r="BH98">
        <v>-105.077513</v>
      </c>
      <c r="BI98" s="23" t="str">
        <f t="shared" si="63"/>
        <v>[40.589493,-105.077513],</v>
      </c>
      <c r="BK98" s="23" t="str">
        <f t="shared" si="64"/>
        <v/>
      </c>
    </row>
    <row r="99" spans="2:64" ht="116" x14ac:dyDescent="0.35">
      <c r="B99" t="s">
        <v>494</v>
      </c>
      <c r="C99" t="s">
        <v>441</v>
      </c>
      <c r="E99" t="s">
        <v>54</v>
      </c>
      <c r="G99" t="s">
        <v>489</v>
      </c>
      <c r="W99" s="23" t="str">
        <f t="shared" si="65"/>
        <v/>
      </c>
      <c r="X99" s="23" t="str">
        <f t="shared" si="66"/>
        <v/>
      </c>
      <c r="Y99" s="23" t="str">
        <f t="shared" si="67"/>
        <v/>
      </c>
      <c r="Z99" s="23" t="str">
        <f t="shared" si="68"/>
        <v/>
      </c>
      <c r="AA99" s="23" t="str">
        <f t="shared" si="69"/>
        <v/>
      </c>
      <c r="AB99" s="23" t="str">
        <f t="shared" si="70"/>
        <v/>
      </c>
      <c r="AC99" s="23" t="str">
        <f t="shared" si="71"/>
        <v/>
      </c>
      <c r="AD99" s="23" t="str">
        <f t="shared" si="72"/>
        <v/>
      </c>
      <c r="AE99" s="23" t="str">
        <f t="shared" si="73"/>
        <v/>
      </c>
      <c r="AF99" s="23" t="str">
        <f t="shared" si="74"/>
        <v/>
      </c>
      <c r="AG99" s="23" t="str">
        <f t="shared" si="75"/>
        <v/>
      </c>
      <c r="AH99" s="23" t="str">
        <f t="shared" si="76"/>
        <v/>
      </c>
      <c r="AI99" s="23" t="str">
        <f t="shared" si="77"/>
        <v/>
      </c>
      <c r="AJ99" s="23" t="str">
        <f t="shared" si="78"/>
        <v/>
      </c>
      <c r="AK99" s="23" t="str">
        <f t="shared" si="79"/>
        <v/>
      </c>
      <c r="AL99" s="23" t="str">
        <f t="shared" si="80"/>
        <v/>
      </c>
      <c r="AM99" s="23" t="str">
        <f t="shared" si="81"/>
        <v/>
      </c>
      <c r="AN99" s="23" t="str">
        <f t="shared" si="82"/>
        <v/>
      </c>
      <c r="AO99" s="23" t="str">
        <f t="shared" si="83"/>
        <v/>
      </c>
      <c r="AP99" s="23" t="str">
        <f t="shared" si="84"/>
        <v/>
      </c>
      <c r="AQ99" s="23" t="str">
        <f t="shared" si="85"/>
        <v/>
      </c>
      <c r="AU99" t="s">
        <v>309</v>
      </c>
      <c r="AV99" t="b">
        <v>0</v>
      </c>
      <c r="AW99" t="b">
        <v>0</v>
      </c>
      <c r="AX99" s="4" t="str">
        <f t="shared" si="94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99" s="23" t="str">
        <f t="shared" si="86"/>
        <v/>
      </c>
      <c r="AZ99" s="23" t="str">
        <f t="shared" si="87"/>
        <v/>
      </c>
      <c r="BA99" s="23" t="str">
        <f t="shared" si="88"/>
        <v>&lt;img src=@img/easy.png@&gt;</v>
      </c>
      <c r="BB99" s="23" t="str">
        <f t="shared" si="89"/>
        <v/>
      </c>
      <c r="BC99" s="23" t="str">
        <f t="shared" si="90"/>
        <v/>
      </c>
      <c r="BD99" s="23" t="str">
        <f t="shared" si="91"/>
        <v>&lt;img src=@img/easy.png@&gt;&lt;img src=@img/kidicon.png@&gt;</v>
      </c>
      <c r="BE99" s="23" t="str">
        <f t="shared" si="92"/>
        <v>easy low sfoco kid</v>
      </c>
      <c r="BF99" s="23" t="str">
        <f t="shared" si="93"/>
        <v>South Foco</v>
      </c>
      <c r="BG99">
        <v>40.561498</v>
      </c>
      <c r="BH99">
        <v>-105.039806</v>
      </c>
      <c r="BI99" s="23" t="str">
        <f t="shared" si="63"/>
        <v>[40.561498,-105.039806],</v>
      </c>
      <c r="BJ99" t="b">
        <v>1</v>
      </c>
      <c r="BK99" s="23" t="str">
        <f t="shared" si="64"/>
        <v>&lt;img src=@img/kidicon.png@&gt;</v>
      </c>
      <c r="BL99" t="s">
        <v>488</v>
      </c>
    </row>
    <row r="100" spans="2:64" ht="116" x14ac:dyDescent="0.35">
      <c r="B100" t="s">
        <v>410</v>
      </c>
      <c r="C100" t="s">
        <v>439</v>
      </c>
      <c r="D100" t="s">
        <v>411</v>
      </c>
      <c r="E100" t="s">
        <v>54</v>
      </c>
      <c r="G100" t="s">
        <v>413</v>
      </c>
      <c r="W100" s="23" t="str">
        <f t="shared" si="65"/>
        <v/>
      </c>
      <c r="X100" s="23" t="str">
        <f t="shared" si="66"/>
        <v/>
      </c>
      <c r="Y100" s="23" t="str">
        <f t="shared" si="67"/>
        <v/>
      </c>
      <c r="Z100" s="23" t="str">
        <f t="shared" si="68"/>
        <v/>
      </c>
      <c r="AA100" s="23" t="str">
        <f t="shared" si="69"/>
        <v/>
      </c>
      <c r="AB100" s="23" t="str">
        <f t="shared" si="70"/>
        <v/>
      </c>
      <c r="AC100" s="23" t="str">
        <f t="shared" si="71"/>
        <v/>
      </c>
      <c r="AD100" s="23" t="str">
        <f t="shared" si="72"/>
        <v/>
      </c>
      <c r="AE100" s="23" t="str">
        <f t="shared" si="73"/>
        <v/>
      </c>
      <c r="AF100" s="23" t="str">
        <f t="shared" si="74"/>
        <v/>
      </c>
      <c r="AG100" s="23" t="str">
        <f t="shared" si="75"/>
        <v/>
      </c>
      <c r="AH100" s="23" t="str">
        <f t="shared" si="76"/>
        <v/>
      </c>
      <c r="AI100" s="23" t="str">
        <f t="shared" si="77"/>
        <v/>
      </c>
      <c r="AJ100" s="23" t="str">
        <f t="shared" si="78"/>
        <v/>
      </c>
      <c r="AK100" s="23" t="str">
        <f t="shared" si="79"/>
        <v/>
      </c>
      <c r="AL100" s="23" t="str">
        <f t="shared" si="80"/>
        <v/>
      </c>
      <c r="AM100" s="23" t="str">
        <f t="shared" si="81"/>
        <v/>
      </c>
      <c r="AN100" s="23" t="str">
        <f t="shared" si="82"/>
        <v/>
      </c>
      <c r="AO100" s="23" t="str">
        <f t="shared" si="83"/>
        <v/>
      </c>
      <c r="AP100" s="23" t="str">
        <f t="shared" si="84"/>
        <v/>
      </c>
      <c r="AQ100" s="23" t="str">
        <f t="shared" si="85"/>
        <v/>
      </c>
      <c r="AR100" t="s">
        <v>412</v>
      </c>
      <c r="AU100" t="s">
        <v>28</v>
      </c>
      <c r="AV100" s="7" t="s">
        <v>317</v>
      </c>
      <c r="AW100" s="7" t="s">
        <v>317</v>
      </c>
      <c r="AX100" s="4" t="str">
        <f t="shared" si="94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00" s="23" t="str">
        <f t="shared" si="86"/>
        <v/>
      </c>
      <c r="AZ100" s="23" t="str">
        <f t="shared" si="87"/>
        <v/>
      </c>
      <c r="BA100" s="23" t="str">
        <f t="shared" si="88"/>
        <v>&lt;img src=@img/medium.png@&gt;</v>
      </c>
      <c r="BB100" s="23" t="str">
        <f t="shared" si="89"/>
        <v/>
      </c>
      <c r="BC100" s="23" t="str">
        <f t="shared" si="90"/>
        <v/>
      </c>
      <c r="BD100" s="23" t="str">
        <f t="shared" si="91"/>
        <v>&lt;img src=@img/medium.png@&gt;</v>
      </c>
      <c r="BE100" s="23" t="str">
        <f t="shared" si="92"/>
        <v>medium low old</v>
      </c>
      <c r="BF100" s="23" t="str">
        <f t="shared" si="93"/>
        <v>Old Town</v>
      </c>
      <c r="BG100">
        <v>40.586820000000003</v>
      </c>
      <c r="BH100">
        <v>-105.07865</v>
      </c>
      <c r="BI100" s="23" t="str">
        <f t="shared" si="63"/>
        <v>[40.58682,-105.07865],</v>
      </c>
      <c r="BK100" s="23" t="str">
        <f t="shared" si="64"/>
        <v/>
      </c>
    </row>
    <row r="101" spans="2:64" ht="145" x14ac:dyDescent="0.35">
      <c r="B101" t="s">
        <v>391</v>
      </c>
      <c r="C101" t="s">
        <v>319</v>
      </c>
      <c r="D101" t="s">
        <v>93</v>
      </c>
      <c r="E101" t="s">
        <v>444</v>
      </c>
      <c r="G101" s="6" t="s">
        <v>406</v>
      </c>
      <c r="H101">
        <v>1100</v>
      </c>
      <c r="I101">
        <v>2100</v>
      </c>
      <c r="J101">
        <v>1500</v>
      </c>
      <c r="K101">
        <v>1800</v>
      </c>
      <c r="L101">
        <v>1500</v>
      </c>
      <c r="M101">
        <v>1800</v>
      </c>
      <c r="N101">
        <v>1500</v>
      </c>
      <c r="O101">
        <v>1800</v>
      </c>
      <c r="P101">
        <v>1500</v>
      </c>
      <c r="Q101">
        <v>1800</v>
      </c>
      <c r="R101">
        <v>1500</v>
      </c>
      <c r="S101">
        <v>1800</v>
      </c>
      <c r="V101" s="12" t="s">
        <v>496</v>
      </c>
      <c r="W101" s="23">
        <f t="shared" si="65"/>
        <v>11</v>
      </c>
      <c r="X101" s="23">
        <f t="shared" si="66"/>
        <v>21</v>
      </c>
      <c r="Y101" s="23">
        <f t="shared" si="67"/>
        <v>15</v>
      </c>
      <c r="Z101" s="23">
        <f t="shared" si="68"/>
        <v>18</v>
      </c>
      <c r="AA101" s="23">
        <f t="shared" si="69"/>
        <v>15</v>
      </c>
      <c r="AB101" s="23">
        <f t="shared" si="70"/>
        <v>18</v>
      </c>
      <c r="AC101" s="23">
        <f t="shared" si="71"/>
        <v>15</v>
      </c>
      <c r="AD101" s="23">
        <f t="shared" si="72"/>
        <v>18</v>
      </c>
      <c r="AE101" s="23">
        <f t="shared" si="73"/>
        <v>15</v>
      </c>
      <c r="AF101" s="23">
        <f t="shared" si="74"/>
        <v>18</v>
      </c>
      <c r="AG101" s="23">
        <f t="shared" si="75"/>
        <v>15</v>
      </c>
      <c r="AH101" s="23">
        <f t="shared" si="76"/>
        <v>18</v>
      </c>
      <c r="AI101" s="23" t="str">
        <f t="shared" si="77"/>
        <v/>
      </c>
      <c r="AJ101" s="23" t="str">
        <f t="shared" si="78"/>
        <v/>
      </c>
      <c r="AK101" s="23" t="str">
        <f t="shared" si="79"/>
        <v>11am-9pm</v>
      </c>
      <c r="AL101" s="23" t="str">
        <f t="shared" si="80"/>
        <v>3pm-6pm</v>
      </c>
      <c r="AM101" s="23" t="str">
        <f t="shared" si="81"/>
        <v>3pm-6pm</v>
      </c>
      <c r="AN101" s="23" t="str">
        <f t="shared" si="82"/>
        <v>3pm-6pm</v>
      </c>
      <c r="AO101" s="23" t="str">
        <f t="shared" si="83"/>
        <v>3pm-6pm</v>
      </c>
      <c r="AP101" s="23" t="str">
        <f t="shared" si="84"/>
        <v>3pm-6pm</v>
      </c>
      <c r="AQ101" s="23" t="str">
        <f t="shared" si="85"/>
        <v/>
      </c>
      <c r="AR101" t="s">
        <v>397</v>
      </c>
      <c r="AS101" t="s">
        <v>305</v>
      </c>
      <c r="AU101" t="s">
        <v>309</v>
      </c>
      <c r="AV101" s="7" t="s">
        <v>316</v>
      </c>
      <c r="AW101" s="7" t="s">
        <v>316</v>
      </c>
      <c r="AX101" s="4" t="str">
        <f t="shared" si="94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01" s="23" t="str">
        <f t="shared" si="86"/>
        <v>&lt;img src=@img/outdoor.png@&gt;</v>
      </c>
      <c r="AZ101" s="23" t="str">
        <f t="shared" si="87"/>
        <v/>
      </c>
      <c r="BA101" s="23" t="str">
        <f t="shared" si="88"/>
        <v>&lt;img src=@img/easy.png@&gt;</v>
      </c>
      <c r="BB101" s="23" t="str">
        <f t="shared" si="89"/>
        <v>&lt;img src=@img/drinkicon.png@&gt;</v>
      </c>
      <c r="BC101" s="23" t="str">
        <f t="shared" si="90"/>
        <v>&lt;img src=@img/foodicon.png@&gt;</v>
      </c>
      <c r="BD101" s="23" t="str">
        <f t="shared" si="91"/>
        <v>&lt;img src=@img/outdoor.png@&gt;&lt;img src=@img/easy.png@&gt;&lt;img src=@img/drinkicon.png@&gt;&lt;img src=@img/foodicon.png@&gt;</v>
      </c>
      <c r="BE101" s="23" t="str">
        <f t="shared" si="92"/>
        <v>outdoor drink food easy med midtown</v>
      </c>
      <c r="BF101" s="23" t="str">
        <f t="shared" si="93"/>
        <v>Midtown</v>
      </c>
      <c r="BG101">
        <v>40.543309000000001</v>
      </c>
      <c r="BH101">
        <v>-105.073813</v>
      </c>
      <c r="BI101" s="23" t="str">
        <f t="shared" si="63"/>
        <v>[40.543309,-105.073813],</v>
      </c>
      <c r="BK101" s="23" t="str">
        <f t="shared" si="64"/>
        <v/>
      </c>
    </row>
    <row r="102" spans="2:64" ht="130.5" x14ac:dyDescent="0.35">
      <c r="B102" t="s">
        <v>219</v>
      </c>
      <c r="C102" t="s">
        <v>439</v>
      </c>
      <c r="D102" t="s">
        <v>278</v>
      </c>
      <c r="E102" t="s">
        <v>444</v>
      </c>
      <c r="G102" t="s">
        <v>220</v>
      </c>
      <c r="W102" s="23" t="str">
        <f t="shared" si="65"/>
        <v/>
      </c>
      <c r="X102" s="23" t="str">
        <f t="shared" si="66"/>
        <v/>
      </c>
      <c r="Y102" s="23" t="str">
        <f t="shared" si="67"/>
        <v/>
      </c>
      <c r="Z102" s="23" t="str">
        <f t="shared" si="68"/>
        <v/>
      </c>
      <c r="AA102" s="23" t="str">
        <f t="shared" si="69"/>
        <v/>
      </c>
      <c r="AB102" s="23" t="str">
        <f t="shared" si="70"/>
        <v/>
      </c>
      <c r="AC102" s="23" t="str">
        <f t="shared" si="71"/>
        <v/>
      </c>
      <c r="AD102" s="23" t="str">
        <f t="shared" si="72"/>
        <v/>
      </c>
      <c r="AE102" s="23" t="str">
        <f t="shared" si="73"/>
        <v/>
      </c>
      <c r="AF102" s="23" t="str">
        <f t="shared" si="74"/>
        <v/>
      </c>
      <c r="AG102" s="23" t="str">
        <f t="shared" si="75"/>
        <v/>
      </c>
      <c r="AH102" s="23" t="str">
        <f t="shared" si="76"/>
        <v/>
      </c>
      <c r="AI102" s="23" t="str">
        <f t="shared" si="77"/>
        <v/>
      </c>
      <c r="AJ102" s="23" t="str">
        <f t="shared" si="78"/>
        <v/>
      </c>
      <c r="AK102" s="23" t="str">
        <f t="shared" si="79"/>
        <v/>
      </c>
      <c r="AL102" s="23" t="str">
        <f t="shared" si="80"/>
        <v/>
      </c>
      <c r="AM102" s="23" t="str">
        <f t="shared" si="81"/>
        <v/>
      </c>
      <c r="AN102" s="23" t="str">
        <f t="shared" si="82"/>
        <v/>
      </c>
      <c r="AO102" s="23" t="str">
        <f t="shared" si="83"/>
        <v/>
      </c>
      <c r="AP102" s="23" t="str">
        <f t="shared" si="84"/>
        <v/>
      </c>
      <c r="AQ102" s="23" t="str">
        <f t="shared" si="85"/>
        <v/>
      </c>
      <c r="AR102" s="2" t="s">
        <v>365</v>
      </c>
      <c r="AS102" t="s">
        <v>305</v>
      </c>
      <c r="AT102" t="s">
        <v>315</v>
      </c>
      <c r="AU102" t="s">
        <v>309</v>
      </c>
      <c r="AV102" s="7" t="s">
        <v>317</v>
      </c>
      <c r="AW102" s="7" t="s">
        <v>317</v>
      </c>
      <c r="AX102" s="4" t="str">
        <f t="shared" si="94"/>
        <v>{
    'name': "Snowbank Brewing",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'link':"http://www.snowbank.beer/", 'pricing':"med",   'phone-number': "", 'address': "225 N. Lemay Avenue, Suite 1, Fort Collins, CO 80524", 'other-amenities': ['outdoor','pets','easy'], 'has-drink':false, 'has-food':false},</v>
      </c>
      <c r="AY102" s="23" t="str">
        <f t="shared" si="86"/>
        <v>&lt;img src=@img/outdoor.png@&gt;</v>
      </c>
      <c r="AZ102" s="23" t="str">
        <f t="shared" si="87"/>
        <v>&lt;img src=@img/pets.png@&gt;</v>
      </c>
      <c r="BA102" s="23" t="str">
        <f t="shared" si="88"/>
        <v>&lt;img src=@img/easy.png@&gt;</v>
      </c>
      <c r="BB102" s="23" t="str">
        <f t="shared" si="89"/>
        <v/>
      </c>
      <c r="BC102" s="23" t="str">
        <f t="shared" si="90"/>
        <v/>
      </c>
      <c r="BD102" s="23" t="str">
        <f t="shared" si="91"/>
        <v>&lt;img src=@img/outdoor.png@&gt;&lt;img src=@img/pets.png@&gt;&lt;img src=@img/easy.png@&gt;</v>
      </c>
      <c r="BE102" s="23" t="str">
        <f t="shared" si="92"/>
        <v>outdoor pet easy med old</v>
      </c>
      <c r="BF102" s="23" t="str">
        <f t="shared" si="93"/>
        <v>Old Town</v>
      </c>
      <c r="BG102">
        <v>40.589928999999998</v>
      </c>
      <c r="BH102">
        <v>-105.058724</v>
      </c>
      <c r="BI102" s="23" t="str">
        <f t="shared" si="63"/>
        <v>[40.589929,-105.058724],</v>
      </c>
      <c r="BK102" s="23" t="str">
        <f t="shared" si="64"/>
        <v/>
      </c>
    </row>
    <row r="103" spans="2:64" ht="130.5" x14ac:dyDescent="0.35">
      <c r="B103" t="s">
        <v>294</v>
      </c>
      <c r="C103" t="s">
        <v>439</v>
      </c>
      <c r="D103" t="s">
        <v>226</v>
      </c>
      <c r="E103" t="s">
        <v>35</v>
      </c>
      <c r="G103" s="6" t="s">
        <v>303</v>
      </c>
      <c r="H103">
        <v>1600</v>
      </c>
      <c r="I103">
        <v>1800</v>
      </c>
      <c r="J103">
        <v>1600</v>
      </c>
      <c r="K103">
        <v>1800</v>
      </c>
      <c r="L103">
        <v>1600</v>
      </c>
      <c r="M103">
        <v>1800</v>
      </c>
      <c r="N103">
        <v>1600</v>
      </c>
      <c r="O103">
        <v>1800</v>
      </c>
      <c r="P103">
        <v>1600</v>
      </c>
      <c r="Q103">
        <v>1800</v>
      </c>
      <c r="R103">
        <v>1600</v>
      </c>
      <c r="S103">
        <v>1800</v>
      </c>
      <c r="T103">
        <v>1600</v>
      </c>
      <c r="U103">
        <v>1800</v>
      </c>
      <c r="V103" s="12" t="s">
        <v>295</v>
      </c>
      <c r="W103" s="23">
        <f t="shared" si="65"/>
        <v>16</v>
      </c>
      <c r="X103" s="23">
        <f t="shared" si="66"/>
        <v>18</v>
      </c>
      <c r="Y103" s="23">
        <f t="shared" si="67"/>
        <v>16</v>
      </c>
      <c r="Z103" s="23">
        <f t="shared" si="68"/>
        <v>18</v>
      </c>
      <c r="AA103" s="23">
        <f t="shared" si="69"/>
        <v>16</v>
      </c>
      <c r="AB103" s="23">
        <f t="shared" si="70"/>
        <v>18</v>
      </c>
      <c r="AC103" s="23">
        <f t="shared" si="71"/>
        <v>16</v>
      </c>
      <c r="AD103" s="23">
        <f t="shared" si="72"/>
        <v>18</v>
      </c>
      <c r="AE103" s="23">
        <f t="shared" si="73"/>
        <v>16</v>
      </c>
      <c r="AF103" s="23">
        <f t="shared" si="74"/>
        <v>18</v>
      </c>
      <c r="AG103" s="23">
        <f t="shared" si="75"/>
        <v>16</v>
      </c>
      <c r="AH103" s="23">
        <f t="shared" si="76"/>
        <v>18</v>
      </c>
      <c r="AI103" s="23">
        <f t="shared" si="77"/>
        <v>16</v>
      </c>
      <c r="AJ103" s="23">
        <f t="shared" si="78"/>
        <v>18</v>
      </c>
      <c r="AK103" s="23" t="str">
        <f t="shared" si="79"/>
        <v>4pm-6pm</v>
      </c>
      <c r="AL103" s="23" t="str">
        <f t="shared" si="80"/>
        <v>4pm-6pm</v>
      </c>
      <c r="AM103" s="23" t="str">
        <f t="shared" si="81"/>
        <v>4pm-6pm</v>
      </c>
      <c r="AN103" s="23" t="str">
        <f t="shared" si="82"/>
        <v>4pm-6pm</v>
      </c>
      <c r="AO103" s="23" t="str">
        <f t="shared" si="83"/>
        <v>4pm-6pm</v>
      </c>
      <c r="AP103" s="23" t="str">
        <f t="shared" si="84"/>
        <v>4pm-6pm</v>
      </c>
      <c r="AQ103" s="23" t="str">
        <f t="shared" si="85"/>
        <v>4pm-6pm</v>
      </c>
      <c r="AR103" s="2" t="s">
        <v>377</v>
      </c>
      <c r="AU103" t="s">
        <v>308</v>
      </c>
      <c r="AV103" s="7" t="s">
        <v>316</v>
      </c>
      <c r="AW103" s="7" t="s">
        <v>316</v>
      </c>
      <c r="AX103" s="4" t="str">
        <f t="shared" si="94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03" s="23" t="str">
        <f t="shared" si="86"/>
        <v/>
      </c>
      <c r="AZ103" s="23" t="str">
        <f t="shared" si="87"/>
        <v/>
      </c>
      <c r="BA103" s="23" t="str">
        <f t="shared" si="88"/>
        <v>&lt;img src=@img/hard.png@&gt;</v>
      </c>
      <c r="BB103" s="23" t="str">
        <f t="shared" si="89"/>
        <v>&lt;img src=@img/drinkicon.png@&gt;</v>
      </c>
      <c r="BC103" s="23" t="str">
        <f t="shared" si="90"/>
        <v>&lt;img src=@img/foodicon.png@&gt;</v>
      </c>
      <c r="BD103" s="23" t="str">
        <f t="shared" si="91"/>
        <v>&lt;img src=@img/hard.png@&gt;&lt;img src=@img/drinkicon.png@&gt;&lt;img src=@img/foodicon.png@&gt;</v>
      </c>
      <c r="BE103" s="23" t="str">
        <f t="shared" si="92"/>
        <v>drink food hard high old</v>
      </c>
      <c r="BF103" s="23" t="str">
        <f t="shared" si="93"/>
        <v>Old Town</v>
      </c>
      <c r="BG103">
        <v>40.587333000000001</v>
      </c>
      <c r="BH103">
        <v>-105.075926</v>
      </c>
      <c r="BI103" s="23" t="str">
        <f t="shared" si="63"/>
        <v>[40.587333,-105.075926],</v>
      </c>
      <c r="BK103" s="23" t="str">
        <f t="shared" si="64"/>
        <v/>
      </c>
    </row>
    <row r="104" spans="2:64" s="12" customFormat="1" x14ac:dyDescent="0.35">
      <c r="B104" s="12" t="s">
        <v>103</v>
      </c>
      <c r="C104" s="12" t="s">
        <v>439</v>
      </c>
      <c r="D104" s="12" t="s">
        <v>104</v>
      </c>
      <c r="E104" s="12" t="s">
        <v>35</v>
      </c>
      <c r="G104" s="14" t="s">
        <v>105</v>
      </c>
      <c r="H104" s="12">
        <v>1600</v>
      </c>
      <c r="I104" s="12">
        <v>2100</v>
      </c>
      <c r="J104" s="12">
        <v>1600</v>
      </c>
      <c r="K104" s="12">
        <v>1900</v>
      </c>
      <c r="L104" s="12">
        <v>1600</v>
      </c>
      <c r="M104" s="12">
        <v>1900</v>
      </c>
      <c r="N104" s="12">
        <v>1600</v>
      </c>
      <c r="O104" s="12">
        <v>1900</v>
      </c>
      <c r="P104" s="12">
        <v>1600</v>
      </c>
      <c r="Q104" s="12">
        <v>1900</v>
      </c>
      <c r="R104" s="12">
        <v>1600</v>
      </c>
      <c r="S104" s="12">
        <v>1900</v>
      </c>
      <c r="V104" s="12" t="s">
        <v>561</v>
      </c>
      <c r="W104" s="12">
        <f t="shared" si="65"/>
        <v>16</v>
      </c>
      <c r="X104" s="12">
        <f t="shared" si="66"/>
        <v>21</v>
      </c>
      <c r="Y104" s="12">
        <f t="shared" si="67"/>
        <v>16</v>
      </c>
      <c r="Z104" s="12">
        <f t="shared" si="68"/>
        <v>19</v>
      </c>
      <c r="AA104" s="12">
        <f t="shared" si="69"/>
        <v>16</v>
      </c>
      <c r="AB104" s="12">
        <f t="shared" si="70"/>
        <v>19</v>
      </c>
      <c r="AC104" s="12">
        <f t="shared" si="71"/>
        <v>16</v>
      </c>
      <c r="AD104" s="12">
        <f t="shared" si="72"/>
        <v>19</v>
      </c>
      <c r="AE104" s="12">
        <f t="shared" si="73"/>
        <v>16</v>
      </c>
      <c r="AF104" s="12">
        <f t="shared" si="74"/>
        <v>19</v>
      </c>
      <c r="AG104" s="12">
        <f t="shared" si="75"/>
        <v>16</v>
      </c>
      <c r="AH104" s="12">
        <f t="shared" si="76"/>
        <v>19</v>
      </c>
      <c r="AI104" s="12" t="str">
        <f t="shared" si="77"/>
        <v/>
      </c>
      <c r="AJ104" s="12" t="str">
        <f t="shared" si="78"/>
        <v/>
      </c>
      <c r="AK104" s="12" t="str">
        <f t="shared" si="79"/>
        <v>4pm-9pm</v>
      </c>
      <c r="AL104" s="12" t="str">
        <f t="shared" si="80"/>
        <v>4pm-7pm</v>
      </c>
      <c r="AM104" s="12" t="str">
        <f t="shared" si="81"/>
        <v>4pm-7pm</v>
      </c>
      <c r="AN104" s="12" t="str">
        <f t="shared" si="82"/>
        <v>4pm-7pm</v>
      </c>
      <c r="AO104" s="12" t="str">
        <f t="shared" si="83"/>
        <v>4pm-7pm</v>
      </c>
      <c r="AP104" s="12" t="str">
        <f t="shared" si="84"/>
        <v>4pm-7pm</v>
      </c>
      <c r="AQ104" s="12" t="str">
        <f t="shared" si="85"/>
        <v/>
      </c>
      <c r="AR104" s="15" t="s">
        <v>331</v>
      </c>
      <c r="AU104" s="12" t="s">
        <v>308</v>
      </c>
      <c r="AV104" s="16" t="s">
        <v>316</v>
      </c>
      <c r="AW104" s="16" t="s">
        <v>316</v>
      </c>
      <c r="AX104" s="17" t="str">
        <f t="shared" si="94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04" s="12" t="str">
        <f t="shared" si="86"/>
        <v/>
      </c>
      <c r="AZ104" s="12" t="str">
        <f t="shared" si="87"/>
        <v/>
      </c>
      <c r="BA104" s="12" t="str">
        <f t="shared" si="88"/>
        <v>&lt;img src=@img/hard.png@&gt;</v>
      </c>
      <c r="BB104" s="12" t="str">
        <f t="shared" si="89"/>
        <v>&lt;img src=@img/drinkicon.png@&gt;</v>
      </c>
      <c r="BC104" s="12" t="str">
        <f t="shared" si="90"/>
        <v>&lt;img src=@img/foodicon.png@&gt;</v>
      </c>
      <c r="BD104" s="12" t="str">
        <f t="shared" si="91"/>
        <v>&lt;img src=@img/hard.png@&gt;&lt;img src=@img/drinkicon.png@&gt;&lt;img src=@img/foodicon.png@&gt;</v>
      </c>
      <c r="BE104" s="12" t="str">
        <f t="shared" si="92"/>
        <v>drink food hard high old</v>
      </c>
      <c r="BF104" s="12" t="str">
        <f t="shared" si="93"/>
        <v>Old Town</v>
      </c>
      <c r="BG104" s="12">
        <v>40.586602999999997</v>
      </c>
      <c r="BH104" s="12">
        <v>-105.077275</v>
      </c>
      <c r="BI104" s="12" t="str">
        <f t="shared" si="63"/>
        <v>[40.586603,-105.077275],</v>
      </c>
      <c r="BK104" s="12" t="str">
        <f t="shared" si="64"/>
        <v/>
      </c>
    </row>
    <row r="105" spans="2:64" ht="116" x14ac:dyDescent="0.35">
      <c r="B105" t="s">
        <v>137</v>
      </c>
      <c r="C105" t="s">
        <v>439</v>
      </c>
      <c r="D105" t="s">
        <v>138</v>
      </c>
      <c r="E105" t="s">
        <v>54</v>
      </c>
      <c r="G105" s="1" t="s">
        <v>139</v>
      </c>
      <c r="W105" s="23" t="str">
        <f t="shared" si="65"/>
        <v/>
      </c>
      <c r="X105" s="23" t="str">
        <f t="shared" si="66"/>
        <v/>
      </c>
      <c r="Y105" s="23" t="str">
        <f t="shared" si="67"/>
        <v/>
      </c>
      <c r="Z105" s="23" t="str">
        <f t="shared" si="68"/>
        <v/>
      </c>
      <c r="AA105" s="23" t="str">
        <f t="shared" si="69"/>
        <v/>
      </c>
      <c r="AB105" s="23" t="str">
        <f t="shared" si="70"/>
        <v/>
      </c>
      <c r="AC105" s="23" t="str">
        <f t="shared" si="71"/>
        <v/>
      </c>
      <c r="AD105" s="23" t="str">
        <f t="shared" si="72"/>
        <v/>
      </c>
      <c r="AE105" s="23" t="str">
        <f t="shared" si="73"/>
        <v/>
      </c>
      <c r="AF105" s="23" t="str">
        <f t="shared" si="74"/>
        <v/>
      </c>
      <c r="AG105" s="23" t="str">
        <f t="shared" si="75"/>
        <v/>
      </c>
      <c r="AH105" s="23" t="str">
        <f t="shared" si="76"/>
        <v/>
      </c>
      <c r="AI105" s="23" t="str">
        <f t="shared" si="77"/>
        <v/>
      </c>
      <c r="AJ105" s="23" t="str">
        <f t="shared" si="78"/>
        <v/>
      </c>
      <c r="AK105" s="23" t="str">
        <f t="shared" si="79"/>
        <v/>
      </c>
      <c r="AL105" s="23" t="str">
        <f t="shared" si="80"/>
        <v/>
      </c>
      <c r="AM105" s="23" t="str">
        <f t="shared" si="81"/>
        <v/>
      </c>
      <c r="AN105" s="23" t="str">
        <f t="shared" si="82"/>
        <v/>
      </c>
      <c r="AO105" s="23" t="str">
        <f t="shared" si="83"/>
        <v/>
      </c>
      <c r="AP105" s="23" t="str">
        <f t="shared" si="84"/>
        <v/>
      </c>
      <c r="AQ105" s="23" t="str">
        <f t="shared" si="85"/>
        <v/>
      </c>
      <c r="AR105" s="3" t="s">
        <v>256</v>
      </c>
      <c r="AU105" t="s">
        <v>308</v>
      </c>
      <c r="AV105" s="7" t="s">
        <v>317</v>
      </c>
      <c r="AW105" s="7" t="s">
        <v>317</v>
      </c>
      <c r="AX105" s="4" t="str">
        <f t="shared" si="94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05" s="23" t="str">
        <f t="shared" si="86"/>
        <v/>
      </c>
      <c r="AZ105" s="23" t="str">
        <f t="shared" si="87"/>
        <v/>
      </c>
      <c r="BA105" s="23" t="str">
        <f t="shared" si="88"/>
        <v>&lt;img src=@img/hard.png@&gt;</v>
      </c>
      <c r="BB105" s="23" t="str">
        <f t="shared" si="89"/>
        <v/>
      </c>
      <c r="BC105" s="23" t="str">
        <f t="shared" si="90"/>
        <v/>
      </c>
      <c r="BD105" s="23" t="str">
        <f t="shared" si="91"/>
        <v>&lt;img src=@img/hard.png@&gt;&lt;img src=@img/kidicon.png@&gt;</v>
      </c>
      <c r="BE105" s="23" t="str">
        <f t="shared" si="92"/>
        <v>hard low old kid</v>
      </c>
      <c r="BF105" s="23" t="str">
        <f t="shared" si="93"/>
        <v>Old Town</v>
      </c>
      <c r="BG105">
        <v>40.588476999999997</v>
      </c>
      <c r="BH105">
        <v>-105.076657</v>
      </c>
      <c r="BI105" s="23" t="str">
        <f t="shared" si="63"/>
        <v>[40.588477,-105.076657],</v>
      </c>
      <c r="BJ105" t="b">
        <v>1</v>
      </c>
      <c r="BK105" s="23" t="str">
        <f t="shared" si="64"/>
        <v>&lt;img src=@img/kidicon.png@&gt;</v>
      </c>
      <c r="BL105" t="s">
        <v>456</v>
      </c>
    </row>
    <row r="106" spans="2:64" ht="116" x14ac:dyDescent="0.35">
      <c r="B106" t="s">
        <v>118</v>
      </c>
      <c r="C106" t="s">
        <v>442</v>
      </c>
      <c r="D106" t="s">
        <v>119</v>
      </c>
      <c r="E106" t="s">
        <v>54</v>
      </c>
      <c r="G106" s="1" t="s">
        <v>120</v>
      </c>
      <c r="W106" s="23" t="str">
        <f t="shared" si="65"/>
        <v/>
      </c>
      <c r="X106" s="23" t="str">
        <f t="shared" si="66"/>
        <v/>
      </c>
      <c r="Y106" s="23" t="str">
        <f t="shared" si="67"/>
        <v/>
      </c>
      <c r="Z106" s="23" t="str">
        <f t="shared" si="68"/>
        <v/>
      </c>
      <c r="AA106" s="23" t="str">
        <f t="shared" si="69"/>
        <v/>
      </c>
      <c r="AB106" s="23" t="str">
        <f t="shared" si="70"/>
        <v/>
      </c>
      <c r="AC106" s="23" t="str">
        <f t="shared" si="71"/>
        <v/>
      </c>
      <c r="AD106" s="23" t="str">
        <f t="shared" si="72"/>
        <v/>
      </c>
      <c r="AE106" s="23" t="str">
        <f t="shared" si="73"/>
        <v/>
      </c>
      <c r="AF106" s="23" t="str">
        <f t="shared" si="74"/>
        <v/>
      </c>
      <c r="AG106" s="23" t="str">
        <f t="shared" si="75"/>
        <v/>
      </c>
      <c r="AH106" s="23" t="str">
        <f t="shared" si="76"/>
        <v/>
      </c>
      <c r="AI106" s="23" t="str">
        <f t="shared" si="77"/>
        <v/>
      </c>
      <c r="AJ106" s="23" t="str">
        <f t="shared" si="78"/>
        <v/>
      </c>
      <c r="AK106" s="23" t="str">
        <f t="shared" si="79"/>
        <v/>
      </c>
      <c r="AL106" s="23" t="str">
        <f t="shared" si="80"/>
        <v/>
      </c>
      <c r="AM106" s="23" t="str">
        <f t="shared" si="81"/>
        <v/>
      </c>
      <c r="AN106" s="23" t="str">
        <f t="shared" si="82"/>
        <v/>
      </c>
      <c r="AO106" s="23" t="str">
        <f t="shared" si="83"/>
        <v/>
      </c>
      <c r="AP106" s="23" t="str">
        <f t="shared" si="84"/>
        <v/>
      </c>
      <c r="AQ106" s="23" t="str">
        <f t="shared" si="85"/>
        <v/>
      </c>
      <c r="AR106" s="2" t="s">
        <v>337</v>
      </c>
      <c r="AU106" t="s">
        <v>309</v>
      </c>
      <c r="AV106" s="7" t="s">
        <v>317</v>
      </c>
      <c r="AW106" s="7" t="s">
        <v>317</v>
      </c>
      <c r="AX106" s="4" t="str">
        <f t="shared" si="94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06" s="23" t="str">
        <f t="shared" si="86"/>
        <v/>
      </c>
      <c r="AZ106" s="23" t="str">
        <f t="shared" si="87"/>
        <v/>
      </c>
      <c r="BA106" s="23" t="str">
        <f t="shared" si="88"/>
        <v>&lt;img src=@img/easy.png@&gt;</v>
      </c>
      <c r="BB106" s="23" t="str">
        <f t="shared" si="89"/>
        <v/>
      </c>
      <c r="BC106" s="23" t="str">
        <f t="shared" si="90"/>
        <v/>
      </c>
      <c r="BD106" s="23" t="str">
        <f t="shared" si="91"/>
        <v>&lt;img src=@img/easy.png@&gt;</v>
      </c>
      <c r="BE106" s="23" t="str">
        <f t="shared" si="92"/>
        <v>easy low cwest</v>
      </c>
      <c r="BF106" s="23" t="str">
        <f t="shared" si="93"/>
        <v>Campus West</v>
      </c>
      <c r="BG106">
        <v>40.574905999999999</v>
      </c>
      <c r="BH106">
        <v>-105.114704</v>
      </c>
      <c r="BI106" s="23" t="str">
        <f t="shared" si="63"/>
        <v>[40.574906,-105.114704],</v>
      </c>
      <c r="BK106" s="23" t="str">
        <f t="shared" si="64"/>
        <v/>
      </c>
    </row>
    <row r="107" spans="2:64" ht="130.5" x14ac:dyDescent="0.35">
      <c r="B107" t="s">
        <v>40</v>
      </c>
      <c r="C107" t="s">
        <v>439</v>
      </c>
      <c r="D107" t="s">
        <v>41</v>
      </c>
      <c r="E107" t="s">
        <v>444</v>
      </c>
      <c r="G107" s="1" t="s">
        <v>42</v>
      </c>
      <c r="W107" s="23" t="str">
        <f t="shared" si="65"/>
        <v/>
      </c>
      <c r="X107" s="23" t="str">
        <f t="shared" si="66"/>
        <v/>
      </c>
      <c r="Y107" s="23" t="str">
        <f t="shared" si="67"/>
        <v/>
      </c>
      <c r="Z107" s="23" t="str">
        <f t="shared" si="68"/>
        <v/>
      </c>
      <c r="AA107" s="23" t="str">
        <f t="shared" si="69"/>
        <v/>
      </c>
      <c r="AB107" s="23" t="str">
        <f t="shared" si="70"/>
        <v/>
      </c>
      <c r="AC107" s="23" t="str">
        <f t="shared" si="71"/>
        <v/>
      </c>
      <c r="AD107" s="23" t="str">
        <f t="shared" si="72"/>
        <v/>
      </c>
      <c r="AE107" s="23" t="str">
        <f t="shared" si="73"/>
        <v/>
      </c>
      <c r="AF107" s="23" t="str">
        <f t="shared" si="74"/>
        <v/>
      </c>
      <c r="AG107" s="23" t="str">
        <f t="shared" si="75"/>
        <v/>
      </c>
      <c r="AH107" s="23" t="str">
        <f t="shared" si="76"/>
        <v/>
      </c>
      <c r="AI107" s="23" t="str">
        <f t="shared" si="77"/>
        <v/>
      </c>
      <c r="AJ107" s="23" t="str">
        <f t="shared" si="78"/>
        <v/>
      </c>
      <c r="AK107" s="23" t="str">
        <f t="shared" si="79"/>
        <v/>
      </c>
      <c r="AL107" s="23" t="str">
        <f t="shared" si="80"/>
        <v/>
      </c>
      <c r="AM107" s="23" t="str">
        <f t="shared" si="81"/>
        <v/>
      </c>
      <c r="AN107" s="23" t="str">
        <f t="shared" si="82"/>
        <v/>
      </c>
      <c r="AO107" s="23" t="str">
        <f t="shared" si="83"/>
        <v/>
      </c>
      <c r="AP107" s="23" t="str">
        <f t="shared" si="84"/>
        <v/>
      </c>
      <c r="AQ107" s="23" t="str">
        <f t="shared" si="85"/>
        <v/>
      </c>
      <c r="AR107" t="s">
        <v>240</v>
      </c>
      <c r="AS107" t="s">
        <v>305</v>
      </c>
      <c r="AU107" t="s">
        <v>28</v>
      </c>
      <c r="AV107" s="7" t="s">
        <v>317</v>
      </c>
      <c r="AW107" s="7" t="s">
        <v>317</v>
      </c>
      <c r="AX107" s="4" t="str">
        <f t="shared" ref="AX107:AX128" si="95">_xlfn.CONCAT("{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07" s="23" t="str">
        <f t="shared" si="86"/>
        <v>&lt;img src=@img/outdoor.png@&gt;</v>
      </c>
      <c r="AZ107" s="23" t="str">
        <f t="shared" si="87"/>
        <v/>
      </c>
      <c r="BA107" s="23" t="str">
        <f t="shared" si="88"/>
        <v>&lt;img src=@img/medium.png@&gt;</v>
      </c>
      <c r="BB107" s="23" t="str">
        <f t="shared" si="89"/>
        <v/>
      </c>
      <c r="BC107" s="23" t="str">
        <f t="shared" si="90"/>
        <v/>
      </c>
      <c r="BD107" s="23" t="str">
        <f t="shared" si="91"/>
        <v>&lt;img src=@img/outdoor.png@&gt;&lt;img src=@img/medium.png@&gt;&lt;img src=@img/kidicon.png@&gt;</v>
      </c>
      <c r="BE107" s="23" t="str">
        <f t="shared" si="92"/>
        <v>outdoor medium med old kid</v>
      </c>
      <c r="BF107" s="23" t="str">
        <f t="shared" si="93"/>
        <v>Old Town</v>
      </c>
      <c r="BG107">
        <v>40.585056999999999</v>
      </c>
      <c r="BH107">
        <v>-105.076543</v>
      </c>
      <c r="BI107" s="23" t="str">
        <f t="shared" si="63"/>
        <v>[40.585057,-105.076543],</v>
      </c>
      <c r="BJ107" t="b">
        <v>1</v>
      </c>
      <c r="BK107" s="23" t="str">
        <f t="shared" si="64"/>
        <v>&lt;img src=@img/kidicon.png@&gt;</v>
      </c>
      <c r="BL107" t="s">
        <v>457</v>
      </c>
    </row>
    <row r="108" spans="2:64" ht="130.5" x14ac:dyDescent="0.35">
      <c r="B108" t="s">
        <v>37</v>
      </c>
      <c r="C108" t="s">
        <v>318</v>
      </c>
      <c r="D108" t="s">
        <v>38</v>
      </c>
      <c r="E108" t="s">
        <v>444</v>
      </c>
      <c r="G108" s="1" t="s">
        <v>39</v>
      </c>
      <c r="H108">
        <v>1130</v>
      </c>
      <c r="I108">
        <v>1400</v>
      </c>
      <c r="J108">
        <v>1100</v>
      </c>
      <c r="K108">
        <v>1400</v>
      </c>
      <c r="L108">
        <v>1100</v>
      </c>
      <c r="M108">
        <v>1400</v>
      </c>
      <c r="N108">
        <v>1100</v>
      </c>
      <c r="O108">
        <v>1400</v>
      </c>
      <c r="P108">
        <v>1100</v>
      </c>
      <c r="Q108">
        <v>1400</v>
      </c>
      <c r="R108">
        <v>1100</v>
      </c>
      <c r="S108">
        <v>1400</v>
      </c>
      <c r="T108">
        <v>1130</v>
      </c>
      <c r="U108">
        <v>1400</v>
      </c>
      <c r="V108" s="12" t="s">
        <v>239</v>
      </c>
      <c r="W108" s="23">
        <f t="shared" si="65"/>
        <v>11.3</v>
      </c>
      <c r="X108" s="23">
        <f t="shared" si="66"/>
        <v>14</v>
      </c>
      <c r="Y108" s="23">
        <f t="shared" si="67"/>
        <v>11</v>
      </c>
      <c r="Z108" s="23">
        <f t="shared" si="68"/>
        <v>14</v>
      </c>
      <c r="AA108" s="23">
        <f t="shared" si="69"/>
        <v>11</v>
      </c>
      <c r="AB108" s="23">
        <f t="shared" si="70"/>
        <v>14</v>
      </c>
      <c r="AC108" s="23">
        <f t="shared" si="71"/>
        <v>11</v>
      </c>
      <c r="AD108" s="23">
        <f t="shared" si="72"/>
        <v>14</v>
      </c>
      <c r="AE108" s="23">
        <f t="shared" si="73"/>
        <v>11</v>
      </c>
      <c r="AF108" s="23">
        <f t="shared" si="74"/>
        <v>14</v>
      </c>
      <c r="AG108" s="23">
        <f t="shared" si="75"/>
        <v>11</v>
      </c>
      <c r="AH108" s="23">
        <f t="shared" si="76"/>
        <v>14</v>
      </c>
      <c r="AI108" s="23">
        <f t="shared" si="77"/>
        <v>11.3</v>
      </c>
      <c r="AJ108" s="23">
        <f t="shared" si="78"/>
        <v>14</v>
      </c>
      <c r="AK108" s="23" t="str">
        <f t="shared" si="79"/>
        <v>11.3am-2pm</v>
      </c>
      <c r="AL108" s="23" t="str">
        <f t="shared" si="80"/>
        <v>11am-2pm</v>
      </c>
      <c r="AM108" s="23" t="str">
        <f t="shared" si="81"/>
        <v>11am-2pm</v>
      </c>
      <c r="AN108" s="23" t="str">
        <f t="shared" si="82"/>
        <v>11am-2pm</v>
      </c>
      <c r="AO108" s="23" t="str">
        <f t="shared" si="83"/>
        <v>11am-2pm</v>
      </c>
      <c r="AP108" s="23" t="str">
        <f t="shared" si="84"/>
        <v>11am-2pm</v>
      </c>
      <c r="AQ108" s="23" t="str">
        <f t="shared" si="85"/>
        <v>11.3am-2pm</v>
      </c>
      <c r="AR108" t="s">
        <v>238</v>
      </c>
      <c r="AU108" t="s">
        <v>28</v>
      </c>
      <c r="AV108" s="7" t="s">
        <v>316</v>
      </c>
      <c r="AW108" s="7" t="s">
        <v>316</v>
      </c>
      <c r="AX108" s="4" t="str">
        <f t="shared" si="9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08" s="23" t="str">
        <f t="shared" si="86"/>
        <v/>
      </c>
      <c r="AZ108" s="23" t="str">
        <f t="shared" si="87"/>
        <v/>
      </c>
      <c r="BA108" s="23" t="str">
        <f t="shared" si="88"/>
        <v>&lt;img src=@img/medium.png@&gt;</v>
      </c>
      <c r="BB108" s="23" t="str">
        <f t="shared" si="89"/>
        <v>&lt;img src=@img/drinkicon.png@&gt;</v>
      </c>
      <c r="BC108" s="23" t="str">
        <f t="shared" si="90"/>
        <v>&lt;img src=@img/foodicon.png@&gt;</v>
      </c>
      <c r="BD108" s="23" t="str">
        <f t="shared" si="91"/>
        <v>&lt;img src=@img/medium.png@&gt;&lt;img src=@img/drinkicon.png@&gt;&lt;img src=@img/foodicon.png@&gt;</v>
      </c>
      <c r="BE108" s="23" t="str">
        <f t="shared" si="92"/>
        <v>drink food medium med campus</v>
      </c>
      <c r="BF108" s="23" t="str">
        <f t="shared" si="93"/>
        <v>Near Campus</v>
      </c>
      <c r="BG108">
        <v>40.567421000000003</v>
      </c>
      <c r="BH108">
        <v>-105.079369</v>
      </c>
      <c r="BI108" s="23" t="str">
        <f t="shared" si="63"/>
        <v>[40.567421,-105.079369],</v>
      </c>
      <c r="BK108" s="23" t="str">
        <f t="shared" si="64"/>
        <v/>
      </c>
    </row>
    <row r="109" spans="2:64" s="12" customFormat="1" x14ac:dyDescent="0.35">
      <c r="B109" s="12" t="s">
        <v>562</v>
      </c>
      <c r="C109" s="12" t="s">
        <v>439</v>
      </c>
      <c r="E109" s="12" t="s">
        <v>444</v>
      </c>
      <c r="G109" s="14" t="s">
        <v>565</v>
      </c>
      <c r="H109" s="12">
        <v>1500</v>
      </c>
      <c r="I109" s="12">
        <v>2400</v>
      </c>
      <c r="J109" s="12">
        <v>1500</v>
      </c>
      <c r="K109" s="12">
        <v>2400</v>
      </c>
      <c r="L109" s="12">
        <v>1500</v>
      </c>
      <c r="M109" s="12">
        <v>2400</v>
      </c>
      <c r="N109" s="12">
        <v>1500</v>
      </c>
      <c r="O109" s="12">
        <v>2400</v>
      </c>
      <c r="P109" s="12">
        <v>1500</v>
      </c>
      <c r="Q109" s="12">
        <v>2400</v>
      </c>
      <c r="R109" s="12">
        <v>1500</v>
      </c>
      <c r="S109" s="12">
        <v>2400</v>
      </c>
      <c r="T109" s="12">
        <v>1500</v>
      </c>
      <c r="U109" s="12">
        <v>2400</v>
      </c>
      <c r="V109" s="12" t="s">
        <v>563</v>
      </c>
      <c r="W109" s="12">
        <f t="shared" si="65"/>
        <v>15</v>
      </c>
      <c r="X109" s="12">
        <f t="shared" si="66"/>
        <v>24</v>
      </c>
      <c r="Y109" s="12">
        <f t="shared" si="67"/>
        <v>15</v>
      </c>
      <c r="Z109" s="12">
        <f t="shared" si="68"/>
        <v>24</v>
      </c>
      <c r="AA109" s="12">
        <f t="shared" si="69"/>
        <v>15</v>
      </c>
      <c r="AB109" s="12">
        <f t="shared" si="70"/>
        <v>24</v>
      </c>
      <c r="AC109" s="12">
        <f t="shared" si="71"/>
        <v>15</v>
      </c>
      <c r="AD109" s="12">
        <f t="shared" si="72"/>
        <v>24</v>
      </c>
      <c r="AE109" s="12">
        <f t="shared" si="73"/>
        <v>15</v>
      </c>
      <c r="AF109" s="12">
        <f t="shared" si="74"/>
        <v>24</v>
      </c>
      <c r="AG109" s="12">
        <f t="shared" si="75"/>
        <v>15</v>
      </c>
      <c r="AH109" s="12">
        <f t="shared" si="76"/>
        <v>24</v>
      </c>
      <c r="AI109" s="12">
        <f t="shared" si="77"/>
        <v>15</v>
      </c>
      <c r="AJ109" s="12">
        <f t="shared" si="78"/>
        <v>24</v>
      </c>
      <c r="AK109" s="12" t="str">
        <f t="shared" si="79"/>
        <v>3pm-12am</v>
      </c>
      <c r="AL109" s="12" t="str">
        <f t="shared" si="80"/>
        <v>3pm-12am</v>
      </c>
      <c r="AM109" s="12" t="str">
        <f t="shared" si="81"/>
        <v>3pm-12am</v>
      </c>
      <c r="AN109" s="12" t="str">
        <f t="shared" si="82"/>
        <v>3pm-12am</v>
      </c>
      <c r="AO109" s="12" t="str">
        <f t="shared" si="83"/>
        <v>3pm-12am</v>
      </c>
      <c r="AP109" s="12" t="str">
        <f t="shared" si="84"/>
        <v>3pm-12am</v>
      </c>
      <c r="AQ109" s="12" t="str">
        <f t="shared" si="85"/>
        <v>3pm-12am</v>
      </c>
      <c r="AU109" s="12" t="s">
        <v>308</v>
      </c>
      <c r="AV109" s="16" t="s">
        <v>316</v>
      </c>
      <c r="AW109" s="16" t="s">
        <v>316</v>
      </c>
      <c r="AX109" s="17"/>
      <c r="AY109" s="12" t="str">
        <f t="shared" si="86"/>
        <v/>
      </c>
      <c r="AZ109" s="12" t="str">
        <f t="shared" si="87"/>
        <v/>
      </c>
      <c r="BA109" s="12" t="str">
        <f t="shared" si="88"/>
        <v>&lt;img src=@img/hard.png@&gt;</v>
      </c>
      <c r="BB109" s="12" t="str">
        <f t="shared" si="89"/>
        <v>&lt;img src=@img/drinkicon.png@&gt;</v>
      </c>
      <c r="BC109" s="12" t="str">
        <f t="shared" si="90"/>
        <v>&lt;img src=@img/foodicon.png@&gt;</v>
      </c>
      <c r="BD109" s="12" t="str">
        <f t="shared" si="91"/>
        <v>&lt;img src=@img/hard.png@&gt;&lt;img src=@img/drinkicon.png@&gt;&lt;img src=@img/foodicon.png@&gt;</v>
      </c>
      <c r="BE109" s="12" t="str">
        <f t="shared" si="92"/>
        <v>drink food hard med old</v>
      </c>
      <c r="BF109" s="12" t="str">
        <f t="shared" si="93"/>
        <v>Old Town</v>
      </c>
      <c r="BG109" s="12" t="s">
        <v>566</v>
      </c>
      <c r="BI109" s="12" t="str">
        <f t="shared" si="63"/>
        <v>[40.588558-105.074537,],</v>
      </c>
      <c r="BK109" s="12" t="str">
        <f t="shared" si="64"/>
        <v/>
      </c>
    </row>
    <row r="110" spans="2:64" ht="116" x14ac:dyDescent="0.35">
      <c r="B110" t="s">
        <v>388</v>
      </c>
      <c r="C110" t="s">
        <v>439</v>
      </c>
      <c r="D110" t="s">
        <v>385</v>
      </c>
      <c r="E110" t="s">
        <v>444</v>
      </c>
      <c r="G110" s="6" t="s">
        <v>381</v>
      </c>
      <c r="W110" s="23" t="str">
        <f t="shared" si="65"/>
        <v/>
      </c>
      <c r="X110" s="23" t="str">
        <f t="shared" si="66"/>
        <v/>
      </c>
      <c r="Y110" s="23" t="str">
        <f t="shared" si="67"/>
        <v/>
      </c>
      <c r="Z110" s="23" t="str">
        <f t="shared" si="68"/>
        <v/>
      </c>
      <c r="AA110" s="23" t="str">
        <f t="shared" si="69"/>
        <v/>
      </c>
      <c r="AB110" s="23" t="str">
        <f t="shared" si="70"/>
        <v/>
      </c>
      <c r="AC110" s="23" t="str">
        <f t="shared" si="71"/>
        <v/>
      </c>
      <c r="AD110" s="23" t="str">
        <f t="shared" si="72"/>
        <v/>
      </c>
      <c r="AE110" s="23" t="str">
        <f t="shared" si="73"/>
        <v/>
      </c>
      <c r="AF110" s="23" t="str">
        <f t="shared" si="74"/>
        <v/>
      </c>
      <c r="AG110" s="23" t="str">
        <f t="shared" si="75"/>
        <v/>
      </c>
      <c r="AH110" s="23" t="str">
        <f t="shared" si="76"/>
        <v/>
      </c>
      <c r="AI110" s="23" t="str">
        <f t="shared" si="77"/>
        <v/>
      </c>
      <c r="AJ110" s="23" t="str">
        <f t="shared" si="78"/>
        <v/>
      </c>
      <c r="AK110" s="23" t="str">
        <f t="shared" si="79"/>
        <v/>
      </c>
      <c r="AL110" s="23" t="str">
        <f t="shared" si="80"/>
        <v/>
      </c>
      <c r="AM110" s="23" t="str">
        <f t="shared" si="81"/>
        <v/>
      </c>
      <c r="AN110" s="23" t="str">
        <f t="shared" si="82"/>
        <v/>
      </c>
      <c r="AO110" s="23" t="str">
        <f t="shared" si="83"/>
        <v/>
      </c>
      <c r="AP110" s="23" t="str">
        <f t="shared" si="84"/>
        <v/>
      </c>
      <c r="AQ110" s="23" t="str">
        <f t="shared" si="85"/>
        <v/>
      </c>
      <c r="AR110" t="s">
        <v>387</v>
      </c>
      <c r="AU110" t="s">
        <v>308</v>
      </c>
      <c r="AV110" s="7" t="s">
        <v>317</v>
      </c>
      <c r="AW110" s="7" t="s">
        <v>317</v>
      </c>
      <c r="AX110" s="4" t="str">
        <f t="shared" si="9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10" s="23" t="str">
        <f t="shared" si="86"/>
        <v/>
      </c>
      <c r="AZ110" s="23" t="str">
        <f t="shared" si="87"/>
        <v/>
      </c>
      <c r="BA110" s="23" t="str">
        <f t="shared" si="88"/>
        <v>&lt;img src=@img/hard.png@&gt;</v>
      </c>
      <c r="BB110" s="23" t="str">
        <f t="shared" si="89"/>
        <v/>
      </c>
      <c r="BC110" s="23" t="str">
        <f t="shared" si="90"/>
        <v/>
      </c>
      <c r="BD110" s="23" t="str">
        <f t="shared" si="91"/>
        <v>&lt;img src=@img/hard.png@&gt;</v>
      </c>
      <c r="BE110" s="23" t="str">
        <f t="shared" si="92"/>
        <v>hard med old</v>
      </c>
      <c r="BF110" s="23" t="str">
        <f t="shared" si="93"/>
        <v>Old Town</v>
      </c>
      <c r="BG110">
        <v>40.587229000000001</v>
      </c>
      <c r="BH110">
        <v>-105.07409699999999</v>
      </c>
      <c r="BI110" s="23" t="str">
        <f t="shared" si="63"/>
        <v>[40.587229,-105.074097],</v>
      </c>
      <c r="BK110" s="23" t="str">
        <f t="shared" si="64"/>
        <v/>
      </c>
    </row>
    <row r="111" spans="2:64" ht="19.5" customHeight="1" x14ac:dyDescent="0.35">
      <c r="B111" t="s">
        <v>112</v>
      </c>
      <c r="C111" t="s">
        <v>439</v>
      </c>
      <c r="D111" t="s">
        <v>113</v>
      </c>
      <c r="E111" t="s">
        <v>444</v>
      </c>
      <c r="G111" s="1" t="s">
        <v>114</v>
      </c>
      <c r="J111">
        <v>1700</v>
      </c>
      <c r="K111">
        <v>1800</v>
      </c>
      <c r="L111">
        <v>1700</v>
      </c>
      <c r="M111">
        <v>1800</v>
      </c>
      <c r="N111">
        <v>1700</v>
      </c>
      <c r="O111">
        <v>1800</v>
      </c>
      <c r="P111">
        <v>1700</v>
      </c>
      <c r="Q111">
        <v>1800</v>
      </c>
      <c r="R111">
        <v>1700</v>
      </c>
      <c r="S111">
        <v>1800</v>
      </c>
      <c r="W111" s="23" t="str">
        <f t="shared" si="65"/>
        <v/>
      </c>
      <c r="X111" s="23" t="str">
        <f t="shared" si="66"/>
        <v/>
      </c>
      <c r="Y111" s="23">
        <f t="shared" si="67"/>
        <v>17</v>
      </c>
      <c r="Z111" s="23">
        <f t="shared" si="68"/>
        <v>18</v>
      </c>
      <c r="AA111" s="23">
        <f t="shared" si="69"/>
        <v>17</v>
      </c>
      <c r="AB111" s="23">
        <f t="shared" si="70"/>
        <v>18</v>
      </c>
      <c r="AC111" s="23">
        <f t="shared" si="71"/>
        <v>17</v>
      </c>
      <c r="AD111" s="23">
        <f t="shared" si="72"/>
        <v>18</v>
      </c>
      <c r="AE111" s="23">
        <f t="shared" si="73"/>
        <v>17</v>
      </c>
      <c r="AF111" s="23">
        <f t="shared" si="74"/>
        <v>18</v>
      </c>
      <c r="AG111" s="23">
        <f t="shared" si="75"/>
        <v>17</v>
      </c>
      <c r="AH111" s="23">
        <f t="shared" si="76"/>
        <v>18</v>
      </c>
      <c r="AI111" s="23" t="str">
        <f t="shared" si="77"/>
        <v/>
      </c>
      <c r="AJ111" s="23" t="str">
        <f t="shared" si="78"/>
        <v/>
      </c>
      <c r="AK111" s="23" t="str">
        <f t="shared" si="79"/>
        <v/>
      </c>
      <c r="AL111" s="23" t="str">
        <f t="shared" si="80"/>
        <v>5pm-6pm</v>
      </c>
      <c r="AM111" s="23" t="str">
        <f t="shared" si="81"/>
        <v>5pm-6pm</v>
      </c>
      <c r="AN111" s="23" t="str">
        <f t="shared" si="82"/>
        <v>5pm-6pm</v>
      </c>
      <c r="AO111" s="23" t="str">
        <f t="shared" si="83"/>
        <v>5pm-6pm</v>
      </c>
      <c r="AP111" s="23" t="str">
        <f t="shared" si="84"/>
        <v>5pm-6pm</v>
      </c>
      <c r="AQ111" s="23" t="str">
        <f t="shared" si="85"/>
        <v/>
      </c>
      <c r="AR111" s="2" t="s">
        <v>335</v>
      </c>
      <c r="AU111" t="s">
        <v>28</v>
      </c>
      <c r="AV111" s="7" t="s">
        <v>317</v>
      </c>
      <c r="AW111" s="7" t="s">
        <v>317</v>
      </c>
      <c r="AX111" s="4" t="str">
        <f t="shared" si="9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11" s="23" t="str">
        <f t="shared" si="86"/>
        <v/>
      </c>
      <c r="AZ111" s="23" t="str">
        <f t="shared" si="87"/>
        <v/>
      </c>
      <c r="BA111" s="23" t="str">
        <f t="shared" si="88"/>
        <v>&lt;img src=@img/medium.png@&gt;</v>
      </c>
      <c r="BB111" s="23" t="str">
        <f t="shared" si="89"/>
        <v/>
      </c>
      <c r="BC111" s="23" t="str">
        <f t="shared" si="90"/>
        <v/>
      </c>
      <c r="BD111" s="23" t="str">
        <f t="shared" si="91"/>
        <v>&lt;img src=@img/medium.png@&gt;</v>
      </c>
      <c r="BE111" s="23" t="str">
        <f t="shared" si="92"/>
        <v>medium med old</v>
      </c>
      <c r="BF111" s="23" t="str">
        <f t="shared" si="93"/>
        <v>Old Town</v>
      </c>
      <c r="BG111">
        <v>40.585957000000001</v>
      </c>
      <c r="BH111">
        <v>-105.07832999999999</v>
      </c>
      <c r="BI111" s="23" t="str">
        <f t="shared" si="63"/>
        <v>[40.585957,-105.07833],</v>
      </c>
      <c r="BK111" s="23" t="str">
        <f t="shared" si="64"/>
        <v/>
      </c>
    </row>
    <row r="112" spans="2:64" ht="15.65" customHeight="1" x14ac:dyDescent="0.35">
      <c r="B112" t="s">
        <v>80</v>
      </c>
      <c r="C112" t="s">
        <v>439</v>
      </c>
      <c r="D112" t="s">
        <v>81</v>
      </c>
      <c r="E112" t="s">
        <v>444</v>
      </c>
      <c r="G112" s="1" t="s">
        <v>82</v>
      </c>
      <c r="W112" s="23" t="str">
        <f t="shared" si="65"/>
        <v/>
      </c>
      <c r="X112" s="23" t="str">
        <f t="shared" si="66"/>
        <v/>
      </c>
      <c r="Y112" s="23" t="str">
        <f t="shared" si="67"/>
        <v/>
      </c>
      <c r="Z112" s="23" t="str">
        <f t="shared" si="68"/>
        <v/>
      </c>
      <c r="AA112" s="23" t="str">
        <f t="shared" si="69"/>
        <v/>
      </c>
      <c r="AB112" s="23" t="str">
        <f t="shared" si="70"/>
        <v/>
      </c>
      <c r="AC112" s="23" t="str">
        <f t="shared" si="71"/>
        <v/>
      </c>
      <c r="AD112" s="23" t="str">
        <f t="shared" si="72"/>
        <v/>
      </c>
      <c r="AE112" s="23" t="str">
        <f t="shared" si="73"/>
        <v/>
      </c>
      <c r="AF112" s="23" t="str">
        <f t="shared" si="74"/>
        <v/>
      </c>
      <c r="AG112" s="23" t="str">
        <f t="shared" si="75"/>
        <v/>
      </c>
      <c r="AH112" s="23" t="str">
        <f t="shared" si="76"/>
        <v/>
      </c>
      <c r="AI112" s="23" t="str">
        <f t="shared" si="77"/>
        <v/>
      </c>
      <c r="AJ112" s="23" t="str">
        <f t="shared" si="78"/>
        <v/>
      </c>
      <c r="AK112" s="23" t="str">
        <f t="shared" si="79"/>
        <v/>
      </c>
      <c r="AL112" s="23" t="str">
        <f t="shared" si="80"/>
        <v/>
      </c>
      <c r="AM112" s="23" t="str">
        <f t="shared" si="81"/>
        <v/>
      </c>
      <c r="AN112" s="23" t="str">
        <f t="shared" si="82"/>
        <v/>
      </c>
      <c r="AO112" s="23" t="str">
        <f t="shared" si="83"/>
        <v/>
      </c>
      <c r="AP112" s="23" t="str">
        <f t="shared" si="84"/>
        <v/>
      </c>
      <c r="AQ112" s="23" t="str">
        <f t="shared" si="85"/>
        <v/>
      </c>
      <c r="AR112" s="2" t="s">
        <v>326</v>
      </c>
      <c r="AS112" t="s">
        <v>305</v>
      </c>
      <c r="AU112" t="s">
        <v>308</v>
      </c>
      <c r="AV112" s="7" t="s">
        <v>317</v>
      </c>
      <c r="AW112" s="7" t="s">
        <v>317</v>
      </c>
      <c r="AX112" s="4" t="str">
        <f t="shared" si="9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12" s="23" t="str">
        <f t="shared" si="86"/>
        <v>&lt;img src=@img/outdoor.png@&gt;</v>
      </c>
      <c r="AZ112" s="23" t="str">
        <f t="shared" si="87"/>
        <v/>
      </c>
      <c r="BA112" s="23" t="str">
        <f t="shared" si="88"/>
        <v>&lt;img src=@img/hard.png@&gt;</v>
      </c>
      <c r="BB112" s="23" t="str">
        <f t="shared" si="89"/>
        <v/>
      </c>
      <c r="BC112" s="23" t="str">
        <f t="shared" si="90"/>
        <v/>
      </c>
      <c r="BD112" s="23" t="str">
        <f t="shared" si="91"/>
        <v>&lt;img src=@img/outdoor.png@&gt;&lt;img src=@img/hard.png@&gt;</v>
      </c>
      <c r="BE112" s="23" t="str">
        <f t="shared" si="92"/>
        <v>outdoor hard med old</v>
      </c>
      <c r="BF112" s="23" t="str">
        <f t="shared" si="93"/>
        <v>Old Town</v>
      </c>
      <c r="BG112">
        <v>40.586450999999997</v>
      </c>
      <c r="BH112">
        <v>-105.078568</v>
      </c>
      <c r="BI112" s="23" t="str">
        <f t="shared" si="63"/>
        <v>[40.586451,-105.078568],</v>
      </c>
      <c r="BK112" s="23" t="str">
        <f t="shared" si="64"/>
        <v/>
      </c>
    </row>
    <row r="113" spans="2:64" ht="116" x14ac:dyDescent="0.35">
      <c r="B113" t="s">
        <v>467</v>
      </c>
      <c r="C113" t="s">
        <v>441</v>
      </c>
      <c r="E113" t="s">
        <v>444</v>
      </c>
      <c r="G113" s="11" t="s">
        <v>490</v>
      </c>
      <c r="W113" s="23" t="str">
        <f t="shared" si="65"/>
        <v/>
      </c>
      <c r="X113" s="23" t="str">
        <f t="shared" si="66"/>
        <v/>
      </c>
      <c r="Y113" s="23" t="str">
        <f t="shared" si="67"/>
        <v/>
      </c>
      <c r="Z113" s="23" t="str">
        <f t="shared" si="68"/>
        <v/>
      </c>
      <c r="AA113" s="23" t="str">
        <f t="shared" si="69"/>
        <v/>
      </c>
      <c r="AB113" s="23" t="str">
        <f t="shared" si="70"/>
        <v/>
      </c>
      <c r="AC113" s="23" t="str">
        <f t="shared" si="71"/>
        <v/>
      </c>
      <c r="AD113" s="23" t="str">
        <f t="shared" si="72"/>
        <v/>
      </c>
      <c r="AE113" s="23" t="str">
        <f t="shared" si="73"/>
        <v/>
      </c>
      <c r="AF113" s="23" t="str">
        <f t="shared" si="74"/>
        <v/>
      </c>
      <c r="AG113" s="23" t="str">
        <f t="shared" si="75"/>
        <v/>
      </c>
      <c r="AH113" s="23" t="str">
        <f t="shared" si="76"/>
        <v/>
      </c>
      <c r="AI113" s="23" t="str">
        <f t="shared" si="77"/>
        <v/>
      </c>
      <c r="AJ113" s="23" t="str">
        <f t="shared" si="78"/>
        <v/>
      </c>
      <c r="AK113" s="23" t="str">
        <f t="shared" si="79"/>
        <v/>
      </c>
      <c r="AL113" s="23" t="str">
        <f t="shared" si="80"/>
        <v/>
      </c>
      <c r="AM113" s="23" t="str">
        <f t="shared" si="81"/>
        <v/>
      </c>
      <c r="AN113" s="23" t="str">
        <f t="shared" si="82"/>
        <v/>
      </c>
      <c r="AO113" s="23" t="str">
        <f t="shared" si="83"/>
        <v/>
      </c>
      <c r="AP113" s="23" t="str">
        <f t="shared" si="84"/>
        <v/>
      </c>
      <c r="AQ113" s="23" t="str">
        <f t="shared" si="85"/>
        <v/>
      </c>
      <c r="AU113" t="s">
        <v>309</v>
      </c>
      <c r="AV113" t="b">
        <v>0</v>
      </c>
      <c r="AW113" t="b">
        <v>0</v>
      </c>
      <c r="AX113" s="4" t="str">
        <f t="shared" si="9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13" s="23" t="str">
        <f t="shared" si="86"/>
        <v/>
      </c>
      <c r="AZ113" s="23" t="str">
        <f t="shared" si="87"/>
        <v/>
      </c>
      <c r="BA113" s="23" t="str">
        <f t="shared" si="88"/>
        <v>&lt;img src=@img/easy.png@&gt;</v>
      </c>
      <c r="BB113" s="23" t="str">
        <f t="shared" si="89"/>
        <v/>
      </c>
      <c r="BC113" s="23" t="str">
        <f t="shared" si="90"/>
        <v/>
      </c>
      <c r="BD113" s="23" t="str">
        <f t="shared" si="91"/>
        <v>&lt;img src=@img/easy.png@&gt;&lt;img src=@img/kidicon.png@&gt;</v>
      </c>
      <c r="BE113" s="23" t="str">
        <f t="shared" si="92"/>
        <v>easy med sfoco kid</v>
      </c>
      <c r="BF113" s="23" t="str">
        <f t="shared" si="93"/>
        <v>South Foco</v>
      </c>
      <c r="BG113">
        <v>40.521909999999998</v>
      </c>
      <c r="BH113">
        <v>-105.042134</v>
      </c>
      <c r="BI113" s="23" t="str">
        <f t="shared" si="63"/>
        <v>[40.52191,-105.042134],</v>
      </c>
      <c r="BJ113" t="b">
        <v>1</v>
      </c>
      <c r="BK113" s="23" t="str">
        <f t="shared" si="64"/>
        <v>&lt;img src=@img/kidicon.png@&gt;</v>
      </c>
      <c r="BL113" t="s">
        <v>491</v>
      </c>
    </row>
    <row r="114" spans="2:64" ht="116" x14ac:dyDescent="0.35">
      <c r="B114" t="s">
        <v>100</v>
      </c>
      <c r="C114" t="s">
        <v>318</v>
      </c>
      <c r="D114" t="s">
        <v>101</v>
      </c>
      <c r="E114" t="s">
        <v>54</v>
      </c>
      <c r="G114" s="1" t="s">
        <v>102</v>
      </c>
      <c r="W114" s="23" t="str">
        <f t="shared" si="65"/>
        <v/>
      </c>
      <c r="X114" s="23" t="str">
        <f t="shared" si="66"/>
        <v/>
      </c>
      <c r="Y114" s="23" t="str">
        <f t="shared" si="67"/>
        <v/>
      </c>
      <c r="Z114" s="23" t="str">
        <f t="shared" si="68"/>
        <v/>
      </c>
      <c r="AA114" s="23" t="str">
        <f t="shared" si="69"/>
        <v/>
      </c>
      <c r="AB114" s="23" t="str">
        <f t="shared" si="70"/>
        <v/>
      </c>
      <c r="AC114" s="23" t="str">
        <f t="shared" si="71"/>
        <v/>
      </c>
      <c r="AD114" s="23" t="str">
        <f t="shared" si="72"/>
        <v/>
      </c>
      <c r="AE114" s="23" t="str">
        <f t="shared" si="73"/>
        <v/>
      </c>
      <c r="AF114" s="23" t="str">
        <f t="shared" si="74"/>
        <v/>
      </c>
      <c r="AG114" s="23" t="str">
        <f t="shared" si="75"/>
        <v/>
      </c>
      <c r="AH114" s="23" t="str">
        <f t="shared" si="76"/>
        <v/>
      </c>
      <c r="AI114" s="23" t="str">
        <f t="shared" si="77"/>
        <v/>
      </c>
      <c r="AJ114" s="23" t="str">
        <f t="shared" si="78"/>
        <v/>
      </c>
      <c r="AK114" s="23" t="str">
        <f t="shared" si="79"/>
        <v/>
      </c>
      <c r="AL114" s="23" t="str">
        <f t="shared" si="80"/>
        <v/>
      </c>
      <c r="AM114" s="23" t="str">
        <f t="shared" si="81"/>
        <v/>
      </c>
      <c r="AN114" s="23" t="str">
        <f t="shared" si="82"/>
        <v/>
      </c>
      <c r="AO114" s="23" t="str">
        <f t="shared" si="83"/>
        <v/>
      </c>
      <c r="AP114" s="23" t="str">
        <f t="shared" si="84"/>
        <v/>
      </c>
      <c r="AQ114" s="23" t="str">
        <f t="shared" si="85"/>
        <v/>
      </c>
      <c r="AR114" s="2" t="s">
        <v>330</v>
      </c>
      <c r="AU114" t="s">
        <v>309</v>
      </c>
      <c r="AV114" s="7" t="s">
        <v>317</v>
      </c>
      <c r="AW114" s="7" t="s">
        <v>317</v>
      </c>
      <c r="AX114" s="4" t="str">
        <f t="shared" si="9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14" s="23" t="str">
        <f t="shared" si="86"/>
        <v/>
      </c>
      <c r="AZ114" s="23" t="str">
        <f t="shared" si="87"/>
        <v/>
      </c>
      <c r="BA114" s="23" t="str">
        <f t="shared" si="88"/>
        <v>&lt;img src=@img/easy.png@&gt;</v>
      </c>
      <c r="BB114" s="23" t="str">
        <f t="shared" si="89"/>
        <v/>
      </c>
      <c r="BC114" s="23" t="str">
        <f t="shared" si="90"/>
        <v/>
      </c>
      <c r="BD114" s="23" t="str">
        <f t="shared" si="91"/>
        <v>&lt;img src=@img/easy.png@&gt;</v>
      </c>
      <c r="BE114" s="23" t="str">
        <f t="shared" si="92"/>
        <v>easy low campus</v>
      </c>
      <c r="BF114" s="23" t="str">
        <f t="shared" si="93"/>
        <v>Near Campus</v>
      </c>
      <c r="BG114">
        <v>40.577893000000003</v>
      </c>
      <c r="BH114">
        <v>-105.07640600000001</v>
      </c>
      <c r="BI114" s="23" t="str">
        <f t="shared" si="63"/>
        <v>[40.577893,-105.076406],</v>
      </c>
      <c r="BK114" s="23" t="str">
        <f t="shared" si="64"/>
        <v/>
      </c>
    </row>
    <row r="115" spans="2:64" ht="116" x14ac:dyDescent="0.35">
      <c r="B115" t="s">
        <v>83</v>
      </c>
      <c r="C115" t="s">
        <v>439</v>
      </c>
      <c r="D115" t="s">
        <v>84</v>
      </c>
      <c r="E115" t="s">
        <v>35</v>
      </c>
      <c r="G115" s="1" t="s">
        <v>85</v>
      </c>
      <c r="W115" s="23" t="str">
        <f t="shared" si="65"/>
        <v/>
      </c>
      <c r="X115" s="23" t="str">
        <f t="shared" si="66"/>
        <v/>
      </c>
      <c r="Y115" s="23" t="str">
        <f t="shared" si="67"/>
        <v/>
      </c>
      <c r="Z115" s="23" t="str">
        <f t="shared" si="68"/>
        <v/>
      </c>
      <c r="AA115" s="23" t="str">
        <f t="shared" si="69"/>
        <v/>
      </c>
      <c r="AB115" s="23" t="str">
        <f t="shared" si="70"/>
        <v/>
      </c>
      <c r="AC115" s="23" t="str">
        <f t="shared" si="71"/>
        <v/>
      </c>
      <c r="AD115" s="23" t="str">
        <f t="shared" si="72"/>
        <v/>
      </c>
      <c r="AE115" s="23" t="str">
        <f t="shared" si="73"/>
        <v/>
      </c>
      <c r="AF115" s="23" t="str">
        <f t="shared" si="74"/>
        <v/>
      </c>
      <c r="AG115" s="23" t="str">
        <f t="shared" si="75"/>
        <v/>
      </c>
      <c r="AH115" s="23" t="str">
        <f t="shared" si="76"/>
        <v/>
      </c>
      <c r="AI115" s="23" t="str">
        <f t="shared" si="77"/>
        <v/>
      </c>
      <c r="AJ115" s="23" t="str">
        <f t="shared" si="78"/>
        <v/>
      </c>
      <c r="AK115" s="23" t="str">
        <f t="shared" si="79"/>
        <v/>
      </c>
      <c r="AL115" s="23" t="str">
        <f t="shared" si="80"/>
        <v/>
      </c>
      <c r="AM115" s="23" t="str">
        <f t="shared" si="81"/>
        <v/>
      </c>
      <c r="AN115" s="23" t="str">
        <f t="shared" si="82"/>
        <v/>
      </c>
      <c r="AO115" s="23" t="str">
        <f t="shared" si="83"/>
        <v/>
      </c>
      <c r="AP115" s="23" t="str">
        <f t="shared" si="84"/>
        <v/>
      </c>
      <c r="AQ115" s="23" t="str">
        <f t="shared" si="85"/>
        <v/>
      </c>
      <c r="AR115" s="3" t="s">
        <v>247</v>
      </c>
      <c r="AS115" t="s">
        <v>305</v>
      </c>
      <c r="AU115" t="s">
        <v>28</v>
      </c>
      <c r="AV115" s="7" t="s">
        <v>317</v>
      </c>
      <c r="AW115" s="7" t="s">
        <v>317</v>
      </c>
      <c r="AX115" s="4" t="str">
        <f t="shared" si="9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15" s="23" t="str">
        <f t="shared" si="86"/>
        <v>&lt;img src=@img/outdoor.png@&gt;</v>
      </c>
      <c r="AZ115" s="23" t="str">
        <f t="shared" si="87"/>
        <v/>
      </c>
      <c r="BA115" s="23" t="str">
        <f t="shared" si="88"/>
        <v>&lt;img src=@img/medium.png@&gt;</v>
      </c>
      <c r="BB115" s="23" t="str">
        <f t="shared" si="89"/>
        <v/>
      </c>
      <c r="BC115" s="23" t="str">
        <f t="shared" si="90"/>
        <v/>
      </c>
      <c r="BD115" s="23" t="str">
        <f t="shared" si="91"/>
        <v>&lt;img src=@img/outdoor.png@&gt;&lt;img src=@img/medium.png@&gt;</v>
      </c>
      <c r="BE115" s="23" t="str">
        <f t="shared" si="92"/>
        <v>outdoor medium high old</v>
      </c>
      <c r="BF115" s="23" t="str">
        <f t="shared" si="93"/>
        <v>Old Town</v>
      </c>
      <c r="BG115">
        <v>40.582315000000001</v>
      </c>
      <c r="BH115">
        <v>-105.079252</v>
      </c>
      <c r="BI115" s="23" t="str">
        <f t="shared" si="63"/>
        <v>[40.582315,-105.079252],</v>
      </c>
      <c r="BK115" s="23" t="str">
        <f t="shared" si="64"/>
        <v/>
      </c>
    </row>
    <row r="116" spans="2:64" ht="159.5" x14ac:dyDescent="0.35">
      <c r="B116" t="s">
        <v>221</v>
      </c>
      <c r="C116" t="s">
        <v>318</v>
      </c>
      <c r="D116" t="s">
        <v>90</v>
      </c>
      <c r="E116" t="s">
        <v>444</v>
      </c>
      <c r="G116" t="s">
        <v>222</v>
      </c>
      <c r="J116">
        <v>1500</v>
      </c>
      <c r="K116">
        <v>1800</v>
      </c>
      <c r="L116">
        <v>1500</v>
      </c>
      <c r="M116">
        <v>1800</v>
      </c>
      <c r="N116">
        <v>1500</v>
      </c>
      <c r="O116">
        <v>1800</v>
      </c>
      <c r="P116">
        <v>1500</v>
      </c>
      <c r="Q116">
        <v>1800</v>
      </c>
      <c r="R116">
        <v>1500</v>
      </c>
      <c r="S116">
        <v>1800</v>
      </c>
      <c r="V116" s="12" t="s">
        <v>526</v>
      </c>
      <c r="W116" s="23" t="str">
        <f t="shared" si="65"/>
        <v/>
      </c>
      <c r="X116" s="23" t="str">
        <f t="shared" si="66"/>
        <v/>
      </c>
      <c r="Y116" s="23">
        <f t="shared" si="67"/>
        <v>15</v>
      </c>
      <c r="Z116" s="23">
        <f t="shared" si="68"/>
        <v>18</v>
      </c>
      <c r="AA116" s="23">
        <f t="shared" si="69"/>
        <v>15</v>
      </c>
      <c r="AB116" s="23">
        <f t="shared" si="70"/>
        <v>18</v>
      </c>
      <c r="AC116" s="23">
        <f t="shared" si="71"/>
        <v>15</v>
      </c>
      <c r="AD116" s="23">
        <f t="shared" si="72"/>
        <v>18</v>
      </c>
      <c r="AE116" s="23">
        <f t="shared" si="73"/>
        <v>15</v>
      </c>
      <c r="AF116" s="23">
        <f t="shared" si="74"/>
        <v>18</v>
      </c>
      <c r="AG116" s="23">
        <f t="shared" si="75"/>
        <v>15</v>
      </c>
      <c r="AH116" s="23">
        <f t="shared" si="76"/>
        <v>18</v>
      </c>
      <c r="AI116" s="23" t="str">
        <f t="shared" si="77"/>
        <v/>
      </c>
      <c r="AJ116" s="23" t="str">
        <f t="shared" si="78"/>
        <v/>
      </c>
      <c r="AK116" s="23" t="str">
        <f t="shared" si="79"/>
        <v/>
      </c>
      <c r="AL116" s="23" t="str">
        <f t="shared" si="80"/>
        <v>3pm-6pm</v>
      </c>
      <c r="AM116" s="23" t="str">
        <f t="shared" si="81"/>
        <v>3pm-6pm</v>
      </c>
      <c r="AN116" s="23" t="str">
        <f t="shared" si="82"/>
        <v>3pm-6pm</v>
      </c>
      <c r="AO116" s="23" t="str">
        <f t="shared" si="83"/>
        <v>3pm-6pm</v>
      </c>
      <c r="AP116" s="23" t="str">
        <f t="shared" si="84"/>
        <v>3pm-6pm</v>
      </c>
      <c r="AQ116" s="23" t="str">
        <f t="shared" si="85"/>
        <v/>
      </c>
      <c r="AR116" s="2" t="s">
        <v>366</v>
      </c>
      <c r="AU116" t="s">
        <v>28</v>
      </c>
      <c r="AV116" s="7" t="s">
        <v>316</v>
      </c>
      <c r="AW116" s="7" t="s">
        <v>316</v>
      </c>
      <c r="AX116" s="4" t="str">
        <f t="shared" si="9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16" s="23" t="str">
        <f t="shared" si="86"/>
        <v/>
      </c>
      <c r="AZ116" s="23" t="str">
        <f t="shared" si="87"/>
        <v/>
      </c>
      <c r="BA116" s="23" t="str">
        <f t="shared" si="88"/>
        <v>&lt;img src=@img/medium.png@&gt;</v>
      </c>
      <c r="BB116" s="23" t="str">
        <f t="shared" si="89"/>
        <v>&lt;img src=@img/drinkicon.png@&gt;</v>
      </c>
      <c r="BC116" s="23" t="str">
        <f t="shared" si="90"/>
        <v>&lt;img src=@img/foodicon.png@&gt;</v>
      </c>
      <c r="BD116" s="23" t="str">
        <f t="shared" si="91"/>
        <v>&lt;img src=@img/medium.png@&gt;&lt;img src=@img/drinkicon.png@&gt;&lt;img src=@img/foodicon.png@&gt;</v>
      </c>
      <c r="BE116" s="23" t="str">
        <f t="shared" si="92"/>
        <v>drink food medium med campus</v>
      </c>
      <c r="BF116" s="23" t="str">
        <f t="shared" si="93"/>
        <v>Near Campus</v>
      </c>
      <c r="BG116">
        <v>40.578552000000002</v>
      </c>
      <c r="BH116">
        <v>-105.076792</v>
      </c>
      <c r="BI116" s="23" t="str">
        <f t="shared" si="63"/>
        <v>[40.578552,-105.076792],</v>
      </c>
      <c r="BK116" s="23" t="str">
        <f t="shared" si="64"/>
        <v/>
      </c>
    </row>
    <row r="117" spans="2:64" ht="145" x14ac:dyDescent="0.35">
      <c r="B117" t="s">
        <v>175</v>
      </c>
      <c r="C117" t="s">
        <v>439</v>
      </c>
      <c r="D117" t="s">
        <v>176</v>
      </c>
      <c r="E117" t="s">
        <v>35</v>
      </c>
      <c r="G117" t="s">
        <v>177</v>
      </c>
      <c r="J117">
        <v>1500</v>
      </c>
      <c r="K117">
        <v>1800</v>
      </c>
      <c r="L117">
        <v>1500</v>
      </c>
      <c r="M117">
        <v>1800</v>
      </c>
      <c r="N117">
        <v>1500</v>
      </c>
      <c r="O117">
        <v>1800</v>
      </c>
      <c r="P117">
        <v>1500</v>
      </c>
      <c r="Q117">
        <v>1800</v>
      </c>
      <c r="R117">
        <v>1500</v>
      </c>
      <c r="S117">
        <v>1800</v>
      </c>
      <c r="V117" s="12" t="s">
        <v>527</v>
      </c>
      <c r="W117" s="23" t="str">
        <f t="shared" si="65"/>
        <v/>
      </c>
      <c r="X117" s="23" t="str">
        <f t="shared" si="66"/>
        <v/>
      </c>
      <c r="Y117" s="23">
        <f t="shared" si="67"/>
        <v>15</v>
      </c>
      <c r="Z117" s="23">
        <f t="shared" si="68"/>
        <v>18</v>
      </c>
      <c r="AA117" s="23">
        <f t="shared" si="69"/>
        <v>15</v>
      </c>
      <c r="AB117" s="23">
        <f t="shared" si="70"/>
        <v>18</v>
      </c>
      <c r="AC117" s="23">
        <f t="shared" si="71"/>
        <v>15</v>
      </c>
      <c r="AD117" s="23">
        <f t="shared" si="72"/>
        <v>18</v>
      </c>
      <c r="AE117" s="23">
        <f t="shared" si="73"/>
        <v>15</v>
      </c>
      <c r="AF117" s="23">
        <f t="shared" si="74"/>
        <v>18</v>
      </c>
      <c r="AG117" s="23">
        <f t="shared" si="75"/>
        <v>15</v>
      </c>
      <c r="AH117" s="23">
        <f t="shared" si="76"/>
        <v>18</v>
      </c>
      <c r="AI117" s="23" t="str">
        <f t="shared" si="77"/>
        <v/>
      </c>
      <c r="AJ117" s="23" t="str">
        <f t="shared" si="78"/>
        <v/>
      </c>
      <c r="AK117" s="23" t="str">
        <f t="shared" si="79"/>
        <v/>
      </c>
      <c r="AL117" s="23" t="str">
        <f t="shared" si="80"/>
        <v>3pm-6pm</v>
      </c>
      <c r="AM117" s="23" t="str">
        <f t="shared" si="81"/>
        <v>3pm-6pm</v>
      </c>
      <c r="AN117" s="23" t="str">
        <f t="shared" si="82"/>
        <v>3pm-6pm</v>
      </c>
      <c r="AO117" s="23" t="str">
        <f t="shared" si="83"/>
        <v>3pm-6pm</v>
      </c>
      <c r="AP117" s="23" t="str">
        <f t="shared" si="84"/>
        <v>3pm-6pm</v>
      </c>
      <c r="AQ117" s="23" t="str">
        <f t="shared" si="85"/>
        <v/>
      </c>
      <c r="AR117" s="3" t="s">
        <v>260</v>
      </c>
      <c r="AU117" t="s">
        <v>308</v>
      </c>
      <c r="AV117" s="7" t="s">
        <v>316</v>
      </c>
      <c r="AW117" s="7" t="s">
        <v>316</v>
      </c>
      <c r="AX117" s="4" t="str">
        <f t="shared" si="9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17" s="23" t="str">
        <f t="shared" si="86"/>
        <v/>
      </c>
      <c r="AZ117" s="23" t="str">
        <f t="shared" si="87"/>
        <v/>
      </c>
      <c r="BA117" s="23" t="str">
        <f t="shared" si="88"/>
        <v>&lt;img src=@img/hard.png@&gt;</v>
      </c>
      <c r="BB117" s="23" t="str">
        <f t="shared" si="89"/>
        <v>&lt;img src=@img/drinkicon.png@&gt;</v>
      </c>
      <c r="BC117" s="23" t="str">
        <f t="shared" si="90"/>
        <v>&lt;img src=@img/foodicon.png@&gt;</v>
      </c>
      <c r="BD117" s="23" t="str">
        <f t="shared" si="91"/>
        <v>&lt;img src=@img/hard.png@&gt;&lt;img src=@img/drinkicon.png@&gt;&lt;img src=@img/foodicon.png@&gt;</v>
      </c>
      <c r="BE117" s="23" t="str">
        <f t="shared" si="92"/>
        <v>drink food hard high old</v>
      </c>
      <c r="BF117" s="23" t="str">
        <f t="shared" si="93"/>
        <v>Old Town</v>
      </c>
      <c r="BG117">
        <v>40.587240999999999</v>
      </c>
      <c r="BH117">
        <v>-105.076707</v>
      </c>
      <c r="BI117" s="23" t="str">
        <f t="shared" si="63"/>
        <v>[40.587241,-105.076707],</v>
      </c>
      <c r="BK117" s="23" t="str">
        <f t="shared" si="64"/>
        <v/>
      </c>
    </row>
    <row r="118" spans="2:64" ht="130.5" x14ac:dyDescent="0.35">
      <c r="B118" t="s">
        <v>223</v>
      </c>
      <c r="C118" t="s">
        <v>318</v>
      </c>
      <c r="D118" t="s">
        <v>278</v>
      </c>
      <c r="E118" t="s">
        <v>444</v>
      </c>
      <c r="G118" t="s">
        <v>224</v>
      </c>
      <c r="H118">
        <v>1800</v>
      </c>
      <c r="I118">
        <v>2400</v>
      </c>
      <c r="L118">
        <v>1500</v>
      </c>
      <c r="M118">
        <v>1800</v>
      </c>
      <c r="N118">
        <v>1500</v>
      </c>
      <c r="O118">
        <v>1800</v>
      </c>
      <c r="P118">
        <v>1500</v>
      </c>
      <c r="Q118">
        <v>1800</v>
      </c>
      <c r="V118" s="12" t="s">
        <v>270</v>
      </c>
      <c r="W118" s="23">
        <f t="shared" si="65"/>
        <v>18</v>
      </c>
      <c r="X118" s="23">
        <f t="shared" si="66"/>
        <v>24</v>
      </c>
      <c r="Y118" s="23" t="str">
        <f t="shared" si="67"/>
        <v/>
      </c>
      <c r="Z118" s="23" t="str">
        <f t="shared" si="68"/>
        <v/>
      </c>
      <c r="AA118" s="23">
        <f t="shared" si="69"/>
        <v>15</v>
      </c>
      <c r="AB118" s="23">
        <f t="shared" si="70"/>
        <v>18</v>
      </c>
      <c r="AC118" s="23">
        <f t="shared" si="71"/>
        <v>15</v>
      </c>
      <c r="AD118" s="23">
        <f t="shared" si="72"/>
        <v>18</v>
      </c>
      <c r="AE118" s="23">
        <f t="shared" si="73"/>
        <v>15</v>
      </c>
      <c r="AF118" s="23">
        <f t="shared" si="74"/>
        <v>18</v>
      </c>
      <c r="AG118" s="23" t="str">
        <f t="shared" si="75"/>
        <v/>
      </c>
      <c r="AH118" s="23" t="str">
        <f t="shared" si="76"/>
        <v/>
      </c>
      <c r="AI118" s="23" t="str">
        <f t="shared" si="77"/>
        <v/>
      </c>
      <c r="AJ118" s="23" t="str">
        <f t="shared" si="78"/>
        <v/>
      </c>
      <c r="AK118" s="23" t="str">
        <f t="shared" si="79"/>
        <v>6pm-12am</v>
      </c>
      <c r="AL118" s="23" t="str">
        <f t="shared" si="80"/>
        <v/>
      </c>
      <c r="AM118" s="23" t="str">
        <f t="shared" si="81"/>
        <v>3pm-6pm</v>
      </c>
      <c r="AN118" s="23" t="str">
        <f t="shared" si="82"/>
        <v>3pm-6pm</v>
      </c>
      <c r="AO118" s="23" t="str">
        <f t="shared" si="83"/>
        <v>3pm-6pm</v>
      </c>
      <c r="AP118" s="23" t="str">
        <f t="shared" si="84"/>
        <v/>
      </c>
      <c r="AQ118" s="23" t="str">
        <f t="shared" si="85"/>
        <v/>
      </c>
      <c r="AR118" s="2" t="s">
        <v>367</v>
      </c>
      <c r="AU118" t="s">
        <v>28</v>
      </c>
      <c r="AV118" s="7" t="s">
        <v>316</v>
      </c>
      <c r="AW118" s="7" t="s">
        <v>317</v>
      </c>
      <c r="AX118" s="4" t="str">
        <f t="shared" si="95"/>
        <v>{
    'name': "Three Four Beer Co",
    'area': "campus",'hours': {
      'sunday-start':"1800", 'sunday-end':"2400", 'monday-start':"", 'monday-end':"", 'tuesday-start':"1500", 'tuesday-end':"1800", 'wednesday-start':"1500", 'wednesday-end':"1800", 'thursday-start':"1500", 'thursday-end':"1800", 'friday-start':"", 'friday-end':"", 'saturday-start':"", 'saturday-end':""},  'description': "$1 off guest drafts", 'link':"http://www.threefourbeerco.com/", 'pricing':"med",   'phone-number': "", 'address': "829 S. Shields Street, #100, Fort Collins, CO 80521", 'other-amenities': ['','','medium'], 'has-drink':true, 'has-food':false},</v>
      </c>
      <c r="AY118" s="23" t="str">
        <f t="shared" si="86"/>
        <v/>
      </c>
      <c r="AZ118" s="23" t="str">
        <f t="shared" si="87"/>
        <v/>
      </c>
      <c r="BA118" s="23" t="str">
        <f t="shared" si="88"/>
        <v>&lt;img src=@img/medium.png@&gt;</v>
      </c>
      <c r="BB118" s="23" t="str">
        <f t="shared" si="89"/>
        <v>&lt;img src=@img/drinkicon.png@&gt;</v>
      </c>
      <c r="BC118" s="23" t="str">
        <f t="shared" si="90"/>
        <v/>
      </c>
      <c r="BD118" s="23" t="str">
        <f t="shared" si="91"/>
        <v>&lt;img src=@img/medium.png@&gt;&lt;img src=@img/drinkicon.png@&gt;</v>
      </c>
      <c r="BE118" s="23" t="str">
        <f t="shared" si="92"/>
        <v>drink medium med campus</v>
      </c>
      <c r="BF118" s="23" t="str">
        <f t="shared" si="93"/>
        <v>Near Campus</v>
      </c>
      <c r="BG118">
        <v>40.575132000000004</v>
      </c>
      <c r="BH118">
        <v>-105.09670699999999</v>
      </c>
      <c r="BI118" s="23" t="str">
        <f t="shared" si="63"/>
        <v>[40.575132,-105.096707],</v>
      </c>
      <c r="BK118" s="23" t="str">
        <f t="shared" si="64"/>
        <v/>
      </c>
    </row>
    <row r="119" spans="2:64" ht="116" x14ac:dyDescent="0.35">
      <c r="B119" t="s">
        <v>468</v>
      </c>
      <c r="C119" t="s">
        <v>441</v>
      </c>
      <c r="E119" t="s">
        <v>54</v>
      </c>
      <c r="G119" t="s">
        <v>492</v>
      </c>
      <c r="W119" s="23" t="str">
        <f t="shared" si="65"/>
        <v/>
      </c>
      <c r="X119" s="23" t="str">
        <f t="shared" si="66"/>
        <v/>
      </c>
      <c r="Y119" s="23" t="str">
        <f t="shared" si="67"/>
        <v/>
      </c>
      <c r="Z119" s="23" t="str">
        <f t="shared" si="68"/>
        <v/>
      </c>
      <c r="AA119" s="23" t="str">
        <f t="shared" si="69"/>
        <v/>
      </c>
      <c r="AB119" s="23" t="str">
        <f t="shared" si="70"/>
        <v/>
      </c>
      <c r="AC119" s="23" t="str">
        <f t="shared" si="71"/>
        <v/>
      </c>
      <c r="AD119" s="23" t="str">
        <f t="shared" si="72"/>
        <v/>
      </c>
      <c r="AE119" s="23" t="str">
        <f t="shared" si="73"/>
        <v/>
      </c>
      <c r="AF119" s="23" t="str">
        <f t="shared" si="74"/>
        <v/>
      </c>
      <c r="AG119" s="23" t="str">
        <f t="shared" si="75"/>
        <v/>
      </c>
      <c r="AH119" s="23" t="str">
        <f t="shared" si="76"/>
        <v/>
      </c>
      <c r="AI119" s="23" t="str">
        <f t="shared" si="77"/>
        <v/>
      </c>
      <c r="AJ119" s="23" t="str">
        <f t="shared" si="78"/>
        <v/>
      </c>
      <c r="AK119" s="23" t="str">
        <f t="shared" si="79"/>
        <v/>
      </c>
      <c r="AL119" s="23" t="str">
        <f t="shared" si="80"/>
        <v/>
      </c>
      <c r="AM119" s="23" t="str">
        <f t="shared" si="81"/>
        <v/>
      </c>
      <c r="AN119" s="23" t="str">
        <f t="shared" si="82"/>
        <v/>
      </c>
      <c r="AO119" s="23" t="str">
        <f t="shared" si="83"/>
        <v/>
      </c>
      <c r="AP119" s="23" t="str">
        <f t="shared" si="84"/>
        <v/>
      </c>
      <c r="AQ119" s="23" t="str">
        <f t="shared" si="85"/>
        <v/>
      </c>
      <c r="AU119" t="s">
        <v>309</v>
      </c>
      <c r="AV119" t="b">
        <v>0</v>
      </c>
      <c r="AW119" t="b">
        <v>0</v>
      </c>
      <c r="AX119" s="4" t="str">
        <f t="shared" si="9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19" s="23" t="str">
        <f t="shared" si="86"/>
        <v/>
      </c>
      <c r="AZ119" s="23" t="str">
        <f t="shared" si="87"/>
        <v/>
      </c>
      <c r="BA119" s="23" t="str">
        <f t="shared" si="88"/>
        <v>&lt;img src=@img/easy.png@&gt;</v>
      </c>
      <c r="BB119" s="23" t="str">
        <f t="shared" si="89"/>
        <v/>
      </c>
      <c r="BC119" s="23" t="str">
        <f t="shared" si="90"/>
        <v/>
      </c>
      <c r="BD119" s="23" t="str">
        <f t="shared" si="91"/>
        <v>&lt;img src=@img/easy.png@&gt;&lt;img src=@img/kidicon.png@&gt;</v>
      </c>
      <c r="BE119" s="23" t="str">
        <f t="shared" si="92"/>
        <v>easy low sfoco kid</v>
      </c>
      <c r="BF119" s="23" t="str">
        <f t="shared" si="93"/>
        <v>South Foco</v>
      </c>
      <c r="BG119">
        <v>40.522661999999997</v>
      </c>
      <c r="BH119">
        <v>-105.023278</v>
      </c>
      <c r="BI119" s="23" t="str">
        <f t="shared" si="63"/>
        <v>[40.522662,-105.023278],</v>
      </c>
      <c r="BJ119" t="b">
        <v>1</v>
      </c>
      <c r="BK119" s="23" t="str">
        <f t="shared" si="64"/>
        <v>&lt;img src=@img/kidicon.png@&gt;</v>
      </c>
      <c r="BL119" t="s">
        <v>493</v>
      </c>
    </row>
    <row r="120" spans="2:64" ht="174" x14ac:dyDescent="0.35">
      <c r="B120" t="s">
        <v>225</v>
      </c>
      <c r="C120" t="s">
        <v>439</v>
      </c>
      <c r="D120" t="s">
        <v>226</v>
      </c>
      <c r="E120" t="s">
        <v>444</v>
      </c>
      <c r="G120" t="s">
        <v>227</v>
      </c>
      <c r="H120">
        <v>930</v>
      </c>
      <c r="I120">
        <v>2400</v>
      </c>
      <c r="J120">
        <v>1030</v>
      </c>
      <c r="K120">
        <v>1900</v>
      </c>
      <c r="L120">
        <v>1030</v>
      </c>
      <c r="M120">
        <v>1900</v>
      </c>
      <c r="N120">
        <v>1030</v>
      </c>
      <c r="O120">
        <v>1900</v>
      </c>
      <c r="P120">
        <v>1030</v>
      </c>
      <c r="Q120">
        <v>1900</v>
      </c>
      <c r="R120">
        <v>1030</v>
      </c>
      <c r="S120">
        <v>1900</v>
      </c>
      <c r="T120">
        <v>930</v>
      </c>
      <c r="U120">
        <v>1900</v>
      </c>
      <c r="V120" s="12" t="s">
        <v>528</v>
      </c>
      <c r="W120" s="23">
        <f t="shared" si="65"/>
        <v>9.3000000000000007</v>
      </c>
      <c r="X120" s="23">
        <f t="shared" si="66"/>
        <v>24</v>
      </c>
      <c r="Y120" s="23">
        <f t="shared" si="67"/>
        <v>10.3</v>
      </c>
      <c r="Z120" s="23">
        <f t="shared" si="68"/>
        <v>19</v>
      </c>
      <c r="AA120" s="23">
        <f t="shared" si="69"/>
        <v>10.3</v>
      </c>
      <c r="AB120" s="23">
        <f t="shared" si="70"/>
        <v>19</v>
      </c>
      <c r="AC120" s="23">
        <f t="shared" si="71"/>
        <v>10.3</v>
      </c>
      <c r="AD120" s="23">
        <f t="shared" si="72"/>
        <v>19</v>
      </c>
      <c r="AE120" s="23">
        <f t="shared" si="73"/>
        <v>10.3</v>
      </c>
      <c r="AF120" s="23">
        <f t="shared" si="74"/>
        <v>19</v>
      </c>
      <c r="AG120" s="23">
        <f t="shared" si="75"/>
        <v>10.3</v>
      </c>
      <c r="AH120" s="23">
        <f t="shared" si="76"/>
        <v>19</v>
      </c>
      <c r="AI120" s="23">
        <f t="shared" si="77"/>
        <v>9.3000000000000007</v>
      </c>
      <c r="AJ120" s="23">
        <f t="shared" si="78"/>
        <v>19</v>
      </c>
      <c r="AK120" s="23" t="str">
        <f t="shared" si="79"/>
        <v>9.3am-12am</v>
      </c>
      <c r="AL120" s="23" t="str">
        <f t="shared" si="80"/>
        <v>10.3am-7pm</v>
      </c>
      <c r="AM120" s="23" t="str">
        <f t="shared" si="81"/>
        <v>10.3am-7pm</v>
      </c>
      <c r="AN120" s="23" t="str">
        <f t="shared" si="82"/>
        <v>10.3am-7pm</v>
      </c>
      <c r="AO120" s="23" t="str">
        <f t="shared" si="83"/>
        <v>10.3am-7pm</v>
      </c>
      <c r="AP120" s="23" t="str">
        <f t="shared" si="84"/>
        <v>10.3am-7pm</v>
      </c>
      <c r="AQ120" s="23" t="str">
        <f t="shared" si="85"/>
        <v>9.3am-7pm</v>
      </c>
      <c r="AR120" s="5" t="s">
        <v>271</v>
      </c>
      <c r="AS120" t="s">
        <v>305</v>
      </c>
      <c r="AU120" t="s">
        <v>308</v>
      </c>
      <c r="AV120" s="7" t="s">
        <v>316</v>
      </c>
      <c r="AW120" s="7" t="s">
        <v>316</v>
      </c>
      <c r="AX120" s="4" t="str">
        <f t="shared" si="9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20" s="23" t="str">
        <f t="shared" si="86"/>
        <v>&lt;img src=@img/outdoor.png@&gt;</v>
      </c>
      <c r="AZ120" s="23" t="str">
        <f t="shared" si="87"/>
        <v/>
      </c>
      <c r="BA120" s="23" t="str">
        <f t="shared" si="88"/>
        <v>&lt;img src=@img/hard.png@&gt;</v>
      </c>
      <c r="BB120" s="23" t="str">
        <f t="shared" si="89"/>
        <v>&lt;img src=@img/drinkicon.png@&gt;</v>
      </c>
      <c r="BC120" s="23" t="str">
        <f t="shared" si="90"/>
        <v>&lt;img src=@img/foodicon.png@&gt;</v>
      </c>
      <c r="BD120" s="23" t="str">
        <f t="shared" si="91"/>
        <v>&lt;img src=@img/outdoor.png@&gt;&lt;img src=@img/hard.png@&gt;&lt;img src=@img/drinkicon.png@&gt;&lt;img src=@img/foodicon.png@&gt;</v>
      </c>
      <c r="BE120" s="23" t="str">
        <f t="shared" si="92"/>
        <v>outdoor drink food hard med old</v>
      </c>
      <c r="BF120" s="23" t="str">
        <f t="shared" si="93"/>
        <v>Old Town</v>
      </c>
      <c r="BG120">
        <v>40.584795999999997</v>
      </c>
      <c r="BH120">
        <v>-105.076611</v>
      </c>
      <c r="BI120" s="23" t="str">
        <f t="shared" si="63"/>
        <v>[40.584796,-105.076611],</v>
      </c>
      <c r="BK120" s="23" t="str">
        <f t="shared" si="64"/>
        <v/>
      </c>
    </row>
    <row r="121" spans="2:64" ht="145" x14ac:dyDescent="0.35">
      <c r="B121" t="s">
        <v>393</v>
      </c>
      <c r="C121" t="s">
        <v>319</v>
      </c>
      <c r="D121" t="s">
        <v>395</v>
      </c>
      <c r="E121" t="s">
        <v>444</v>
      </c>
      <c r="G121" t="s">
        <v>404</v>
      </c>
      <c r="J121">
        <v>1500</v>
      </c>
      <c r="K121">
        <v>1900</v>
      </c>
      <c r="L121">
        <v>1500</v>
      </c>
      <c r="M121">
        <v>1900</v>
      </c>
      <c r="N121">
        <v>1500</v>
      </c>
      <c r="O121">
        <v>1900</v>
      </c>
      <c r="P121">
        <v>1500</v>
      </c>
      <c r="Q121">
        <v>1900</v>
      </c>
      <c r="R121">
        <v>1500</v>
      </c>
      <c r="S121">
        <v>1900</v>
      </c>
      <c r="V121" s="12" t="s">
        <v>529</v>
      </c>
      <c r="W121" s="23" t="str">
        <f t="shared" si="65"/>
        <v/>
      </c>
      <c r="X121" s="23" t="str">
        <f t="shared" si="66"/>
        <v/>
      </c>
      <c r="Y121" s="23">
        <f t="shared" si="67"/>
        <v>15</v>
      </c>
      <c r="Z121" s="23">
        <f t="shared" si="68"/>
        <v>19</v>
      </c>
      <c r="AA121" s="23">
        <f t="shared" si="69"/>
        <v>15</v>
      </c>
      <c r="AB121" s="23">
        <f t="shared" si="70"/>
        <v>19</v>
      </c>
      <c r="AC121" s="23">
        <f t="shared" si="71"/>
        <v>15</v>
      </c>
      <c r="AD121" s="23">
        <f t="shared" si="72"/>
        <v>19</v>
      </c>
      <c r="AE121" s="23">
        <f t="shared" si="73"/>
        <v>15</v>
      </c>
      <c r="AF121" s="23">
        <f t="shared" si="74"/>
        <v>19</v>
      </c>
      <c r="AG121" s="23">
        <f t="shared" si="75"/>
        <v>15</v>
      </c>
      <c r="AH121" s="23">
        <f t="shared" si="76"/>
        <v>19</v>
      </c>
      <c r="AI121" s="23" t="str">
        <f t="shared" si="77"/>
        <v/>
      </c>
      <c r="AJ121" s="23" t="str">
        <f t="shared" si="78"/>
        <v/>
      </c>
      <c r="AK121" s="23" t="str">
        <f t="shared" si="79"/>
        <v/>
      </c>
      <c r="AL121" s="23" t="str">
        <f t="shared" si="80"/>
        <v>3pm-7pm</v>
      </c>
      <c r="AM121" s="23" t="str">
        <f t="shared" si="81"/>
        <v>3pm-7pm</v>
      </c>
      <c r="AN121" s="23" t="str">
        <f t="shared" si="82"/>
        <v>3pm-7pm</v>
      </c>
      <c r="AO121" s="23" t="str">
        <f t="shared" si="83"/>
        <v>3pm-7pm</v>
      </c>
      <c r="AP121" s="23" t="str">
        <f t="shared" si="84"/>
        <v>3pm-7pm</v>
      </c>
      <c r="AQ121" s="23" t="str">
        <f t="shared" si="85"/>
        <v/>
      </c>
      <c r="AR121" t="s">
        <v>403</v>
      </c>
      <c r="AS121" t="s">
        <v>305</v>
      </c>
      <c r="AU121" t="s">
        <v>309</v>
      </c>
      <c r="AV121" s="7" t="s">
        <v>316</v>
      </c>
      <c r="AW121" s="7" t="s">
        <v>316</v>
      </c>
      <c r="AX121" s="4" t="str">
        <f t="shared" si="9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21" s="23" t="str">
        <f t="shared" si="86"/>
        <v>&lt;img src=@img/outdoor.png@&gt;</v>
      </c>
      <c r="AZ121" s="23" t="str">
        <f t="shared" si="87"/>
        <v/>
      </c>
      <c r="BA121" s="23" t="str">
        <f t="shared" si="88"/>
        <v>&lt;img src=@img/easy.png@&gt;</v>
      </c>
      <c r="BB121" s="23" t="str">
        <f t="shared" si="89"/>
        <v>&lt;img src=@img/drinkicon.png@&gt;</v>
      </c>
      <c r="BC121" s="23" t="str">
        <f t="shared" si="90"/>
        <v>&lt;img src=@img/foodicon.png@&gt;</v>
      </c>
      <c r="BD121" s="23" t="str">
        <f t="shared" si="91"/>
        <v>&lt;img src=@img/outdoor.png@&gt;&lt;img src=@img/easy.png@&gt;&lt;img src=@img/drinkicon.png@&gt;&lt;img src=@img/foodicon.png@&gt;</v>
      </c>
      <c r="BE121" s="23" t="str">
        <f t="shared" si="92"/>
        <v>outdoor drink food easy med midtown</v>
      </c>
      <c r="BF121" s="23" t="str">
        <f t="shared" si="93"/>
        <v>Midtown</v>
      </c>
      <c r="BG121">
        <v>40.542402000000003</v>
      </c>
      <c r="BH121">
        <v>-105.07652</v>
      </c>
      <c r="BI121" s="23" t="str">
        <f t="shared" si="63"/>
        <v>[40.542402,-105.07652],</v>
      </c>
      <c r="BK121" s="23" t="str">
        <f t="shared" si="64"/>
        <v/>
      </c>
    </row>
    <row r="122" spans="2:64" ht="116" x14ac:dyDescent="0.35">
      <c r="B122" t="s">
        <v>228</v>
      </c>
      <c r="C122" t="s">
        <v>319</v>
      </c>
      <c r="D122" t="s">
        <v>53</v>
      </c>
      <c r="E122" t="s">
        <v>444</v>
      </c>
      <c r="G122" t="s">
        <v>229</v>
      </c>
      <c r="W122" s="23" t="str">
        <f t="shared" si="65"/>
        <v/>
      </c>
      <c r="X122" s="23" t="str">
        <f t="shared" si="66"/>
        <v/>
      </c>
      <c r="Y122" s="23" t="str">
        <f t="shared" si="67"/>
        <v/>
      </c>
      <c r="Z122" s="23" t="str">
        <f t="shared" si="68"/>
        <v/>
      </c>
      <c r="AA122" s="23" t="str">
        <f t="shared" si="69"/>
        <v/>
      </c>
      <c r="AB122" s="23" t="str">
        <f t="shared" si="70"/>
        <v/>
      </c>
      <c r="AC122" s="23" t="str">
        <f t="shared" si="71"/>
        <v/>
      </c>
      <c r="AD122" s="23" t="str">
        <f t="shared" si="72"/>
        <v/>
      </c>
      <c r="AE122" s="23" t="str">
        <f t="shared" si="73"/>
        <v/>
      </c>
      <c r="AF122" s="23" t="str">
        <f t="shared" si="74"/>
        <v/>
      </c>
      <c r="AG122" s="23" t="str">
        <f t="shared" si="75"/>
        <v/>
      </c>
      <c r="AH122" s="23" t="str">
        <f t="shared" si="76"/>
        <v/>
      </c>
      <c r="AI122" s="23" t="str">
        <f t="shared" si="77"/>
        <v/>
      </c>
      <c r="AJ122" s="23" t="str">
        <f t="shared" si="78"/>
        <v/>
      </c>
      <c r="AK122" s="23" t="str">
        <f t="shared" si="79"/>
        <v/>
      </c>
      <c r="AL122" s="23" t="str">
        <f t="shared" si="80"/>
        <v/>
      </c>
      <c r="AM122" s="23" t="str">
        <f t="shared" si="81"/>
        <v/>
      </c>
      <c r="AN122" s="23" t="str">
        <f t="shared" si="82"/>
        <v/>
      </c>
      <c r="AO122" s="23" t="str">
        <f t="shared" si="83"/>
        <v/>
      </c>
      <c r="AP122" s="23" t="str">
        <f t="shared" si="84"/>
        <v/>
      </c>
      <c r="AQ122" s="23" t="str">
        <f t="shared" si="85"/>
        <v/>
      </c>
      <c r="AR122" s="2" t="s">
        <v>368</v>
      </c>
      <c r="AU122" t="s">
        <v>309</v>
      </c>
      <c r="AV122" s="7" t="s">
        <v>317</v>
      </c>
      <c r="AW122" s="7" t="s">
        <v>317</v>
      </c>
      <c r="AX122" s="4" t="str">
        <f t="shared" si="9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22" s="23" t="str">
        <f t="shared" si="86"/>
        <v/>
      </c>
      <c r="AZ122" s="23" t="str">
        <f t="shared" si="87"/>
        <v/>
      </c>
      <c r="BA122" s="23" t="str">
        <f t="shared" si="88"/>
        <v>&lt;img src=@img/easy.png@&gt;</v>
      </c>
      <c r="BB122" s="23" t="str">
        <f t="shared" si="89"/>
        <v/>
      </c>
      <c r="BC122" s="23" t="str">
        <f t="shared" si="90"/>
        <v/>
      </c>
      <c r="BD122" s="23" t="str">
        <f t="shared" si="91"/>
        <v>&lt;img src=@img/easy.png@&gt;</v>
      </c>
      <c r="BE122" s="23" t="str">
        <f t="shared" si="92"/>
        <v>easy med midtown</v>
      </c>
      <c r="BF122" s="23" t="str">
        <f t="shared" si="93"/>
        <v>Midtown</v>
      </c>
      <c r="BG122">
        <v>40.551113000000001</v>
      </c>
      <c r="BH122">
        <v>-105.07761600000001</v>
      </c>
      <c r="BI122" s="23" t="str">
        <f t="shared" si="63"/>
        <v>[40.551113,-105.077616],</v>
      </c>
      <c r="BK122" s="23" t="str">
        <f t="shared" si="64"/>
        <v/>
      </c>
    </row>
    <row r="123" spans="2:64" ht="203" x14ac:dyDescent="0.35">
      <c r="B123" t="s">
        <v>296</v>
      </c>
      <c r="C123" t="s">
        <v>439</v>
      </c>
      <c r="D123" t="s">
        <v>297</v>
      </c>
      <c r="E123" t="s">
        <v>54</v>
      </c>
      <c r="G123" s="6" t="s">
        <v>304</v>
      </c>
      <c r="H123">
        <v>1100</v>
      </c>
      <c r="I123">
        <v>1900</v>
      </c>
      <c r="J123">
        <v>1100</v>
      </c>
      <c r="K123">
        <v>2400</v>
      </c>
      <c r="L123">
        <v>1100</v>
      </c>
      <c r="M123">
        <v>2300</v>
      </c>
      <c r="N123">
        <v>1100</v>
      </c>
      <c r="O123">
        <v>2400</v>
      </c>
      <c r="P123">
        <v>1100</v>
      </c>
      <c r="Q123">
        <v>2400</v>
      </c>
      <c r="R123">
        <v>1100</v>
      </c>
      <c r="S123">
        <v>1900</v>
      </c>
      <c r="T123">
        <v>1100</v>
      </c>
      <c r="U123">
        <v>1900</v>
      </c>
      <c r="V123" s="12" t="s">
        <v>530</v>
      </c>
      <c r="W123" s="23">
        <f t="shared" si="65"/>
        <v>11</v>
      </c>
      <c r="X123" s="23">
        <f t="shared" si="66"/>
        <v>19</v>
      </c>
      <c r="Y123" s="23">
        <f t="shared" si="67"/>
        <v>11</v>
      </c>
      <c r="Z123" s="23">
        <f t="shared" si="68"/>
        <v>24</v>
      </c>
      <c r="AA123" s="23">
        <f t="shared" si="69"/>
        <v>11</v>
      </c>
      <c r="AB123" s="23">
        <f t="shared" si="70"/>
        <v>23</v>
      </c>
      <c r="AC123" s="23">
        <f t="shared" si="71"/>
        <v>11</v>
      </c>
      <c r="AD123" s="23">
        <f t="shared" si="72"/>
        <v>24</v>
      </c>
      <c r="AE123" s="23">
        <f t="shared" si="73"/>
        <v>11</v>
      </c>
      <c r="AF123" s="23">
        <f t="shared" si="74"/>
        <v>24</v>
      </c>
      <c r="AG123" s="23">
        <f t="shared" si="75"/>
        <v>11</v>
      </c>
      <c r="AH123" s="23">
        <f t="shared" si="76"/>
        <v>19</v>
      </c>
      <c r="AI123" s="23">
        <f t="shared" si="77"/>
        <v>11</v>
      </c>
      <c r="AJ123" s="23">
        <f t="shared" si="78"/>
        <v>19</v>
      </c>
      <c r="AK123" s="23" t="str">
        <f t="shared" si="79"/>
        <v>11am-7pm</v>
      </c>
      <c r="AL123" s="23" t="str">
        <f t="shared" si="80"/>
        <v>11am-12am</v>
      </c>
      <c r="AM123" s="23" t="str">
        <f t="shared" si="81"/>
        <v>11am-11pm</v>
      </c>
      <c r="AN123" s="23" t="str">
        <f t="shared" si="82"/>
        <v>11am-12am</v>
      </c>
      <c r="AO123" s="23" t="str">
        <f t="shared" si="83"/>
        <v>11am-12am</v>
      </c>
      <c r="AP123" s="23" t="str">
        <f t="shared" si="84"/>
        <v>11am-7pm</v>
      </c>
      <c r="AQ123" s="23" t="str">
        <f t="shared" si="85"/>
        <v>11am-7pm</v>
      </c>
      <c r="AR123" s="8" t="s">
        <v>378</v>
      </c>
      <c r="AU123" t="s">
        <v>308</v>
      </c>
      <c r="AV123" s="7" t="s">
        <v>317</v>
      </c>
      <c r="AW123" s="7" t="s">
        <v>317</v>
      </c>
      <c r="AX123" s="4" t="str">
        <f t="shared" si="9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23" s="23" t="str">
        <f t="shared" si="86"/>
        <v/>
      </c>
      <c r="AZ123" s="23" t="str">
        <f t="shared" si="87"/>
        <v/>
      </c>
      <c r="BA123" s="23" t="str">
        <f t="shared" si="88"/>
        <v>&lt;img src=@img/hard.png@&gt;</v>
      </c>
      <c r="BB123" s="23" t="str">
        <f t="shared" si="89"/>
        <v/>
      </c>
      <c r="BC123" s="23" t="str">
        <f t="shared" si="90"/>
        <v/>
      </c>
      <c r="BD123" s="23" t="str">
        <f t="shared" si="91"/>
        <v>&lt;img src=@img/hard.png@&gt;</v>
      </c>
      <c r="BE123" s="23" t="str">
        <f t="shared" si="92"/>
        <v>hard low old</v>
      </c>
      <c r="BF123" s="23" t="str">
        <f t="shared" si="93"/>
        <v>Old Town</v>
      </c>
      <c r="BG123">
        <v>40.587395000000001</v>
      </c>
      <c r="BH123">
        <v>-105.078292</v>
      </c>
      <c r="BI123" s="23" t="str">
        <f t="shared" si="63"/>
        <v>[40.587395,-105.078292],</v>
      </c>
      <c r="BK123" s="23" t="str">
        <f t="shared" si="64"/>
        <v/>
      </c>
    </row>
    <row r="124" spans="2:64" ht="130.5" x14ac:dyDescent="0.35">
      <c r="B124" t="s">
        <v>414</v>
      </c>
      <c r="C124" t="s">
        <v>439</v>
      </c>
      <c r="D124" t="s">
        <v>385</v>
      </c>
      <c r="E124" t="s">
        <v>444</v>
      </c>
      <c r="G124" s="6" t="s">
        <v>447</v>
      </c>
      <c r="W124" s="23" t="str">
        <f t="shared" si="65"/>
        <v/>
      </c>
      <c r="X124" s="23" t="str">
        <f t="shared" si="66"/>
        <v/>
      </c>
      <c r="Y124" s="23" t="str">
        <f t="shared" si="67"/>
        <v/>
      </c>
      <c r="Z124" s="23" t="str">
        <f t="shared" si="68"/>
        <v/>
      </c>
      <c r="AA124" s="23" t="str">
        <f t="shared" si="69"/>
        <v/>
      </c>
      <c r="AB124" s="23" t="str">
        <f t="shared" si="70"/>
        <v/>
      </c>
      <c r="AC124" s="23" t="str">
        <f t="shared" si="71"/>
        <v/>
      </c>
      <c r="AD124" s="23" t="str">
        <f t="shared" si="72"/>
        <v/>
      </c>
      <c r="AE124" s="23" t="str">
        <f t="shared" si="73"/>
        <v/>
      </c>
      <c r="AF124" s="23" t="str">
        <f t="shared" si="74"/>
        <v/>
      </c>
      <c r="AG124" s="23" t="str">
        <f t="shared" si="75"/>
        <v/>
      </c>
      <c r="AH124" s="23" t="str">
        <f t="shared" si="76"/>
        <v/>
      </c>
      <c r="AI124" s="23" t="str">
        <f t="shared" si="77"/>
        <v/>
      </c>
      <c r="AJ124" s="23" t="str">
        <f t="shared" si="78"/>
        <v/>
      </c>
      <c r="AK124" s="23" t="str">
        <f>IF(H124&gt;0,CONCATENATE(IF(W124&lt;=12,W124,W124-12),IF(OR(W124&lt;12,W124=24),"am","pm"),"-",IF(X124&lt;=12,X124,X124-12),IF(OR(X124&lt;12,X124=24),"am","pm")),"")</f>
        <v/>
      </c>
      <c r="AL124" s="23" t="str">
        <f>IF(J124&gt;0,CONCATENATE(IF(Y124&lt;=12,Y124,Y124-12),IF(OR(Y124&lt;12,Y124=24),"am","pm"),"-",IF(Z124&lt;=12,Z124,Z124-12),IF(OR(Z124&lt;12,Z124=24),"am","pm")),"")</f>
        <v/>
      </c>
      <c r="AM124" s="23" t="str">
        <f>IF(L124&gt;0,CONCATENATE(IF(AA124&lt;=12,AA124,AA124-12),IF(OR(AA124&lt;12,AA124=24),"am","pm"),"-",IF(AB124&lt;=12,AB124,AB124-12),IF(OR(AB124&lt;12,AB124=24),"am","pm")),"")</f>
        <v/>
      </c>
      <c r="AN124" s="23" t="str">
        <f>IF(N124&gt;0,CONCATENATE(IF(AC124&lt;=12,AC124,AC124-12),IF(OR(AC124&lt;12,AC124=24),"am","pm"),"-",IF(AD124&lt;=12,AD124,AD124-12),IF(OR(AD124&lt;12,AD124=24),"am","pm")),"")</f>
        <v/>
      </c>
      <c r="AO124" s="23" t="str">
        <f>IF(O124&gt;0,CONCATENATE(IF(AE124&lt;=12,AE124,AE124-12),IF(OR(AE124&lt;12,AE124=24),"am","pm"),"-",IF(AF124&lt;=12,AF124,AF124-12),IF(OR(AF124&lt;12,AF124=24),"am","pm")),"")</f>
        <v/>
      </c>
      <c r="AP124" s="23" t="str">
        <f>IF(R124&gt;0,CONCATENATE(IF(AG124&lt;=12,AG124,AG124-12),IF(OR(AG124&lt;12,AG124=24),"am","pm"),"-",IF(AH124&lt;=12,AH124,AH124-12),IF(OR(AH124&lt;12,AH124=24),"am","pm")),"")</f>
        <v/>
      </c>
      <c r="AQ124" s="23" t="str">
        <f>IF(T124&gt;0,CONCATENATE(IF(AI124&lt;=12,AI124,AI124-12),IF(OR(AI124&lt;12,AI124=24),"am","pm"),"-",IF(AJ124&lt;=12,AJ124,AJ124-12),IF(OR(AJ124&lt;12,AJ124=24),"am","pm")),"")</f>
        <v/>
      </c>
      <c r="AR124" t="s">
        <v>415</v>
      </c>
      <c r="AS124" t="s">
        <v>305</v>
      </c>
      <c r="AU124" t="s">
        <v>28</v>
      </c>
      <c r="AV124" s="7" t="s">
        <v>317</v>
      </c>
      <c r="AW124" s="7" t="s">
        <v>317</v>
      </c>
      <c r="AX124" s="4" t="str">
        <f t="shared" si="9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24" s="23" t="str">
        <f t="shared" si="86"/>
        <v>&lt;img src=@img/outdoor.png@&gt;</v>
      </c>
      <c r="AZ124" s="23" t="str">
        <f t="shared" si="87"/>
        <v/>
      </c>
      <c r="BA124" s="23" t="str">
        <f t="shared" si="88"/>
        <v>&lt;img src=@img/medium.png@&gt;</v>
      </c>
      <c r="BB124" s="23" t="str">
        <f t="shared" si="89"/>
        <v/>
      </c>
      <c r="BC124" s="23" t="str">
        <f t="shared" si="90"/>
        <v/>
      </c>
      <c r="BD124" s="23" t="str">
        <f t="shared" si="91"/>
        <v>&lt;img src=@img/outdoor.png@&gt;&lt;img src=@img/medium.png@&gt;</v>
      </c>
      <c r="BE124" s="23" t="str">
        <f t="shared" si="92"/>
        <v>outdoor medium med old</v>
      </c>
      <c r="BF124" s="23" t="str">
        <f t="shared" si="93"/>
        <v>Old Town</v>
      </c>
      <c r="BG124">
        <v>40.589368999999998</v>
      </c>
      <c r="BH124">
        <v>-105.07445800000001</v>
      </c>
      <c r="BI124" s="23" t="str">
        <f t="shared" si="63"/>
        <v>[40.589369,-105.074458],</v>
      </c>
      <c r="BK124" s="23" t="str">
        <f t="shared" si="64"/>
        <v/>
      </c>
    </row>
    <row r="125" spans="2:64" ht="130.5" x14ac:dyDescent="0.35">
      <c r="B125" t="s">
        <v>128</v>
      </c>
      <c r="C125" t="s">
        <v>318</v>
      </c>
      <c r="D125" t="s">
        <v>129</v>
      </c>
      <c r="E125" t="s">
        <v>54</v>
      </c>
      <c r="G125" s="1" t="s">
        <v>130</v>
      </c>
      <c r="W125" s="23" t="str">
        <f t="shared" si="65"/>
        <v/>
      </c>
      <c r="X125" s="23" t="str">
        <f t="shared" si="66"/>
        <v/>
      </c>
      <c r="Y125" s="23" t="str">
        <f t="shared" si="67"/>
        <v/>
      </c>
      <c r="Z125" s="23" t="str">
        <f t="shared" si="68"/>
        <v/>
      </c>
      <c r="AA125" s="23" t="str">
        <f t="shared" si="69"/>
        <v/>
      </c>
      <c r="AB125" s="23" t="str">
        <f t="shared" si="70"/>
        <v/>
      </c>
      <c r="AC125" s="23" t="str">
        <f t="shared" si="71"/>
        <v/>
      </c>
      <c r="AD125" s="23" t="str">
        <f t="shared" si="72"/>
        <v/>
      </c>
      <c r="AE125" s="23" t="str">
        <f t="shared" si="73"/>
        <v/>
      </c>
      <c r="AF125" s="23" t="str">
        <f t="shared" si="74"/>
        <v/>
      </c>
      <c r="AG125" s="23" t="str">
        <f t="shared" si="75"/>
        <v/>
      </c>
      <c r="AH125" s="23" t="str">
        <f t="shared" si="76"/>
        <v/>
      </c>
      <c r="AI125" s="23" t="str">
        <f t="shared" si="77"/>
        <v/>
      </c>
      <c r="AJ125" s="23" t="str">
        <f t="shared" si="78"/>
        <v/>
      </c>
      <c r="AK125" s="23" t="str">
        <f t="shared" ref="AK125:AK128" si="96">IF(H125&gt;0,CONCATENATE(IF(W125&lt;=12,W125,W125-12),IF(OR(W125&lt;12,W125=24),"am","pm"),"-",IF(X125&lt;=12,X125,X125-12),IF(OR(X125&lt;12,X125=24),"am","pm")),"")</f>
        <v/>
      </c>
      <c r="AL125" s="23" t="str">
        <f t="shared" ref="AL125:AL128" si="97">IF(J125&gt;0,CONCATENATE(IF(Y125&lt;=12,Y125,Y125-12),IF(OR(Y125&lt;12,Y125=24),"am","pm"),"-",IF(Z125&lt;=12,Z125,Z125-12),IF(OR(Z125&lt;12,Z125=24),"am","pm")),"")</f>
        <v/>
      </c>
      <c r="AM125" s="23" t="str">
        <f t="shared" ref="AM125:AM128" si="98">IF(L125&gt;0,CONCATENATE(IF(AA125&lt;=12,AA125,AA125-12),IF(OR(AA125&lt;12,AA125=24),"am","pm"),"-",IF(AB125&lt;=12,AB125,AB125-12),IF(OR(AB125&lt;12,AB125=24),"am","pm")),"")</f>
        <v/>
      </c>
      <c r="AN125" s="23" t="str">
        <f t="shared" ref="AN125:AN128" si="99">IF(N125&gt;0,CONCATENATE(IF(AC125&lt;=12,AC125,AC125-12),IF(OR(AC125&lt;12,AC125=24),"am","pm"),"-",IF(AD125&lt;=12,AD125,AD125-12),IF(OR(AD125&lt;12,AD125=24),"am","pm")),"")</f>
        <v/>
      </c>
      <c r="AO125" s="23" t="str">
        <f t="shared" ref="AO125:AO128" si="100">IF(O125&gt;0,CONCATENATE(IF(AE125&lt;=12,AE125,AE125-12),IF(OR(AE125&lt;12,AE125=24),"am","pm"),"-",IF(AF125&lt;=12,AF125,AF125-12),IF(OR(AF125&lt;12,AF125=24),"am","pm")),"")</f>
        <v/>
      </c>
      <c r="AP125" s="23" t="str">
        <f t="shared" ref="AP125:AP128" si="101">IF(R125&gt;0,CONCATENATE(IF(AG125&lt;=12,AG125,AG125-12),IF(OR(AG125&lt;12,AG125=24),"am","pm"),"-",IF(AH125&lt;=12,AH125,AH125-12),IF(OR(AH125&lt;12,AH125=24),"am","pm")),"")</f>
        <v/>
      </c>
      <c r="AQ125" s="23" t="str">
        <f t="shared" ref="AQ125:AQ128" si="102">IF(T125&gt;0,CONCATENATE(IF(AI125&lt;=12,AI125,AI125-12),IF(OR(AI125&lt;12,AI125=24),"am","pm"),"-",IF(AJ125&lt;=12,AJ125,AJ125-12),IF(OR(AJ125&lt;12,AJ125=24),"am","pm")),"")</f>
        <v/>
      </c>
      <c r="AR125" s="2" t="s">
        <v>339</v>
      </c>
      <c r="AS125" t="s">
        <v>305</v>
      </c>
      <c r="AT125" t="s">
        <v>315</v>
      </c>
      <c r="AU125" t="s">
        <v>28</v>
      </c>
      <c r="AV125" s="7" t="s">
        <v>317</v>
      </c>
      <c r="AW125" s="7" t="s">
        <v>317</v>
      </c>
      <c r="AX125" s="4" t="str">
        <f t="shared" si="9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25" s="23" t="str">
        <f t="shared" si="86"/>
        <v>&lt;img src=@img/outdoor.png@&gt;</v>
      </c>
      <c r="AZ125" s="23" t="str">
        <f t="shared" si="87"/>
        <v>&lt;img src=@img/pets.png@&gt;</v>
      </c>
      <c r="BA125" s="23" t="str">
        <f t="shared" si="88"/>
        <v>&lt;img src=@img/medium.png@&gt;</v>
      </c>
      <c r="BB125" s="23" t="str">
        <f t="shared" si="89"/>
        <v/>
      </c>
      <c r="BC125" s="23" t="str">
        <f t="shared" si="90"/>
        <v/>
      </c>
      <c r="BD125" s="23" t="str">
        <f t="shared" si="91"/>
        <v>&lt;img src=@img/outdoor.png@&gt;&lt;img src=@img/pets.png@&gt;&lt;img src=@img/medium.png@&gt;</v>
      </c>
      <c r="BE125" s="23" t="str">
        <f t="shared" si="92"/>
        <v>outdoor pet medium low campus</v>
      </c>
      <c r="BF125" s="23" t="str">
        <f t="shared" si="93"/>
        <v>Near Campus</v>
      </c>
      <c r="BG125">
        <v>40.568157999999997</v>
      </c>
      <c r="BH125">
        <v>-105.076488</v>
      </c>
      <c r="BI125" s="23" t="str">
        <f t="shared" si="63"/>
        <v>[40.568158,-105.076488],</v>
      </c>
      <c r="BK125" s="23" t="str">
        <f t="shared" si="64"/>
        <v/>
      </c>
    </row>
    <row r="126" spans="2:64" ht="130.5" x14ac:dyDescent="0.35">
      <c r="B126" t="s">
        <v>230</v>
      </c>
      <c r="C126" t="s">
        <v>439</v>
      </c>
      <c r="D126" t="s">
        <v>147</v>
      </c>
      <c r="E126" t="s">
        <v>444</v>
      </c>
      <c r="G126" t="s">
        <v>231</v>
      </c>
      <c r="W126" s="23" t="str">
        <f t="shared" si="65"/>
        <v/>
      </c>
      <c r="X126" s="23" t="str">
        <f t="shared" si="66"/>
        <v/>
      </c>
      <c r="Y126" s="23" t="str">
        <f t="shared" si="67"/>
        <v/>
      </c>
      <c r="Z126" s="23" t="str">
        <f t="shared" si="68"/>
        <v/>
      </c>
      <c r="AA126" s="23" t="str">
        <f t="shared" si="69"/>
        <v/>
      </c>
      <c r="AB126" s="23" t="str">
        <f t="shared" si="70"/>
        <v/>
      </c>
      <c r="AC126" s="23" t="str">
        <f t="shared" si="71"/>
        <v/>
      </c>
      <c r="AD126" s="23" t="str">
        <f t="shared" si="72"/>
        <v/>
      </c>
      <c r="AE126" s="23" t="str">
        <f t="shared" si="73"/>
        <v/>
      </c>
      <c r="AF126" s="23" t="str">
        <f t="shared" si="74"/>
        <v/>
      </c>
      <c r="AG126" s="23" t="str">
        <f t="shared" si="75"/>
        <v/>
      </c>
      <c r="AH126" s="23" t="str">
        <f t="shared" si="76"/>
        <v/>
      </c>
      <c r="AI126" s="23" t="str">
        <f t="shared" si="77"/>
        <v/>
      </c>
      <c r="AJ126" s="23" t="str">
        <f t="shared" si="78"/>
        <v/>
      </c>
      <c r="AK126" s="23" t="str">
        <f t="shared" si="96"/>
        <v/>
      </c>
      <c r="AL126" s="23" t="str">
        <f t="shared" si="97"/>
        <v/>
      </c>
      <c r="AM126" s="23" t="str">
        <f t="shared" si="98"/>
        <v/>
      </c>
      <c r="AN126" s="23" t="str">
        <f t="shared" si="99"/>
        <v/>
      </c>
      <c r="AO126" s="23" t="str">
        <f t="shared" si="100"/>
        <v/>
      </c>
      <c r="AP126" s="23" t="str">
        <f t="shared" si="101"/>
        <v/>
      </c>
      <c r="AQ126" s="23" t="str">
        <f t="shared" si="102"/>
        <v/>
      </c>
      <c r="AR126" s="3" t="s">
        <v>272</v>
      </c>
      <c r="AU126" t="s">
        <v>28</v>
      </c>
      <c r="AV126" s="7" t="s">
        <v>317</v>
      </c>
      <c r="AW126" s="7" t="s">
        <v>317</v>
      </c>
      <c r="AX126" s="4" t="str">
        <f t="shared" si="9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26" s="23" t="str">
        <f t="shared" si="86"/>
        <v/>
      </c>
      <c r="AZ126" s="23" t="str">
        <f t="shared" si="87"/>
        <v/>
      </c>
      <c r="BA126" s="23" t="str">
        <f t="shared" si="88"/>
        <v>&lt;img src=@img/medium.png@&gt;</v>
      </c>
      <c r="BB126" s="23" t="str">
        <f t="shared" si="89"/>
        <v/>
      </c>
      <c r="BC126" s="23" t="str">
        <f t="shared" si="90"/>
        <v/>
      </c>
      <c r="BD126" s="23" t="str">
        <f t="shared" si="91"/>
        <v>&lt;img src=@img/medium.png@&gt;</v>
      </c>
      <c r="BE126" s="23" t="str">
        <f t="shared" si="92"/>
        <v>medium med old</v>
      </c>
      <c r="BF126" s="23" t="str">
        <f t="shared" si="93"/>
        <v>Old Town</v>
      </c>
      <c r="BG126">
        <v>40.590724000000002</v>
      </c>
      <c r="BH126">
        <v>-105.073266</v>
      </c>
      <c r="BI126" s="23" t="str">
        <f t="shared" si="63"/>
        <v>[40.590724,-105.073266],</v>
      </c>
      <c r="BK126" s="23" t="str">
        <f t="shared" si="64"/>
        <v/>
      </c>
    </row>
    <row r="127" spans="2:64" ht="116" x14ac:dyDescent="0.35">
      <c r="B127" s="9" t="s">
        <v>49</v>
      </c>
      <c r="C127" t="s">
        <v>319</v>
      </c>
      <c r="D127" t="s">
        <v>50</v>
      </c>
      <c r="E127" t="s">
        <v>444</v>
      </c>
      <c r="G127" s="1" t="s">
        <v>51</v>
      </c>
      <c r="W127" s="23" t="str">
        <f t="shared" si="65"/>
        <v/>
      </c>
      <c r="X127" s="23" t="str">
        <f t="shared" si="66"/>
        <v/>
      </c>
      <c r="Y127" s="23" t="str">
        <f t="shared" si="67"/>
        <v/>
      </c>
      <c r="Z127" s="23" t="str">
        <f t="shared" si="68"/>
        <v/>
      </c>
      <c r="AA127" s="23" t="str">
        <f t="shared" si="69"/>
        <v/>
      </c>
      <c r="AB127" s="23" t="str">
        <f t="shared" si="70"/>
        <v/>
      </c>
      <c r="AC127" s="23" t="str">
        <f t="shared" si="71"/>
        <v/>
      </c>
      <c r="AD127" s="23" t="str">
        <f t="shared" si="72"/>
        <v/>
      </c>
      <c r="AE127" s="23" t="str">
        <f t="shared" si="73"/>
        <v/>
      </c>
      <c r="AF127" s="23" t="str">
        <f t="shared" si="74"/>
        <v/>
      </c>
      <c r="AG127" s="23" t="str">
        <f t="shared" si="75"/>
        <v/>
      </c>
      <c r="AH127" s="23" t="str">
        <f t="shared" si="76"/>
        <v/>
      </c>
      <c r="AI127" s="23" t="str">
        <f t="shared" si="77"/>
        <v/>
      </c>
      <c r="AJ127" s="23" t="str">
        <f t="shared" si="78"/>
        <v/>
      </c>
      <c r="AK127" s="23" t="str">
        <f t="shared" si="96"/>
        <v/>
      </c>
      <c r="AL127" s="23" t="str">
        <f t="shared" si="97"/>
        <v/>
      </c>
      <c r="AM127" s="23" t="str">
        <f t="shared" si="98"/>
        <v/>
      </c>
      <c r="AN127" s="23" t="str">
        <f t="shared" si="99"/>
        <v/>
      </c>
      <c r="AO127" s="23" t="str">
        <f t="shared" si="100"/>
        <v/>
      </c>
      <c r="AP127" s="23" t="str">
        <f t="shared" si="101"/>
        <v/>
      </c>
      <c r="AQ127" s="23" t="str">
        <f t="shared" si="102"/>
        <v/>
      </c>
      <c r="AR127" t="s">
        <v>243</v>
      </c>
      <c r="AU127" t="s">
        <v>309</v>
      </c>
      <c r="AV127" s="7" t="s">
        <v>317</v>
      </c>
      <c r="AW127" s="7" t="s">
        <v>317</v>
      </c>
      <c r="AX127" s="4" t="str">
        <f t="shared" si="9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27" s="23" t="str">
        <f t="shared" si="86"/>
        <v/>
      </c>
      <c r="AZ127" s="23" t="str">
        <f t="shared" si="87"/>
        <v/>
      </c>
      <c r="BA127" s="23" t="str">
        <f t="shared" si="88"/>
        <v>&lt;img src=@img/easy.png@&gt;</v>
      </c>
      <c r="BB127" s="23" t="str">
        <f t="shared" si="89"/>
        <v/>
      </c>
      <c r="BC127" s="23" t="str">
        <f t="shared" si="90"/>
        <v/>
      </c>
      <c r="BD127" s="23" t="str">
        <f t="shared" si="91"/>
        <v>&lt;img src=@img/easy.png@&gt;</v>
      </c>
      <c r="BE127" s="23" t="str">
        <f t="shared" si="92"/>
        <v>easy med midtown</v>
      </c>
      <c r="BF127" s="23" t="str">
        <f t="shared" si="93"/>
        <v>Midtown</v>
      </c>
      <c r="BG127">
        <v>40.541967999999997</v>
      </c>
      <c r="BH127">
        <v>-105.079037</v>
      </c>
      <c r="BI127" s="23" t="str">
        <f t="shared" si="63"/>
        <v>[40.541968,-105.079037],</v>
      </c>
      <c r="BK127" s="23" t="str">
        <f t="shared" si="64"/>
        <v/>
      </c>
    </row>
    <row r="128" spans="2:64" ht="130.5" x14ac:dyDescent="0.35">
      <c r="B128" t="s">
        <v>232</v>
      </c>
      <c r="C128" t="s">
        <v>441</v>
      </c>
      <c r="D128" t="s">
        <v>278</v>
      </c>
      <c r="E128" t="s">
        <v>444</v>
      </c>
      <c r="G128" t="s">
        <v>233</v>
      </c>
      <c r="W128" s="23" t="str">
        <f t="shared" si="65"/>
        <v/>
      </c>
      <c r="X128" s="23" t="str">
        <f t="shared" si="66"/>
        <v/>
      </c>
      <c r="Y128" s="23" t="str">
        <f t="shared" si="67"/>
        <v/>
      </c>
      <c r="Z128" s="23" t="str">
        <f t="shared" si="68"/>
        <v/>
      </c>
      <c r="AA128" s="23" t="str">
        <f t="shared" si="69"/>
        <v/>
      </c>
      <c r="AB128" s="23" t="str">
        <f t="shared" si="70"/>
        <v/>
      </c>
      <c r="AC128" s="23" t="str">
        <f t="shared" si="71"/>
        <v/>
      </c>
      <c r="AD128" s="23" t="str">
        <f t="shared" si="72"/>
        <v/>
      </c>
      <c r="AE128" s="23" t="str">
        <f t="shared" si="73"/>
        <v/>
      </c>
      <c r="AF128" s="23" t="str">
        <f t="shared" si="74"/>
        <v/>
      </c>
      <c r="AG128" s="23" t="str">
        <f t="shared" si="75"/>
        <v/>
      </c>
      <c r="AH128" s="23" t="str">
        <f t="shared" si="76"/>
        <v/>
      </c>
      <c r="AI128" s="23" t="str">
        <f t="shared" si="77"/>
        <v/>
      </c>
      <c r="AJ128" s="23" t="str">
        <f t="shared" si="78"/>
        <v/>
      </c>
      <c r="AK128" s="23" t="str">
        <f t="shared" si="96"/>
        <v/>
      </c>
      <c r="AL128" s="23" t="str">
        <f t="shared" si="97"/>
        <v/>
      </c>
      <c r="AM128" s="23" t="str">
        <f t="shared" si="98"/>
        <v/>
      </c>
      <c r="AN128" s="23" t="str">
        <f t="shared" si="99"/>
        <v/>
      </c>
      <c r="AO128" s="23" t="str">
        <f t="shared" si="100"/>
        <v/>
      </c>
      <c r="AP128" s="23" t="str">
        <f t="shared" si="101"/>
        <v/>
      </c>
      <c r="AQ128" s="23" t="str">
        <f t="shared" si="102"/>
        <v/>
      </c>
      <c r="AR128" s="8" t="s">
        <v>369</v>
      </c>
      <c r="AS128" t="s">
        <v>305</v>
      </c>
      <c r="AT128" t="s">
        <v>315</v>
      </c>
      <c r="AU128" t="s">
        <v>28</v>
      </c>
      <c r="AV128" s="7" t="s">
        <v>317</v>
      </c>
      <c r="AW128" s="7" t="s">
        <v>317</v>
      </c>
      <c r="AX128" s="4" t="str">
        <f t="shared" si="9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28" s="23" t="str">
        <f t="shared" si="86"/>
        <v>&lt;img src=@img/outdoor.png@&gt;</v>
      </c>
      <c r="AZ128" s="23" t="str">
        <f t="shared" si="87"/>
        <v>&lt;img src=@img/pets.png@&gt;</v>
      </c>
      <c r="BA128" s="23" t="str">
        <f t="shared" si="88"/>
        <v>&lt;img src=@img/medium.png@&gt;</v>
      </c>
      <c r="BB128" s="23" t="str">
        <f t="shared" si="89"/>
        <v/>
      </c>
      <c r="BC128" s="23" t="str">
        <f t="shared" si="90"/>
        <v/>
      </c>
      <c r="BD128" s="23" t="str">
        <f t="shared" si="91"/>
        <v>&lt;img src=@img/outdoor.png@&gt;&lt;img src=@img/pets.png@&gt;&lt;img src=@img/medium.png@&gt;</v>
      </c>
      <c r="BE128" s="23" t="str">
        <f t="shared" si="92"/>
        <v>outdoor pet medium med sfoco</v>
      </c>
      <c r="BF128" s="23" t="str">
        <f t="shared" si="93"/>
        <v>South Foco</v>
      </c>
      <c r="BG128">
        <v>40.522742000000001</v>
      </c>
      <c r="BH128">
        <v>-105.078374</v>
      </c>
      <c r="BI128" s="23" t="str">
        <f t="shared" si="63"/>
        <v>[40.522742,-105.078374],</v>
      </c>
      <c r="BK128" s="23" t="str">
        <f t="shared" si="64"/>
        <v/>
      </c>
    </row>
  </sheetData>
  <sortState ref="B2:BM118">
    <sortCondition ref="B2"/>
  </sortState>
  <hyperlinks>
    <hyperlink ref="G93" r:id="rId1" display="https://www.google.com/maps/dir/Current+Location/101 S. College Avenue, Fort Collins, CO 80524" xr:uid="{00000000-0004-0000-0000-000000000000}"/>
    <hyperlink ref="AR32" r:id="rId2" xr:uid="{00000000-0004-0000-0000-000001000000}"/>
    <hyperlink ref="AR72" r:id="rId3" xr:uid="{00000000-0004-0000-0000-000002000000}"/>
    <hyperlink ref="AR23" r:id="rId4" xr:uid="{00000000-0004-0000-0000-000003000000}"/>
    <hyperlink ref="AR82" r:id="rId5" xr:uid="{00000000-0004-0000-0000-000004000000}"/>
    <hyperlink ref="AR16" r:id="rId6" xr:uid="{00000000-0004-0000-0000-000005000000}"/>
    <hyperlink ref="AR7" r:id="rId7" xr:uid="{00000000-0004-0000-0000-000006000000}"/>
    <hyperlink ref="AR41" r:id="rId8" xr:uid="{00000000-0004-0000-0000-000007000000}"/>
    <hyperlink ref="AR27" r:id="rId9" xr:uid="{00000000-0004-0000-0000-000008000000}"/>
    <hyperlink ref="AR48" r:id="rId10" xr:uid="{00000000-0004-0000-0000-000009000000}"/>
    <hyperlink ref="AR36" r:id="rId11" xr:uid="{00000000-0004-0000-0000-00000A000000}"/>
    <hyperlink ref="AR112" r:id="rId12" xr:uid="{00000000-0004-0000-0000-00000B000000}"/>
    <hyperlink ref="AR40" r:id="rId13" xr:uid="{00000000-0004-0000-0000-00000C000000}"/>
    <hyperlink ref="AR88" r:id="rId14" xr:uid="{00000000-0004-0000-0000-00000D000000}"/>
    <hyperlink ref="AR69" r:id="rId15" xr:uid="{00000000-0004-0000-0000-00000E000000}"/>
    <hyperlink ref="AR47" r:id="rId16" xr:uid="{00000000-0004-0000-0000-00000F000000}"/>
    <hyperlink ref="AR114" r:id="rId17" xr:uid="{00000000-0004-0000-0000-000010000000}"/>
    <hyperlink ref="AR104" r:id="rId18" xr:uid="{00000000-0004-0000-0000-000011000000}"/>
    <hyperlink ref="AR15" r:id="rId19" xr:uid="{00000000-0004-0000-0000-000012000000}"/>
    <hyperlink ref="AR9" r:id="rId20" xr:uid="{00000000-0004-0000-0000-000013000000}"/>
    <hyperlink ref="AR111" r:id="rId21" xr:uid="{00000000-0004-0000-0000-000014000000}"/>
    <hyperlink ref="AR67" r:id="rId22" xr:uid="{00000000-0004-0000-0000-000015000000}"/>
    <hyperlink ref="AR106" r:id="rId23" xr:uid="{00000000-0004-0000-0000-000016000000}"/>
    <hyperlink ref="AR80" r:id="rId24" xr:uid="{00000000-0004-0000-0000-000017000000}"/>
    <hyperlink ref="AR125" r:id="rId25" xr:uid="{00000000-0004-0000-0000-000018000000}"/>
    <hyperlink ref="AR68" r:id="rId26" xr:uid="{00000000-0004-0000-0000-000019000000}"/>
    <hyperlink ref="AR12" r:id="rId27" xr:uid="{00000000-0004-0000-0000-00001A000000}"/>
    <hyperlink ref="AR64" r:id="rId28" xr:uid="{00000000-0004-0000-0000-00001B000000}"/>
    <hyperlink ref="AR4" r:id="rId29" xr:uid="{00000000-0004-0000-0000-00001C000000}"/>
    <hyperlink ref="AR6" r:id="rId30" xr:uid="{00000000-0004-0000-0000-00001D000000}"/>
    <hyperlink ref="AR33" r:id="rId31" xr:uid="{00000000-0004-0000-0000-00001E000000}"/>
    <hyperlink ref="AR35" r:id="rId32" xr:uid="{00000000-0004-0000-0000-00001F000000}"/>
    <hyperlink ref="AR42" r:id="rId33" xr:uid="{00000000-0004-0000-0000-000020000000}"/>
    <hyperlink ref="AR61" r:id="rId34" xr:uid="{00000000-0004-0000-0000-000021000000}"/>
    <hyperlink ref="AR70" r:id="rId35" xr:uid="{00000000-0004-0000-0000-000022000000}"/>
    <hyperlink ref="AR76" r:id="rId36" xr:uid="{00000000-0004-0000-0000-000023000000}"/>
    <hyperlink ref="AR81" r:id="rId37" xr:uid="{00000000-0004-0000-0000-000024000000}"/>
    <hyperlink ref="AR83" r:id="rId38" xr:uid="{00000000-0004-0000-0000-000025000000}"/>
    <hyperlink ref="AR93" r:id="rId39" xr:uid="{00000000-0004-0000-0000-000026000000}"/>
    <hyperlink ref="AR13" r:id="rId40" xr:uid="{00000000-0004-0000-0000-000027000000}"/>
    <hyperlink ref="AR20" r:id="rId41" xr:uid="{00000000-0004-0000-0000-000028000000}"/>
    <hyperlink ref="AR46" r:id="rId42" xr:uid="{00000000-0004-0000-0000-000029000000}"/>
    <hyperlink ref="AR59" r:id="rId43" xr:uid="{00000000-0004-0000-0000-00002A000000}"/>
    <hyperlink ref="AR63" r:id="rId44" xr:uid="{00000000-0004-0000-0000-00002B000000}"/>
    <hyperlink ref="AR78" r:id="rId45" xr:uid="{00000000-0004-0000-0000-00002C000000}"/>
    <hyperlink ref="AR89" r:id="rId46" xr:uid="{00000000-0004-0000-0000-00002D000000}"/>
    <hyperlink ref="AR95" r:id="rId47" xr:uid="{00000000-0004-0000-0000-00002E000000}"/>
    <hyperlink ref="AR98" r:id="rId48" xr:uid="{00000000-0004-0000-0000-00002F000000}"/>
    <hyperlink ref="AR102" r:id="rId49" xr:uid="{00000000-0004-0000-0000-000030000000}"/>
    <hyperlink ref="AR116" r:id="rId50" xr:uid="{00000000-0004-0000-0000-000031000000}"/>
    <hyperlink ref="AR118" r:id="rId51" xr:uid="{00000000-0004-0000-0000-000032000000}"/>
    <hyperlink ref="AR122" r:id="rId52" xr:uid="{00000000-0004-0000-0000-000033000000}"/>
    <hyperlink ref="AR128" r:id="rId53" xr:uid="{00000000-0004-0000-0000-000034000000}"/>
    <hyperlink ref="AR19" r:id="rId54" xr:uid="{00000000-0004-0000-0000-000035000000}"/>
    <hyperlink ref="AR43" r:id="rId55" xr:uid="{00000000-0004-0000-0000-000036000000}"/>
    <hyperlink ref="AR49" r:id="rId56" xr:uid="{00000000-0004-0000-0000-000037000000}"/>
    <hyperlink ref="AR50" r:id="rId57" xr:uid="{00000000-0004-0000-0000-000038000000}"/>
    <hyperlink ref="AR57" r:id="rId58" xr:uid="{00000000-0004-0000-0000-000039000000}"/>
    <hyperlink ref="AR73" r:id="rId59" xr:uid="{00000000-0004-0000-0000-00003A000000}"/>
    <hyperlink ref="AR75" r:id="rId60" xr:uid="{00000000-0004-0000-0000-00003B000000}"/>
    <hyperlink ref="AR103" r:id="rId61" xr:uid="{00000000-0004-0000-0000-00003C000000}"/>
    <hyperlink ref="AR123" r:id="rId62" xr:uid="{00000000-0004-0000-0000-00003D000000}"/>
    <hyperlink ref="AR44" r:id="rId63" xr:uid="{00000000-0004-0000-0000-00003E000000}"/>
    <hyperlink ref="AR58" r:id="rId64" xr:uid="{00000000-0004-0000-0000-00003F000000}"/>
    <hyperlink ref="AR37" r:id="rId65" xr:uid="{00000000-0004-0000-0000-000040000000}"/>
    <hyperlink ref="AR8" r:id="rId66" xr:uid="{00000000-0004-0000-0000-000041000000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2018-07-12T00:08:22Z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