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orange\Dropbox\CLD\Orange House\Happy Hour\app\"/>
    </mc:Choice>
  </mc:AlternateContent>
  <bookViews>
    <workbookView xWindow="0" yWindow="0" windowWidth="14385" windowHeight="3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Sheet1!$C$2:$C$188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I184" i="1" l="1"/>
  <c r="BI64" i="1"/>
  <c r="BI183" i="1"/>
  <c r="BI67" i="1"/>
  <c r="BI142" i="1"/>
  <c r="BI120" i="1"/>
  <c r="BI170" i="1"/>
  <c r="AX184" i="1"/>
  <c r="AY184" i="1"/>
  <c r="AZ184" i="1"/>
  <c r="BA184" i="1"/>
  <c r="BB184" i="1"/>
  <c r="BC184" i="1"/>
  <c r="BE184" i="1"/>
  <c r="BF184" i="1"/>
  <c r="AX64" i="1"/>
  <c r="AY64" i="1"/>
  <c r="AZ64" i="1"/>
  <c r="BA64" i="1"/>
  <c r="BB64" i="1"/>
  <c r="BC64" i="1"/>
  <c r="BE64" i="1"/>
  <c r="BF64" i="1"/>
  <c r="AX183" i="1"/>
  <c r="AY183" i="1"/>
  <c r="AZ183" i="1"/>
  <c r="BA183" i="1"/>
  <c r="BB183" i="1"/>
  <c r="BC183" i="1"/>
  <c r="BE183" i="1"/>
  <c r="BF183" i="1"/>
  <c r="AX67" i="1"/>
  <c r="AY67" i="1"/>
  <c r="AZ67" i="1"/>
  <c r="BA67" i="1"/>
  <c r="BB67" i="1"/>
  <c r="BC67" i="1"/>
  <c r="BE67" i="1"/>
  <c r="BF67" i="1"/>
  <c r="AX142" i="1"/>
  <c r="AY142" i="1"/>
  <c r="AZ142" i="1"/>
  <c r="BA142" i="1"/>
  <c r="BB142" i="1"/>
  <c r="BC142" i="1"/>
  <c r="BE142" i="1"/>
  <c r="BF142" i="1"/>
  <c r="AX120" i="1"/>
  <c r="AY120" i="1"/>
  <c r="AZ120" i="1"/>
  <c r="BA120" i="1"/>
  <c r="BB120" i="1"/>
  <c r="BC120" i="1"/>
  <c r="BE120" i="1"/>
  <c r="BF120" i="1"/>
  <c r="AX170" i="1"/>
  <c r="AY170" i="1"/>
  <c r="AZ170" i="1"/>
  <c r="BA170" i="1"/>
  <c r="BB170" i="1"/>
  <c r="BC170" i="1"/>
  <c r="BE170" i="1"/>
  <c r="BF170" i="1"/>
  <c r="W190" i="1"/>
  <c r="X190" i="1"/>
  <c r="Y190" i="1"/>
  <c r="Z190" i="1"/>
  <c r="AA190" i="1"/>
  <c r="AB190" i="1"/>
  <c r="AC190" i="1"/>
  <c r="AD190" i="1"/>
  <c r="AG190" i="1"/>
  <c r="AH190" i="1"/>
  <c r="AI190" i="1"/>
  <c r="AJ190" i="1"/>
  <c r="AK190" i="1"/>
  <c r="AL190" i="1"/>
  <c r="AM190" i="1"/>
  <c r="AN190" i="1"/>
  <c r="AO190" i="1"/>
  <c r="AP190" i="1"/>
  <c r="AQ190" i="1"/>
  <c r="W191" i="1"/>
  <c r="X191" i="1"/>
  <c r="Y191" i="1"/>
  <c r="Z191" i="1"/>
  <c r="AA191" i="1"/>
  <c r="AB191" i="1"/>
  <c r="AC191" i="1"/>
  <c r="AD191" i="1"/>
  <c r="AG191" i="1"/>
  <c r="AH191" i="1"/>
  <c r="AI191" i="1"/>
  <c r="AJ191" i="1"/>
  <c r="AK191" i="1"/>
  <c r="AL191" i="1"/>
  <c r="AM191" i="1"/>
  <c r="AN191" i="1"/>
  <c r="AO191" i="1"/>
  <c r="AP191" i="1"/>
  <c r="AQ191" i="1"/>
  <c r="W192" i="1"/>
  <c r="X192" i="1"/>
  <c r="Y192" i="1"/>
  <c r="Z192" i="1"/>
  <c r="AA192" i="1"/>
  <c r="AB192" i="1"/>
  <c r="AC192" i="1"/>
  <c r="AD192" i="1"/>
  <c r="AG192" i="1"/>
  <c r="AH192" i="1"/>
  <c r="AI192" i="1"/>
  <c r="AJ192" i="1"/>
  <c r="AK192" i="1"/>
  <c r="AL192" i="1"/>
  <c r="AM192" i="1"/>
  <c r="AN192" i="1"/>
  <c r="AO192" i="1"/>
  <c r="AP192" i="1"/>
  <c r="AQ192" i="1"/>
  <c r="W193" i="1"/>
  <c r="X193" i="1"/>
  <c r="Y193" i="1"/>
  <c r="Z193" i="1"/>
  <c r="AA193" i="1"/>
  <c r="AB193" i="1"/>
  <c r="AC193" i="1"/>
  <c r="AD193" i="1"/>
  <c r="AG193" i="1"/>
  <c r="AH193" i="1"/>
  <c r="AI193" i="1"/>
  <c r="AJ193" i="1"/>
  <c r="AK193" i="1"/>
  <c r="AL193" i="1"/>
  <c r="AM193" i="1"/>
  <c r="AN193" i="1"/>
  <c r="AO193" i="1"/>
  <c r="AP193" i="1"/>
  <c r="AQ193" i="1"/>
  <c r="W184" i="1"/>
  <c r="X184" i="1"/>
  <c r="Y184" i="1"/>
  <c r="Z184" i="1"/>
  <c r="AA184" i="1"/>
  <c r="AB184" i="1"/>
  <c r="AC184" i="1"/>
  <c r="AD184" i="1"/>
  <c r="AG184" i="1"/>
  <c r="AH184" i="1"/>
  <c r="AI184" i="1"/>
  <c r="AJ184" i="1"/>
  <c r="AK184" i="1"/>
  <c r="AL184" i="1"/>
  <c r="AM184" i="1"/>
  <c r="AN184" i="1"/>
  <c r="AO184" i="1"/>
  <c r="AP184" i="1"/>
  <c r="AQ184" i="1"/>
  <c r="W64" i="1"/>
  <c r="X64" i="1"/>
  <c r="Y64" i="1"/>
  <c r="Z64" i="1"/>
  <c r="AA64" i="1"/>
  <c r="AB64" i="1"/>
  <c r="AC64" i="1"/>
  <c r="AD64" i="1"/>
  <c r="AG64" i="1"/>
  <c r="AH64" i="1"/>
  <c r="AI64" i="1"/>
  <c r="AJ64" i="1"/>
  <c r="AK64" i="1"/>
  <c r="AL64" i="1"/>
  <c r="AM64" i="1"/>
  <c r="AN64" i="1"/>
  <c r="AO64" i="1"/>
  <c r="AP64" i="1"/>
  <c r="AQ64" i="1"/>
  <c r="W183" i="1"/>
  <c r="X183" i="1"/>
  <c r="Y183" i="1"/>
  <c r="Z183" i="1"/>
  <c r="AA183" i="1"/>
  <c r="AB183" i="1"/>
  <c r="AC183" i="1"/>
  <c r="AD183" i="1"/>
  <c r="AG183" i="1"/>
  <c r="AH183" i="1"/>
  <c r="AI183" i="1"/>
  <c r="AJ183" i="1"/>
  <c r="AK183" i="1"/>
  <c r="AL183" i="1"/>
  <c r="AM183" i="1"/>
  <c r="AN183" i="1"/>
  <c r="AO183" i="1"/>
  <c r="AP183" i="1"/>
  <c r="AQ183" i="1"/>
  <c r="W67" i="1"/>
  <c r="X67" i="1"/>
  <c r="Y67" i="1"/>
  <c r="Z67" i="1"/>
  <c r="AA67" i="1"/>
  <c r="AB67" i="1"/>
  <c r="AC67" i="1"/>
  <c r="AD67" i="1"/>
  <c r="AG67" i="1"/>
  <c r="AH67" i="1"/>
  <c r="AI67" i="1"/>
  <c r="AJ67" i="1"/>
  <c r="AK67" i="1"/>
  <c r="AL67" i="1"/>
  <c r="AM67" i="1"/>
  <c r="AN67" i="1"/>
  <c r="AO67" i="1"/>
  <c r="AP67" i="1"/>
  <c r="AQ67" i="1"/>
  <c r="W142" i="1"/>
  <c r="X142" i="1"/>
  <c r="Y142" i="1"/>
  <c r="Z142" i="1"/>
  <c r="AA142" i="1"/>
  <c r="AB142" i="1"/>
  <c r="AC142" i="1"/>
  <c r="AD142" i="1"/>
  <c r="AG142" i="1"/>
  <c r="AH142" i="1"/>
  <c r="AI142" i="1"/>
  <c r="AJ142" i="1"/>
  <c r="AK142" i="1"/>
  <c r="AL142" i="1"/>
  <c r="AM142" i="1"/>
  <c r="AN142" i="1"/>
  <c r="AO142" i="1"/>
  <c r="AP142" i="1"/>
  <c r="AQ142" i="1"/>
  <c r="W120" i="1"/>
  <c r="X120" i="1"/>
  <c r="Y120" i="1"/>
  <c r="Z120" i="1"/>
  <c r="AA120" i="1"/>
  <c r="AB120" i="1"/>
  <c r="AC120" i="1"/>
  <c r="AD120" i="1"/>
  <c r="AG120" i="1"/>
  <c r="AH120" i="1"/>
  <c r="AI120" i="1"/>
  <c r="AJ120" i="1"/>
  <c r="AK120" i="1"/>
  <c r="AL120" i="1"/>
  <c r="AM120" i="1"/>
  <c r="AN120" i="1"/>
  <c r="AO120" i="1"/>
  <c r="AP120" i="1"/>
  <c r="AQ120" i="1"/>
  <c r="W170" i="1"/>
  <c r="X170" i="1"/>
  <c r="Y170" i="1"/>
  <c r="Z170" i="1"/>
  <c r="AA170" i="1"/>
  <c r="AB170" i="1"/>
  <c r="AC170" i="1"/>
  <c r="AD170" i="1"/>
  <c r="AG170" i="1"/>
  <c r="AH170" i="1"/>
  <c r="AI170" i="1"/>
  <c r="AJ170" i="1"/>
  <c r="AK170" i="1"/>
  <c r="AL170" i="1"/>
  <c r="AM170" i="1"/>
  <c r="AN170" i="1"/>
  <c r="AO170" i="1"/>
  <c r="AP170" i="1"/>
  <c r="AQ170" i="1"/>
  <c r="AL182" i="1"/>
  <c r="AM182" i="1"/>
  <c r="AN182" i="1"/>
  <c r="AO182" i="1"/>
  <c r="AP182" i="1"/>
  <c r="AL185" i="1"/>
  <c r="AM185" i="1"/>
  <c r="AN185" i="1"/>
  <c r="AO185" i="1"/>
  <c r="AP185" i="1"/>
  <c r="AL186" i="1"/>
  <c r="AM186" i="1"/>
  <c r="AN186" i="1"/>
  <c r="AO186" i="1"/>
  <c r="AP186" i="1"/>
  <c r="AL187" i="1"/>
  <c r="AM187" i="1"/>
  <c r="AN187" i="1"/>
  <c r="AO187" i="1"/>
  <c r="AP187" i="1"/>
  <c r="AL188" i="1"/>
  <c r="AM188" i="1"/>
  <c r="AN188" i="1"/>
  <c r="AO188" i="1"/>
  <c r="AP188" i="1"/>
  <c r="AO189" i="1"/>
  <c r="AP189" i="1"/>
  <c r="BD170" i="1" l="1"/>
  <c r="BD120" i="1"/>
  <c r="BD142" i="1"/>
  <c r="BD67" i="1"/>
  <c r="BD183" i="1"/>
  <c r="BD64" i="1"/>
  <c r="BD184" i="1"/>
  <c r="BI131" i="1"/>
  <c r="BB131" i="1"/>
  <c r="BC131" i="1"/>
  <c r="BE131" i="1"/>
  <c r="BF131" i="1"/>
  <c r="AX131" i="1"/>
  <c r="AY131" i="1"/>
  <c r="AZ131" i="1"/>
  <c r="BA131" i="1"/>
  <c r="W131" i="1"/>
  <c r="X131" i="1"/>
  <c r="Y131" i="1"/>
  <c r="Z131" i="1"/>
  <c r="AA131" i="1"/>
  <c r="AM131" i="1" s="1"/>
  <c r="AB131" i="1"/>
  <c r="AC131" i="1"/>
  <c r="AD131" i="1"/>
  <c r="AE131" i="1"/>
  <c r="AO131" i="1" s="1"/>
  <c r="AF131" i="1"/>
  <c r="AG131" i="1"/>
  <c r="AH131" i="1"/>
  <c r="AI131" i="1"/>
  <c r="AQ131" i="1" s="1"/>
  <c r="AJ131" i="1"/>
  <c r="AN131" i="1" l="1"/>
  <c r="AK131" i="1"/>
  <c r="BD131" i="1"/>
  <c r="AL131" i="1"/>
  <c r="AP131" i="1"/>
  <c r="AY75" i="1"/>
  <c r="AZ75" i="1"/>
  <c r="BA75" i="1"/>
  <c r="BB75" i="1"/>
  <c r="BC75" i="1"/>
  <c r="BE75" i="1"/>
  <c r="BD75" i="1" l="1"/>
  <c r="BI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X75" i="1"/>
  <c r="BF75" i="1"/>
  <c r="BK41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5" i="1"/>
  <c r="BF66" i="1"/>
  <c r="BF68" i="1"/>
  <c r="BF69" i="1"/>
  <c r="BF70" i="1"/>
  <c r="BF71" i="1"/>
  <c r="BF72" i="1"/>
  <c r="BF73" i="1"/>
  <c r="BF74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1" i="1"/>
  <c r="BF122" i="1"/>
  <c r="BF123" i="1"/>
  <c r="BF124" i="1"/>
  <c r="BF125" i="1"/>
  <c r="BF126" i="1"/>
  <c r="BF127" i="1"/>
  <c r="BF128" i="1"/>
  <c r="BF129" i="1"/>
  <c r="BF130" i="1"/>
  <c r="BF132" i="1"/>
  <c r="BF133" i="1"/>
  <c r="BF134" i="1"/>
  <c r="BF135" i="1"/>
  <c r="BF136" i="1"/>
  <c r="BF137" i="1"/>
  <c r="BF138" i="1"/>
  <c r="BF139" i="1"/>
  <c r="BF140" i="1"/>
  <c r="BF141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5" i="1"/>
  <c r="BF186" i="1"/>
  <c r="BF187" i="1"/>
  <c r="BF188" i="1"/>
  <c r="BF189" i="1"/>
  <c r="BF190" i="1"/>
  <c r="BF191" i="1"/>
  <c r="BF192" i="1"/>
  <c r="BF193" i="1"/>
  <c r="BF2" i="1"/>
  <c r="BI41" i="1"/>
  <c r="AY41" i="1"/>
  <c r="AZ41" i="1"/>
  <c r="BA41" i="1"/>
  <c r="BB41" i="1"/>
  <c r="BC41" i="1"/>
  <c r="BE41" i="1"/>
  <c r="AX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L75" i="1" l="1"/>
  <c r="AQ75" i="1"/>
  <c r="AM75" i="1"/>
  <c r="AK75" i="1"/>
  <c r="AO41" i="1"/>
  <c r="AK41" i="1"/>
  <c r="AQ41" i="1"/>
  <c r="AO75" i="1"/>
  <c r="AP75" i="1"/>
  <c r="AN75" i="1"/>
  <c r="AP41" i="1"/>
  <c r="AN41" i="1"/>
  <c r="AL41" i="1"/>
  <c r="AM41" i="1"/>
  <c r="BD41" i="1"/>
  <c r="BI14" i="1"/>
  <c r="AX14" i="1"/>
  <c r="AY14" i="1"/>
  <c r="AZ14" i="1"/>
  <c r="BA14" i="1"/>
  <c r="BB14" i="1"/>
  <c r="BC14" i="1"/>
  <c r="BE14" i="1"/>
  <c r="W14" i="1"/>
  <c r="X14" i="1"/>
  <c r="Y14" i="1"/>
  <c r="Z14" i="1"/>
  <c r="AA14" i="1"/>
  <c r="AB14" i="1"/>
  <c r="AC14" i="1"/>
  <c r="AD14" i="1"/>
  <c r="AE14" i="1"/>
  <c r="AF14" i="1"/>
  <c r="AO14" i="1" s="1"/>
  <c r="AG14" i="1"/>
  <c r="AH14" i="1"/>
  <c r="AI14" i="1"/>
  <c r="AJ14" i="1"/>
  <c r="BI90" i="1"/>
  <c r="AX90" i="1"/>
  <c r="AY90" i="1"/>
  <c r="AZ90" i="1"/>
  <c r="BA90" i="1"/>
  <c r="BB90" i="1"/>
  <c r="BC90" i="1"/>
  <c r="BE90" i="1"/>
  <c r="AM14" i="1" l="1"/>
  <c r="AK14" i="1"/>
  <c r="AN14" i="1"/>
  <c r="BD90" i="1"/>
  <c r="AP14" i="1"/>
  <c r="AL14" i="1"/>
  <c r="AQ14" i="1"/>
  <c r="BD14" i="1"/>
  <c r="BK33" i="1"/>
  <c r="BI3" i="1" l="1"/>
  <c r="BI4" i="1"/>
  <c r="BI5" i="1"/>
  <c r="BI6" i="1"/>
  <c r="BI7" i="1"/>
  <c r="BI8" i="1"/>
  <c r="BI9" i="1"/>
  <c r="BI10" i="1"/>
  <c r="BI11" i="1"/>
  <c r="BI12" i="1"/>
  <c r="BI13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5" i="1"/>
  <c r="BI66" i="1"/>
  <c r="BI68" i="1"/>
  <c r="BI69" i="1"/>
  <c r="BI70" i="1"/>
  <c r="BI71" i="1"/>
  <c r="BI72" i="1"/>
  <c r="BI73" i="1"/>
  <c r="BI74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1" i="1"/>
  <c r="BI122" i="1"/>
  <c r="BI123" i="1"/>
  <c r="BI124" i="1"/>
  <c r="BI125" i="1"/>
  <c r="BI126" i="1"/>
  <c r="BI127" i="1"/>
  <c r="BI128" i="1"/>
  <c r="BI129" i="1"/>
  <c r="BI130" i="1"/>
  <c r="BI132" i="1"/>
  <c r="BI133" i="1"/>
  <c r="BI134" i="1"/>
  <c r="BI135" i="1"/>
  <c r="BI136" i="1"/>
  <c r="BI137" i="1"/>
  <c r="BI138" i="1"/>
  <c r="BI139" i="1"/>
  <c r="BI140" i="1"/>
  <c r="BI141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5" i="1"/>
  <c r="BI186" i="1"/>
  <c r="BI187" i="1"/>
  <c r="BI188" i="1"/>
  <c r="BI189" i="1"/>
  <c r="BI190" i="1"/>
  <c r="BI191" i="1"/>
  <c r="BI192" i="1"/>
  <c r="BI193" i="1"/>
  <c r="AX3" i="1"/>
  <c r="AY3" i="1"/>
  <c r="AZ3" i="1"/>
  <c r="BA3" i="1"/>
  <c r="BB3" i="1"/>
  <c r="BC3" i="1"/>
  <c r="BE3" i="1"/>
  <c r="AX4" i="1"/>
  <c r="AY4" i="1"/>
  <c r="AZ4" i="1"/>
  <c r="BA4" i="1"/>
  <c r="BB4" i="1"/>
  <c r="BC4" i="1"/>
  <c r="BE4" i="1"/>
  <c r="AX5" i="1"/>
  <c r="AY5" i="1"/>
  <c r="AZ5" i="1"/>
  <c r="BA5" i="1"/>
  <c r="BB5" i="1"/>
  <c r="BC5" i="1"/>
  <c r="BE5" i="1"/>
  <c r="AX6" i="1"/>
  <c r="AY6" i="1"/>
  <c r="AZ6" i="1"/>
  <c r="BA6" i="1"/>
  <c r="BB6" i="1"/>
  <c r="BC6" i="1"/>
  <c r="BE6" i="1"/>
  <c r="AX7" i="1"/>
  <c r="AY7" i="1"/>
  <c r="AZ7" i="1"/>
  <c r="BA7" i="1"/>
  <c r="BB7" i="1"/>
  <c r="BC7" i="1"/>
  <c r="BE7" i="1"/>
  <c r="AX8" i="1"/>
  <c r="AY8" i="1"/>
  <c r="AZ8" i="1"/>
  <c r="BA8" i="1"/>
  <c r="BB8" i="1"/>
  <c r="BC8" i="1"/>
  <c r="BE8" i="1"/>
  <c r="AX9" i="1"/>
  <c r="AY9" i="1"/>
  <c r="AZ9" i="1"/>
  <c r="BA9" i="1"/>
  <c r="BB9" i="1"/>
  <c r="BC9" i="1"/>
  <c r="BE9" i="1"/>
  <c r="AX10" i="1"/>
  <c r="AY10" i="1"/>
  <c r="AZ10" i="1"/>
  <c r="BA10" i="1"/>
  <c r="BB10" i="1"/>
  <c r="BC10" i="1"/>
  <c r="BE10" i="1"/>
  <c r="AX11" i="1"/>
  <c r="AY11" i="1"/>
  <c r="AZ11" i="1"/>
  <c r="BA11" i="1"/>
  <c r="BB11" i="1"/>
  <c r="BC11" i="1"/>
  <c r="BE11" i="1"/>
  <c r="AX12" i="1"/>
  <c r="AY12" i="1"/>
  <c r="AZ12" i="1"/>
  <c r="BA12" i="1"/>
  <c r="BB12" i="1"/>
  <c r="BC12" i="1"/>
  <c r="BE12" i="1"/>
  <c r="AX13" i="1"/>
  <c r="AY13" i="1"/>
  <c r="AZ13" i="1"/>
  <c r="BA13" i="1"/>
  <c r="BB13" i="1"/>
  <c r="BC13" i="1"/>
  <c r="BE13" i="1"/>
  <c r="AX15" i="1"/>
  <c r="AY15" i="1"/>
  <c r="AZ15" i="1"/>
  <c r="BA15" i="1"/>
  <c r="BB15" i="1"/>
  <c r="BC15" i="1"/>
  <c r="BE15" i="1"/>
  <c r="AX16" i="1"/>
  <c r="AY16" i="1"/>
  <c r="AZ16" i="1"/>
  <c r="BA16" i="1"/>
  <c r="BB16" i="1"/>
  <c r="BC16" i="1"/>
  <c r="BE16" i="1"/>
  <c r="AX17" i="1"/>
  <c r="AY17" i="1"/>
  <c r="AZ17" i="1"/>
  <c r="BA17" i="1"/>
  <c r="BB17" i="1"/>
  <c r="BC17" i="1"/>
  <c r="BE17" i="1"/>
  <c r="AX18" i="1"/>
  <c r="AY18" i="1"/>
  <c r="AZ18" i="1"/>
  <c r="BA18" i="1"/>
  <c r="BB18" i="1"/>
  <c r="BC18" i="1"/>
  <c r="BE18" i="1"/>
  <c r="AX19" i="1"/>
  <c r="AY19" i="1"/>
  <c r="AZ19" i="1"/>
  <c r="BA19" i="1"/>
  <c r="BB19" i="1"/>
  <c r="BC19" i="1"/>
  <c r="BE19" i="1"/>
  <c r="AX20" i="1"/>
  <c r="AY20" i="1"/>
  <c r="AZ20" i="1"/>
  <c r="BA20" i="1"/>
  <c r="BB20" i="1"/>
  <c r="BC20" i="1"/>
  <c r="BE20" i="1"/>
  <c r="AX21" i="1"/>
  <c r="AY21" i="1"/>
  <c r="AZ21" i="1"/>
  <c r="BA21" i="1"/>
  <c r="BB21" i="1"/>
  <c r="BC21" i="1"/>
  <c r="BE21" i="1"/>
  <c r="AX22" i="1"/>
  <c r="AY22" i="1"/>
  <c r="AZ22" i="1"/>
  <c r="BA22" i="1"/>
  <c r="BB22" i="1"/>
  <c r="BC22" i="1"/>
  <c r="BE22" i="1"/>
  <c r="AX23" i="1"/>
  <c r="AY23" i="1"/>
  <c r="AZ23" i="1"/>
  <c r="BA23" i="1"/>
  <c r="BB23" i="1"/>
  <c r="BC23" i="1"/>
  <c r="BE23" i="1"/>
  <c r="AX24" i="1"/>
  <c r="AY24" i="1"/>
  <c r="AZ24" i="1"/>
  <c r="BA24" i="1"/>
  <c r="BB24" i="1"/>
  <c r="BC24" i="1"/>
  <c r="BE24" i="1"/>
  <c r="AX25" i="1"/>
  <c r="AY25" i="1"/>
  <c r="AZ25" i="1"/>
  <c r="BA25" i="1"/>
  <c r="BB25" i="1"/>
  <c r="BC25" i="1"/>
  <c r="BE25" i="1"/>
  <c r="AX26" i="1"/>
  <c r="AY26" i="1"/>
  <c r="AZ26" i="1"/>
  <c r="BA26" i="1"/>
  <c r="BB26" i="1"/>
  <c r="BC26" i="1"/>
  <c r="BE26" i="1"/>
  <c r="AX27" i="1"/>
  <c r="AY27" i="1"/>
  <c r="AZ27" i="1"/>
  <c r="BA27" i="1"/>
  <c r="BB27" i="1"/>
  <c r="BC27" i="1"/>
  <c r="BE27" i="1"/>
  <c r="AX28" i="1"/>
  <c r="AY28" i="1"/>
  <c r="AZ28" i="1"/>
  <c r="BA28" i="1"/>
  <c r="BB28" i="1"/>
  <c r="BC28" i="1"/>
  <c r="BE28" i="1"/>
  <c r="AX29" i="1"/>
  <c r="AY29" i="1"/>
  <c r="AZ29" i="1"/>
  <c r="BA29" i="1"/>
  <c r="BB29" i="1"/>
  <c r="BC29" i="1"/>
  <c r="BE29" i="1"/>
  <c r="AX30" i="1"/>
  <c r="AY30" i="1"/>
  <c r="AZ30" i="1"/>
  <c r="BA30" i="1"/>
  <c r="BB30" i="1"/>
  <c r="BC30" i="1"/>
  <c r="BE30" i="1"/>
  <c r="AX31" i="1"/>
  <c r="AY31" i="1"/>
  <c r="AZ31" i="1"/>
  <c r="BA31" i="1"/>
  <c r="BB31" i="1"/>
  <c r="BC31" i="1"/>
  <c r="BE31" i="1"/>
  <c r="AX32" i="1"/>
  <c r="AY32" i="1"/>
  <c r="AZ32" i="1"/>
  <c r="BA32" i="1"/>
  <c r="BB32" i="1"/>
  <c r="BC32" i="1"/>
  <c r="BE32" i="1"/>
  <c r="AX33" i="1"/>
  <c r="AY33" i="1"/>
  <c r="AZ33" i="1"/>
  <c r="BA33" i="1"/>
  <c r="BB33" i="1"/>
  <c r="BC33" i="1"/>
  <c r="BE33" i="1"/>
  <c r="AX34" i="1"/>
  <c r="AY34" i="1"/>
  <c r="AZ34" i="1"/>
  <c r="BA34" i="1"/>
  <c r="BB34" i="1"/>
  <c r="BC34" i="1"/>
  <c r="BE34" i="1"/>
  <c r="AX35" i="1"/>
  <c r="AY35" i="1"/>
  <c r="AZ35" i="1"/>
  <c r="BA35" i="1"/>
  <c r="BB35" i="1"/>
  <c r="BC35" i="1"/>
  <c r="BE35" i="1"/>
  <c r="AX36" i="1"/>
  <c r="AY36" i="1"/>
  <c r="AZ36" i="1"/>
  <c r="BA36" i="1"/>
  <c r="BB36" i="1"/>
  <c r="BC36" i="1"/>
  <c r="BE36" i="1"/>
  <c r="AX37" i="1"/>
  <c r="AY37" i="1"/>
  <c r="AZ37" i="1"/>
  <c r="BA37" i="1"/>
  <c r="BB37" i="1"/>
  <c r="BC37" i="1"/>
  <c r="BE37" i="1"/>
  <c r="AX38" i="1"/>
  <c r="AY38" i="1"/>
  <c r="AZ38" i="1"/>
  <c r="BA38" i="1"/>
  <c r="BB38" i="1"/>
  <c r="BC38" i="1"/>
  <c r="BE38" i="1"/>
  <c r="AX39" i="1"/>
  <c r="AY39" i="1"/>
  <c r="AZ39" i="1"/>
  <c r="BA39" i="1"/>
  <c r="BB39" i="1"/>
  <c r="BC39" i="1"/>
  <c r="BE39" i="1"/>
  <c r="AX40" i="1"/>
  <c r="AY40" i="1"/>
  <c r="AZ40" i="1"/>
  <c r="BA40" i="1"/>
  <c r="BB40" i="1"/>
  <c r="BC40" i="1"/>
  <c r="BE40" i="1"/>
  <c r="AX42" i="1"/>
  <c r="AY42" i="1"/>
  <c r="AZ42" i="1"/>
  <c r="BA42" i="1"/>
  <c r="BB42" i="1"/>
  <c r="BC42" i="1"/>
  <c r="BE42" i="1"/>
  <c r="AX43" i="1"/>
  <c r="AY43" i="1"/>
  <c r="AZ43" i="1"/>
  <c r="BA43" i="1"/>
  <c r="BB43" i="1"/>
  <c r="BC43" i="1"/>
  <c r="BE43" i="1"/>
  <c r="AX44" i="1"/>
  <c r="AY44" i="1"/>
  <c r="AZ44" i="1"/>
  <c r="BA44" i="1"/>
  <c r="BB44" i="1"/>
  <c r="BC44" i="1"/>
  <c r="BE44" i="1"/>
  <c r="AX45" i="1"/>
  <c r="AY45" i="1"/>
  <c r="AZ45" i="1"/>
  <c r="BA45" i="1"/>
  <c r="BB45" i="1"/>
  <c r="BC45" i="1"/>
  <c r="BE45" i="1"/>
  <c r="AX46" i="1"/>
  <c r="AY46" i="1"/>
  <c r="AZ46" i="1"/>
  <c r="BA46" i="1"/>
  <c r="BB46" i="1"/>
  <c r="BC46" i="1"/>
  <c r="BE46" i="1"/>
  <c r="AX47" i="1"/>
  <c r="AY47" i="1"/>
  <c r="AZ47" i="1"/>
  <c r="BA47" i="1"/>
  <c r="BB47" i="1"/>
  <c r="BC47" i="1"/>
  <c r="BE47" i="1"/>
  <c r="AX48" i="1"/>
  <c r="AY48" i="1"/>
  <c r="AZ48" i="1"/>
  <c r="BA48" i="1"/>
  <c r="BB48" i="1"/>
  <c r="BC48" i="1"/>
  <c r="BE48" i="1"/>
  <c r="AX49" i="1"/>
  <c r="AY49" i="1"/>
  <c r="AZ49" i="1"/>
  <c r="BA49" i="1"/>
  <c r="BB49" i="1"/>
  <c r="BC49" i="1"/>
  <c r="BE49" i="1"/>
  <c r="AX50" i="1"/>
  <c r="AY50" i="1"/>
  <c r="AZ50" i="1"/>
  <c r="BA50" i="1"/>
  <c r="BB50" i="1"/>
  <c r="BC50" i="1"/>
  <c r="BE50" i="1"/>
  <c r="AX51" i="1"/>
  <c r="AY51" i="1"/>
  <c r="AZ51" i="1"/>
  <c r="BA51" i="1"/>
  <c r="BB51" i="1"/>
  <c r="BC51" i="1"/>
  <c r="BE51" i="1"/>
  <c r="AX52" i="1"/>
  <c r="AY52" i="1"/>
  <c r="AZ52" i="1"/>
  <c r="BA52" i="1"/>
  <c r="BB52" i="1"/>
  <c r="BC52" i="1"/>
  <c r="BE52" i="1"/>
  <c r="AX53" i="1"/>
  <c r="AY53" i="1"/>
  <c r="AZ53" i="1"/>
  <c r="BA53" i="1"/>
  <c r="BB53" i="1"/>
  <c r="BC53" i="1"/>
  <c r="BE53" i="1"/>
  <c r="AX54" i="1"/>
  <c r="AY54" i="1"/>
  <c r="AZ54" i="1"/>
  <c r="BA54" i="1"/>
  <c r="BB54" i="1"/>
  <c r="BC54" i="1"/>
  <c r="BE54" i="1"/>
  <c r="AX55" i="1"/>
  <c r="AY55" i="1"/>
  <c r="AZ55" i="1"/>
  <c r="BA55" i="1"/>
  <c r="BB55" i="1"/>
  <c r="BC55" i="1"/>
  <c r="BE55" i="1"/>
  <c r="AX56" i="1"/>
  <c r="AY56" i="1"/>
  <c r="AZ56" i="1"/>
  <c r="BA56" i="1"/>
  <c r="BB56" i="1"/>
  <c r="BC56" i="1"/>
  <c r="BE56" i="1"/>
  <c r="AX57" i="1"/>
  <c r="AY57" i="1"/>
  <c r="AZ57" i="1"/>
  <c r="BA57" i="1"/>
  <c r="BB57" i="1"/>
  <c r="BC57" i="1"/>
  <c r="BE57" i="1"/>
  <c r="AX58" i="1"/>
  <c r="AY58" i="1"/>
  <c r="AZ58" i="1"/>
  <c r="BA58" i="1"/>
  <c r="BB58" i="1"/>
  <c r="BC58" i="1"/>
  <c r="BE58" i="1"/>
  <c r="AX59" i="1"/>
  <c r="AY59" i="1"/>
  <c r="AZ59" i="1"/>
  <c r="BA59" i="1"/>
  <c r="BB59" i="1"/>
  <c r="BC59" i="1"/>
  <c r="BE59" i="1"/>
  <c r="AX60" i="1"/>
  <c r="AY60" i="1"/>
  <c r="AZ60" i="1"/>
  <c r="BA60" i="1"/>
  <c r="BB60" i="1"/>
  <c r="BC60" i="1"/>
  <c r="BE60" i="1"/>
  <c r="AX61" i="1"/>
  <c r="AY61" i="1"/>
  <c r="AZ61" i="1"/>
  <c r="BA61" i="1"/>
  <c r="BB61" i="1"/>
  <c r="BC61" i="1"/>
  <c r="BE61" i="1"/>
  <c r="AX62" i="1"/>
  <c r="AY62" i="1"/>
  <c r="AZ62" i="1"/>
  <c r="BA62" i="1"/>
  <c r="BB62" i="1"/>
  <c r="BC62" i="1"/>
  <c r="BE62" i="1"/>
  <c r="AX63" i="1"/>
  <c r="AY63" i="1"/>
  <c r="AZ63" i="1"/>
  <c r="BA63" i="1"/>
  <c r="BB63" i="1"/>
  <c r="BC63" i="1"/>
  <c r="BE63" i="1"/>
  <c r="AX65" i="1"/>
  <c r="AY65" i="1"/>
  <c r="AZ65" i="1"/>
  <c r="BA65" i="1"/>
  <c r="BB65" i="1"/>
  <c r="BC65" i="1"/>
  <c r="BE65" i="1"/>
  <c r="AX66" i="1"/>
  <c r="AY66" i="1"/>
  <c r="AZ66" i="1"/>
  <c r="BA66" i="1"/>
  <c r="BB66" i="1"/>
  <c r="BC66" i="1"/>
  <c r="BE66" i="1"/>
  <c r="AX68" i="1"/>
  <c r="AY68" i="1"/>
  <c r="AZ68" i="1"/>
  <c r="BA68" i="1"/>
  <c r="BB68" i="1"/>
  <c r="BC68" i="1"/>
  <c r="BE68" i="1"/>
  <c r="AX69" i="1"/>
  <c r="AY69" i="1"/>
  <c r="AZ69" i="1"/>
  <c r="BA69" i="1"/>
  <c r="BB69" i="1"/>
  <c r="BC69" i="1"/>
  <c r="BE69" i="1"/>
  <c r="AX70" i="1"/>
  <c r="AY70" i="1"/>
  <c r="AZ70" i="1"/>
  <c r="BA70" i="1"/>
  <c r="BB70" i="1"/>
  <c r="BC70" i="1"/>
  <c r="BE70" i="1"/>
  <c r="AX71" i="1"/>
  <c r="AY71" i="1"/>
  <c r="AZ71" i="1"/>
  <c r="BA71" i="1"/>
  <c r="BB71" i="1"/>
  <c r="BC71" i="1"/>
  <c r="BE71" i="1"/>
  <c r="AX72" i="1"/>
  <c r="AY72" i="1"/>
  <c r="AZ72" i="1"/>
  <c r="BA72" i="1"/>
  <c r="BB72" i="1"/>
  <c r="BC72" i="1"/>
  <c r="BE72" i="1"/>
  <c r="AX73" i="1"/>
  <c r="AY73" i="1"/>
  <c r="AZ73" i="1"/>
  <c r="BA73" i="1"/>
  <c r="BB73" i="1"/>
  <c r="BC73" i="1"/>
  <c r="BE73" i="1"/>
  <c r="AX74" i="1"/>
  <c r="AY74" i="1"/>
  <c r="AZ74" i="1"/>
  <c r="BA74" i="1"/>
  <c r="BB74" i="1"/>
  <c r="BC74" i="1"/>
  <c r="BE74" i="1"/>
  <c r="AX76" i="1"/>
  <c r="AY76" i="1"/>
  <c r="AZ76" i="1"/>
  <c r="BA76" i="1"/>
  <c r="BB76" i="1"/>
  <c r="BC76" i="1"/>
  <c r="BE76" i="1"/>
  <c r="AX77" i="1"/>
  <c r="AY77" i="1"/>
  <c r="AZ77" i="1"/>
  <c r="BA77" i="1"/>
  <c r="BB77" i="1"/>
  <c r="BC77" i="1"/>
  <c r="BE77" i="1"/>
  <c r="AX78" i="1"/>
  <c r="AY78" i="1"/>
  <c r="AZ78" i="1"/>
  <c r="BA78" i="1"/>
  <c r="BB78" i="1"/>
  <c r="BC78" i="1"/>
  <c r="BE78" i="1"/>
  <c r="AX79" i="1"/>
  <c r="AY79" i="1"/>
  <c r="AZ79" i="1"/>
  <c r="BA79" i="1"/>
  <c r="BB79" i="1"/>
  <c r="BC79" i="1"/>
  <c r="BE79" i="1"/>
  <c r="AX80" i="1"/>
  <c r="AY80" i="1"/>
  <c r="AZ80" i="1"/>
  <c r="BA80" i="1"/>
  <c r="BB80" i="1"/>
  <c r="BC80" i="1"/>
  <c r="BE80" i="1"/>
  <c r="AX81" i="1"/>
  <c r="AY81" i="1"/>
  <c r="AZ81" i="1"/>
  <c r="BA81" i="1"/>
  <c r="BB81" i="1"/>
  <c r="BC81" i="1"/>
  <c r="BE81" i="1"/>
  <c r="AX82" i="1"/>
  <c r="AY82" i="1"/>
  <c r="AZ82" i="1"/>
  <c r="BA82" i="1"/>
  <c r="BB82" i="1"/>
  <c r="BC82" i="1"/>
  <c r="BE82" i="1"/>
  <c r="AX83" i="1"/>
  <c r="AY83" i="1"/>
  <c r="AZ83" i="1"/>
  <c r="BA83" i="1"/>
  <c r="BB83" i="1"/>
  <c r="BC83" i="1"/>
  <c r="BE83" i="1"/>
  <c r="AX84" i="1"/>
  <c r="AY84" i="1"/>
  <c r="AZ84" i="1"/>
  <c r="BA84" i="1"/>
  <c r="BB84" i="1"/>
  <c r="BC84" i="1"/>
  <c r="BE84" i="1"/>
  <c r="AX85" i="1"/>
  <c r="AY85" i="1"/>
  <c r="AZ85" i="1"/>
  <c r="BA85" i="1"/>
  <c r="BB85" i="1"/>
  <c r="BC85" i="1"/>
  <c r="BE85" i="1"/>
  <c r="AX86" i="1"/>
  <c r="AY86" i="1"/>
  <c r="AZ86" i="1"/>
  <c r="BA86" i="1"/>
  <c r="BB86" i="1"/>
  <c r="BC86" i="1"/>
  <c r="BE86" i="1"/>
  <c r="AX87" i="1"/>
  <c r="AY87" i="1"/>
  <c r="AZ87" i="1"/>
  <c r="BA87" i="1"/>
  <c r="BB87" i="1"/>
  <c r="BC87" i="1"/>
  <c r="BE87" i="1"/>
  <c r="AX88" i="1"/>
  <c r="AY88" i="1"/>
  <c r="AZ88" i="1"/>
  <c r="BA88" i="1"/>
  <c r="BB88" i="1"/>
  <c r="BC88" i="1"/>
  <c r="BE88" i="1"/>
  <c r="AX89" i="1"/>
  <c r="AY89" i="1"/>
  <c r="AZ89" i="1"/>
  <c r="BA89" i="1"/>
  <c r="BB89" i="1"/>
  <c r="BC89" i="1"/>
  <c r="BE89" i="1"/>
  <c r="AX91" i="1"/>
  <c r="AY91" i="1"/>
  <c r="AZ91" i="1"/>
  <c r="BA91" i="1"/>
  <c r="BB91" i="1"/>
  <c r="BC91" i="1"/>
  <c r="BE91" i="1"/>
  <c r="AX92" i="1"/>
  <c r="AY92" i="1"/>
  <c r="AZ92" i="1"/>
  <c r="BA92" i="1"/>
  <c r="BB92" i="1"/>
  <c r="BC92" i="1"/>
  <c r="BE92" i="1"/>
  <c r="AX93" i="1"/>
  <c r="AY93" i="1"/>
  <c r="AZ93" i="1"/>
  <c r="BA93" i="1"/>
  <c r="BB93" i="1"/>
  <c r="BC93" i="1"/>
  <c r="BE93" i="1"/>
  <c r="AX94" i="1"/>
  <c r="AY94" i="1"/>
  <c r="AZ94" i="1"/>
  <c r="BA94" i="1"/>
  <c r="BB94" i="1"/>
  <c r="BC94" i="1"/>
  <c r="BE94" i="1"/>
  <c r="AX95" i="1"/>
  <c r="AY95" i="1"/>
  <c r="AZ95" i="1"/>
  <c r="BA95" i="1"/>
  <c r="BB95" i="1"/>
  <c r="BC95" i="1"/>
  <c r="BE95" i="1"/>
  <c r="AX96" i="1"/>
  <c r="AY96" i="1"/>
  <c r="AZ96" i="1"/>
  <c r="BA96" i="1"/>
  <c r="BB96" i="1"/>
  <c r="BC96" i="1"/>
  <c r="BE96" i="1"/>
  <c r="AX97" i="1"/>
  <c r="AY97" i="1"/>
  <c r="AZ97" i="1"/>
  <c r="BA97" i="1"/>
  <c r="BB97" i="1"/>
  <c r="BC97" i="1"/>
  <c r="BE97" i="1"/>
  <c r="AX98" i="1"/>
  <c r="AY98" i="1"/>
  <c r="AZ98" i="1"/>
  <c r="BA98" i="1"/>
  <c r="BB98" i="1"/>
  <c r="BC98" i="1"/>
  <c r="BE98" i="1"/>
  <c r="AX99" i="1"/>
  <c r="AY99" i="1"/>
  <c r="AZ99" i="1"/>
  <c r="BA99" i="1"/>
  <c r="BB99" i="1"/>
  <c r="BC99" i="1"/>
  <c r="BE99" i="1"/>
  <c r="AX100" i="1"/>
  <c r="AY100" i="1"/>
  <c r="AZ100" i="1"/>
  <c r="BA100" i="1"/>
  <c r="BB100" i="1"/>
  <c r="BC100" i="1"/>
  <c r="BE100" i="1"/>
  <c r="AX101" i="1"/>
  <c r="AY101" i="1"/>
  <c r="AZ101" i="1"/>
  <c r="BA101" i="1"/>
  <c r="BB101" i="1"/>
  <c r="BC101" i="1"/>
  <c r="BE101" i="1"/>
  <c r="AX102" i="1"/>
  <c r="AY102" i="1"/>
  <c r="AZ102" i="1"/>
  <c r="BA102" i="1"/>
  <c r="BB102" i="1"/>
  <c r="BC102" i="1"/>
  <c r="BE102" i="1"/>
  <c r="AX103" i="1"/>
  <c r="AY103" i="1"/>
  <c r="AZ103" i="1"/>
  <c r="BA103" i="1"/>
  <c r="BB103" i="1"/>
  <c r="BC103" i="1"/>
  <c r="BE103" i="1"/>
  <c r="AX104" i="1"/>
  <c r="AY104" i="1"/>
  <c r="AZ104" i="1"/>
  <c r="BA104" i="1"/>
  <c r="BB104" i="1"/>
  <c r="BC104" i="1"/>
  <c r="BE104" i="1"/>
  <c r="AX105" i="1"/>
  <c r="AY105" i="1"/>
  <c r="AZ105" i="1"/>
  <c r="BA105" i="1"/>
  <c r="BB105" i="1"/>
  <c r="BC105" i="1"/>
  <c r="BE105" i="1"/>
  <c r="AX106" i="1"/>
  <c r="AY106" i="1"/>
  <c r="AZ106" i="1"/>
  <c r="BA106" i="1"/>
  <c r="BB106" i="1"/>
  <c r="BC106" i="1"/>
  <c r="BE106" i="1"/>
  <c r="AX107" i="1"/>
  <c r="AY107" i="1"/>
  <c r="AZ107" i="1"/>
  <c r="BA107" i="1"/>
  <c r="BB107" i="1"/>
  <c r="BC107" i="1"/>
  <c r="BE107" i="1"/>
  <c r="AX108" i="1"/>
  <c r="AY108" i="1"/>
  <c r="AZ108" i="1"/>
  <c r="BA108" i="1"/>
  <c r="BB108" i="1"/>
  <c r="BC108" i="1"/>
  <c r="BE108" i="1"/>
  <c r="AX109" i="1"/>
  <c r="AY109" i="1"/>
  <c r="AZ109" i="1"/>
  <c r="BA109" i="1"/>
  <c r="BB109" i="1"/>
  <c r="BC109" i="1"/>
  <c r="BE109" i="1"/>
  <c r="AX110" i="1"/>
  <c r="AY110" i="1"/>
  <c r="AZ110" i="1"/>
  <c r="BA110" i="1"/>
  <c r="BB110" i="1"/>
  <c r="BC110" i="1"/>
  <c r="BE110" i="1"/>
  <c r="AX111" i="1"/>
  <c r="AY111" i="1"/>
  <c r="AZ111" i="1"/>
  <c r="BA111" i="1"/>
  <c r="BB111" i="1"/>
  <c r="BC111" i="1"/>
  <c r="BE111" i="1"/>
  <c r="AX112" i="1"/>
  <c r="AY112" i="1"/>
  <c r="AZ112" i="1"/>
  <c r="BA112" i="1"/>
  <c r="BB112" i="1"/>
  <c r="BC112" i="1"/>
  <c r="BE112" i="1"/>
  <c r="AX113" i="1"/>
  <c r="AY113" i="1"/>
  <c r="AZ113" i="1"/>
  <c r="BA113" i="1"/>
  <c r="BB113" i="1"/>
  <c r="BC113" i="1"/>
  <c r="BE113" i="1"/>
  <c r="AX114" i="1"/>
  <c r="AY114" i="1"/>
  <c r="AZ114" i="1"/>
  <c r="BA114" i="1"/>
  <c r="BB114" i="1"/>
  <c r="BC114" i="1"/>
  <c r="BE114" i="1"/>
  <c r="AX115" i="1"/>
  <c r="AY115" i="1"/>
  <c r="AZ115" i="1"/>
  <c r="BA115" i="1"/>
  <c r="BB115" i="1"/>
  <c r="BC115" i="1"/>
  <c r="BE115" i="1"/>
  <c r="AX116" i="1"/>
  <c r="AY116" i="1"/>
  <c r="AZ116" i="1"/>
  <c r="BA116" i="1"/>
  <c r="BB116" i="1"/>
  <c r="BC116" i="1"/>
  <c r="BE116" i="1"/>
  <c r="AX117" i="1"/>
  <c r="AY117" i="1"/>
  <c r="AZ117" i="1"/>
  <c r="BA117" i="1"/>
  <c r="BB117" i="1"/>
  <c r="BC117" i="1"/>
  <c r="BE117" i="1"/>
  <c r="AX118" i="1"/>
  <c r="AY118" i="1"/>
  <c r="AZ118" i="1"/>
  <c r="BA118" i="1"/>
  <c r="BB118" i="1"/>
  <c r="BC118" i="1"/>
  <c r="BE118" i="1"/>
  <c r="AX119" i="1"/>
  <c r="AY119" i="1"/>
  <c r="AZ119" i="1"/>
  <c r="BA119" i="1"/>
  <c r="BB119" i="1"/>
  <c r="BC119" i="1"/>
  <c r="BE119" i="1"/>
  <c r="AX121" i="1"/>
  <c r="AY121" i="1"/>
  <c r="AZ121" i="1"/>
  <c r="BA121" i="1"/>
  <c r="BB121" i="1"/>
  <c r="BC121" i="1"/>
  <c r="BE121" i="1"/>
  <c r="AX122" i="1"/>
  <c r="AY122" i="1"/>
  <c r="AZ122" i="1"/>
  <c r="BA122" i="1"/>
  <c r="BB122" i="1"/>
  <c r="BC122" i="1"/>
  <c r="BE122" i="1"/>
  <c r="AX123" i="1"/>
  <c r="AY123" i="1"/>
  <c r="AZ123" i="1"/>
  <c r="BA123" i="1"/>
  <c r="BB123" i="1"/>
  <c r="BC123" i="1"/>
  <c r="BE123" i="1"/>
  <c r="AX124" i="1"/>
  <c r="AY124" i="1"/>
  <c r="AZ124" i="1"/>
  <c r="BA124" i="1"/>
  <c r="BB124" i="1"/>
  <c r="BC124" i="1"/>
  <c r="BE124" i="1"/>
  <c r="AX125" i="1"/>
  <c r="AY125" i="1"/>
  <c r="AZ125" i="1"/>
  <c r="BA125" i="1"/>
  <c r="BB125" i="1"/>
  <c r="BC125" i="1"/>
  <c r="BE125" i="1"/>
  <c r="AX126" i="1"/>
  <c r="AY126" i="1"/>
  <c r="AZ126" i="1"/>
  <c r="BA126" i="1"/>
  <c r="BB126" i="1"/>
  <c r="BC126" i="1"/>
  <c r="BE126" i="1"/>
  <c r="AX127" i="1"/>
  <c r="AY127" i="1"/>
  <c r="AZ127" i="1"/>
  <c r="BA127" i="1"/>
  <c r="BB127" i="1"/>
  <c r="BC127" i="1"/>
  <c r="BE127" i="1"/>
  <c r="AX128" i="1"/>
  <c r="AY128" i="1"/>
  <c r="AZ128" i="1"/>
  <c r="BA128" i="1"/>
  <c r="BB128" i="1"/>
  <c r="BC128" i="1"/>
  <c r="BE128" i="1"/>
  <c r="AX129" i="1"/>
  <c r="AY129" i="1"/>
  <c r="AZ129" i="1"/>
  <c r="BA129" i="1"/>
  <c r="BB129" i="1"/>
  <c r="BC129" i="1"/>
  <c r="BE129" i="1"/>
  <c r="AX130" i="1"/>
  <c r="AY130" i="1"/>
  <c r="AZ130" i="1"/>
  <c r="BA130" i="1"/>
  <c r="BB130" i="1"/>
  <c r="BC130" i="1"/>
  <c r="BE130" i="1"/>
  <c r="AX132" i="1"/>
  <c r="AY132" i="1"/>
  <c r="AZ132" i="1"/>
  <c r="BA132" i="1"/>
  <c r="BB132" i="1"/>
  <c r="BC132" i="1"/>
  <c r="BE132" i="1"/>
  <c r="AX133" i="1"/>
  <c r="AY133" i="1"/>
  <c r="AZ133" i="1"/>
  <c r="BA133" i="1"/>
  <c r="BB133" i="1"/>
  <c r="BC133" i="1"/>
  <c r="BE133" i="1"/>
  <c r="AX134" i="1"/>
  <c r="AY134" i="1"/>
  <c r="AZ134" i="1"/>
  <c r="BA134" i="1"/>
  <c r="BB134" i="1"/>
  <c r="BC134" i="1"/>
  <c r="BE134" i="1"/>
  <c r="AX135" i="1"/>
  <c r="AY135" i="1"/>
  <c r="AZ135" i="1"/>
  <c r="BA135" i="1"/>
  <c r="BB135" i="1"/>
  <c r="BC135" i="1"/>
  <c r="BE135" i="1"/>
  <c r="AX136" i="1"/>
  <c r="AY136" i="1"/>
  <c r="AZ136" i="1"/>
  <c r="BA136" i="1"/>
  <c r="BB136" i="1"/>
  <c r="BC136" i="1"/>
  <c r="BE136" i="1"/>
  <c r="AX137" i="1"/>
  <c r="AY137" i="1"/>
  <c r="AZ137" i="1"/>
  <c r="BA137" i="1"/>
  <c r="BB137" i="1"/>
  <c r="BC137" i="1"/>
  <c r="BE137" i="1"/>
  <c r="AX138" i="1"/>
  <c r="AY138" i="1"/>
  <c r="AZ138" i="1"/>
  <c r="BA138" i="1"/>
  <c r="BB138" i="1"/>
  <c r="BC138" i="1"/>
  <c r="BE138" i="1"/>
  <c r="AX139" i="1"/>
  <c r="AY139" i="1"/>
  <c r="AZ139" i="1"/>
  <c r="BA139" i="1"/>
  <c r="BB139" i="1"/>
  <c r="BC139" i="1"/>
  <c r="BE139" i="1"/>
  <c r="AX140" i="1"/>
  <c r="AY140" i="1"/>
  <c r="AZ140" i="1"/>
  <c r="BA140" i="1"/>
  <c r="BB140" i="1"/>
  <c r="BC140" i="1"/>
  <c r="BE140" i="1"/>
  <c r="AX141" i="1"/>
  <c r="AY141" i="1"/>
  <c r="AZ141" i="1"/>
  <c r="BA141" i="1"/>
  <c r="BB141" i="1"/>
  <c r="BC141" i="1"/>
  <c r="BE141" i="1"/>
  <c r="AX143" i="1"/>
  <c r="AY143" i="1"/>
  <c r="AZ143" i="1"/>
  <c r="BA143" i="1"/>
  <c r="BB143" i="1"/>
  <c r="BC143" i="1"/>
  <c r="BE143" i="1"/>
  <c r="AX144" i="1"/>
  <c r="AY144" i="1"/>
  <c r="AZ144" i="1"/>
  <c r="BA144" i="1"/>
  <c r="BB144" i="1"/>
  <c r="BC144" i="1"/>
  <c r="BE144" i="1"/>
  <c r="AX145" i="1"/>
  <c r="AY145" i="1"/>
  <c r="AZ145" i="1"/>
  <c r="BA145" i="1"/>
  <c r="BB145" i="1"/>
  <c r="BC145" i="1"/>
  <c r="BE145" i="1"/>
  <c r="AX146" i="1"/>
  <c r="AY146" i="1"/>
  <c r="AZ146" i="1"/>
  <c r="BA146" i="1"/>
  <c r="BB146" i="1"/>
  <c r="BC146" i="1"/>
  <c r="BE146" i="1"/>
  <c r="AX147" i="1"/>
  <c r="AY147" i="1"/>
  <c r="AZ147" i="1"/>
  <c r="BA147" i="1"/>
  <c r="BB147" i="1"/>
  <c r="BC147" i="1"/>
  <c r="BE147" i="1"/>
  <c r="AX148" i="1"/>
  <c r="AY148" i="1"/>
  <c r="AZ148" i="1"/>
  <c r="BA148" i="1"/>
  <c r="BB148" i="1"/>
  <c r="BC148" i="1"/>
  <c r="BE148" i="1"/>
  <c r="AX149" i="1"/>
  <c r="AY149" i="1"/>
  <c r="AZ149" i="1"/>
  <c r="BA149" i="1"/>
  <c r="BB149" i="1"/>
  <c r="BC149" i="1"/>
  <c r="BE149" i="1"/>
  <c r="AX150" i="1"/>
  <c r="AY150" i="1"/>
  <c r="AZ150" i="1"/>
  <c r="BA150" i="1"/>
  <c r="BB150" i="1"/>
  <c r="BC150" i="1"/>
  <c r="BE150" i="1"/>
  <c r="AX151" i="1"/>
  <c r="AY151" i="1"/>
  <c r="AZ151" i="1"/>
  <c r="BA151" i="1"/>
  <c r="BB151" i="1"/>
  <c r="BC151" i="1"/>
  <c r="BE151" i="1"/>
  <c r="AX152" i="1"/>
  <c r="AY152" i="1"/>
  <c r="AZ152" i="1"/>
  <c r="BA152" i="1"/>
  <c r="BB152" i="1"/>
  <c r="BC152" i="1"/>
  <c r="BE152" i="1"/>
  <c r="AX153" i="1"/>
  <c r="AY153" i="1"/>
  <c r="AZ153" i="1"/>
  <c r="BA153" i="1"/>
  <c r="BB153" i="1"/>
  <c r="BC153" i="1"/>
  <c r="BE153" i="1"/>
  <c r="AX154" i="1"/>
  <c r="AY154" i="1"/>
  <c r="AZ154" i="1"/>
  <c r="BA154" i="1"/>
  <c r="BB154" i="1"/>
  <c r="BC154" i="1"/>
  <c r="BE154" i="1"/>
  <c r="AX155" i="1"/>
  <c r="AY155" i="1"/>
  <c r="AZ155" i="1"/>
  <c r="BA155" i="1"/>
  <c r="BB155" i="1"/>
  <c r="BC155" i="1"/>
  <c r="BE155" i="1"/>
  <c r="AX156" i="1"/>
  <c r="AY156" i="1"/>
  <c r="AZ156" i="1"/>
  <c r="BA156" i="1"/>
  <c r="BB156" i="1"/>
  <c r="BC156" i="1"/>
  <c r="BE156" i="1"/>
  <c r="AX157" i="1"/>
  <c r="AY157" i="1"/>
  <c r="AZ157" i="1"/>
  <c r="BA157" i="1"/>
  <c r="BB157" i="1"/>
  <c r="BC157" i="1"/>
  <c r="BE157" i="1"/>
  <c r="AX158" i="1"/>
  <c r="AY158" i="1"/>
  <c r="AZ158" i="1"/>
  <c r="BA158" i="1"/>
  <c r="BB158" i="1"/>
  <c r="BC158" i="1"/>
  <c r="BE158" i="1"/>
  <c r="AX159" i="1"/>
  <c r="AY159" i="1"/>
  <c r="AZ159" i="1"/>
  <c r="BA159" i="1"/>
  <c r="BB159" i="1"/>
  <c r="BC159" i="1"/>
  <c r="BE159" i="1"/>
  <c r="AX160" i="1"/>
  <c r="AY160" i="1"/>
  <c r="AZ160" i="1"/>
  <c r="BA160" i="1"/>
  <c r="BB160" i="1"/>
  <c r="BC160" i="1"/>
  <c r="BE160" i="1"/>
  <c r="AX161" i="1"/>
  <c r="AY161" i="1"/>
  <c r="AZ161" i="1"/>
  <c r="BA161" i="1"/>
  <c r="BB161" i="1"/>
  <c r="BC161" i="1"/>
  <c r="BE161" i="1"/>
  <c r="AX162" i="1"/>
  <c r="AY162" i="1"/>
  <c r="AZ162" i="1"/>
  <c r="BA162" i="1"/>
  <c r="BB162" i="1"/>
  <c r="BC162" i="1"/>
  <c r="BE162" i="1"/>
  <c r="AX163" i="1"/>
  <c r="AY163" i="1"/>
  <c r="AZ163" i="1"/>
  <c r="BA163" i="1"/>
  <c r="BB163" i="1"/>
  <c r="BC163" i="1"/>
  <c r="BE163" i="1"/>
  <c r="AX164" i="1"/>
  <c r="AY164" i="1"/>
  <c r="AZ164" i="1"/>
  <c r="BA164" i="1"/>
  <c r="BB164" i="1"/>
  <c r="BC164" i="1"/>
  <c r="BE164" i="1"/>
  <c r="AX165" i="1"/>
  <c r="AY165" i="1"/>
  <c r="AZ165" i="1"/>
  <c r="BA165" i="1"/>
  <c r="BB165" i="1"/>
  <c r="BC165" i="1"/>
  <c r="BE165" i="1"/>
  <c r="AX166" i="1"/>
  <c r="AY166" i="1"/>
  <c r="AZ166" i="1"/>
  <c r="BA166" i="1"/>
  <c r="BB166" i="1"/>
  <c r="BC166" i="1"/>
  <c r="BE166" i="1"/>
  <c r="AX167" i="1"/>
  <c r="AY167" i="1"/>
  <c r="AZ167" i="1"/>
  <c r="BA167" i="1"/>
  <c r="BB167" i="1"/>
  <c r="BC167" i="1"/>
  <c r="BE167" i="1"/>
  <c r="AX168" i="1"/>
  <c r="AY168" i="1"/>
  <c r="AZ168" i="1"/>
  <c r="BA168" i="1"/>
  <c r="BB168" i="1"/>
  <c r="BC168" i="1"/>
  <c r="BE168" i="1"/>
  <c r="AX169" i="1"/>
  <c r="AY169" i="1"/>
  <c r="AZ169" i="1"/>
  <c r="BA169" i="1"/>
  <c r="BB169" i="1"/>
  <c r="BC169" i="1"/>
  <c r="BE169" i="1"/>
  <c r="AX171" i="1"/>
  <c r="AY171" i="1"/>
  <c r="AZ171" i="1"/>
  <c r="BA171" i="1"/>
  <c r="BB171" i="1"/>
  <c r="BC171" i="1"/>
  <c r="BE171" i="1"/>
  <c r="AX172" i="1"/>
  <c r="AY172" i="1"/>
  <c r="AZ172" i="1"/>
  <c r="BA172" i="1"/>
  <c r="BB172" i="1"/>
  <c r="BC172" i="1"/>
  <c r="BE172" i="1"/>
  <c r="AX173" i="1"/>
  <c r="AY173" i="1"/>
  <c r="AZ173" i="1"/>
  <c r="BA173" i="1"/>
  <c r="BB173" i="1"/>
  <c r="BC173" i="1"/>
  <c r="BE173" i="1"/>
  <c r="AX174" i="1"/>
  <c r="AY174" i="1"/>
  <c r="AZ174" i="1"/>
  <c r="BA174" i="1"/>
  <c r="BB174" i="1"/>
  <c r="BC174" i="1"/>
  <c r="BE174" i="1"/>
  <c r="AX175" i="1"/>
  <c r="AY175" i="1"/>
  <c r="AZ175" i="1"/>
  <c r="BA175" i="1"/>
  <c r="BB175" i="1"/>
  <c r="BC175" i="1"/>
  <c r="BE175" i="1"/>
  <c r="AX176" i="1"/>
  <c r="AY176" i="1"/>
  <c r="AZ176" i="1"/>
  <c r="BA176" i="1"/>
  <c r="BB176" i="1"/>
  <c r="BC176" i="1"/>
  <c r="BE176" i="1"/>
  <c r="AX177" i="1"/>
  <c r="AY177" i="1"/>
  <c r="AZ177" i="1"/>
  <c r="BA177" i="1"/>
  <c r="BB177" i="1"/>
  <c r="BC177" i="1"/>
  <c r="BE177" i="1"/>
  <c r="AX178" i="1"/>
  <c r="AY178" i="1"/>
  <c r="AZ178" i="1"/>
  <c r="BA178" i="1"/>
  <c r="BB178" i="1"/>
  <c r="BC178" i="1"/>
  <c r="BE178" i="1"/>
  <c r="AX179" i="1"/>
  <c r="AY179" i="1"/>
  <c r="AZ179" i="1"/>
  <c r="BA179" i="1"/>
  <c r="BB179" i="1"/>
  <c r="BC179" i="1"/>
  <c r="BE179" i="1"/>
  <c r="AX180" i="1"/>
  <c r="AY180" i="1"/>
  <c r="AZ180" i="1"/>
  <c r="BA180" i="1"/>
  <c r="BB180" i="1"/>
  <c r="BC180" i="1"/>
  <c r="BE180" i="1"/>
  <c r="AX181" i="1"/>
  <c r="AY181" i="1"/>
  <c r="AZ181" i="1"/>
  <c r="BA181" i="1"/>
  <c r="BB181" i="1"/>
  <c r="BC181" i="1"/>
  <c r="BE181" i="1"/>
  <c r="AX182" i="1"/>
  <c r="AY182" i="1"/>
  <c r="AZ182" i="1"/>
  <c r="BA182" i="1"/>
  <c r="BB182" i="1"/>
  <c r="BC182" i="1"/>
  <c r="BE182" i="1"/>
  <c r="AX185" i="1"/>
  <c r="AY185" i="1"/>
  <c r="AZ185" i="1"/>
  <c r="BA185" i="1"/>
  <c r="BB185" i="1"/>
  <c r="BC185" i="1"/>
  <c r="BE185" i="1"/>
  <c r="AX186" i="1"/>
  <c r="AY186" i="1"/>
  <c r="AZ186" i="1"/>
  <c r="BA186" i="1"/>
  <c r="BB186" i="1"/>
  <c r="BC186" i="1"/>
  <c r="BE186" i="1"/>
  <c r="AX187" i="1"/>
  <c r="AY187" i="1"/>
  <c r="AZ187" i="1"/>
  <c r="BA187" i="1"/>
  <c r="BB187" i="1"/>
  <c r="BC187" i="1"/>
  <c r="BE187" i="1"/>
  <c r="AX188" i="1"/>
  <c r="AY188" i="1"/>
  <c r="AZ188" i="1"/>
  <c r="BA188" i="1"/>
  <c r="BB188" i="1"/>
  <c r="BC188" i="1"/>
  <c r="BE188" i="1"/>
  <c r="AX189" i="1"/>
  <c r="AY189" i="1"/>
  <c r="AZ189" i="1"/>
  <c r="BA189" i="1"/>
  <c r="BB189" i="1"/>
  <c r="BC189" i="1"/>
  <c r="BE189" i="1"/>
  <c r="AX190" i="1"/>
  <c r="AY190" i="1"/>
  <c r="AZ190" i="1"/>
  <c r="BA190" i="1"/>
  <c r="BB190" i="1"/>
  <c r="BC190" i="1"/>
  <c r="BE190" i="1"/>
  <c r="AX191" i="1"/>
  <c r="AY191" i="1"/>
  <c r="AZ191" i="1"/>
  <c r="BA191" i="1"/>
  <c r="BB191" i="1"/>
  <c r="BC191" i="1"/>
  <c r="BE191" i="1"/>
  <c r="AX192" i="1"/>
  <c r="AY192" i="1"/>
  <c r="AZ192" i="1"/>
  <c r="BA192" i="1"/>
  <c r="BB192" i="1"/>
  <c r="BC192" i="1"/>
  <c r="BE192" i="1"/>
  <c r="AX193" i="1"/>
  <c r="AY193" i="1"/>
  <c r="AZ193" i="1"/>
  <c r="BA193" i="1"/>
  <c r="BB193" i="1"/>
  <c r="BC193" i="1"/>
  <c r="BE19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Q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Q21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Q24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Q34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Q38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P42" i="1"/>
  <c r="AQ42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Q44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L45" i="1"/>
  <c r="AM45" i="1"/>
  <c r="AP45" i="1"/>
  <c r="AQ45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Q47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P52" i="1"/>
  <c r="AQ52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Q57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Q66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M69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P78" i="1"/>
  <c r="AQ78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Q95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Q113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Q124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Q134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Q144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Q145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Q148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Q158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P159" i="1"/>
  <c r="AQ159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Q166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Q167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Q168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Q177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Q182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Q185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Q186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Q187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Q188" i="1"/>
  <c r="W189" i="1"/>
  <c r="X189" i="1"/>
  <c r="Y189" i="1"/>
  <c r="Z189" i="1"/>
  <c r="AA189" i="1"/>
  <c r="AB189" i="1"/>
  <c r="AC189" i="1"/>
  <c r="AD189" i="1"/>
  <c r="AG189" i="1"/>
  <c r="AH189" i="1"/>
  <c r="AI189" i="1"/>
  <c r="AJ189" i="1"/>
  <c r="AK189" i="1"/>
  <c r="AQ189" i="1"/>
  <c r="AO101" i="1" l="1"/>
  <c r="AL189" i="1"/>
  <c r="AL69" i="1"/>
  <c r="AM34" i="1"/>
  <c r="AN69" i="1"/>
  <c r="AN189" i="1"/>
  <c r="AM189" i="1"/>
  <c r="AK73" i="1"/>
  <c r="AL168" i="1"/>
  <c r="AL86" i="1"/>
  <c r="AQ135" i="1"/>
  <c r="AK135" i="1"/>
  <c r="AN86" i="1"/>
  <c r="AN47" i="1"/>
  <c r="AN94" i="1"/>
  <c r="AM49" i="1"/>
  <c r="AP148" i="1"/>
  <c r="AM101" i="1"/>
  <c r="AL3" i="1"/>
  <c r="AQ86" i="1"/>
  <c r="AN158" i="1"/>
  <c r="AM66" i="1"/>
  <c r="AP44" i="1"/>
  <c r="AL148" i="1"/>
  <c r="AQ141" i="1"/>
  <c r="AK141" i="1"/>
  <c r="AP101" i="1"/>
  <c r="AN62" i="1"/>
  <c r="AO144" i="1"/>
  <c r="AP125" i="1"/>
  <c r="AN125" i="1"/>
  <c r="AL124" i="1"/>
  <c r="AO123" i="1"/>
  <c r="AK121" i="1"/>
  <c r="AK84" i="1"/>
  <c r="AO81" i="1"/>
  <c r="AP76" i="1"/>
  <c r="AL76" i="1"/>
  <c r="AP73" i="1"/>
  <c r="AN73" i="1"/>
  <c r="AN101" i="1"/>
  <c r="AQ69" i="1"/>
  <c r="AL62" i="1"/>
  <c r="AN124" i="1"/>
  <c r="AQ123" i="1"/>
  <c r="AP122" i="1"/>
  <c r="AN122" i="1"/>
  <c r="AO121" i="1"/>
  <c r="AN76" i="1"/>
  <c r="AL73" i="1"/>
  <c r="AN181" i="1"/>
  <c r="AQ101" i="1"/>
  <c r="AL93" i="1"/>
  <c r="AM65" i="1"/>
  <c r="AM47" i="1"/>
  <c r="AM44" i="1"/>
  <c r="AN66" i="1"/>
  <c r="AM167" i="1"/>
  <c r="AN57" i="1"/>
  <c r="AN144" i="1"/>
  <c r="AK125" i="1"/>
  <c r="AO122" i="1"/>
  <c r="AP121" i="1"/>
  <c r="AN84" i="1"/>
  <c r="AL84" i="1"/>
  <c r="AP81" i="1"/>
  <c r="AL81" i="1"/>
  <c r="AO76" i="1"/>
  <c r="AQ73" i="1"/>
  <c r="AO73" i="1"/>
  <c r="AM73" i="1"/>
  <c r="AP21" i="1"/>
  <c r="AN21" i="1"/>
  <c r="AL21" i="1"/>
  <c r="AN159" i="1"/>
  <c r="AK88" i="1"/>
  <c r="AL57" i="1"/>
  <c r="AP3" i="1"/>
  <c r="AN3" i="1"/>
  <c r="BD161" i="1"/>
  <c r="AO125" i="1"/>
  <c r="AM124" i="1"/>
  <c r="AN123" i="1"/>
  <c r="AL121" i="1"/>
  <c r="AN93" i="1"/>
  <c r="AM168" i="1"/>
  <c r="AN167" i="1"/>
  <c r="AN166" i="1"/>
  <c r="AL166" i="1"/>
  <c r="AO159" i="1"/>
  <c r="AQ93" i="1"/>
  <c r="AK93" i="1"/>
  <c r="AN88" i="1"/>
  <c r="AL88" i="1"/>
  <c r="AK87" i="1"/>
  <c r="AP55" i="1"/>
  <c r="AL55" i="1"/>
  <c r="AK52" i="1"/>
  <c r="AP34" i="1"/>
  <c r="AN34" i="1"/>
  <c r="AQ3" i="1"/>
  <c r="AO3" i="1"/>
  <c r="AM3" i="1"/>
  <c r="AN176" i="1"/>
  <c r="AP156" i="1"/>
  <c r="AL146" i="1"/>
  <c r="AO105" i="1"/>
  <c r="AN96" i="1"/>
  <c r="AQ94" i="1"/>
  <c r="AK45" i="1"/>
  <c r="AN38" i="1"/>
  <c r="AO37" i="1"/>
  <c r="AP36" i="1"/>
  <c r="AQ23" i="1"/>
  <c r="AL22" i="1"/>
  <c r="AN19" i="1"/>
  <c r="AO18" i="1"/>
  <c r="AQ9" i="1"/>
  <c r="AK9" i="1"/>
  <c r="AO171" i="1"/>
  <c r="AP147" i="1"/>
  <c r="AK109" i="1"/>
  <c r="AN105" i="1"/>
  <c r="AN18" i="1"/>
  <c r="AK8" i="1"/>
  <c r="AK181" i="1"/>
  <c r="AN171" i="1"/>
  <c r="AO113" i="1"/>
  <c r="AP109" i="1"/>
  <c r="AL98" i="1"/>
  <c r="AL96" i="1"/>
  <c r="AM95" i="1"/>
  <c r="AO94" i="1"/>
  <c r="AP87" i="1"/>
  <c r="AP70" i="1"/>
  <c r="AL38" i="1"/>
  <c r="AO23" i="1"/>
  <c r="AP22" i="1"/>
  <c r="BD174" i="1"/>
  <c r="BD167" i="1"/>
  <c r="AP179" i="1"/>
  <c r="AP177" i="1"/>
  <c r="AN168" i="1"/>
  <c r="AK153" i="1"/>
  <c r="AN147" i="1"/>
  <c r="AM133" i="1"/>
  <c r="AN113" i="1"/>
  <c r="AN110" i="1"/>
  <c r="AQ98" i="1"/>
  <c r="AM78" i="1"/>
  <c r="AO70" i="1"/>
  <c r="AL37" i="1"/>
  <c r="AN23" i="1"/>
  <c r="AQ19" i="1"/>
  <c r="AK19" i="1"/>
  <c r="AM10" i="1"/>
  <c r="BD188" i="1"/>
  <c r="AO179" i="1"/>
  <c r="AL156" i="1"/>
  <c r="AP153" i="1"/>
  <c r="AN146" i="1"/>
  <c r="AP145" i="1"/>
  <c r="AM110" i="1"/>
  <c r="AQ105" i="1"/>
  <c r="AP98" i="1"/>
  <c r="AL78" i="1"/>
  <c r="AN70" i="1"/>
  <c r="AL36" i="1"/>
  <c r="AM23" i="1"/>
  <c r="AL10" i="1"/>
  <c r="BD172" i="1"/>
  <c r="BD189" i="1"/>
  <c r="AN179" i="1"/>
  <c r="AK156" i="1"/>
  <c r="AL147" i="1"/>
  <c r="AO145" i="1"/>
  <c r="AQ133" i="1"/>
  <c r="AQ111" i="1"/>
  <c r="AK111" i="1"/>
  <c r="AK78" i="1"/>
  <c r="AM70" i="1"/>
  <c r="AQ36" i="1"/>
  <c r="AK36" i="1"/>
  <c r="AL23" i="1"/>
  <c r="AP18" i="1"/>
  <c r="AP16" i="1"/>
  <c r="AM8" i="1"/>
  <c r="AO177" i="1"/>
  <c r="AQ171" i="1"/>
  <c r="AM156" i="1"/>
  <c r="AQ153" i="1"/>
  <c r="AM148" i="1"/>
  <c r="AM125" i="1"/>
  <c r="AQ122" i="1"/>
  <c r="AK122" i="1"/>
  <c r="AK110" i="1"/>
  <c r="AL109" i="1"/>
  <c r="AP95" i="1"/>
  <c r="AP93" i="1"/>
  <c r="AM81" i="1"/>
  <c r="AM76" i="1"/>
  <c r="AN65" i="1"/>
  <c r="AP58" i="1"/>
  <c r="AM55" i="1"/>
  <c r="AL52" i="1"/>
  <c r="AQ49" i="1"/>
  <c r="AL47" i="1"/>
  <c r="AL34" i="1"/>
  <c r="AO24" i="1"/>
  <c r="AP23" i="1"/>
  <c r="AQ22" i="1"/>
  <c r="AK22" i="1"/>
  <c r="AQ10" i="1"/>
  <c r="AK10" i="1"/>
  <c r="BD192" i="1"/>
  <c r="BD186" i="1"/>
  <c r="BD99" i="1"/>
  <c r="BD128" i="1"/>
  <c r="BD122" i="1"/>
  <c r="AM181" i="1"/>
  <c r="AM179" i="1"/>
  <c r="AN177" i="1"/>
  <c r="AM147" i="1"/>
  <c r="AL144" i="1"/>
  <c r="AL141" i="1"/>
  <c r="AP135" i="1"/>
  <c r="AO111" i="1"/>
  <c r="AP110" i="1"/>
  <c r="AQ109" i="1"/>
  <c r="AM105" i="1"/>
  <c r="AN98" i="1"/>
  <c r="AO95" i="1"/>
  <c r="AO93" i="1"/>
  <c r="AM87" i="1"/>
  <c r="AL66" i="1"/>
  <c r="AP49" i="1"/>
  <c r="AL46" i="1"/>
  <c r="AL44" i="1"/>
  <c r="AN42" i="1"/>
  <c r="AL8" i="1"/>
  <c r="BD85" i="1"/>
  <c r="BD35" i="1"/>
  <c r="BD11" i="1"/>
  <c r="AL181" i="1"/>
  <c r="AM177" i="1"/>
  <c r="AQ156" i="1"/>
  <c r="AO135" i="1"/>
  <c r="AN111" i="1"/>
  <c r="AO110" i="1"/>
  <c r="AL105" i="1"/>
  <c r="AM98" i="1"/>
  <c r="AL87" i="1"/>
  <c r="AQ76" i="1"/>
  <c r="AQ55" i="1"/>
  <c r="AN45" i="1"/>
  <c r="AM37" i="1"/>
  <c r="AN36" i="1"/>
  <c r="AM24" i="1"/>
  <c r="AO22" i="1"/>
  <c r="AL19" i="1"/>
  <c r="AN16" i="1"/>
  <c r="AP9" i="1"/>
  <c r="BD94" i="1"/>
  <c r="BD169" i="1"/>
  <c r="BD25" i="1"/>
  <c r="AQ181" i="1"/>
  <c r="AQ179" i="1"/>
  <c r="AL177" i="1"/>
  <c r="AM159" i="1"/>
  <c r="AP158" i="1"/>
  <c r="AN153" i="1"/>
  <c r="AN135" i="1"/>
  <c r="AL133" i="1"/>
  <c r="AM123" i="1"/>
  <c r="AQ96" i="1"/>
  <c r="AK96" i="1"/>
  <c r="AQ87" i="1"/>
  <c r="AM86" i="1"/>
  <c r="AP66" i="1"/>
  <c r="AQ65" i="1"/>
  <c r="AK65" i="1"/>
  <c r="AP57" i="1"/>
  <c r="AO52" i="1"/>
  <c r="AN49" i="1"/>
  <c r="AM36" i="1"/>
  <c r="AL24" i="1"/>
  <c r="AM16" i="1"/>
  <c r="AN10" i="1"/>
  <c r="AO9" i="1"/>
  <c r="BD157" i="1"/>
  <c r="BD151" i="1"/>
  <c r="BD145" i="1"/>
  <c r="BD138" i="1"/>
  <c r="BD124" i="1"/>
  <c r="BD114" i="1"/>
  <c r="BD102" i="1"/>
  <c r="BD52" i="1"/>
  <c r="BD39" i="1"/>
  <c r="AL176" i="1"/>
  <c r="AO168" i="1"/>
  <c r="AO158" i="1"/>
  <c r="AM153" i="1"/>
  <c r="AQ146" i="1"/>
  <c r="AK146" i="1"/>
  <c r="AM145" i="1"/>
  <c r="AO134" i="1"/>
  <c r="AL123" i="1"/>
  <c r="AN121" i="1"/>
  <c r="AN109" i="1"/>
  <c r="AO78" i="1"/>
  <c r="AO66" i="1"/>
  <c r="AP65" i="1"/>
  <c r="AL58" i="1"/>
  <c r="AO55" i="1"/>
  <c r="AN52" i="1"/>
  <c r="AO44" i="1"/>
  <c r="AQ18" i="1"/>
  <c r="AK18" i="1"/>
  <c r="AN9" i="1"/>
  <c r="AO8" i="1"/>
  <c r="AK3" i="1"/>
  <c r="BD180" i="1"/>
  <c r="BD59" i="1"/>
  <c r="BD32" i="1"/>
  <c r="AK159" i="1"/>
  <c r="AN156" i="1"/>
  <c r="AL153" i="1"/>
  <c r="AN148" i="1"/>
  <c r="AN141" i="1"/>
  <c r="AN134" i="1"/>
  <c r="AP133" i="1"/>
  <c r="AP124" i="1"/>
  <c r="AM121" i="1"/>
  <c r="AM109" i="1"/>
  <c r="AK95" i="1"/>
  <c r="AL94" i="1"/>
  <c r="AN78" i="1"/>
  <c r="AO65" i="1"/>
  <c r="AN55" i="1"/>
  <c r="AM52" i="1"/>
  <c r="AN46" i="1"/>
  <c r="AN44" i="1"/>
  <c r="AP24" i="1"/>
  <c r="AN8" i="1"/>
  <c r="BD109" i="1"/>
  <c r="BD4" i="1"/>
  <c r="AP181" i="1"/>
  <c r="AP171" i="1"/>
  <c r="AO167" i="1"/>
  <c r="AM158" i="1"/>
  <c r="AO156" i="1"/>
  <c r="AO153" i="1"/>
  <c r="AK148" i="1"/>
  <c r="AO146" i="1"/>
  <c r="AL145" i="1"/>
  <c r="AO141" i="1"/>
  <c r="AM135" i="1"/>
  <c r="AP134" i="1"/>
  <c r="AL125" i="1"/>
  <c r="AO124" i="1"/>
  <c r="AM122" i="1"/>
  <c r="AM113" i="1"/>
  <c r="AM111" i="1"/>
  <c r="AK98" i="1"/>
  <c r="AO88" i="1"/>
  <c r="AO84" i="1"/>
  <c r="AQ70" i="1"/>
  <c r="AL65" i="1"/>
  <c r="AQ62" i="1"/>
  <c r="AK62" i="1"/>
  <c r="AN58" i="1"/>
  <c r="AO46" i="1"/>
  <c r="AO36" i="1"/>
  <c r="AN22" i="1"/>
  <c r="AM18" i="1"/>
  <c r="AO16" i="1"/>
  <c r="AM9" i="1"/>
  <c r="AP8" i="1"/>
  <c r="BD29" i="1"/>
  <c r="AM176" i="1"/>
  <c r="AQ125" i="1"/>
  <c r="AK123" i="1"/>
  <c r="AK94" i="1"/>
  <c r="AM58" i="1"/>
  <c r="AM22" i="1"/>
  <c r="BD171" i="1"/>
  <c r="BD121" i="1"/>
  <c r="BD105" i="1"/>
  <c r="BD97" i="1"/>
  <c r="BD73" i="1"/>
  <c r="BD55" i="1"/>
  <c r="AO181" i="1"/>
  <c r="AP168" i="1"/>
  <c r="AP166" i="1"/>
  <c r="AL158" i="1"/>
  <c r="AQ147" i="1"/>
  <c r="AK147" i="1"/>
  <c r="AM146" i="1"/>
  <c r="AM144" i="1"/>
  <c r="AM141" i="1"/>
  <c r="AL135" i="1"/>
  <c r="AP123" i="1"/>
  <c r="AL122" i="1"/>
  <c r="AL113" i="1"/>
  <c r="AL111" i="1"/>
  <c r="AN95" i="1"/>
  <c r="AP94" i="1"/>
  <c r="AM88" i="1"/>
  <c r="AM84" i="1"/>
  <c r="AQ81" i="1"/>
  <c r="AK81" i="1"/>
  <c r="AP62" i="1"/>
  <c r="AO57" i="1"/>
  <c r="AK55" i="1"/>
  <c r="AM46" i="1"/>
  <c r="AP38" i="1"/>
  <c r="AQ37" i="1"/>
  <c r="AK37" i="1"/>
  <c r="AQ25" i="1"/>
  <c r="AN24" i="1"/>
  <c r="AO21" i="1"/>
  <c r="AP19" i="1"/>
  <c r="AL18" i="1"/>
  <c r="AP10" i="1"/>
  <c r="AL9" i="1"/>
  <c r="BD164" i="1"/>
  <c r="BD100" i="1"/>
  <c r="BD17" i="1"/>
  <c r="AQ176" i="1"/>
  <c r="AK176" i="1"/>
  <c r="AM171" i="1"/>
  <c r="AO166" i="1"/>
  <c r="AO148" i="1"/>
  <c r="AM134" i="1"/>
  <c r="AO98" i="1"/>
  <c r="AP96" i="1"/>
  <c r="AO87" i="1"/>
  <c r="AK86" i="1"/>
  <c r="AK69" i="1"/>
  <c r="AO62" i="1"/>
  <c r="AQ58" i="1"/>
  <c r="AK58" i="1"/>
  <c r="AO49" i="1"/>
  <c r="AO34" i="1"/>
  <c r="AP25" i="1"/>
  <c r="BD179" i="1"/>
  <c r="BD154" i="1"/>
  <c r="BD129" i="1"/>
  <c r="AK144" i="1"/>
  <c r="AO42" i="1"/>
  <c r="AO38" i="1"/>
  <c r="AP37" i="1"/>
  <c r="AO19" i="1"/>
  <c r="AL16" i="1"/>
  <c r="AO10" i="1"/>
  <c r="BD50" i="1"/>
  <c r="BD33" i="1"/>
  <c r="AP113" i="1"/>
  <c r="AP111" i="1"/>
  <c r="AL110" i="1"/>
  <c r="AO109" i="1"/>
  <c r="AO96" i="1"/>
  <c r="AL95" i="1"/>
  <c r="AM93" i="1"/>
  <c r="AQ88" i="1"/>
  <c r="AN87" i="1"/>
  <c r="AP86" i="1"/>
  <c r="AQ84" i="1"/>
  <c r="AP69" i="1"/>
  <c r="AM57" i="1"/>
  <c r="AP47" i="1"/>
  <c r="AQ46" i="1"/>
  <c r="AK46" i="1"/>
  <c r="AO45" i="1"/>
  <c r="AQ26" i="1"/>
  <c r="AM21" i="1"/>
  <c r="BD185" i="1"/>
  <c r="BD173" i="1"/>
  <c r="BD104" i="1"/>
  <c r="AP176" i="1"/>
  <c r="AL171" i="1"/>
  <c r="AM166" i="1"/>
  <c r="AO147" i="1"/>
  <c r="AN145" i="1"/>
  <c r="AP144" i="1"/>
  <c r="AL134" i="1"/>
  <c r="AO133" i="1"/>
  <c r="AQ121" i="1"/>
  <c r="AQ110" i="1"/>
  <c r="AK105" i="1"/>
  <c r="AM62" i="1"/>
  <c r="AL179" i="1"/>
  <c r="AO176" i="1"/>
  <c r="AP167" i="1"/>
  <c r="AL159" i="1"/>
  <c r="AP146" i="1"/>
  <c r="AP141" i="1"/>
  <c r="AN133" i="1"/>
  <c r="AP105" i="1"/>
  <c r="AM96" i="1"/>
  <c r="AM94" i="1"/>
  <c r="AP88" i="1"/>
  <c r="AO86" i="1"/>
  <c r="AP84" i="1"/>
  <c r="AN81" i="1"/>
  <c r="AL70" i="1"/>
  <c r="AO69" i="1"/>
  <c r="AO58" i="1"/>
  <c r="AO47" i="1"/>
  <c r="AP46" i="1"/>
  <c r="AM38" i="1"/>
  <c r="AN37" i="1"/>
  <c r="AP26" i="1"/>
  <c r="AM19" i="1"/>
  <c r="AQ8" i="1"/>
  <c r="BD86" i="1"/>
  <c r="BD77" i="1"/>
  <c r="BD51" i="1"/>
  <c r="BD141" i="1"/>
  <c r="BD132" i="1"/>
  <c r="BD116" i="1"/>
  <c r="BK93" i="1" l="1"/>
  <c r="BD93" i="1" s="1"/>
  <c r="BK159" i="1"/>
  <c r="BD159" i="1" s="1"/>
  <c r="AX2" i="1"/>
  <c r="BK3" i="1" l="1"/>
  <c r="BD3" i="1" s="1"/>
  <c r="BK5" i="1"/>
  <c r="BD5" i="1" s="1"/>
  <c r="BK6" i="1"/>
  <c r="BD6" i="1" s="1"/>
  <c r="BK7" i="1"/>
  <c r="BD7" i="1" s="1"/>
  <c r="BK8" i="1"/>
  <c r="BD8" i="1" s="1"/>
  <c r="BK9" i="1"/>
  <c r="BD9" i="1" s="1"/>
  <c r="BK10" i="1"/>
  <c r="BD10" i="1" s="1"/>
  <c r="BK12" i="1"/>
  <c r="BD12" i="1" s="1"/>
  <c r="BK13" i="1"/>
  <c r="BD13" i="1" s="1"/>
  <c r="BK15" i="1"/>
  <c r="BD15" i="1" s="1"/>
  <c r="BK16" i="1"/>
  <c r="BD16" i="1" s="1"/>
  <c r="BK18" i="1"/>
  <c r="BD18" i="1" s="1"/>
  <c r="BK19" i="1"/>
  <c r="BD19" i="1" s="1"/>
  <c r="BK20" i="1"/>
  <c r="BD20" i="1" s="1"/>
  <c r="BK21" i="1"/>
  <c r="BD21" i="1" s="1"/>
  <c r="BK22" i="1"/>
  <c r="BD22" i="1" s="1"/>
  <c r="BK23" i="1"/>
  <c r="BD23" i="1" s="1"/>
  <c r="BK24" i="1"/>
  <c r="BD24" i="1" s="1"/>
  <c r="BK26" i="1"/>
  <c r="BD26" i="1" s="1"/>
  <c r="BK27" i="1"/>
  <c r="BD27" i="1" s="1"/>
  <c r="BK28" i="1"/>
  <c r="BD28" i="1" s="1"/>
  <c r="BK30" i="1"/>
  <c r="BD30" i="1" s="1"/>
  <c r="BK31" i="1"/>
  <c r="BD31" i="1" s="1"/>
  <c r="BK34" i="1"/>
  <c r="BD34" i="1" s="1"/>
  <c r="BK36" i="1"/>
  <c r="BD36" i="1" s="1"/>
  <c r="BK37" i="1"/>
  <c r="BD37" i="1" s="1"/>
  <c r="BK38" i="1"/>
  <c r="BD38" i="1" s="1"/>
  <c r="BK40" i="1"/>
  <c r="BD40" i="1" s="1"/>
  <c r="BK42" i="1"/>
  <c r="BD42" i="1" s="1"/>
  <c r="BK43" i="1"/>
  <c r="BD43" i="1" s="1"/>
  <c r="BK44" i="1"/>
  <c r="BD44" i="1" s="1"/>
  <c r="BK45" i="1"/>
  <c r="BD45" i="1" s="1"/>
  <c r="BK46" i="1"/>
  <c r="BD46" i="1" s="1"/>
  <c r="BK47" i="1"/>
  <c r="BD47" i="1" s="1"/>
  <c r="BK48" i="1"/>
  <c r="BD48" i="1" s="1"/>
  <c r="BK49" i="1"/>
  <c r="BD49" i="1" s="1"/>
  <c r="BK53" i="1"/>
  <c r="BD53" i="1" s="1"/>
  <c r="BK54" i="1"/>
  <c r="BD54" i="1" s="1"/>
  <c r="BK56" i="1"/>
  <c r="BD56" i="1" s="1"/>
  <c r="BK57" i="1"/>
  <c r="BD57" i="1" s="1"/>
  <c r="BK58" i="1"/>
  <c r="BD58" i="1" s="1"/>
  <c r="BK60" i="1"/>
  <c r="BD60" i="1" s="1"/>
  <c r="BK61" i="1"/>
  <c r="BD61" i="1" s="1"/>
  <c r="BK62" i="1"/>
  <c r="BD62" i="1" s="1"/>
  <c r="BK63" i="1"/>
  <c r="BD63" i="1" s="1"/>
  <c r="BK65" i="1"/>
  <c r="BD65" i="1" s="1"/>
  <c r="BK66" i="1"/>
  <c r="BD66" i="1" s="1"/>
  <c r="BK68" i="1"/>
  <c r="BD68" i="1" s="1"/>
  <c r="BK69" i="1"/>
  <c r="BD69" i="1" s="1"/>
  <c r="BK70" i="1"/>
  <c r="BD70" i="1" s="1"/>
  <c r="BK71" i="1"/>
  <c r="BD71" i="1" s="1"/>
  <c r="BK72" i="1"/>
  <c r="BD72" i="1" s="1"/>
  <c r="BK74" i="1"/>
  <c r="BD74" i="1" s="1"/>
  <c r="BK76" i="1"/>
  <c r="BD76" i="1" s="1"/>
  <c r="BK78" i="1"/>
  <c r="BD78" i="1" s="1"/>
  <c r="BK79" i="1"/>
  <c r="BD79" i="1" s="1"/>
  <c r="BK80" i="1"/>
  <c r="BD80" i="1" s="1"/>
  <c r="BK81" i="1"/>
  <c r="BD81" i="1" s="1"/>
  <c r="BK82" i="1"/>
  <c r="BD82" i="1" s="1"/>
  <c r="BK83" i="1"/>
  <c r="BD83" i="1" s="1"/>
  <c r="BK84" i="1"/>
  <c r="BD84" i="1" s="1"/>
  <c r="BK87" i="1"/>
  <c r="BD87" i="1" s="1"/>
  <c r="BK88" i="1"/>
  <c r="BD88" i="1" s="1"/>
  <c r="BK89" i="1"/>
  <c r="BD89" i="1" s="1"/>
  <c r="BK91" i="1"/>
  <c r="BD91" i="1" s="1"/>
  <c r="BK92" i="1"/>
  <c r="BD92" i="1" s="1"/>
  <c r="BK95" i="1"/>
  <c r="BD95" i="1" s="1"/>
  <c r="BK96" i="1"/>
  <c r="BD96" i="1" s="1"/>
  <c r="BK98" i="1"/>
  <c r="BD98" i="1" s="1"/>
  <c r="BK101" i="1"/>
  <c r="BD101" i="1" s="1"/>
  <c r="BK103" i="1"/>
  <c r="BD103" i="1" s="1"/>
  <c r="BK106" i="1"/>
  <c r="BD106" i="1" s="1"/>
  <c r="BK107" i="1"/>
  <c r="BD107" i="1" s="1"/>
  <c r="BK108" i="1"/>
  <c r="BD108" i="1" s="1"/>
  <c r="BK110" i="1"/>
  <c r="BD110" i="1" s="1"/>
  <c r="BK111" i="1"/>
  <c r="BD111" i="1" s="1"/>
  <c r="BK112" i="1"/>
  <c r="BD112" i="1" s="1"/>
  <c r="BK113" i="1"/>
  <c r="BD113" i="1" s="1"/>
  <c r="BK115" i="1"/>
  <c r="BD115" i="1" s="1"/>
  <c r="BK117" i="1"/>
  <c r="BD117" i="1" s="1"/>
  <c r="BK118" i="1"/>
  <c r="BD118" i="1" s="1"/>
  <c r="BK119" i="1"/>
  <c r="BD119" i="1" s="1"/>
  <c r="BK123" i="1"/>
  <c r="BD123" i="1" s="1"/>
  <c r="BK125" i="1"/>
  <c r="BD125" i="1" s="1"/>
  <c r="BK126" i="1"/>
  <c r="BD126" i="1" s="1"/>
  <c r="BK127" i="1"/>
  <c r="BD127" i="1" s="1"/>
  <c r="BK130" i="1"/>
  <c r="BD130" i="1" s="1"/>
  <c r="BK133" i="1"/>
  <c r="BD133" i="1" s="1"/>
  <c r="BK134" i="1"/>
  <c r="BD134" i="1" s="1"/>
  <c r="BK135" i="1"/>
  <c r="BD135" i="1" s="1"/>
  <c r="BK136" i="1"/>
  <c r="BD136" i="1" s="1"/>
  <c r="BK137" i="1"/>
  <c r="BD137" i="1" s="1"/>
  <c r="BK139" i="1"/>
  <c r="BD139" i="1" s="1"/>
  <c r="BK140" i="1"/>
  <c r="BD140" i="1" s="1"/>
  <c r="BK143" i="1"/>
  <c r="BD143" i="1" s="1"/>
  <c r="BK144" i="1"/>
  <c r="BD144" i="1" s="1"/>
  <c r="BK146" i="1"/>
  <c r="BD146" i="1" s="1"/>
  <c r="BK147" i="1"/>
  <c r="BD147" i="1" s="1"/>
  <c r="BK148" i="1"/>
  <c r="BD148" i="1" s="1"/>
  <c r="BK149" i="1"/>
  <c r="BD149" i="1" s="1"/>
  <c r="BK150" i="1"/>
  <c r="BD150" i="1" s="1"/>
  <c r="BK152" i="1"/>
  <c r="BD152" i="1" s="1"/>
  <c r="BK153" i="1"/>
  <c r="BD153" i="1" s="1"/>
  <c r="BK156" i="1"/>
  <c r="BD156" i="1" s="1"/>
  <c r="BK155" i="1"/>
  <c r="BD155" i="1" s="1"/>
  <c r="BK158" i="1"/>
  <c r="BD158" i="1" s="1"/>
  <c r="BK160" i="1"/>
  <c r="BD160" i="1" s="1"/>
  <c r="BK162" i="1"/>
  <c r="BD162" i="1" s="1"/>
  <c r="BK163" i="1"/>
  <c r="BD163" i="1" s="1"/>
  <c r="BK165" i="1"/>
  <c r="BD165" i="1" s="1"/>
  <c r="BK166" i="1"/>
  <c r="BD166" i="1" s="1"/>
  <c r="BK168" i="1"/>
  <c r="BD168" i="1" s="1"/>
  <c r="BK175" i="1"/>
  <c r="BD175" i="1" s="1"/>
  <c r="BK176" i="1"/>
  <c r="BD176" i="1" s="1"/>
  <c r="BK177" i="1"/>
  <c r="BD177" i="1" s="1"/>
  <c r="BK178" i="1"/>
  <c r="BD178" i="1" s="1"/>
  <c r="BK181" i="1"/>
  <c r="BD181" i="1" s="1"/>
  <c r="BK182" i="1"/>
  <c r="BD182" i="1" s="1"/>
  <c r="BK187" i="1"/>
  <c r="BD187" i="1" s="1"/>
  <c r="BK190" i="1"/>
  <c r="BD190" i="1" s="1"/>
  <c r="BK191" i="1"/>
  <c r="BD191" i="1" s="1"/>
  <c r="BK193" i="1"/>
  <c r="BD193" i="1" s="1"/>
  <c r="BE2" i="1" l="1"/>
  <c r="W2" i="1" l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L2" i="1" l="1"/>
  <c r="AN2" i="1"/>
  <c r="AP2" i="1"/>
  <c r="AO2" i="1"/>
  <c r="AQ2" i="1"/>
  <c r="AM2" i="1"/>
  <c r="AK2" i="1"/>
  <c r="AY2" i="1"/>
  <c r="AZ2" i="1"/>
  <c r="BA2" i="1"/>
  <c r="BB2" i="1"/>
  <c r="BC2" i="1"/>
  <c r="BI2" i="1"/>
  <c r="BK2" i="1"/>
  <c r="BD2" i="1" l="1"/>
</calcChain>
</file>

<file path=xl/sharedStrings.xml><?xml version="1.0" encoding="utf-8"?>
<sst xmlns="http://schemas.openxmlformats.org/spreadsheetml/2006/main" count="1771" uniqueCount="783">
  <si>
    <t>Name</t>
  </si>
  <si>
    <t>Area</t>
  </si>
  <si>
    <t>Sun Start</t>
  </si>
  <si>
    <t>Sun End</t>
  </si>
  <si>
    <t>Mon Start</t>
  </si>
  <si>
    <t>Mon End</t>
  </si>
  <si>
    <t>Tues Start</t>
  </si>
  <si>
    <t>Tues End</t>
  </si>
  <si>
    <t>Wed Start</t>
  </si>
  <si>
    <t>Wed End</t>
  </si>
  <si>
    <t>Thur Start</t>
  </si>
  <si>
    <t>Thur End</t>
  </si>
  <si>
    <t>Fri Start</t>
  </si>
  <si>
    <t>Fri End</t>
  </si>
  <si>
    <t>Sat Start</t>
  </si>
  <si>
    <t>Sat End</t>
  </si>
  <si>
    <t>Description</t>
  </si>
  <si>
    <t>Link</t>
  </si>
  <si>
    <t>Pricing</t>
  </si>
  <si>
    <t>Phone Number</t>
  </si>
  <si>
    <t>Address</t>
  </si>
  <si>
    <t>Drink?</t>
  </si>
  <si>
    <t>Food?</t>
  </si>
  <si>
    <t>Bar Louie</t>
  </si>
  <si>
    <t>Island Grill</t>
  </si>
  <si>
    <t>Cusines</t>
  </si>
  <si>
    <t>Coopersmith's Pub &amp; Brewing</t>
  </si>
  <si>
    <t>Burger, Pizza, Bar Food</t>
  </si>
  <si>
    <t>medium</t>
  </si>
  <si>
    <t>5 Old Town Sq, Fort Collins 80524</t>
  </si>
  <si>
    <t>Choice City Butcher &amp; Deli</t>
  </si>
  <si>
    <t>Breakfast, Diner, Sandwich</t>
  </si>
  <si>
    <t>104 W Olive St, Fort Collins 80524</t>
  </si>
  <si>
    <t>Jay's Bistro</t>
  </si>
  <si>
    <t>American, Steak</t>
  </si>
  <si>
    <t>high</t>
  </si>
  <si>
    <t>135 W Oak St, Fort Collins 80524</t>
  </si>
  <si>
    <t>Suh Sushi</t>
  </si>
  <si>
    <t>Japanese, Korean, Sushi</t>
  </si>
  <si>
    <t>200 W Prospect Rd, Fort Collins 80526</t>
  </si>
  <si>
    <t>Stuft - A Burger Bar</t>
  </si>
  <si>
    <t>American, Burger, Bar Food</t>
  </si>
  <si>
    <t>210 S. College Ave., Fort Collins 80524</t>
  </si>
  <si>
    <t>Rio Grande Mexican Restaurant</t>
  </si>
  <si>
    <t>Tex-Mex</t>
  </si>
  <si>
    <t>143 W Mountain Ave, Fort Collins 80524</t>
  </si>
  <si>
    <t>HuHot Mongolian Grill</t>
  </si>
  <si>
    <t>Asian, Chinese</t>
  </si>
  <si>
    <t>249 S College Ave, Fort Collins 80524</t>
  </si>
  <si>
    <t>Youngs Café</t>
  </si>
  <si>
    <t>Asian, Vietnamese</t>
  </si>
  <si>
    <t>3307 S College Ave Ste 114, Fort Collins 80525</t>
  </si>
  <si>
    <t>Big City Burrito</t>
  </si>
  <si>
    <t>Mexican</t>
  </si>
  <si>
    <t>low</t>
  </si>
  <si>
    <t>510 S College Ave, Fort Collins 80524</t>
  </si>
  <si>
    <t>Beau Jo's Pizza</t>
  </si>
  <si>
    <t>Italian, Pizza</t>
  </si>
  <si>
    <t>100 N College Ave, Fort Collins 80524</t>
  </si>
  <si>
    <t>Rodizio Grill</t>
  </si>
  <si>
    <t>Brazilian</t>
  </si>
  <si>
    <t>200 Jefferson St, Fort Collins 80524</t>
  </si>
  <si>
    <t>Melting Pot</t>
  </si>
  <si>
    <t>European</t>
  </si>
  <si>
    <t>334 E Mountain Ave, Fort Collins 80524</t>
  </si>
  <si>
    <t>Austin's American Grill</t>
  </si>
  <si>
    <t>American, Breakfast</t>
  </si>
  <si>
    <t>2815 E Harmony Rd, Fort Collins 80528</t>
  </si>
  <si>
    <t>East Moon Asian Bistro &amp; Hibachi</t>
  </si>
  <si>
    <t>Asian, Sushi</t>
  </si>
  <si>
    <t>2400 E Harmony Rd #102, Fort Collins 80528</t>
  </si>
  <si>
    <t>International</t>
  </si>
  <si>
    <t>1200 S College Ave., Fort Collins 80524</t>
  </si>
  <si>
    <t>Five Guys Burgers and Fries</t>
  </si>
  <si>
    <t>Low</t>
  </si>
  <si>
    <t>Fast Food</t>
  </si>
  <si>
    <t>1335 W Elizabeth St, Fort Collins 80521</t>
  </si>
  <si>
    <t>Crown Pub</t>
  </si>
  <si>
    <t>Bar Food</t>
  </si>
  <si>
    <t>134 S College Ave, Fort Collins 80524</t>
  </si>
  <si>
    <t>Tasty Harmony</t>
  </si>
  <si>
    <t>Vegetarian</t>
  </si>
  <si>
    <t>130 South Mason, Fort Collins 80524</t>
  </si>
  <si>
    <t>The 415</t>
  </si>
  <si>
    <t>American, Vegetarian</t>
  </si>
  <si>
    <t>415 S Mason, Fort Collins 80521</t>
  </si>
  <si>
    <t>East Moon Asian Bistro</t>
  </si>
  <si>
    <t>Asian</t>
  </si>
  <si>
    <t>1624 S Lemay Ave, Fort Collins 80525</t>
  </si>
  <si>
    <t>Pickle Barrel</t>
  </si>
  <si>
    <t>Sandwich</t>
  </si>
  <si>
    <t>122 W Laurel St, Fort Collins 80524</t>
  </si>
  <si>
    <t>Jax Fish House &amp; Oyster Bar</t>
  </si>
  <si>
    <t>Seafood</t>
  </si>
  <si>
    <t>123 N College Ave., Fort Collins, CO, Fort Collins 80524</t>
  </si>
  <si>
    <t>Krazy Karl's Pizza</t>
  </si>
  <si>
    <t>Pizza, Sandwich</t>
  </si>
  <si>
    <t>1124 W. Elizabeth St., Fort Collins 80521</t>
  </si>
  <si>
    <t>Fish Restaurant</t>
  </si>
  <si>
    <t>150 W Oak Street, Fort Collins 80524</t>
  </si>
  <si>
    <t>Thai Pepper</t>
  </si>
  <si>
    <t>Asian, Thai, Vegetarian</t>
  </si>
  <si>
    <t>109 E Laurel St, Fort Collins 80524</t>
  </si>
  <si>
    <t>Sonny Lubick Steakhouse</t>
  </si>
  <si>
    <t>American, Steak, Bar Food</t>
  </si>
  <si>
    <t>115 S College Ave, Fort Collins 80524</t>
  </si>
  <si>
    <t>American, Burger</t>
  </si>
  <si>
    <t>140 West Mountain Ave, Fort Collins 80524</t>
  </si>
  <si>
    <t>626 S College Ave, Fort Collins 80524</t>
  </si>
  <si>
    <t>Avogadro's Number</t>
  </si>
  <si>
    <t>American, Sandwich, Vegetarian</t>
  </si>
  <si>
    <t>605 S Mason Street, Fort Collins 80524</t>
  </si>
  <si>
    <t>Taj Mahal Restaurant</t>
  </si>
  <si>
    <t>Indian</t>
  </si>
  <si>
    <t>148 W Oak St, Fort Collins 80524</t>
  </si>
  <si>
    <t>Jeju Restaurant</t>
  </si>
  <si>
    <t>Japanese, Sushi</t>
  </si>
  <si>
    <t>238 S College Ave, Fort Collins 80524</t>
  </si>
  <si>
    <t>Sri Tahi</t>
  </si>
  <si>
    <t>Thai</t>
  </si>
  <si>
    <t>950 S Taft Hill Rd, Fort Collins 80521</t>
  </si>
  <si>
    <t>Moot House</t>
  </si>
  <si>
    <t>2626 S College Ave, Fort Collins 80525</t>
  </si>
  <si>
    <t>Nyala Ethiopian Cuisine</t>
  </si>
  <si>
    <t>African, Eithiopian, Vegetarian</t>
  </si>
  <si>
    <t>2900 Harvard St Ste A, Fort Collins 80525</t>
  </si>
  <si>
    <t>Cheba Hut Toasted Subs</t>
  </si>
  <si>
    <t>104 E Laurel St, Fort Collins 80524</t>
  </si>
  <si>
    <t>Wild Boar Coffee</t>
  </si>
  <si>
    <t>Coffee/Tea, Sandwich, Breakfast</t>
  </si>
  <si>
    <t>1510 South College Ave, Fort Collins 80524</t>
  </si>
  <si>
    <t>Jim's Wings</t>
  </si>
  <si>
    <t>BBQ</t>
  </si>
  <si>
    <t>1205 W Elizabeth St Ste C, Fort Collins 80521</t>
  </si>
  <si>
    <t>Bann Thai</t>
  </si>
  <si>
    <t>Caribbean, Mexican, Bar Food</t>
  </si>
  <si>
    <t>2601 S Lemay Ave Unit 12, Fort Collins 80525</t>
  </si>
  <si>
    <t>Spoons Soups &amp; Salads</t>
  </si>
  <si>
    <t>Sandwich, Vegetarian</t>
  </si>
  <si>
    <t>172 N College Ave, Fort Collins 80524</t>
  </si>
  <si>
    <t>Ace Gillett's Lounge</t>
  </si>
  <si>
    <t>Middle Eastern, Tapas</t>
  </si>
  <si>
    <t>239 South College Avenue, Fort Collins 80524</t>
  </si>
  <si>
    <t>Old Chicago</t>
  </si>
  <si>
    <t>Pizza, Bar Food</t>
  </si>
  <si>
    <t>147 S College Ave, Fort Collins 80524</t>
  </si>
  <si>
    <t>Alley Cat</t>
  </si>
  <si>
    <t>Coffee/Tea</t>
  </si>
  <si>
    <t>120 1/2 W Laurel St, Fort Collins 80524</t>
  </si>
  <si>
    <t>Anheuser-Busch Tour Center</t>
  </si>
  <si>
    <t>2351 Busch Drive, Fort Collins, CO 80524</t>
  </si>
  <si>
    <t>Black Bottle Brewing</t>
  </si>
  <si>
    <t>1611 S. College Ave., Ste 1609, Fort Collins, CO 80525</t>
  </si>
  <si>
    <t>Comet Chicken</t>
  </si>
  <si>
    <t>Fried Chicken</t>
  </si>
  <si>
    <t>126 W. Mountain Avenue, Fort Collins, CO 80524</t>
  </si>
  <si>
    <t>CopperMuse Distillery</t>
  </si>
  <si>
    <t>Distillery, Cocktails, Bar Food</t>
  </si>
  <si>
    <t>244 N. College Ave, Fort Collins, CO 80524</t>
  </si>
  <si>
    <t>Elevation 5003 Distillery</t>
  </si>
  <si>
    <t>Distillery, Cocktails</t>
  </si>
  <si>
    <t>2601 S Lemay Ave Unit 8, Fort Collins, CO 80525</t>
  </si>
  <si>
    <t>Illegal Pete's</t>
  </si>
  <si>
    <t>320 Walnut Street, Fort Collins, CO 80524</t>
  </si>
  <si>
    <t>Maxline Brewing</t>
  </si>
  <si>
    <t>2724 McClelland Drive Unit 190, Fort Collins, CO 80525</t>
  </si>
  <si>
    <t>Music City Hot Chicken</t>
  </si>
  <si>
    <t>111 W. Prospect Road, Propsector Shops, Fort Collins, CO 80525</t>
  </si>
  <si>
    <t>Nick's Italian</t>
  </si>
  <si>
    <t>1100 S. College Avenue, Fort Collins, CO 80524</t>
  </si>
  <si>
    <t>RARE Italian</t>
  </si>
  <si>
    <t>Italian, Steak</t>
  </si>
  <si>
    <t>101 S. College Avenue, Fort Collins, CO 80524</t>
  </si>
  <si>
    <t>The Kitchen</t>
  </si>
  <si>
    <t>American Bistro</t>
  </si>
  <si>
    <t>100 N. College Ave, Fort Collins, CO 80524</t>
  </si>
  <si>
    <t>Cocktails, Burgers, Bar Food</t>
  </si>
  <si>
    <t>321 E Foothills Pkwy, Fort Collins, CO 80525</t>
  </si>
  <si>
    <t>Blue Agave</t>
  </si>
  <si>
    <t>201 S College Avenue, Fort Collins, CO 80524</t>
  </si>
  <si>
    <t>Buffalo Wild Wings</t>
  </si>
  <si>
    <t>150 E. Harmony Road, 2A, Fort Collins, CO 80525</t>
  </si>
  <si>
    <t>195 E Foothills Parkway, Fort Collins CO 80525</t>
  </si>
  <si>
    <t>Wine, Italian</t>
  </si>
  <si>
    <t>931 E. Harmony Road, Fort Collins Shopping Cener, Fort Collins, CO 80525</t>
  </si>
  <si>
    <t>Distillery</t>
  </si>
  <si>
    <t>1708 East Lincoln Ave. #1, Fort Collins, CO 80524</t>
  </si>
  <si>
    <t>Fuzzy's Taco Shop - Elizabeth</t>
  </si>
  <si>
    <t>1335 W. Elizabeth Street, Fort Collins, CO 80521</t>
  </si>
  <si>
    <t>Fuzzy's Taco Shop - Harmony</t>
  </si>
  <si>
    <t>2909 E. Harmony Road, Fort Collins, CO 80528</t>
  </si>
  <si>
    <t>Gilded Goat Brewing</t>
  </si>
  <si>
    <t>3500 S. College Avenue, Fort Collins, CO 80525</t>
  </si>
  <si>
    <t>Horse &amp; Dragon Brewing Company</t>
  </si>
  <si>
    <t>124 Racquette Drive, Fort Collins, CO 80524</t>
  </si>
  <si>
    <t>Intersect Brewing</t>
  </si>
  <si>
    <t>2160 W. Drake Road, Fort Collins, CO 80526</t>
  </si>
  <si>
    <t>Los Tarascos</t>
  </si>
  <si>
    <t>Mobb Mountain Distillers</t>
  </si>
  <si>
    <t>400 Linden Street, Fort Collins, CO 80524</t>
  </si>
  <si>
    <t>New Belgium Brewing Company</t>
  </si>
  <si>
    <t>500 Linden Street, Fort Collins, CO 80524</t>
  </si>
  <si>
    <t>Odell Brewing Company</t>
  </si>
  <si>
    <t>800 E. Lincoln Avenue, Fort Collins, CO 80524</t>
  </si>
  <si>
    <t>Pour Brothers Community Tavern</t>
  </si>
  <si>
    <t>220 Linden Street, Fort Collins, CO 80524</t>
  </si>
  <si>
    <t>Prost Brewing Company</t>
  </si>
  <si>
    <t>321 Old Firehouse Alley, Fort Collins, CO 80524</t>
  </si>
  <si>
    <t>Rally King Brewing</t>
  </si>
  <si>
    <t>1624 S Lemay Ave #4, Fort Collins, CO</t>
  </si>
  <si>
    <t>Road 34</t>
  </si>
  <si>
    <t>Bar Food, Sandwich</t>
  </si>
  <si>
    <t>1213 W. Elizabeth Street, Fort Collins, CO 80521</t>
  </si>
  <si>
    <t>Scrumpy's</t>
  </si>
  <si>
    <t>Cidery, Sandwich</t>
  </si>
  <si>
    <t> 215 N. College Avenue, Fort Collins, CO 80524</t>
  </si>
  <si>
    <t>Snowbank Brewing</t>
  </si>
  <si>
    <t>225 N. Lemay Avenue, Suite 1, Fort Collins, CO 80524</t>
  </si>
  <si>
    <t>The Colorado Room</t>
  </si>
  <si>
    <t>642 S. College Ave, Fort Collins, CO 80524</t>
  </si>
  <si>
    <t>Tony's Bar</t>
  </si>
  <si>
    <t>Cocktails</t>
  </si>
  <si>
    <t>224 S. College Avenue, Fort Collins, CO 80524</t>
  </si>
  <si>
    <t>Tortilla Marissa's</t>
  </si>
  <si>
    <t>2635 S. College Avenue, Fort Collins, CO 80525</t>
  </si>
  <si>
    <t>Wolverine Farm Letterpress &amp; Publick House</t>
  </si>
  <si>
    <t>316 Willow Street, Fort Collins, CO 80524</t>
  </si>
  <si>
    <t>Zwei Brewing</t>
  </si>
  <si>
    <t>4612 S. Mason St., Suite 120, Fort Collins, CO 80525</t>
  </si>
  <si>
    <t>https://coopersmithspub.com</t>
  </si>
  <si>
    <t>http://choicecitybutcher.com/beer.html</t>
  </si>
  <si>
    <t>Wed Beer Night! Check out the Facebook page for the weekly deal</t>
  </si>
  <si>
    <t>http://www.jaysbistro.net/</t>
  </si>
  <si>
    <t>http://suhsushi.wixsite.com/suhsushi</t>
  </si>
  <si>
    <t>Special Priced Lunch Menu</t>
  </si>
  <si>
    <t>https://stuftburgerbar.com/splash/assets/pdf/stuftFTC.pdf</t>
  </si>
  <si>
    <t>https://www.riograndemexican.com/</t>
  </si>
  <si>
    <t>https://www.huhot.com/</t>
  </si>
  <si>
    <t>http://www.youngscafe.com/</t>
  </si>
  <si>
    <t>https://www.beaujos.com/</t>
  </si>
  <si>
    <t>https://www.rodiziogrill.com/fort-collins/</t>
  </si>
  <si>
    <t>https://www.meltingpot.com/fort-collins-co/</t>
  </si>
  <si>
    <t>https://www.thefourfifteen.com/</t>
  </si>
  <si>
    <t>Daily Drink Specials</t>
  </si>
  <si>
    <t>https://www.jaxfishhouse.com/fort-collins/</t>
  </si>
  <si>
    <t>Numerous food and drink specials including a wide selection of oysters, mussels, and shrimp</t>
  </si>
  <si>
    <t>Extensive menu of discounted &amp; Happy Hour only food items as well as sixteen different half price wines and discounts on draft beer and cocktails</t>
  </si>
  <si>
    <t>Big Al's Burgers &amp; Dogs</t>
  </si>
  <si>
    <t>Daily Specials</t>
  </si>
  <si>
    <t>https://www.nyalafortcollins.com/</t>
  </si>
  <si>
    <t>https://chebahut.com/</t>
  </si>
  <si>
    <t>https://espoons.com</t>
  </si>
  <si>
    <t>https://acegilletts.com</t>
  </si>
  <si>
    <t>https://oldchicago.com/</t>
  </si>
  <si>
    <t>Wide range of food and drink specials</t>
  </si>
  <si>
    <t>https://www.thekitchenbistros.com/location/the-kitchen-fort-collins/</t>
  </si>
  <si>
    <t>https://www.cbpotts.com/locations/foothills/</t>
  </si>
  <si>
    <t>https://www.domenicsrestaurant.com</t>
  </si>
  <si>
    <t>Feisty Spirits Distillery</t>
  </si>
  <si>
    <t>https://www.fuzzystacoshop.com/locations/fort-collins-co-elizabeth</t>
  </si>
  <si>
    <t>https://www.fuzzystacoshop.com/locations/fort-collins-co-harmony/</t>
  </si>
  <si>
    <t>https://gildedgoatbrewing.com/</t>
  </si>
  <si>
    <t>https://www.odellbrewing.com/</t>
  </si>
  <si>
    <t>https://prostbrewing.com/</t>
  </si>
  <si>
    <t>https://rallykingbrewing.com/</t>
  </si>
  <si>
    <t>https://tonysbarfortcollins.com/</t>
  </si>
  <si>
    <t>https://www.wolverinefarm.org/letterpressandpublickhouse/</t>
  </si>
  <si>
    <t>Blind Pig</t>
  </si>
  <si>
    <t>Bondi's Beach Bar</t>
  </si>
  <si>
    <t>11 Old Town Square #120, Fort Collins, CO 80524</t>
  </si>
  <si>
    <t>Elliot's Martini Bar</t>
  </si>
  <si>
    <t>Forge Publick House</t>
  </si>
  <si>
    <t>Craft Beer</t>
  </si>
  <si>
    <t>Craft Beer, Bar Food</t>
  </si>
  <si>
    <t>https://blackbottleCraft Beer.com/</t>
  </si>
  <si>
    <t>CB &amp; Potts Restaurant &amp; Craft Beer - Foothills</t>
  </si>
  <si>
    <t>CB &amp; Potts Restaurant &amp; Craft Beer - Collindale</t>
  </si>
  <si>
    <t xml:space="preserve">$2 off select drafts </t>
  </si>
  <si>
    <t>255 Old Firehouse Alley, Fort Collins, CO 80524</t>
  </si>
  <si>
    <t>Fox and Crow</t>
  </si>
  <si>
    <t>2601 S Lemay Ave Suite #9, Fort Collins, CO 80525</t>
  </si>
  <si>
    <t>High Point</t>
  </si>
  <si>
    <t>146 N College Ave, Fort Collins, CO 80524</t>
  </si>
  <si>
    <t>Lucky Joes</t>
  </si>
  <si>
    <t>Bar Food, Craft Beer</t>
  </si>
  <si>
    <t>25 Old Town Square, Fort Collins, CO 80524</t>
  </si>
  <si>
    <t>Social</t>
  </si>
  <si>
    <t>$3 – $6 drink and food specials</t>
  </si>
  <si>
    <t>Trailhead Tavern</t>
  </si>
  <si>
    <t>Burgers, Bar Food</t>
  </si>
  <si>
    <t>1441 E Horsetooth Rd, Fort Collins, CO 80525</t>
  </si>
  <si>
    <t>2670 E Harmony Rd, Fort Collins, CO 80525</t>
  </si>
  <si>
    <t>214 Linden St, Fort Collins, CO 80524</t>
  </si>
  <si>
    <t>234 Linden St, Fort Collins, CO 80524</t>
  </si>
  <si>
    <t>1, Old Town Square #7, Fort Collins, CO 80524</t>
  </si>
  <si>
    <t>148 W Mountain Ave, Fort Collins, CO 80524</t>
  </si>
  <si>
    <t>outdoor</t>
  </si>
  <si>
    <t>outdooor</t>
  </si>
  <si>
    <t>Parking</t>
  </si>
  <si>
    <t>hard</t>
  </si>
  <si>
    <t>easy</t>
  </si>
  <si>
    <t>https://www.cbpotts.com/locations/collindale/</t>
  </si>
  <si>
    <t>BJ's Restaurant &amp; Brewhouse</t>
  </si>
  <si>
    <t>https://www.bjsrestaurants.com/locations/co/fort-collins</t>
  </si>
  <si>
    <t>Outdoor Option?</t>
  </si>
  <si>
    <t>Pets?</t>
  </si>
  <si>
    <t>pets</t>
  </si>
  <si>
    <t>true</t>
  </si>
  <si>
    <t>false</t>
  </si>
  <si>
    <t>campus</t>
  </si>
  <si>
    <t>midtown</t>
  </si>
  <si>
    <t>http://www.bigcityburrito.com/</t>
  </si>
  <si>
    <t>http://www.austinsamericangrill.com</t>
  </si>
  <si>
    <t>http://www.eastmoonasianbistroco.com</t>
  </si>
  <si>
    <t>http://www.cafevino.com/</t>
  </si>
  <si>
    <t>http://www.fiveguys.com/</t>
  </si>
  <si>
    <t>http://www.crownpub.net</t>
  </si>
  <si>
    <t>http://www.tastyharmony.com/</t>
  </si>
  <si>
    <t>http://www.picklebarrelfc.com/</t>
  </si>
  <si>
    <t>http://www.krazykarlspizza.com/</t>
  </si>
  <si>
    <t>http://www.fishmkt.com</t>
  </si>
  <si>
    <t>http://www.thaipepperco.com</t>
  </si>
  <si>
    <t>http://www.sonnylubicksteakhouse.com</t>
  </si>
  <si>
    <t>http://www.bigalsburgersanddogs.com/</t>
  </si>
  <si>
    <t>http://www.lostaracos.com</t>
  </si>
  <si>
    <t>http://www.avogadros.com</t>
  </si>
  <si>
    <t>http://www.tajmahalfortcollins.com/</t>
  </si>
  <si>
    <t>http://www.sushijeju.com</t>
  </si>
  <si>
    <t>http://www.srithairestaurant.com/</t>
  </si>
  <si>
    <t>http://www.themoothouse.com/</t>
  </si>
  <si>
    <t>http://www.wildboarcoffee.com</t>
  </si>
  <si>
    <t>http://www.jimswings.com/</t>
  </si>
  <si>
    <t>http://www.bannthairestaurant.net/</t>
  </si>
  <si>
    <t>http://www.islandgrillrestaurant.com</t>
  </si>
  <si>
    <t>http://www.alleycatcoffeehouse.com</t>
  </si>
  <si>
    <t>http://www.budweisertours.com/locations/ft-collins-colorado.html</t>
  </si>
  <si>
    <t>http://www.cometchicken.com</t>
  </si>
  <si>
    <t>http://www.coppermuse.com/</t>
  </si>
  <si>
    <t>http://www.elevation5003.com/</t>
  </si>
  <si>
    <t>http://www.illegalpetes.com/fort-collins-old-town</t>
  </si>
  <si>
    <t>http://www.maxlinebrewing.com</t>
  </si>
  <si>
    <t>http://www.mchcco.com/</t>
  </si>
  <si>
    <t>http://www.nicksfc.com/</t>
  </si>
  <si>
    <t>http://www.rareitalian.com/</t>
  </si>
  <si>
    <t>http://www.barlouie.com/locations/states/colorado/foothills-mall-fort-collins/</t>
  </si>
  <si>
    <t>http://www.blueagavegrillcolorado.com/menu/</t>
  </si>
  <si>
    <t>http://www.buffalowildwings.com</t>
  </si>
  <si>
    <t>http://www.feistyspirits.com/</t>
  </si>
  <si>
    <t>http://www.horseanddragonbrewing.com/</t>
  </si>
  <si>
    <t>http://www.intersectbrewing.com/</t>
  </si>
  <si>
    <t>http://www.mobbmountain.com</t>
  </si>
  <si>
    <t>http://www.newbelgium.com/Craft Beer</t>
  </si>
  <si>
    <t>http://www.pourbrothers.com/</t>
  </si>
  <si>
    <t>http://www.road34.com/</t>
  </si>
  <si>
    <t>http://www.scrumpys.net</t>
  </si>
  <si>
    <t>http://www.snowbank.beer/</t>
  </si>
  <si>
    <t>http://www.thecoloradoroom.com</t>
  </si>
  <si>
    <t>http://www.tortillamarissas.com</t>
  </si>
  <si>
    <t>http://www.zweibrewing.com/</t>
  </si>
  <si>
    <t>http://www.blindpigfortcollins.com/</t>
  </si>
  <si>
    <t>http://www.elliotsmartini.com/</t>
  </si>
  <si>
    <t>http://www.theforgepublickhouse.com</t>
  </si>
  <si>
    <t>http://www.thefoxandthecrow.net/</t>
  </si>
  <si>
    <t>http://www.highpointbar.com/</t>
  </si>
  <si>
    <t>http://www.luckyjoes.com/</t>
  </si>
  <si>
    <t>http://www.socialfortcollins.com/</t>
  </si>
  <si>
    <t>http://www.trailheadtavern.com/</t>
  </si>
  <si>
    <t>Cafe Vino</t>
  </si>
  <si>
    <t>Emporium Kitchen and Wine Market</t>
  </si>
  <si>
    <t>378 Walnut St, Fort Collins, CO 80524</t>
  </si>
  <si>
    <t>Wine, Pizza, Seafood</t>
  </si>
  <si>
    <t>http://emporiumftcollins.com/</t>
  </si>
  <si>
    <t>Magic Rat</t>
  </si>
  <si>
    <t>Cocktail</t>
  </si>
  <si>
    <t>https://magicratlivemusic.com</t>
  </si>
  <si>
    <t>https://sunsetloungerooftop.com/</t>
  </si>
  <si>
    <t>Sunset Lounge</t>
  </si>
  <si>
    <t>Longhorn Steakhouse</t>
  </si>
  <si>
    <t>Steaks</t>
  </si>
  <si>
    <t>Smokin Fins</t>
  </si>
  <si>
    <t>Hop Grenade</t>
  </si>
  <si>
    <t>Torchys Tacos</t>
  </si>
  <si>
    <t>Beer</t>
  </si>
  <si>
    <t>Tacos</t>
  </si>
  <si>
    <t>https://www.longhornsteakhouse.com/home</t>
  </si>
  <si>
    <t>http://finsconcepts.com/restaurants/smokin-fins-grill/</t>
  </si>
  <si>
    <t>347 E. FOOTHILLS PKWY,  #120 FORT COLLINS, CO 80525</t>
  </si>
  <si>
    <t>https://www.hopgrenadefoco.com/</t>
  </si>
  <si>
    <t>Casa Del Matador</t>
  </si>
  <si>
    <t>http://matadorrestaurants.com/mexican-food-fort-collins</t>
  </si>
  <si>
    <t>341 E Foothills Pkwy #110 Fort Collins, CO 80525</t>
  </si>
  <si>
    <t>https://torchystacos.com/location/fort-collins/</t>
  </si>
  <si>
    <t>3280 S COLLEGE AVE FORT COLLINS, CO 80525</t>
  </si>
  <si>
    <t xml:space="preserve"> 3450 S College Ave, Fort Collins, CO 80525</t>
  </si>
  <si>
    <t>327 E Foothills Pkwy #120, Fort Collins, CO 80525</t>
  </si>
  <si>
    <t>Moes Original BBQ</t>
  </si>
  <si>
    <t>181 N College Ave</t>
  </si>
  <si>
    <t>https://www.moesoriginalbbq.com/lo/fort-collins</t>
  </si>
  <si>
    <t>Slyce Pizza Co</t>
  </si>
  <si>
    <t>Pizza</t>
  </si>
  <si>
    <t>https://www.slycepizzaco.com/</t>
  </si>
  <si>
    <t>163 W. Mountain Ave, Fort Collins, Co 80524</t>
  </si>
  <si>
    <t>Union</t>
  </si>
  <si>
    <t>https://www.unionbarsodafountain.com/</t>
  </si>
  <si>
    <t>Sun_short</t>
  </si>
  <si>
    <t>Mon_short</t>
  </si>
  <si>
    <t>Tues_short</t>
  </si>
  <si>
    <t>Wed_short</t>
  </si>
  <si>
    <t>Thur_short</t>
  </si>
  <si>
    <t>Fri_short</t>
  </si>
  <si>
    <t>Sat_short</t>
  </si>
  <si>
    <t>sun_js 1</t>
  </si>
  <si>
    <t>sun_js 2</t>
  </si>
  <si>
    <t>mon_js 1</t>
  </si>
  <si>
    <t>mon_js 2</t>
  </si>
  <si>
    <t xml:space="preserve">tues_js 1 </t>
  </si>
  <si>
    <t>tues_js 2</t>
  </si>
  <si>
    <t>wed_js 1</t>
  </si>
  <si>
    <t>wed_js 2</t>
  </si>
  <si>
    <t>thur_js 1</t>
  </si>
  <si>
    <t>thur_js 2</t>
  </si>
  <si>
    <t>fri_js 1</t>
  </si>
  <si>
    <t>fri_js 2</t>
  </si>
  <si>
    <t>sat_js 1</t>
  </si>
  <si>
    <t>sat_js 2</t>
  </si>
  <si>
    <t>icons</t>
  </si>
  <si>
    <t>categories</t>
  </si>
  <si>
    <t>old</t>
  </si>
  <si>
    <t>nfoco</t>
  </si>
  <si>
    <t>sfoco</t>
  </si>
  <si>
    <t>cwest</t>
  </si>
  <si>
    <t>area</t>
  </si>
  <si>
    <t>med</t>
  </si>
  <si>
    <t>lat</t>
  </si>
  <si>
    <t>long</t>
  </si>
  <si>
    <t>250 Jefferson St, Fort Collins, CO 80524</t>
  </si>
  <si>
    <t>kid</t>
  </si>
  <si>
    <t>kid deal</t>
  </si>
  <si>
    <t>Thursdays: 1 Kid meal for each paying adult. Not valid for groups or parties.</t>
  </si>
  <si>
    <t>Tuesday: Kids eat free with adult purchase of a food item</t>
  </si>
  <si>
    <t>Sunday: $7.95 Children's buffet with purchase of adult's buffet meal</t>
  </si>
  <si>
    <t>Monday: $1.99 kids meals all day (Dine in only) &lt;br&gt; Tuesday: Specially priced wings</t>
  </si>
  <si>
    <t>Sunday: Kids eat free with adult purchase.</t>
  </si>
  <si>
    <t>Saturday: Free grilled cheese sandwich</t>
  </si>
  <si>
    <t>Tuesday: $1 kids deal with purchase of an adult meal.</t>
  </si>
  <si>
    <t>DC Oaks</t>
  </si>
  <si>
    <t>Dickies BBQ</t>
  </si>
  <si>
    <t>Famous Dave's BBQ</t>
  </si>
  <si>
    <t>Garlic Knot</t>
  </si>
  <si>
    <t>Inca</t>
  </si>
  <si>
    <t>Old Chicago Timberline</t>
  </si>
  <si>
    <t>Pueblo Viejo</t>
  </si>
  <si>
    <t>Ryan's Sports Grill</t>
  </si>
  <si>
    <t>Texas Roadhouse</t>
  </si>
  <si>
    <t>Tom and Chee</t>
  </si>
  <si>
    <t>3 Margaritas</t>
  </si>
  <si>
    <t>4010 S College Ave Fort Collins CO</t>
  </si>
  <si>
    <t>https://www.3margaritasfortcollins.com/</t>
  </si>
  <si>
    <t>Monday: Kids eat free with adult purchase</t>
  </si>
  <si>
    <t>3581 E. Harmony Road Fort Collins CO</t>
  </si>
  <si>
    <t>https://www.dcoakesbrewhouse.com/</t>
  </si>
  <si>
    <t>Tuesday: Kids eat free with adult purchase</t>
  </si>
  <si>
    <t>2721 S. College Ave. Fort Collins CO</t>
  </si>
  <si>
    <t>Sunday: One kids meal with $10 purchase per adult</t>
  </si>
  <si>
    <t>2880 E. Harmony Road Fort Collins CO</t>
  </si>
  <si>
    <t>2601 S. Lemay Ave Fort Collins CO</t>
  </si>
  <si>
    <t>Wednesday: Kids eat free with adult purchase (6-8pm)</t>
  </si>
  <si>
    <t>2413 South College Fort Collins CO</t>
  </si>
  <si>
    <t>4709 S. Timberline Rd. Fort Collins CO</t>
  </si>
  <si>
    <t>Wednesday: 2 Free kids meals with full priced adult purchase (5-9pm)</t>
  </si>
  <si>
    <t>185 N College Ave Fort Collins CO</t>
  </si>
  <si>
    <t>925 East Harmony Road Fort Collins CO</t>
  </si>
  <si>
    <t>Sunday &amp; Tuesday: Kids eat free after 5pm from children’s menu w/ the purchase of a regular priced adult entree.</t>
  </si>
  <si>
    <t>Everyday: Meal with adult purchase (after 5pm)</t>
  </si>
  <si>
    <t>2001 S. Timberline Fort Collins CO</t>
  </si>
  <si>
    <t>4633 Timberline Rd. Fort Collins CO</t>
  </si>
  <si>
    <t>Monday: $0.99 Kids Meal with adult purchase</t>
  </si>
  <si>
    <t>2909 E. Harmony Rd. Fort Collins CO</t>
  </si>
  <si>
    <t>Monday: Kids Eat Free &lt;br&gt; Tuesday: 50% off grilled cheese</t>
  </si>
  <si>
    <t>Serious Texas BBQ</t>
  </si>
  <si>
    <t>$3 select brews &lt;br&gt; $4 wells &lt;br&gt; $5 house wines</t>
  </si>
  <si>
    <t>2 for 1 Drink Specials &lt;br&gt; Range of Appetizer Specials &lt;br&gt; Buy 1 Sushi Roll, Get Half Off 2nd Roll</t>
  </si>
  <si>
    <t>$2 Domestic Bottles &lt;br&gt; $3 Wine &lt;br&gt; $4 Calls &lt;br&gt; $1 off draft beer and cocktails &lt;br&gt; 1/2 off most apps and mini pizzas</t>
  </si>
  <si>
    <t xml:space="preserve">Tues-Fri: &lt;br&gt; $3 select micros &lt;br&gt; $2.50 domestics &lt;br&gt; $3 wells &lt;br&gt; $4 wine &lt;br&gt; $5-7 select appetizers &lt;br&gt; Saturdays: &lt;br&gt; $12 select micro pitchers &lt;br&gt; $10 domestic pitchers &lt;br&gt; $3 select cocktails &lt;br&gt; $1 mimosas &lt;br&gt; $5 build your own bloody mary bar &lt;br&gt; $14 all you can eat brunch. </t>
  </si>
  <si>
    <t>$5 Margaritas &lt;br&gt; $2 off Wines &lt;br&gt; $3 Bottled Beer</t>
  </si>
  <si>
    <t>$2 wells &lt;br&gt; $3 draughts &lt;br&gt; $4 select wines</t>
  </si>
  <si>
    <t>Frozen Lime Margarita: $4 &lt;br&gt; Frozen Mango Margarita: $6 &lt;br&gt; Coin Margarita: $5 &lt;br&gt; Coors Light: $4 &lt;br&gt; Tecate: $4 &lt;br&gt; Wine: $5 &lt;br&gt; Street Tacos: $2 for 1, $5 for 3, $8 for 5 &lt;br&gt; Wide Selection of Happy Hour Foods</t>
  </si>
  <si>
    <t xml:space="preserve">$3.50 18oz house drafts, wells, wine &amp; Potts Teas &lt;br&gt; $3 to $5.50 select appetizers </t>
  </si>
  <si>
    <t>$4 drafts &lt;br&gt; $4.50 wells &lt;br&gt; $6 wine</t>
  </si>
  <si>
    <t>Sundays: $2 off Bloody Mary’s &lt;br&gt; Wed-Thur: &lt;br&gt; $6 select cocktails including mules &lt;br&gt; $2 off select appetizers</t>
  </si>
  <si>
    <t>Premium Wells: $3.50 &lt;br&gt; Martini’s &amp; Manhattan's: $5.00  &lt;br&gt; Select Draft Beers: $3.50 &lt;br&gt; House Wines: $3.50 &lt;br&gt; A range of food specials</t>
  </si>
  <si>
    <t>$2 off martinis &lt;br&gt; $2 off tapas</t>
  </si>
  <si>
    <t>Aperol Spritz, Gin and Tonic, Martini, Manhattan, Local Draft Beer, French 75, Negroni, Old Fashioned: $5 &lt;br&gt; House Red Wine, House White Wine, Rose of the Day: $6 &lt;br&gt; Selection of Happy Hour Foods</t>
  </si>
  <si>
    <t>$2 PBR and Bud Lite &lt;br&gt; $3 Wells &lt;br&gt; $3.25 drafts &lt;br&gt; $3.50 wine</t>
  </si>
  <si>
    <t>$1 Off Drafts &lt;br&gt; $5 House Wine &lt;br&gt; Happy Hour Food Menu</t>
  </si>
  <si>
    <t>$2.50 Coors Lights &amp; Coors Drafts &lt;br&gt; $3.50 Select Craft Drafts &lt;br&gt; $4 House Margaritas &lt;br&gt; $3 Wells &lt;br&gt; Free Chips and Salsa w/ Bar purchase</t>
  </si>
  <si>
    <t>$3.25 Domestic Pints &lt;br&gt; $3.00 Shot Specials &lt;br&gt; $3.50 Well Drinks &lt;br&gt; $4.25 Micro Beer Pints &lt;br&gt; $4.00 House Wines &lt;br&gt; $5.00 Margaritas &lt;br&gt; $6.00 House Martinis</t>
  </si>
  <si>
    <t>Cocktails: $5 &lt;br&gt; Martinis: $6 &lt;br&gt; Wine by the Glass: $5 &lt;br&gt; Selected Draft Beers: $3.50</t>
  </si>
  <si>
    <t>House Hot Sake $2.50 (small) $5.00 (large) &lt;br&gt; House Wine $5.00 &lt;br&gt; Sake Bomb $2.00 &lt;br&gt; ODELL IPA (FT. COLLINS) $3.00 &lt;br&gt; Kirin Ichiban (draft) $3.00 &lt;br&gt; New Belgium (draft) $3.00 &lt;br&gt; Corona (bottle) $2.50 &lt;br&gt; Coors Light (bottle) $2.50 &lt;br&gt; Bud Light (bottle) $2.50 &lt;br&gt; Wide range of sushi specials</t>
  </si>
  <si>
    <t>Cocktails: $5 &lt;br&gt; Wine: $4 &lt;br&gt; Domestic Drafts: $3 &lt;br&gt; Chili Cheese Fries: $5 &lt;br&gt; Spicy Chicken Bites: $4 &lt;br&gt; Fried Pickles: $3</t>
  </si>
  <si>
    <t>House Margaritas $8.00 &lt;br&gt; Gold House Pitcher $17.00 &lt;br&gt;​ Classic Margaritas $4.25 &lt;br&gt; Classic Pitchers $19 &lt;br&gt; Imported Beer $2 &lt;br&gt; Domestic Beer $2 &lt;br&gt; Tuesdays - Lady's Day (all day) &lt;br&gt; Sunday - Men's Day (all day) &lt;br&gt; 2 for 1 on House Margs, Classic Margs, Beers, and Wines &lt;br&gt; Wed - Buy a Pitcher and Get a Free App 11am-4pm &amp; 6pm-10pm</t>
  </si>
  <si>
    <t>Monday-Friday &lt;br&gt; $1 off wells, wines, and drafts &lt;br&gt; Saturday &lt;br&gt; $1.50 Bud and Coors &lt;br&gt; $2.50 wells and micros &lt;br&gt; $3.50 Guinness &lt;br&gt; $1 off wines &lt;br&gt; Monday &lt;br&gt; $3.50 burger baskets &lt;br&gt; $2.50 pints of 90 Schilling, 5 Barrel, Odell IPA &lt;br&gt; Tuesday &lt;br&gt; $2.50 Guinness pints all day &lt;br&gt; Wednesday &lt;br&gt; $2.50 You Call It 7pm-close &lt;br&gt; Thursday &lt;br&gt; $3 pints w/ $3 bomb shots &lt;br&gt; Sunday &lt;br&gt; $2 Bloody Marys, well vodka drinks, and green chili &lt;br&gt; $2.50 New Belgium</t>
  </si>
  <si>
    <t>Mule: $7 &lt;br&gt; Martini: $6 &lt;br&gt; Select Cocktails: $6 &lt;br&gt; Season Beer: $6 &lt;br&gt; Wines: $5 &lt;br&gt; Draft Beer: $1.50 off &lt;br&gt; Fish &amp; Chips with Beer: $24.95 &lt;br&gt; Wide range of appetizers</t>
  </si>
  <si>
    <t>$1 Off House Cocktails &lt;br&gt; $5 Mai Tais All Day on Mondays!</t>
  </si>
  <si>
    <t xml:space="preserve"> $1 off all drafts &lt;br&gt; $3.50 Wells &lt;br&gt; $5 grilled cheese meals.</t>
  </si>
  <si>
    <t>Drinks &lt;br&gt; $2 Domestics &amp; Well Drinks &lt;br&gt; $3 Flavored Pinnacle &amp; Three Olives Vodka &lt;br&gt; $4 Mile High Spirits &lt;br&gt; Fireside &amp; Fireside Peach Bourbon, Elevate Vodka, Denver Dry Gin, Peg Leg Rum &lt;br&gt; $1 off Craft Drafts &lt;br&gt; Food &lt;br&gt; $2.50 Pork Sammys &lt;br&gt; $3 Poutine</t>
  </si>
  <si>
    <t>$4 draft beer &lt;br&gt; $5 wine &lt;br&gt; $5 select cocktails &lt;br&gt; $4 select appetizers</t>
  </si>
  <si>
    <t>Free pool during Happy Hour and all day Tuesday &lt;br&gt; $2.00 Domestic Drafts &lt;br&gt; $3.00 Select Micro Drafts &lt;br&gt; $3.00 Single/$5.00 Double Wells and Freshies &lt;br&gt; $5.00 Moscow Mules &lt;br&gt; Happy Hour Appetizers: $6.00 Select appetizers Monday thru Friday 2 PM til 6 PM</t>
  </si>
  <si>
    <t>$1.50 Off All Beers and Margs &lt;br&gt; $0.50 Off Everything Else</t>
  </si>
  <si>
    <t>Monday-Sunday 11 am-7 pm: &lt;br&gt; $2 domestics and $6 pitchers &lt;br&gt; $2.50-micros and $8 pitchers &lt;br&gt; $2 wells &lt;br&gt; $2 PBR pints (all day) &lt;br&gt; Monday: &lt;br&gt; Happy Hour All Day &lt;br&gt; Tuesday: &lt;br&gt; 2-for-1 burgers 7pm-11pm &lt;br&gt; $2 select micros 7pm-close &lt;br&gt; Wednesday 7 pm-close: &lt;br&gt; $2.50 New Belgium &lt;br&gt; Thursday 7 pm-close: &lt;br&gt; $2.50 Odell beers &lt;br&gt; $1 tacos 6-11 pm &lt;br&gt; Friday: &lt;br&gt; $6 PBR pitchers and $2.50 Jagermeister &lt;br&gt; Saturday: &lt;br&gt; $4 domestic beer and brat &lt;br&gt; Sunday: &lt;br&gt; $16 wings and pitcher (domestic) &lt;br&gt; $19 wings and pitcher (micro)</t>
  </si>
  <si>
    <t>Tueday: Kids eat free (max 2) with adult purchase</t>
  </si>
  <si>
    <t>Aloha Coffee and Grill</t>
  </si>
  <si>
    <t>Coffee</t>
  </si>
  <si>
    <t>822 South College Avenue, Fort Collins, CO 80524</t>
  </si>
  <si>
    <t>Monday-Sunday&lt;br&gt;3-6 pm:&lt;br&gt;$5 Martinis, Select Cocktails, Wine&lt;br&gt;$3 Domestic Drafts&lt;br&gt;$3.50 Micro Brewed Drafts</t>
  </si>
  <si>
    <t>Austin's American Grill (W. Mountain)</t>
  </si>
  <si>
    <t>American</t>
  </si>
  <si>
    <t>100 West Mountain Ave, Fort Collins, CO 80524</t>
  </si>
  <si>
    <t>Back Porch Cafe</t>
  </si>
  <si>
    <t>1101 E Lincoln Avenue, Fort Collins, CO 80526</t>
  </si>
  <si>
    <t>Backcountry Provisions</t>
  </si>
  <si>
    <t>140 North College, Fort Collins, CO 80524</t>
  </si>
  <si>
    <t>Breakfast Club</t>
  </si>
  <si>
    <t>Bfast</t>
  </si>
  <si>
    <t>121 W. Monroe Dr., Fort Collins, CO 80525</t>
  </si>
  <si>
    <t>Cafe Athens</t>
  </si>
  <si>
    <t>2842 Council Tree Avenue, Fort Collins, CO 80525</t>
  </si>
  <si>
    <t>Cafe Bluebird</t>
  </si>
  <si>
    <t>524 W. Laurel Street, Fort Collins, CO 80521</t>
  </si>
  <si>
    <t>Monday-Friday&lt;br&gt;3-6pm and 9pm-close&lt;br&gt;$6 White Wine&lt;br&gt;$6 Red Wine &lt;br&gt;$2.5 select beers&lt;br&gt;&lt;br&gt; &lt;br&gt;&lt;br&gt;$3 Toasted nuts&lt;br&gt;$4 Hummus naan&lt;br&gt;$4 Olives and peppadews&lt;br&gt;$5 Lunchable</t>
  </si>
  <si>
    <t>Monday-Sunday&lt;br&gt;3-6 pm:&lt;br&gt;$2.50 mugs&lt;br&gt;$3.50 20-oz pints&lt;br&gt;$10 pitchers&lt;br&gt;&lt;br&gt;Monday&lt;br&gt;$10 14-inch pizza&lt;br&gt;&lt;br&gt;Tuesday&lt;br&gt;1 hour free pool with a pitcher of beer or large pizza&lt;br&gt;&lt;br&gt;Wednesday&lt;br&gt;$2 Pints of Beer after 10 pm&lt;br&gt;&lt;br&gt;Thursday&lt;br&gt;1 hour free pool with a pitcher</t>
  </si>
  <si>
    <t>1900 E. Lincoln Unit B, Fort Collins, CO 80524</t>
  </si>
  <si>
    <t>Funkwerks</t>
  </si>
  <si>
    <t>Monday-Friday&lt;br&gt;3-6 pm:&lt;br&gt;$2 wells, $3 calls&lt;br&gt;$2 18oz domestics, $3 18oz micros&lt;br&gt;&lt;br&gt;Saturday &lt;br&gt;$2 New Belgium pints all day</t>
  </si>
  <si>
    <t>Hacienda Real Family Mexican</t>
  </si>
  <si>
    <t>421 Centro Way, Fort Collins, CO 80524</t>
  </si>
  <si>
    <t>Monday-Sunday&lt;br&gt;4-8 pm:&lt;br&gt;$3 select New Belgium &amp; Odell drafts&lt;br&gt;$3 wells&lt;br&gt;&lt;br&gt;Monday&lt;br&gt;$6 select pitchers 8 pm-2 am&lt;br&gt;&lt;br&gt;Tuesday&lt;br&gt;2-for-1 sandwiches 6-11 pm&lt;br&gt;&lt;br&gt;Wednesday&lt;br&gt;$2 pints/$6 select pitchers 8 pm-2 am&lt;br&gt;&lt;br&gt;Thursday&lt;br&gt;8 pm-12 am:&lt;br&gt;$1 Micros &amp; domestic drafts&lt;br&gt;&lt;br&gt;12 am-2 am:&lt;br&gt;$2 Micros &amp; domestic drafts&lt;br&gt;&lt;br&gt;Sunday: &lt;br&gt;All Day Happy Hour:&lt;br&gt;$3 select New Belgium &amp; Odell drafts&lt;br&gt;$3 wells</t>
  </si>
  <si>
    <t>Monday-Friday&lt;br&gt;4-7 pm &amp; Sunday 4 pm-Close:&lt;br&gt;$1 off Draft Pints &amp; Bottled Beer&lt;br&gt;$1 off Wines&lt;br&gt;$5.50 Wells&lt;br&gt;$6.50 Premium Well Martini&lt;br&gt;$6.50 Margaritas&lt;br&gt;$5 Specialty Appetizers</t>
  </si>
  <si>
    <t>Surfside 7</t>
  </si>
  <si>
    <t>Daily 3pm to 7pm: $1 off micros &lt;br&gt; $1 off wells &lt;br&gt; Monday&lt;br&gt;$1.50 High Life&lt;br&gt;$4 Moscow Mule&lt;br&gt;&lt;br&gt;Wednesday&lt;br&gt;$1.50 PBR&lt;br&gt;$3 Jim or Jerry&lt;br&gt;Thursday&lt;br&gt;$1.50 cans&lt;br&gt;$3 Jager&lt;br&gt;Friday&lt;br&gt;$3 Surfer on Acid&lt;br&gt;Saturday&lt;br&gt;$6 Corona/Hornitos&lt;br&gt;Sunday&lt;br&gt;Industry Night, Select $4 You Call Its</t>
  </si>
  <si>
    <t>238 Linden St, Fort Collins, CO 80524</t>
  </si>
  <si>
    <t>Special kids meal menu</t>
  </si>
  <si>
    <t>Draft beers $3.00 &lt;br&gt; Budwiser $2.00 &lt;br&gt; House Wine $3.75 &lt;br&gt; Appetizer specials and pizza by the slice &lt;br&gt;Tuesday: Burger Night &lt;br&gt; Thursday: Mussels &lt;br&gt; Friday: Fresh Clams until they’re gone &lt;br&gt;Saturday: Prime Rib</t>
  </si>
  <si>
    <t>Domenic's Restaurant</t>
  </si>
  <si>
    <t>Mon - Bike in and get $2 off your tab &lt;br&gt;Tues - Tech Tuesday get $2 off if you work at a local tech company &lt;br&gt;Wed - Wear it Wed - get a free flagship pint with purchase of merch  &lt;br&gt;Thur - Trivia Night &lt;br&gt;Fri - Crowlerpalooza - $5 off a three-pack of crowler cans &lt;br&gt;Sat - $1 off with food truck purchase &lt;br&gt;Sun - Growler Sunday $3 off growler fills</t>
  </si>
  <si>
    <t>Tap and Handle</t>
  </si>
  <si>
    <t>307 S College Ave, Fort Collins, CO 80524</t>
  </si>
  <si>
    <t>http://www.tapandhandle.com/</t>
  </si>
  <si>
    <t>$1 off beers &lt;br&gt; Food deals</t>
  </si>
  <si>
    <t>La Buena Vida</t>
  </si>
  <si>
    <t xml:space="preserve"> 901 E Harmony Rd, Fort Collins, CO 80525</t>
  </si>
  <si>
    <t>40% off House Margaritas, Cadillac Margaritas, and all domestic and imported beers &lt;br&gt; Ladies' Night: Every Thursday, all day. Buy one get one free on House &amp; Cadillac Margaritas, beers, and wine. Excludes Holidays and Cinco de Mayo. &lt;br&gt; Gentlemens' Night: Every Thursday, all day. Buy one get one free on House &amp; Cadillac Margaritas, beers, and wine. Excludes Holidays and Cinco de Mayo.</t>
  </si>
  <si>
    <t>http://buenavidafoco.com</t>
  </si>
  <si>
    <t>William Oliver's</t>
  </si>
  <si>
    <t>2608 S Timberline Rd, Fort Collins, CO 80525</t>
  </si>
  <si>
    <t>https://www.williamolivers.com/</t>
  </si>
  <si>
    <t>Town Pump</t>
  </si>
  <si>
    <t>124 N College Ave, Fort Collins, CO 80524</t>
  </si>
  <si>
    <t>steaks</t>
  </si>
  <si>
    <t>151 N College Ave, Fort Collins, CO 80524</t>
  </si>
  <si>
    <t xml:space="preserve">$5 wine &lt;br&gt; $1 off all draft beers &lt;br&gt; Speciality Cocktails $5-$7 &lt;br&gt;&lt;br&gt; Food: &lt;br&gt; $6 - Bacon Cheese Fries &lt;br&gt; $4 - Onion Rings/French Fries &lt;br&gt; $5 - Potato Skins &lt;br&gt; $7 - Beer Battered Pickles &lt;br&gt; $9 - Steamed Mussels &lt;br&gt; $10 - Steak Tips </t>
  </si>
  <si>
    <t>https://www.thestillwhiskeysteaks.com</t>
  </si>
  <si>
    <t>McClellans Brewing</t>
  </si>
  <si>
    <t>Craft</t>
  </si>
  <si>
    <t>1035 S Taft Hill Rd Fort Collins, CO</t>
  </si>
  <si>
    <t>$1 Off House Pints and Specialty Drinks &lt;br&gt; Half Off All Apps</t>
  </si>
  <si>
    <t>http://www.mcclellansbrewingcompany.com/</t>
  </si>
  <si>
    <t>The Whiskey</t>
  </si>
  <si>
    <t>cocktails</t>
  </si>
  <si>
    <t>214 S College Ave Fort Collins, CO</t>
  </si>
  <si>
    <t>www.thewhiskeyfc.com/</t>
  </si>
  <si>
    <t>Avuncular Bob’s Beerhouse</t>
  </si>
  <si>
    <t>830 S College Ave Fort Collins, CO</t>
  </si>
  <si>
    <t>https://www.avuncularbobs.com/</t>
  </si>
  <si>
    <t>The Mayor of Old Town</t>
  </si>
  <si>
    <t>632 S Mason St, Fort Collins, CO 80524</t>
  </si>
  <si>
    <t>https://themayorofoldtown.com</t>
  </si>
  <si>
    <t>Pinball Jones</t>
  </si>
  <si>
    <t>beer</t>
  </si>
  <si>
    <t>107 Linden St, Fort Collins, CO 80524</t>
  </si>
  <si>
    <t>Mondays: $2 PBR &lt;br&gt; Wednsday: $1 off Odells &lt;br&gt; Thursday: $1 off New Belgium &lt;br&gt; Friday: $1 off select bottles, $3 select drafts</t>
  </si>
  <si>
    <t>https://www.pinballjones.com/</t>
  </si>
  <si>
    <t>Bawarchi Biryanis</t>
  </si>
  <si>
    <t>1611 S College Ave #100, Fort Collins, CO 80525</t>
  </si>
  <si>
    <t>https://www.bawarchifortcollins.com</t>
  </si>
  <si>
    <t>Cafe de Bangkok</t>
  </si>
  <si>
    <t>1232 W Elizabeth St C-7, Fort Collins, CO 80521</t>
  </si>
  <si>
    <t>https://www.allmenus.com/co/fort-collins/389523-cafe-de-bangkok/menu/</t>
  </si>
  <si>
    <t>Cafe Mexicali</t>
  </si>
  <si>
    <t>2925 S College Ave, Fort Collins, CO 80525</t>
  </si>
  <si>
    <t>www.cafemexicali.com/</t>
  </si>
  <si>
    <t>Caninos</t>
  </si>
  <si>
    <t>613 S College Ave, Fort Collins, CO 80524</t>
  </si>
  <si>
    <t>www.caninositalianrestaurant.com/</t>
  </si>
  <si>
    <t>Charco Broiler</t>
  </si>
  <si>
    <t>1716 E Mulberry St, Fort Collins, CO 80524</t>
  </si>
  <si>
    <t>https://www.charcobroiler.com</t>
  </si>
  <si>
    <t>Ginger and Baker</t>
  </si>
  <si>
    <t>359 Linden St, Fort Collins, CO 80524</t>
  </si>
  <si>
    <t>ttps://gingerandbaker.com</t>
  </si>
  <si>
    <t>JAWS Sushi</t>
  </si>
  <si>
    <t>1205 W Elizabeth St, Fort Collins, CO 80521</t>
  </si>
  <si>
    <t>$4 large hot sakes &lt;br&gt; $3 Domestic Drafts &lt;br&gt; Daily Lunch Specials</t>
  </si>
  <si>
    <t>https://www.facebook.com/jawsfoco/</t>
  </si>
  <si>
    <t>Locality Kitchen and Bar</t>
  </si>
  <si>
    <t>2350 E Harmony Rd #1, Fort Collins, CO 80528</t>
  </si>
  <si>
    <t>$3 Colorado Drafts &lt;br&gt; $2-4 Wine by the Glass &lt;br&gt; $5 Sangria &lt;br&gt; Wide range of appetizers</t>
  </si>
  <si>
    <t>localityfoco.com/</t>
  </si>
  <si>
    <t>Lost Cajun</t>
  </si>
  <si>
    <t>331 S Meldrum St #100, Fort Collins, CO 80521</t>
  </si>
  <si>
    <t>https://thelostcajun.com/locations/fort-collins-colorado</t>
  </si>
  <si>
    <t>LuLu Asian Bistro</t>
  </si>
  <si>
    <t>117 S College Ave, Fort Collins, CO 80521</t>
  </si>
  <si>
    <t>www.lulufc.com/</t>
  </si>
  <si>
    <t>Lupitas Mexican Restaurant</t>
  </si>
  <si>
    <t>1720 W Mulberry St, Fort Collins, CO 80521</t>
  </si>
  <si>
    <t>Maza Kabob</t>
  </si>
  <si>
    <t>2427 S College Ave, Fort Collins, CO 80525</t>
  </si>
  <si>
    <t>www.mazakabob.com/</t>
  </si>
  <si>
    <t>otto PINT</t>
  </si>
  <si>
    <t>1100 Oakridge Dr, Fort Collins, CO 80525</t>
  </si>
  <si>
    <t>$5 Margs &lt;br&gt; $5 Ottom Press &lt;br&gt; $5 Taster Tray &lt;br&gt; $5 bar bites including stuffed pretzels, olive bowls, and pepper teaser tray</t>
  </si>
  <si>
    <t>www.ottopint.com/</t>
  </si>
  <si>
    <t>Paninos Italian Restaurant</t>
  </si>
  <si>
    <t>310 W Prospect Rd, Fort Collins, CO 80526</t>
  </si>
  <si>
    <t>www.fortcollinspaninos.com</t>
  </si>
  <si>
    <t>Steak-Out Saloon</t>
  </si>
  <si>
    <t>152 W Mountain Ave, Fort Collins, CO 80524</t>
  </si>
  <si>
    <t>steakoutsaloon.com/</t>
  </si>
  <si>
    <t>Thai Station</t>
  </si>
  <si>
    <t>626 S College Ave, Fort Collins, CO 80524</t>
  </si>
  <si>
    <t>The Farmhouse at Jessup Farm</t>
  </si>
  <si>
    <t>1957 Jessup Dr, Fort Collins, CO 80525</t>
  </si>
  <si>
    <t>www.farmhousefc.com</t>
  </si>
  <si>
    <t>The Welsh Rabbit Cheese Bistro</t>
  </si>
  <si>
    <t>200 B Walnut Street, Fort Collins, CO 80524</t>
  </si>
  <si>
    <t>https://www.thewelshrabbit.com/bistro</t>
  </si>
  <si>
    <t>The Yeti Bar and Grill</t>
  </si>
  <si>
    <t>23 Old Town Square, Fort Collins, CO 80521</t>
  </si>
  <si>
    <t xml:space="preserve">Toys Thai Cafe </t>
  </si>
  <si>
    <t>128 W Laurel St, Fort Collins, CO 80524</t>
  </si>
  <si>
    <t>Waltzing Kangaroo</t>
  </si>
  <si>
    <t>1109 W Elizabeth St, Fort Collins, CO 80521</t>
  </si>
  <si>
    <t>https://waltzingkangaroo.com/</t>
  </si>
  <si>
    <t>Wing Shack Fort Collins</t>
  </si>
  <si>
    <t>1011 S Lemay Ave, Fort Collins, CO 80524</t>
  </si>
  <si>
    <t xml:space="preserve">Monday: $0.60 wings &lt;br&gt; Tuesday: $0.60 Boneless wings &lt;br&gt; Wednesday: $1.00 off all beers </t>
  </si>
  <si>
    <t>https://wingshackwings.com/</t>
  </si>
  <si>
    <t>Yum Yums Bar</t>
  </si>
  <si>
    <t>1300 W Elizabeth St, Fort Collins, CO 80521</t>
  </si>
  <si>
    <t>yumyumsfortcollins.com</t>
  </si>
  <si>
    <t>Cacciatore at Heller's Kitchen</t>
  </si>
  <si>
    <t>Elevated Sandwiches</t>
  </si>
  <si>
    <t>Rainbow Restaurant</t>
  </si>
  <si>
    <t>Simmer</t>
  </si>
  <si>
    <t>Snack Attack Specialty Sandwiches &amp; Brews</t>
  </si>
  <si>
    <t>Ocean's Bar &amp; Grill</t>
  </si>
  <si>
    <t>R Bar and Lounge</t>
  </si>
  <si>
    <t>NOCO Distillery</t>
  </si>
  <si>
    <t>Dungeons and Drafts</t>
  </si>
  <si>
    <t>Mojeaux's</t>
  </si>
  <si>
    <t>Drunken Monkey</t>
  </si>
  <si>
    <t>Blue Door</t>
  </si>
  <si>
    <t>West End Pub</t>
  </si>
  <si>
    <t>Downtown Artery</t>
  </si>
  <si>
    <t>Ramskellar Pub &amp; Grub</t>
  </si>
  <si>
    <t>Sahara Night Smoke Lounge</t>
  </si>
  <si>
    <t>Sundance Steakhouse &amp; Saloon</t>
  </si>
  <si>
    <t>Match Ups Pool Hall</t>
  </si>
  <si>
    <t>Swing Station</t>
  </si>
  <si>
    <t>Ten Bears Winery</t>
  </si>
  <si>
    <t>Hodi's Half Note</t>
  </si>
  <si>
    <t>J J's Lounge</t>
  </si>
  <si>
    <t>Everyday Joe's Coffee House</t>
  </si>
  <si>
    <t>Aggie Theatre</t>
  </si>
  <si>
    <t>1939 Jessup Dr Fort Collins CO</t>
  </si>
  <si>
    <t>1612 N College Ave Fort Collins CO</t>
  </si>
  <si>
    <t>212 W Laurel St Fort Collins CO</t>
  </si>
  <si>
    <t>2519 S Shields St Fort Collins CO</t>
  </si>
  <si>
    <t>120 W Stuart St Fort Collins CO</t>
  </si>
  <si>
    <t>2713 Adobe Dr Fort Collins CO</t>
  </si>
  <si>
    <t>107 Laurel St Fort Collins CO</t>
  </si>
  <si>
    <t>328 S Link Ln Fort Collins CO</t>
  </si>
  <si>
    <t>1624 S Lemay Ave Fort Collins CO</t>
  </si>
  <si>
    <t>820 City Park Ave Fort Collins CO</t>
  </si>
  <si>
    <t>151 S College Ave Fort Collins CO</t>
  </si>
  <si>
    <t>214 Linden St Fort Collins CO</t>
  </si>
  <si>
    <t>1119 W Drake Rd Fort Collins CO</t>
  </si>
  <si>
    <t>254 Linden St Fort Collins CO</t>
  </si>
  <si>
    <t>500 University Ave Fort Collins CO</t>
  </si>
  <si>
    <t>2716 E Mulberry St Fort Collins CO</t>
  </si>
  <si>
    <t>625 S Mason St Fort Collins CO</t>
  </si>
  <si>
    <t>167 North College Ave Fort Collins CO</t>
  </si>
  <si>
    <t>4015 S Taft Hill Rd Fort Collins CO</t>
  </si>
  <si>
    <t>144 S Mason St Fort Collins CO</t>
  </si>
  <si>
    <t>204 S College Ave Fort Collins CO</t>
  </si>
  <si>
    <t>5114 County Rd 23E Laporte CO</t>
  </si>
  <si>
    <t>3311 Co Road 54G Laporte CO</t>
  </si>
  <si>
    <t>$2.00 off Draft Beers&lt;br&gt; $5.00 House Wines&lt;br&gt;$1.00 off wines by the glass&lt;br&gt;$3-8 food specials including flatbread pizza</t>
  </si>
  <si>
    <t>$2 off all beers</t>
  </si>
  <si>
    <t>Weekly Brewery special&lt;br&gt;2 for 1 well drinks</t>
  </si>
  <si>
    <t xml:space="preserve">$2 Single &amp; $4 Double Well Cocktails&lt;br&gt;$3 Select Micro Pints&lt;br&gt;&lt;br&gt;Monday:Free pool ALL DAY!&lt;br&gt;Wednesday:2 for 1 Burgers 5pm-9 and$1 Pints 9pm-12 with a Live DJ&lt;br&gt;Thursday:all day happy hour&lt;br&gt;Sunday:$3 Local Pints
</t>
  </si>
  <si>
    <t>The Still Whiskey Steaks</t>
  </si>
  <si>
    <t>https://www.aggietheatre.com/</t>
  </si>
  <si>
    <t>http://bluedoorfortcollins.com/</t>
  </si>
  <si>
    <t>$2.50 off craft cocktails&lt;br&gt;$5 Wine&lt;br&gt;Sharable bites menu</t>
  </si>
  <si>
    <t>https://www.downtownartery.com/</t>
  </si>
  <si>
    <t>http://www.thedrunkmonkey.com/</t>
  </si>
  <si>
    <t>https://www.dungeonsanddrafts.com/index.html</t>
  </si>
  <si>
    <t>http://www.elevatedsandwiches.com/menu/</t>
  </si>
  <si>
    <t>http://www.everydayjoes.org/</t>
  </si>
  <si>
    <t>https://www.hodishalfnote.com/</t>
  </si>
  <si>
    <t>http://www.matchupspoolhall.com/</t>
  </si>
  <si>
    <t>http://www.mojeauxsfortcollins.com/</t>
  </si>
  <si>
    <t>https://www.nocodistillery.com/</t>
  </si>
  <si>
    <t>http://www.rbarandlounge.com/</t>
  </si>
  <si>
    <t>https://rainbowfoco.com/</t>
  </si>
  <si>
    <t>https://lsc.colostate.edu/lory-student-centers-ramskeller-pub/</t>
  </si>
  <si>
    <t>https://simmerfc.com/</t>
  </si>
  <si>
    <t>Sunday: Kids eat for $1.00 with adult purchase</t>
  </si>
  <si>
    <t>Jessup Farm Barrel House</t>
  </si>
  <si>
    <t>1921 Jessup Dr, Fort Collins, CO 80525</t>
  </si>
  <si>
    <t>http://www.jessupfarmbarrelhouse.com/</t>
  </si>
  <si>
    <t>Bad Daddys Burger Bar</t>
  </si>
  <si>
    <t>347 E Foothills Pkwy #110, Fort Collins, CO 80525</t>
  </si>
  <si>
    <t>$4 Green Chile Cheese Tots </t>
  </si>
  <si>
    <t>$4 Queso with chips </t>
  </si>
  <si>
    <t>$5 Burger* and/or Pastrami sliders - pick two </t>
  </si>
  <si>
    <t>$5 Half order of Crispy Buffalo wings</t>
  </si>
  <si>
    <t>$3 Small Fried Pickles with ranch &lt;br&gt;$3 Hand-Cut Fries &lt;br&gt;$4 Green Chile Cheese Tots &lt;br&gt;$4 Queso with chips &lt;br&gt;$5 Burger and/or Pastrami sliders - pick two &lt;br&gt;$5 Half order of Crispy Buffalo wings&lt;br&gt;$3 Bad Daddy’s Amber Ale - All Day, Every Day &lt;br&gt;$1 Off any draft beer (Excludes Bad Daddy’s Amber Ale), fresh squeezed cocktails, Well pours, and wine &lt;br&gt;$5 Bad Ass Rocks Margarita - limit two per customer</t>
  </si>
  <si>
    <t>https://www.baddaddysburgerbar.com/store/co/fortcollins</t>
  </si>
  <si>
    <t>Hacienda</t>
  </si>
  <si>
    <t>efoco</t>
  </si>
  <si>
    <t>Discounted drinks and food specials</t>
  </si>
  <si>
    <t>Chimeny Park</t>
  </si>
  <si>
    <t>windsor</t>
  </si>
  <si>
    <t>406 Main Street Windsor CO</t>
  </si>
  <si>
    <t>http://www.chimneypark.com/</t>
  </si>
  <si>
    <t>Select Wines - $5&lt;br&gt;Select Beers - $5&lt;br&gt; Cocktails and Food - $2 off</t>
  </si>
  <si>
    <t>Hearth Restaurant and Pub</t>
  </si>
  <si>
    <t>http://www.hearthrestaurantandpub.com/</t>
  </si>
  <si>
    <t>$4 House Wines&lt;br&gt;$5-7 Cocktails&lt;br&gt;$3-5 Beers &lt;br&gt;More than 20 Food specials ranging from $1-16</t>
  </si>
  <si>
    <t>205 1/2 4th Street Windsor, CO 80550</t>
  </si>
  <si>
    <t xml:space="preserve">Monday&lt;br&gt;All day:&lt;br&gt;$1 12oz domestics &lt;br&gt;$2.75 18oz micros &lt;br&gt;$1 tacos - after 8pm&lt;br&gt;&lt;br&gt;Wednesday&lt;br&gt;All day:&lt;br&gt;$2.50 Oskar Blues &lt;br&gt;$2 wells &lt;br&gt;&lt;br&gt;Thursday&lt;br&gt;All day:&lt;br&gt;$3.50 frozen margaritas&lt;br&gt;$3 micro pints&lt;br&gt;$2 domestic pints &lt;br&gt;&lt;br&gt;Friday&lt;br&gt;All day:&lt;br&gt;$2.75 Mexican beers&lt;br&gt;$2 fat tire pints&lt;br&gt;&lt;br&gt;Saturday &amp; Sunday&lt;br&gt;All day: &lt;br&gt;$2 domestic 18oz drafts and $6.50 pitchers &lt;br&gt;$3 micro 18oz drafts and $10 pitchers
</t>
  </si>
  <si>
    <t>All sorts of great happy hour small plates!&lt;br&gt;Draught beers at $4/glass&lt;br&gt;Select wines at $5/glass&lt;br&gt;House cocktails at $6/glass&lt;br&gt;Private parking lot! Makes parking a snap!</t>
  </si>
  <si>
    <t>1/2 OFF SELECT DRAFT BEER&lt;br&gt;$3 WELL DRINKS&lt;br&gt;$5 SELECT WINES&lt;br&gt;$6 SNACK PLATES</t>
  </si>
  <si>
    <t>Rally5 Street Eats and Bar</t>
  </si>
  <si>
    <t>2310 E Harmony Rd, Fort Collins, CO 80525</t>
  </si>
  <si>
    <t>$3 Well Drinks and Micro drafts&lt;br&gt;$4 Wine by the glass, Premium Drafts, Mules, Classics, Mojitos and Margs&lt;br&gt;$5 Shareable Plates</t>
  </si>
  <si>
    <t>https://www.rally5streeteats.com/</t>
  </si>
  <si>
    <t>Monday-Sunday&lt;br&gt;2pm-5pm:&lt;br&gt;$1 off Black Bottle Beers&lt;br&gt;$3 well drinks&lt;br&gt;$5 Moscow Mules&lt;br&gt;&lt;br&gt;Toddler Tuesdays: &lt;br&gt;Kids eat FREE!&lt;br&gt;&lt;br&gt;Wednesday and Sunday: &lt;br&gt;1/2 PRICE GROWLER FILLS</t>
  </si>
  <si>
    <t>Vatos Tacos and Tequila</t>
  </si>
  <si>
    <t>FoCo DoCo</t>
  </si>
  <si>
    <t>Urban Bricks</t>
  </si>
  <si>
    <t>Friendly Nicks Butcher</t>
  </si>
  <si>
    <t>Sips Grub and Pub</t>
  </si>
  <si>
    <t>Oreganos</t>
  </si>
  <si>
    <t>The Regional</t>
  </si>
  <si>
    <t>200 N College Ave, Fort Collins, CO 80524</t>
  </si>
  <si>
    <t>https://vatostacosandtequila.com/</t>
  </si>
  <si>
    <t>234 N College Ave a1, Fort Collins, CO 80524</t>
  </si>
  <si>
    <t>https://focodoco.com/</t>
  </si>
  <si>
    <t>2860 E Harmony Rd #110, Fort Collins, CO 80528</t>
  </si>
  <si>
    <t>https://www.urbanbricks.com/</t>
  </si>
  <si>
    <t>2601 S Lemay Ave #4, Fort Collins, CO 80525</t>
  </si>
  <si>
    <t>https://www.fnbutcher.com/</t>
  </si>
  <si>
    <t>1801 S College Ave unit d, Fort Collins, CO 80525</t>
  </si>
  <si>
    <t>https://www.facebook.com/sipsgrub/</t>
  </si>
  <si>
    <t>4235 S College Ave, Fort Collins, CO 80525</t>
  </si>
  <si>
    <t>http://oreganos.com/locations/fort-collins/</t>
  </si>
  <si>
    <t>130 S Mason St, Fort Collins, CO 80524</t>
  </si>
  <si>
    <t>https://www.theregionalfood.com/</t>
  </si>
  <si>
    <t>200 N College Ave</t>
  </si>
  <si>
    <t xml:space="preserve"> Fort Collins</t>
  </si>
  <si>
    <t xml:space="preserve"> CO 80524</t>
  </si>
  <si>
    <t>234 N College Ave a1</t>
  </si>
  <si>
    <t>2860 E Harmony Rd #110</t>
  </si>
  <si>
    <t xml:space="preserve"> CO 80528</t>
  </si>
  <si>
    <t>2601 S Lemay Ave #4</t>
  </si>
  <si>
    <t xml:space="preserve"> CO 80525</t>
  </si>
  <si>
    <t>1801 S College Ave unit d</t>
  </si>
  <si>
    <t>4235 S College Ave</t>
  </si>
  <si>
    <t>130 S Mason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</si>
</sst>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7"/>
      <color rgb="FF89959B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006621"/>
      <name val="Arial"/>
      <family val="2"/>
    </font>
    <font>
      <sz val="12"/>
      <color rgb="FF222222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1"/>
      <color rgb="FF006621"/>
      <name val="Arial"/>
      <family val="2"/>
    </font>
    <font>
      <sz val="14"/>
      <color rgb="FFFFFF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2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2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2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2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2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/>
    <xf numFmtId="0" fontId="2" fillId="0" borderId="0" xfId="1" applyFill="1"/>
    <xf numFmtId="0" fontId="0" fillId="0" borderId="0" xfId="0" quotePrefix="1" applyFill="1"/>
    <xf numFmtId="0" fontId="0" fillId="0" borderId="0" xfId="0" applyFill="1" applyAlignment="1">
      <alignment wrapText="1"/>
    </xf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left" vertical="center"/>
    </xf>
    <xf numFmtId="0" fontId="0" fillId="0" borderId="0" xfId="0"/>
    <xf numFmtId="0" fontId="7" fillId="0" borderId="0" xfId="0" applyFont="1" applyFill="1"/>
    <xf numFmtId="0" fontId="25" fillId="0" borderId="0" xfId="0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25" fillId="0" borderId="0" xfId="0" applyFont="1" applyFill="1"/>
    <xf numFmtId="0" fontId="6" fillId="0" borderId="0" xfId="0" applyFont="1" applyFill="1" applyAlignment="1">
      <alignment vertical="center"/>
    </xf>
    <xf numFmtId="0" fontId="0" fillId="0" borderId="0" xfId="0" applyNumberFormat="1" applyFill="1"/>
    <xf numFmtId="0" fontId="4" fillId="0" borderId="0" xfId="0" applyFont="1"/>
    <xf numFmtId="0" fontId="26" fillId="0" borderId="0" xfId="0" applyFont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 builtinId="8"/>
    <cellStyle name="Input" xfId="8" builtinId="20" customBuiltin="1"/>
    <cellStyle name="Linked Cell" xfId="11" builtinId="24" customBuiltin="1"/>
    <cellStyle name="Neutral" xfId="36"/>
    <cellStyle name="Normal" xfId="0" builtinId="0"/>
    <cellStyle name="Note" xfId="14" builtinId="10" customBuiltin="1"/>
    <cellStyle name="Output" xfId="9" builtinId="21" customBuiltin="1"/>
    <cellStyle name="Title" xfId="35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astmoonasianbistroco.com/" TargetMode="External"/><Relationship Id="rId18" Type="http://schemas.openxmlformats.org/officeDocument/2006/relationships/hyperlink" Target="http://www.sonnylubicksteakhouse.com/" TargetMode="External"/><Relationship Id="rId26" Type="http://schemas.openxmlformats.org/officeDocument/2006/relationships/hyperlink" Target="http://www.jimswings.com/" TargetMode="External"/><Relationship Id="rId39" Type="http://schemas.openxmlformats.org/officeDocument/2006/relationships/hyperlink" Target="http://www.barlouie.com/locations/states/colorado/foothills-mall-fort-collins/" TargetMode="External"/><Relationship Id="rId21" Type="http://schemas.openxmlformats.org/officeDocument/2006/relationships/hyperlink" Target="http://www.tajmahalfortcollins.com/" TargetMode="External"/><Relationship Id="rId34" Type="http://schemas.openxmlformats.org/officeDocument/2006/relationships/hyperlink" Target="http://www.illegalpetes.com/fort-collins-old-town" TargetMode="External"/><Relationship Id="rId42" Type="http://schemas.openxmlformats.org/officeDocument/2006/relationships/hyperlink" Target="http://www.horseanddragonbrewing.com/" TargetMode="External"/><Relationship Id="rId47" Type="http://schemas.openxmlformats.org/officeDocument/2006/relationships/hyperlink" Target="http://www.scrumpys.net/" TargetMode="External"/><Relationship Id="rId50" Type="http://schemas.openxmlformats.org/officeDocument/2006/relationships/hyperlink" Target="http://www.tortillamarissas.com/" TargetMode="External"/><Relationship Id="rId55" Type="http://schemas.openxmlformats.org/officeDocument/2006/relationships/hyperlink" Target="http://www.thefoxandthecrow.net/" TargetMode="External"/><Relationship Id="rId63" Type="http://schemas.openxmlformats.org/officeDocument/2006/relationships/hyperlink" Target="http://www.austinsamericangrill.com/" TargetMode="External"/><Relationship Id="rId7" Type="http://schemas.openxmlformats.org/officeDocument/2006/relationships/hyperlink" Target="http://www.austinsamericangrill.com/" TargetMode="External"/><Relationship Id="rId2" Type="http://schemas.openxmlformats.org/officeDocument/2006/relationships/hyperlink" Target="http://choicecitybutcher.com/beer.html" TargetMode="External"/><Relationship Id="rId16" Type="http://schemas.openxmlformats.org/officeDocument/2006/relationships/hyperlink" Target="http://www.fishmkt.com/" TargetMode="External"/><Relationship Id="rId29" Type="http://schemas.openxmlformats.org/officeDocument/2006/relationships/hyperlink" Target="http://www.alleycatcoffeehouse.com/" TargetMode="External"/><Relationship Id="rId1" Type="http://schemas.openxmlformats.org/officeDocument/2006/relationships/hyperlink" Target="https://www.google.com/maps/dir/Current+Location/101%20S.%20College%20Avenue,%20Fort%20Collins,%20CO%2080524" TargetMode="External"/><Relationship Id="rId6" Type="http://schemas.openxmlformats.org/officeDocument/2006/relationships/hyperlink" Target="http://www.bigcityburrito.com/" TargetMode="External"/><Relationship Id="rId11" Type="http://schemas.openxmlformats.org/officeDocument/2006/relationships/hyperlink" Target="http://www.crownpub.net/" TargetMode="External"/><Relationship Id="rId24" Type="http://schemas.openxmlformats.org/officeDocument/2006/relationships/hyperlink" Target="http://www.themoothouse.com/" TargetMode="External"/><Relationship Id="rId32" Type="http://schemas.openxmlformats.org/officeDocument/2006/relationships/hyperlink" Target="http://www.coppermuse.com/" TargetMode="External"/><Relationship Id="rId37" Type="http://schemas.openxmlformats.org/officeDocument/2006/relationships/hyperlink" Target="http://www.nicksfc.com/" TargetMode="External"/><Relationship Id="rId40" Type="http://schemas.openxmlformats.org/officeDocument/2006/relationships/hyperlink" Target="http://www.blueagavegrillcolorado.com/menu/" TargetMode="External"/><Relationship Id="rId45" Type="http://schemas.openxmlformats.org/officeDocument/2006/relationships/hyperlink" Target="http://www.pourbrothers.com/" TargetMode="External"/><Relationship Id="rId53" Type="http://schemas.openxmlformats.org/officeDocument/2006/relationships/hyperlink" Target="http://www.elliotsmartini.com/" TargetMode="External"/><Relationship Id="rId58" Type="http://schemas.openxmlformats.org/officeDocument/2006/relationships/hyperlink" Target="http://www.socialfortcollins.com/" TargetMode="External"/><Relationship Id="rId66" Type="http://schemas.openxmlformats.org/officeDocument/2006/relationships/hyperlink" Target="https://themayorofoldtown.com/" TargetMode="External"/><Relationship Id="rId5" Type="http://schemas.openxmlformats.org/officeDocument/2006/relationships/hyperlink" Target="http://www.newbelgium.com/Craft%20Beer" TargetMode="External"/><Relationship Id="rId15" Type="http://schemas.openxmlformats.org/officeDocument/2006/relationships/hyperlink" Target="http://www.krazykarlspizza.com/" TargetMode="External"/><Relationship Id="rId23" Type="http://schemas.openxmlformats.org/officeDocument/2006/relationships/hyperlink" Target="http://www.srithairestaurant.com/" TargetMode="External"/><Relationship Id="rId28" Type="http://schemas.openxmlformats.org/officeDocument/2006/relationships/hyperlink" Target="http://www.islandgrillrestaurant.com/" TargetMode="External"/><Relationship Id="rId36" Type="http://schemas.openxmlformats.org/officeDocument/2006/relationships/hyperlink" Target="http://www.mchcco.com/" TargetMode="External"/><Relationship Id="rId49" Type="http://schemas.openxmlformats.org/officeDocument/2006/relationships/hyperlink" Target="http://www.thecoloradoroom.com/" TargetMode="External"/><Relationship Id="rId57" Type="http://schemas.openxmlformats.org/officeDocument/2006/relationships/hyperlink" Target="http://www.luckyjoes.com/" TargetMode="External"/><Relationship Id="rId61" Type="http://schemas.openxmlformats.org/officeDocument/2006/relationships/hyperlink" Target="https://www.hopgrenadefoco.com/" TargetMode="External"/><Relationship Id="rId10" Type="http://schemas.openxmlformats.org/officeDocument/2006/relationships/hyperlink" Target="http://www.fiveguys.com/" TargetMode="External"/><Relationship Id="rId19" Type="http://schemas.openxmlformats.org/officeDocument/2006/relationships/hyperlink" Target="http://www.bigalsburgersanddogs.com/" TargetMode="External"/><Relationship Id="rId31" Type="http://schemas.openxmlformats.org/officeDocument/2006/relationships/hyperlink" Target="http://www.cometchicken.com/" TargetMode="External"/><Relationship Id="rId44" Type="http://schemas.openxmlformats.org/officeDocument/2006/relationships/hyperlink" Target="http://www.mobbmountain.com/" TargetMode="External"/><Relationship Id="rId52" Type="http://schemas.openxmlformats.org/officeDocument/2006/relationships/hyperlink" Target="http://www.blindpigfortcollins.com/" TargetMode="External"/><Relationship Id="rId60" Type="http://schemas.openxmlformats.org/officeDocument/2006/relationships/hyperlink" Target="http://emporiumftcollins.com/" TargetMode="External"/><Relationship Id="rId65" Type="http://schemas.openxmlformats.org/officeDocument/2006/relationships/hyperlink" Target="https://www.yelp.com/biz/avuncular-bobs-beerhouse-fort-collins" TargetMode="External"/><Relationship Id="rId4" Type="http://schemas.openxmlformats.org/officeDocument/2006/relationships/hyperlink" Target="http://www.buffalowildwings.com/" TargetMode="External"/><Relationship Id="rId9" Type="http://schemas.openxmlformats.org/officeDocument/2006/relationships/hyperlink" Target="http://www.cafevino.com/" TargetMode="External"/><Relationship Id="rId14" Type="http://schemas.openxmlformats.org/officeDocument/2006/relationships/hyperlink" Target="http://www.picklebarrelfc.com/" TargetMode="External"/><Relationship Id="rId22" Type="http://schemas.openxmlformats.org/officeDocument/2006/relationships/hyperlink" Target="http://www.sushijeju.com/" TargetMode="External"/><Relationship Id="rId27" Type="http://schemas.openxmlformats.org/officeDocument/2006/relationships/hyperlink" Target="http://www.bannthairestaurant.net/" TargetMode="External"/><Relationship Id="rId30" Type="http://schemas.openxmlformats.org/officeDocument/2006/relationships/hyperlink" Target="http://www.budweisertours.com/locations/ft-collins-colorado.html" TargetMode="External"/><Relationship Id="rId35" Type="http://schemas.openxmlformats.org/officeDocument/2006/relationships/hyperlink" Target="http://www.maxlinebrewing.com/" TargetMode="External"/><Relationship Id="rId43" Type="http://schemas.openxmlformats.org/officeDocument/2006/relationships/hyperlink" Target="http://www.intersectbrewing.com/" TargetMode="External"/><Relationship Id="rId48" Type="http://schemas.openxmlformats.org/officeDocument/2006/relationships/hyperlink" Target="http://www.snowbank.beer/" TargetMode="External"/><Relationship Id="rId56" Type="http://schemas.openxmlformats.org/officeDocument/2006/relationships/hyperlink" Target="http://www.highpointbar.com/" TargetMode="External"/><Relationship Id="rId64" Type="http://schemas.openxmlformats.org/officeDocument/2006/relationships/hyperlink" Target="https://www.thestillwhiskeysteaks.com/" TargetMode="External"/><Relationship Id="rId8" Type="http://schemas.openxmlformats.org/officeDocument/2006/relationships/hyperlink" Target="http://www.eastmoonasianbistroco.com/" TargetMode="External"/><Relationship Id="rId51" Type="http://schemas.openxmlformats.org/officeDocument/2006/relationships/hyperlink" Target="http://www.zweibrewing.com/" TargetMode="External"/><Relationship Id="rId3" Type="http://schemas.openxmlformats.org/officeDocument/2006/relationships/hyperlink" Target="http://www.lostaracos.com/" TargetMode="External"/><Relationship Id="rId12" Type="http://schemas.openxmlformats.org/officeDocument/2006/relationships/hyperlink" Target="http://www.tastyharmony.com/" TargetMode="External"/><Relationship Id="rId17" Type="http://schemas.openxmlformats.org/officeDocument/2006/relationships/hyperlink" Target="http://www.thaipepperco.com/" TargetMode="External"/><Relationship Id="rId25" Type="http://schemas.openxmlformats.org/officeDocument/2006/relationships/hyperlink" Target="http://www.wildboarcoffee.com/" TargetMode="External"/><Relationship Id="rId33" Type="http://schemas.openxmlformats.org/officeDocument/2006/relationships/hyperlink" Target="http://www.elevation5003.com/" TargetMode="External"/><Relationship Id="rId38" Type="http://schemas.openxmlformats.org/officeDocument/2006/relationships/hyperlink" Target="http://www.rareitalian.com/" TargetMode="External"/><Relationship Id="rId46" Type="http://schemas.openxmlformats.org/officeDocument/2006/relationships/hyperlink" Target="http://www.road34.com/" TargetMode="External"/><Relationship Id="rId59" Type="http://schemas.openxmlformats.org/officeDocument/2006/relationships/hyperlink" Target="http://www.trailheadtavern.com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avogadros.com/" TargetMode="External"/><Relationship Id="rId41" Type="http://schemas.openxmlformats.org/officeDocument/2006/relationships/hyperlink" Target="http://www.feistyspirits.com/" TargetMode="External"/><Relationship Id="rId54" Type="http://schemas.openxmlformats.org/officeDocument/2006/relationships/hyperlink" Target="http://www.theforgepublickhouse.com/" TargetMode="External"/><Relationship Id="rId62" Type="http://schemas.openxmlformats.org/officeDocument/2006/relationships/hyperlink" Target="https://www.dcoakesbrewhou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193"/>
  <sheetViews>
    <sheetView tabSelected="1" zoomScale="85" zoomScaleNormal="85" workbookViewId="0">
      <pane xSplit="4" ySplit="1" topLeftCell="E155" activePane="bottomRight" state="frozen"/>
      <selection pane="topRight" activeCell="E1" sqref="E1"/>
      <selection pane="bottomLeft" activeCell="U86" sqref="U86"/>
      <selection pane="bottomRight" activeCell="B170" sqref="B170"/>
    </sheetView>
  </sheetViews>
  <sheetFormatPr defaultColWidth="9.140625" defaultRowHeight="21" customHeight="1" x14ac:dyDescent="0.25"/>
  <cols>
    <col min="1" max="2" width="9.140625" style="1"/>
    <col min="3" max="3" width="19.85546875" style="1" customWidth="1"/>
    <col min="4" max="36" width="6" style="1" customWidth="1"/>
    <col min="37" max="37" width="10.85546875" style="1" customWidth="1"/>
    <col min="38" max="38" width="13.5703125" style="1" customWidth="1"/>
    <col min="39" max="39" width="13" style="1" customWidth="1"/>
    <col min="40" max="42" width="10.28515625" style="1" customWidth="1"/>
    <col min="43" max="43" width="15.85546875" style="1" customWidth="1"/>
    <col min="44" max="49" width="9.140625" style="1"/>
    <col min="50" max="50" width="90.5703125" style="1" bestFit="1" customWidth="1"/>
    <col min="51" max="51" width="5.5703125" style="1" bestFit="1" customWidth="1"/>
    <col min="52" max="52" width="9.140625" style="1"/>
    <col min="53" max="53" width="10.140625" style="1" customWidth="1"/>
    <col min="54" max="56" width="9.140625" style="1"/>
    <col min="57" max="57" width="53.5703125" style="1" customWidth="1"/>
    <col min="58" max="58" width="19.42578125" style="1" customWidth="1"/>
    <col min="59" max="16384" width="9.140625" style="1"/>
  </cols>
  <sheetData>
    <row r="1" spans="2:64" ht="21" customHeight="1" x14ac:dyDescent="0.25">
      <c r="B1" s="1" t="s">
        <v>0</v>
      </c>
      <c r="C1" s="1" t="s">
        <v>1</v>
      </c>
      <c r="D1" s="1" t="s">
        <v>25</v>
      </c>
      <c r="E1" s="1" t="s">
        <v>18</v>
      </c>
      <c r="F1" s="1" t="s">
        <v>19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17</v>
      </c>
      <c r="AS1" s="1" t="s">
        <v>304</v>
      </c>
      <c r="AT1" s="1" t="s">
        <v>305</v>
      </c>
      <c r="AU1" s="1" t="s">
        <v>298</v>
      </c>
      <c r="AV1" s="1" t="s">
        <v>21</v>
      </c>
      <c r="AW1" s="1" t="s">
        <v>22</v>
      </c>
      <c r="AY1" s="6"/>
      <c r="BD1" s="1" t="s">
        <v>425</v>
      </c>
      <c r="BE1" s="1" t="s">
        <v>426</v>
      </c>
      <c r="BF1" s="1" t="s">
        <v>431</v>
      </c>
      <c r="BG1" s="1" t="s">
        <v>433</v>
      </c>
      <c r="BH1" s="1" t="s">
        <v>434</v>
      </c>
      <c r="BJ1" s="1" t="s">
        <v>436</v>
      </c>
      <c r="BL1" s="1" t="s">
        <v>437</v>
      </c>
    </row>
    <row r="2" spans="2:64" ht="21" customHeight="1" x14ac:dyDescent="0.25">
      <c r="B2" s="1" t="s">
        <v>455</v>
      </c>
      <c r="C2" s="1" t="s">
        <v>429</v>
      </c>
      <c r="E2" s="1" t="s">
        <v>432</v>
      </c>
      <c r="G2" s="1" t="s">
        <v>456</v>
      </c>
      <c r="H2" s="1">
        <v>1600</v>
      </c>
      <c r="I2" s="1">
        <v>1800</v>
      </c>
      <c r="J2" s="1">
        <v>1600</v>
      </c>
      <c r="K2" s="1">
        <v>1800</v>
      </c>
      <c r="L2" s="1">
        <v>1600</v>
      </c>
      <c r="M2" s="1">
        <v>1800</v>
      </c>
      <c r="N2" s="1">
        <v>1600</v>
      </c>
      <c r="O2" s="1">
        <v>1800</v>
      </c>
      <c r="P2" s="1">
        <v>1600</v>
      </c>
      <c r="Q2" s="1">
        <v>1800</v>
      </c>
      <c r="R2" s="1">
        <v>1600</v>
      </c>
      <c r="S2" s="1">
        <v>1800</v>
      </c>
      <c r="T2" s="1">
        <v>1600</v>
      </c>
      <c r="U2" s="1">
        <v>1800</v>
      </c>
      <c r="W2" s="1">
        <f t="shared" ref="W2:W33" si="0">IF(H2&gt;0,H2/100,"")</f>
        <v>16</v>
      </c>
      <c r="X2" s="1">
        <f t="shared" ref="X2:X33" si="1">IF(I2&gt;0,I2/100,"")</f>
        <v>18</v>
      </c>
      <c r="Y2" s="1">
        <f t="shared" ref="Y2:Y33" si="2">IF(J2&gt;0,J2/100,"")</f>
        <v>16</v>
      </c>
      <c r="Z2" s="1">
        <f t="shared" ref="Z2:Z33" si="3">IF(K2&gt;0,K2/100,"")</f>
        <v>18</v>
      </c>
      <c r="AA2" s="1">
        <f t="shared" ref="AA2:AA33" si="4">IF(L2&gt;0,L2/100,"")</f>
        <v>16</v>
      </c>
      <c r="AB2" s="1">
        <f t="shared" ref="AB2:AB33" si="5">IF(M2&gt;0,M2/100,"")</f>
        <v>18</v>
      </c>
      <c r="AC2" s="1">
        <f t="shared" ref="AC2:AC33" si="6">IF(N2&gt;0,N2/100,"")</f>
        <v>16</v>
      </c>
      <c r="AD2" s="1">
        <f t="shared" ref="AD2:AD33" si="7">IF(O2&gt;0,O2/100,"")</f>
        <v>18</v>
      </c>
      <c r="AE2" s="1">
        <f t="shared" ref="AE2:AE33" si="8">IF(P2&gt;0,P2/100,"")</f>
        <v>16</v>
      </c>
      <c r="AF2" s="1">
        <f t="shared" ref="AF2:AF33" si="9">IF(Q2&gt;0,Q2/100,"")</f>
        <v>18</v>
      </c>
      <c r="AG2" s="1">
        <f t="shared" ref="AG2:AG33" si="10">IF(R2&gt;0,R2/100,"")</f>
        <v>16</v>
      </c>
      <c r="AH2" s="1">
        <f t="shared" ref="AH2:AH33" si="11">IF(S2&gt;0,S2/100,"")</f>
        <v>18</v>
      </c>
      <c r="AI2" s="1">
        <f t="shared" ref="AI2:AI33" si="12">IF(T2&gt;0,T2/100,"")</f>
        <v>16</v>
      </c>
      <c r="AJ2" s="1">
        <f t="shared" ref="AJ2:AJ33" si="13">IF(U2&gt;0,U2/100,"")</f>
        <v>18</v>
      </c>
      <c r="AK2" s="1" t="str">
        <f t="shared" ref="AK2:AK33" si="14">IF(H2&gt;0,CONCATENATE(IF(W2&lt;=12,W2,W2-12),IF(OR(W2&lt;12,W2=24),"am","pm"),"-",IF(X2&lt;=12,X2,X2-12),IF(OR(X2&lt;12,X2=24),"am","pm")),"")</f>
        <v>4pm-6pm</v>
      </c>
      <c r="AL2" s="1" t="str">
        <f t="shared" ref="AL2:AL33" si="15">IF(J2&gt;0,CONCATENATE(IF(Y2&lt;=12,Y2,Y2-12),IF(OR(Y2&lt;12,Y2=24),"am","pm"),"-",IF(Z2&lt;=12,Z2,Z2-12),IF(OR(Z2&lt;12,Z2=24),"am","pm")),"")</f>
        <v>4pm-6pm</v>
      </c>
      <c r="AM2" s="1" t="str">
        <f t="shared" ref="AM2:AM33" si="16">IF(L2&gt;0,CONCATENATE(IF(AA2&lt;=12,AA2,AA2-12),IF(OR(AA2&lt;12,AA2=24),"am","pm"),"-",IF(AB2&lt;=12,AB2,AB2-12),IF(OR(AB2&lt;12,AB2=24),"am","pm")),"")</f>
        <v>4pm-6pm</v>
      </c>
      <c r="AN2" s="1" t="str">
        <f t="shared" ref="AN2:AN33" si="17">IF(N2&gt;0,CONCATENATE(IF(AC2&lt;=12,AC2,AC2-12),IF(OR(AC2&lt;12,AC2=24),"am","pm"),"-",IF(AD2&lt;=12,AD2,AD2-12),IF(OR(AD2&lt;12,AD2=24),"am","pm")),"")</f>
        <v>4pm-6pm</v>
      </c>
      <c r="AO2" s="1" t="str">
        <f t="shared" ref="AO2:AO33" si="18">IF(O2&gt;0,CONCATENATE(IF(AE2&lt;=12,AE2,AE2-12),IF(OR(AE2&lt;12,AE2=24),"am","pm"),"-",IF(AF2&lt;=12,AF2,AF2-12),IF(OR(AF2&lt;12,AF2=24),"am","pm")),"")</f>
        <v>4pm-6pm</v>
      </c>
      <c r="AP2" s="1" t="str">
        <f t="shared" ref="AP2:AP33" si="19">IF(R2&gt;0,CONCATENATE(IF(AG2&lt;=12,AG2,AG2-12),IF(OR(AG2&lt;12,AG2=24),"am","pm"),"-",IF(AH2&lt;=12,AH2,AH2-12),IF(OR(AH2&lt;12,AH2=24),"am","pm")),"")</f>
        <v>4pm-6pm</v>
      </c>
      <c r="AQ2" s="1" t="str">
        <f t="shared" ref="AQ2:AQ33" si="20">IF(T2&gt;0,CONCATENATE(IF(AI2&lt;=12,AI2,AI2-12),IF(OR(AI2&lt;12,AI2=24),"am","pm"),"-",IF(AJ2&lt;=12,AJ2,AJ2-12),IF(OR(AJ2&lt;12,AJ2=24),"am","pm")),"")</f>
        <v>4pm-6pm</v>
      </c>
      <c r="AR2" s="1" t="s">
        <v>457</v>
      </c>
      <c r="AU2" s="1" t="s">
        <v>300</v>
      </c>
      <c r="AV2" s="1" t="b">
        <v>1</v>
      </c>
      <c r="AW2" s="1" t="b">
        <v>1</v>
      </c>
      <c r="AX2" s="6" t="str">
        <f t="shared" ref="AX2:AX33" si="21">CONCATENATE("{
    'name': """,B2,""",
    'area': ","""",C2,""",",
"'hours': {
      'sunday-start':","""",H2,"""",", 'sunday-end':","""",I2,"""",", 'monday-start':","""",J2,"""",", 'monday-end':","""",K2,"""",", 'tuesday-start':","""",L2,"""",", 'tuesday-end':","""",M2,""", 'wednesday-start':","""",N2,""", 'wednesday-end':","""",O2,""", 'thursday-start':","""",P2,""", 'thursday-end':","""",Q2,""", 'friday-start':","""",R2,""", 'friday-end':","""",S2,""", 'saturday-start':","""",T2,""", 'saturday-end':","""",U2,"""","},","  'description': ","""",V2,"""",", 'link':","""",AR2,"""",", 'pricing':","""",E2,"""",",   'phone-number': ","""",F2,"""",", 'address': ","""",G2,"""",", 'other-amenities': [","'",AS2,"','",AT2,"','",AU2,"'","]",", 'has-drink':",AV2,", 'has-food':",AW2,"},")</f>
        <v>{
    'name': "3 Margaritas",
    'area': "sfoco",'hours':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"", 'link':"https://www.3margaritasfortcollins.com/", 'pricing':"med",   'phone-number': "", 'address': "4010 S College Ave Fort Collins CO", 'other-amenities': ['','','easy'], 'has-drink':TRUE, 'has-food':TRUE},</v>
      </c>
      <c r="AY2" s="1" t="str">
        <f t="shared" ref="AY2:AY33" si="22">IF(AS2&gt;0,"&lt;img src=@img/outdoor.png@&gt;","")</f>
        <v/>
      </c>
      <c r="AZ2" s="1" t="str">
        <f t="shared" ref="AZ2:AZ33" si="23">IF(AT2&gt;0,"&lt;img src=@img/pets.png@&gt;","")</f>
        <v/>
      </c>
      <c r="BA2" s="1" t="str">
        <f t="shared" ref="BA2:BA33" si="24">IF(AU2="hard","&lt;img src=@img/hard.png@&gt;",IF(AU2="medium","&lt;img src=@img/medium.png@&gt;",IF(AU2="easy","&lt;img src=@img/easy.png@&gt;","")))</f>
        <v>&lt;img src=@img/easy.png@&gt;</v>
      </c>
      <c r="BB2" s="1" t="str">
        <f t="shared" ref="BB2:BB33" si="25">IF(AV2="true","&lt;img src=@img/drinkicon.png@&gt;","")</f>
        <v/>
      </c>
      <c r="BC2" s="1" t="str">
        <f t="shared" ref="BC2:BC33" si="26">IF(AW2="true","&lt;img src=@img/foodicon.png@&gt;","")</f>
        <v/>
      </c>
      <c r="BD2" s="1" t="str">
        <f t="shared" ref="BD2:BD33" si="27">CONCATENATE(AY2,AZ2,BA2,BB2,BC2,BK2)</f>
        <v>&lt;img src=@img/easy.png@&gt;&lt;img src=@img/kidicon.png@&gt;</v>
      </c>
      <c r="BE2" s="1" t="str">
        <f t="shared" ref="BE2:BE33" si="28">CONCATENATE(IF(AS2&gt;0,"outdoor ",""),IF(AT2&gt;0,"pet ",""),IF(AV2="true","drink ",""),IF(AW2="true","food ",""),AU2," ",E2," ",C2,IF(BJ2=TRUE," kid",""))</f>
        <v>easy med sfoco kid</v>
      </c>
      <c r="BF2" s="1" t="str">
        <f t="shared" ref="BF2:BF33" si="29">IF(C2="old","Old Town",IF(C2="campus","Near Campus",IF(C2="sfoco","South Foco",IF(C2="nfoco","North Foco",IF(C2="midtown","Midtown",IF(C2="cwest","Campus West",IF(C2="efoco","East FoCo",IF(C2="windsor","Windsor",""))))))))</f>
        <v>South Foco</v>
      </c>
      <c r="BG2" s="1">
        <v>40.531728000000001</v>
      </c>
      <c r="BH2" s="1">
        <v>-105.076154</v>
      </c>
      <c r="BI2" s="1" t="str">
        <f t="shared" ref="BI2:BI33" si="30">CONCATENATE("[",BG2,",",BH2,"],")</f>
        <v>[40.531728,-105.076154],</v>
      </c>
      <c r="BJ2" s="1" t="b">
        <v>1</v>
      </c>
      <c r="BK2" s="1" t="str">
        <f>IF(BJ2&gt;0,"&lt;img src=@img/kidicon.png@&gt;","")</f>
        <v>&lt;img src=@img/kidicon.png@&gt;</v>
      </c>
      <c r="BL2" s="12" t="s">
        <v>510</v>
      </c>
    </row>
    <row r="3" spans="2:64" ht="21" customHeight="1" x14ac:dyDescent="0.25">
      <c r="B3" s="1" t="s">
        <v>140</v>
      </c>
      <c r="C3" s="1" t="s">
        <v>427</v>
      </c>
      <c r="D3" s="1" t="s">
        <v>141</v>
      </c>
      <c r="E3" s="1" t="s">
        <v>432</v>
      </c>
      <c r="G3" s="3" t="s">
        <v>142</v>
      </c>
      <c r="H3" s="1">
        <v>1600</v>
      </c>
      <c r="I3" s="1">
        <v>1800</v>
      </c>
      <c r="J3" s="1">
        <v>1600</v>
      </c>
      <c r="K3" s="1">
        <v>1800</v>
      </c>
      <c r="L3" s="1">
        <v>1600</v>
      </c>
      <c r="M3" s="1">
        <v>1800</v>
      </c>
      <c r="N3" s="1">
        <v>1600</v>
      </c>
      <c r="O3" s="1">
        <v>1800</v>
      </c>
      <c r="P3" s="1">
        <v>1600</v>
      </c>
      <c r="Q3" s="1">
        <v>1800</v>
      </c>
      <c r="R3" s="1">
        <v>1600</v>
      </c>
      <c r="S3" s="1">
        <v>1800</v>
      </c>
      <c r="T3" s="1">
        <v>1600</v>
      </c>
      <c r="U3" s="1">
        <v>1800</v>
      </c>
      <c r="W3" s="1">
        <f t="shared" si="0"/>
        <v>16</v>
      </c>
      <c r="X3" s="1">
        <f t="shared" si="1"/>
        <v>18</v>
      </c>
      <c r="Y3" s="1">
        <f t="shared" si="2"/>
        <v>16</v>
      </c>
      <c r="Z3" s="1">
        <f t="shared" si="3"/>
        <v>18</v>
      </c>
      <c r="AA3" s="1">
        <f t="shared" si="4"/>
        <v>16</v>
      </c>
      <c r="AB3" s="1">
        <f t="shared" si="5"/>
        <v>18</v>
      </c>
      <c r="AC3" s="1">
        <f t="shared" si="6"/>
        <v>16</v>
      </c>
      <c r="AD3" s="1">
        <f t="shared" si="7"/>
        <v>18</v>
      </c>
      <c r="AE3" s="1">
        <f t="shared" si="8"/>
        <v>16</v>
      </c>
      <c r="AF3" s="1">
        <f t="shared" si="9"/>
        <v>18</v>
      </c>
      <c r="AG3" s="1">
        <f t="shared" si="10"/>
        <v>16</v>
      </c>
      <c r="AH3" s="1">
        <f t="shared" si="11"/>
        <v>18</v>
      </c>
      <c r="AI3" s="1">
        <f t="shared" si="12"/>
        <v>16</v>
      </c>
      <c r="AJ3" s="1">
        <f t="shared" si="13"/>
        <v>18</v>
      </c>
      <c r="AK3" s="1" t="str">
        <f t="shared" si="14"/>
        <v>4pm-6pm</v>
      </c>
      <c r="AL3" s="1" t="str">
        <f t="shared" si="15"/>
        <v>4pm-6pm</v>
      </c>
      <c r="AM3" s="1" t="str">
        <f t="shared" si="16"/>
        <v>4pm-6pm</v>
      </c>
      <c r="AN3" s="1" t="str">
        <f t="shared" si="17"/>
        <v>4pm-6pm</v>
      </c>
      <c r="AO3" s="1" t="str">
        <f t="shared" si="18"/>
        <v>4pm-6pm</v>
      </c>
      <c r="AP3" s="1" t="str">
        <f t="shared" si="19"/>
        <v>4pm-6pm</v>
      </c>
      <c r="AQ3" s="1" t="str">
        <f t="shared" si="20"/>
        <v>4pm-6pm</v>
      </c>
      <c r="AR3" s="8" t="s">
        <v>252</v>
      </c>
      <c r="AU3" s="1" t="s">
        <v>299</v>
      </c>
      <c r="AV3" s="5" t="s">
        <v>308</v>
      </c>
      <c r="AW3" s="5" t="s">
        <v>308</v>
      </c>
      <c r="AX3" s="6" t="str">
        <f t="shared" si="21"/>
        <v>{
    'name': "Ace Gillett's Lounge",
    'area': "old",'hours':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"", 'link':"https://acegilletts.com", 'pricing':"med",   'phone-number': "", 'address': "239 South College Avenue, Fort Collins 80524", 'other-amenities': ['','','hard'], 'has-drink':false, 'has-food':false},</v>
      </c>
      <c r="AY3" s="1" t="str">
        <f t="shared" si="22"/>
        <v/>
      </c>
      <c r="AZ3" s="1" t="str">
        <f t="shared" si="23"/>
        <v/>
      </c>
      <c r="BA3" s="1" t="str">
        <f t="shared" si="24"/>
        <v>&lt;img src=@img/hard.png@&gt;</v>
      </c>
      <c r="BB3" s="1" t="str">
        <f t="shared" si="25"/>
        <v/>
      </c>
      <c r="BC3" s="1" t="str">
        <f t="shared" si="26"/>
        <v/>
      </c>
      <c r="BD3" s="1" t="str">
        <f t="shared" si="27"/>
        <v>&lt;img src=@img/hard.png@&gt;</v>
      </c>
      <c r="BE3" s="1" t="str">
        <f t="shared" si="28"/>
        <v>hard med old</v>
      </c>
      <c r="BF3" s="1" t="str">
        <f t="shared" si="29"/>
        <v>Old Town</v>
      </c>
      <c r="BG3" s="1">
        <v>40.584597000000002</v>
      </c>
      <c r="BH3" s="1">
        <v>-105.077343</v>
      </c>
      <c r="BI3" s="1" t="str">
        <f t="shared" si="30"/>
        <v>[40.584597,-105.077343],</v>
      </c>
      <c r="BK3" s="1" t="str">
        <f>IF(BJ3&gt;0,"&lt;img src=@img/kidicon.png@&gt;","")</f>
        <v/>
      </c>
    </row>
    <row r="4" spans="2:64" ht="21" customHeight="1" x14ac:dyDescent="0.25">
      <c r="B4" s="1" t="s">
        <v>674</v>
      </c>
      <c r="C4" s="1" t="s">
        <v>427</v>
      </c>
      <c r="E4" s="1" t="s">
        <v>432</v>
      </c>
      <c r="G4" s="1" t="s">
        <v>695</v>
      </c>
      <c r="W4" s="1" t="str">
        <f t="shared" si="0"/>
        <v/>
      </c>
      <c r="X4" s="1" t="str">
        <f t="shared" si="1"/>
        <v/>
      </c>
      <c r="Y4" s="1" t="str">
        <f t="shared" si="2"/>
        <v/>
      </c>
      <c r="Z4" s="1" t="str">
        <f t="shared" si="3"/>
        <v/>
      </c>
      <c r="AA4" s="1" t="str">
        <f t="shared" si="4"/>
        <v/>
      </c>
      <c r="AB4" s="1" t="str">
        <f t="shared" si="5"/>
        <v/>
      </c>
      <c r="AC4" s="1" t="str">
        <f t="shared" si="6"/>
        <v/>
      </c>
      <c r="AD4" s="1" t="str">
        <f t="shared" si="7"/>
        <v/>
      </c>
      <c r="AE4" s="1" t="str">
        <f t="shared" si="8"/>
        <v/>
      </c>
      <c r="AF4" s="1" t="str">
        <f t="shared" si="9"/>
        <v/>
      </c>
      <c r="AG4" s="1" t="str">
        <f t="shared" si="10"/>
        <v/>
      </c>
      <c r="AH4" s="1" t="str">
        <f t="shared" si="11"/>
        <v/>
      </c>
      <c r="AI4" s="1" t="str">
        <f t="shared" si="12"/>
        <v/>
      </c>
      <c r="AJ4" s="1" t="str">
        <f t="shared" si="13"/>
        <v/>
      </c>
      <c r="AK4" s="1" t="str">
        <f t="shared" si="14"/>
        <v/>
      </c>
      <c r="AL4" s="1" t="str">
        <f t="shared" si="15"/>
        <v/>
      </c>
      <c r="AM4" s="1" t="str">
        <f t="shared" si="16"/>
        <v/>
      </c>
      <c r="AN4" s="1" t="str">
        <f t="shared" si="17"/>
        <v/>
      </c>
      <c r="AO4" s="1" t="str">
        <f t="shared" si="18"/>
        <v/>
      </c>
      <c r="AP4" s="1" t="str">
        <f t="shared" si="19"/>
        <v/>
      </c>
      <c r="AQ4" s="1" t="str">
        <f t="shared" si="20"/>
        <v/>
      </c>
      <c r="AR4" s="1" t="s">
        <v>703</v>
      </c>
      <c r="AU4" s="1" t="s">
        <v>299</v>
      </c>
      <c r="AV4" s="5" t="s">
        <v>308</v>
      </c>
      <c r="AW4" s="5" t="s">
        <v>308</v>
      </c>
      <c r="AX4" s="6" t="str">
        <f t="shared" si="21"/>
        <v>{
    'name': "Aggie Theatre",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'link':"https://www.aggietheatre.com/", 'pricing':"med",   'phone-number': "", 'address': "204 S College Ave Fort Collins CO", 'other-amenities': ['','','hard'], 'has-drink':false, 'has-food':false},</v>
      </c>
      <c r="AY4" s="1" t="str">
        <f t="shared" si="22"/>
        <v/>
      </c>
      <c r="AZ4" s="1" t="str">
        <f t="shared" si="23"/>
        <v/>
      </c>
      <c r="BA4" s="1" t="str">
        <f t="shared" si="24"/>
        <v>&lt;img src=@img/hard.png@&gt;</v>
      </c>
      <c r="BB4" s="1" t="str">
        <f t="shared" si="25"/>
        <v/>
      </c>
      <c r="BC4" s="1" t="str">
        <f t="shared" si="26"/>
        <v/>
      </c>
      <c r="BD4" s="1" t="str">
        <f t="shared" si="27"/>
        <v>&lt;img src=@img/hard.png@&gt;</v>
      </c>
      <c r="BE4" s="1" t="str">
        <f t="shared" si="28"/>
        <v>hard med old</v>
      </c>
      <c r="BF4" s="1" t="str">
        <f t="shared" si="29"/>
        <v>Old Town</v>
      </c>
      <c r="BG4" s="1">
        <v>40.585259999999998</v>
      </c>
      <c r="BH4" s="1">
        <v>-105.07653000000001</v>
      </c>
      <c r="BI4" s="1" t="str">
        <f t="shared" si="30"/>
        <v>[40.58526,-105.07653],</v>
      </c>
    </row>
    <row r="5" spans="2:64" ht="21" customHeight="1" x14ac:dyDescent="0.25">
      <c r="B5" s="1" t="s">
        <v>146</v>
      </c>
      <c r="C5" s="1" t="s">
        <v>309</v>
      </c>
      <c r="D5" s="1" t="s">
        <v>147</v>
      </c>
      <c r="E5" s="1" t="s">
        <v>54</v>
      </c>
      <c r="G5" s="3" t="s">
        <v>148</v>
      </c>
      <c r="W5" s="1" t="str">
        <f t="shared" si="0"/>
        <v/>
      </c>
      <c r="X5" s="1" t="str">
        <f t="shared" si="1"/>
        <v/>
      </c>
      <c r="Y5" s="1" t="str">
        <f t="shared" si="2"/>
        <v/>
      </c>
      <c r="Z5" s="1" t="str">
        <f t="shared" si="3"/>
        <v/>
      </c>
      <c r="AA5" s="1" t="str">
        <f t="shared" si="4"/>
        <v/>
      </c>
      <c r="AB5" s="1" t="str">
        <f t="shared" si="5"/>
        <v/>
      </c>
      <c r="AC5" s="1" t="str">
        <f t="shared" si="6"/>
        <v/>
      </c>
      <c r="AD5" s="1" t="str">
        <f t="shared" si="7"/>
        <v/>
      </c>
      <c r="AE5" s="1" t="str">
        <f t="shared" si="8"/>
        <v/>
      </c>
      <c r="AF5" s="1" t="str">
        <f t="shared" si="9"/>
        <v/>
      </c>
      <c r="AG5" s="1" t="str">
        <f t="shared" si="10"/>
        <v/>
      </c>
      <c r="AH5" s="1" t="str">
        <f t="shared" si="11"/>
        <v/>
      </c>
      <c r="AI5" s="1" t="str">
        <f t="shared" si="12"/>
        <v/>
      </c>
      <c r="AJ5" s="1" t="str">
        <f t="shared" si="13"/>
        <v/>
      </c>
      <c r="AK5" s="1" t="str">
        <f t="shared" si="14"/>
        <v/>
      </c>
      <c r="AL5" s="1" t="str">
        <f t="shared" si="15"/>
        <v/>
      </c>
      <c r="AM5" s="1" t="str">
        <f t="shared" si="16"/>
        <v/>
      </c>
      <c r="AN5" s="1" t="str">
        <f t="shared" si="17"/>
        <v/>
      </c>
      <c r="AO5" s="1" t="str">
        <f t="shared" si="18"/>
        <v/>
      </c>
      <c r="AP5" s="1" t="str">
        <f t="shared" si="19"/>
        <v/>
      </c>
      <c r="AQ5" s="1" t="str">
        <f t="shared" si="20"/>
        <v/>
      </c>
      <c r="AR5" s="4" t="s">
        <v>334</v>
      </c>
      <c r="AU5" s="1" t="s">
        <v>28</v>
      </c>
      <c r="AV5" s="5" t="s">
        <v>308</v>
      </c>
      <c r="AW5" s="5" t="s">
        <v>308</v>
      </c>
      <c r="AX5" s="6" t="str">
        <f t="shared" si="21"/>
        <v>{
    'name': "Alley Cat",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'link':"http://www.alleycatcoffeehouse.com", 'pricing':"low",   'phone-number': "", 'address': "120 1/2 W Laurel St, Fort Collins 80524", 'other-amenities': ['','','medium'], 'has-drink':false, 'has-food':false},</v>
      </c>
      <c r="AY5" s="1" t="str">
        <f t="shared" si="22"/>
        <v/>
      </c>
      <c r="AZ5" s="1" t="str">
        <f t="shared" si="23"/>
        <v/>
      </c>
      <c r="BA5" s="1" t="str">
        <f t="shared" si="24"/>
        <v>&lt;img src=@img/medium.png@&gt;</v>
      </c>
      <c r="BB5" s="1" t="str">
        <f t="shared" si="25"/>
        <v/>
      </c>
      <c r="BC5" s="1" t="str">
        <f t="shared" si="26"/>
        <v/>
      </c>
      <c r="BD5" s="1" t="str">
        <f t="shared" si="27"/>
        <v>&lt;img src=@img/medium.png@&gt;</v>
      </c>
      <c r="BE5" s="1" t="str">
        <f t="shared" si="28"/>
        <v>medium low campus</v>
      </c>
      <c r="BF5" s="1" t="str">
        <f t="shared" si="29"/>
        <v>Near Campus</v>
      </c>
      <c r="BG5" s="1">
        <v>40.578207999999997</v>
      </c>
      <c r="BH5" s="1">
        <v>-105.082031</v>
      </c>
      <c r="BI5" s="1" t="str">
        <f t="shared" si="30"/>
        <v>[40.578208,-105.082031],</v>
      </c>
      <c r="BK5" s="1" t="str">
        <f t="shared" ref="BK5:BK10" si="31">IF(BJ5&gt;0,"&lt;img src=@img/kidicon.png@&gt;","")</f>
        <v/>
      </c>
    </row>
    <row r="6" spans="2:64" ht="21" customHeight="1" x14ac:dyDescent="0.25">
      <c r="B6" s="1" t="s">
        <v>511</v>
      </c>
      <c r="C6" s="1" t="s">
        <v>309</v>
      </c>
      <c r="D6" s="1" t="s">
        <v>512</v>
      </c>
      <c r="E6" s="1" t="s">
        <v>54</v>
      </c>
      <c r="G6" s="3" t="s">
        <v>513</v>
      </c>
      <c r="W6" s="1" t="str">
        <f t="shared" si="0"/>
        <v/>
      </c>
      <c r="X6" s="1" t="str">
        <f t="shared" si="1"/>
        <v/>
      </c>
      <c r="Y6" s="1" t="str">
        <f t="shared" si="2"/>
        <v/>
      </c>
      <c r="Z6" s="1" t="str">
        <f t="shared" si="3"/>
        <v/>
      </c>
      <c r="AA6" s="1" t="str">
        <f t="shared" si="4"/>
        <v/>
      </c>
      <c r="AB6" s="1" t="str">
        <f t="shared" si="5"/>
        <v/>
      </c>
      <c r="AC6" s="1" t="str">
        <f t="shared" si="6"/>
        <v/>
      </c>
      <c r="AD6" s="1" t="str">
        <f t="shared" si="7"/>
        <v/>
      </c>
      <c r="AE6" s="1" t="str">
        <f t="shared" si="8"/>
        <v/>
      </c>
      <c r="AF6" s="1" t="str">
        <f t="shared" si="9"/>
        <v/>
      </c>
      <c r="AG6" s="1" t="str">
        <f t="shared" si="10"/>
        <v/>
      </c>
      <c r="AH6" s="1" t="str">
        <f t="shared" si="11"/>
        <v/>
      </c>
      <c r="AI6" s="1" t="str">
        <f t="shared" si="12"/>
        <v/>
      </c>
      <c r="AJ6" s="1" t="str">
        <f t="shared" si="13"/>
        <v/>
      </c>
      <c r="AK6" s="1" t="str">
        <f t="shared" si="14"/>
        <v/>
      </c>
      <c r="AL6" s="1" t="str">
        <f t="shared" si="15"/>
        <v/>
      </c>
      <c r="AM6" s="1" t="str">
        <f t="shared" si="16"/>
        <v/>
      </c>
      <c r="AN6" s="1" t="str">
        <f t="shared" si="17"/>
        <v/>
      </c>
      <c r="AO6" s="1" t="str">
        <f t="shared" si="18"/>
        <v/>
      </c>
      <c r="AP6" s="1" t="str">
        <f t="shared" si="19"/>
        <v/>
      </c>
      <c r="AQ6" s="1" t="str">
        <f t="shared" si="20"/>
        <v/>
      </c>
      <c r="AR6" s="4"/>
      <c r="AU6" s="1" t="s">
        <v>28</v>
      </c>
      <c r="AV6" s="5" t="s">
        <v>308</v>
      </c>
      <c r="AW6" s="5" t="s">
        <v>308</v>
      </c>
      <c r="AX6" s="6" t="str">
        <f t="shared" si="21"/>
        <v>{
    'name': "Aloha Coffee and Grill",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"822 South College Avenue, Fort Collins, CO 80524", 'other-amenities': ['','','medium'], 'has-drink':false, 'has-food':false},</v>
      </c>
      <c r="AY6" s="1" t="str">
        <f t="shared" si="22"/>
        <v/>
      </c>
      <c r="AZ6" s="1" t="str">
        <f t="shared" si="23"/>
        <v/>
      </c>
      <c r="BA6" s="1" t="str">
        <f t="shared" si="24"/>
        <v>&lt;img src=@img/medium.png@&gt;</v>
      </c>
      <c r="BB6" s="1" t="str">
        <f t="shared" si="25"/>
        <v/>
      </c>
      <c r="BC6" s="1" t="str">
        <f t="shared" si="26"/>
        <v/>
      </c>
      <c r="BD6" s="1" t="str">
        <f t="shared" si="27"/>
        <v>&lt;img src=@img/medium.png@&gt;</v>
      </c>
      <c r="BE6" s="1" t="str">
        <f t="shared" si="28"/>
        <v>medium low campus</v>
      </c>
      <c r="BF6" s="1" t="str">
        <f t="shared" si="29"/>
        <v>Near Campus</v>
      </c>
      <c r="BG6" s="1">
        <v>40.575831999999998</v>
      </c>
      <c r="BH6" s="1">
        <v>-105.076725</v>
      </c>
      <c r="BI6" s="1" t="str">
        <f t="shared" si="30"/>
        <v>[40.575832,-105.076725],</v>
      </c>
      <c r="BK6" s="1" t="str">
        <f t="shared" si="31"/>
        <v/>
      </c>
    </row>
    <row r="7" spans="2:64" ht="21" customHeight="1" x14ac:dyDescent="0.25">
      <c r="B7" s="1" t="s">
        <v>149</v>
      </c>
      <c r="C7" s="1" t="s">
        <v>428</v>
      </c>
      <c r="D7" s="1" t="s">
        <v>273</v>
      </c>
      <c r="E7" s="1" t="s">
        <v>432</v>
      </c>
      <c r="G7" s="1" t="s">
        <v>150</v>
      </c>
      <c r="W7" s="1" t="str">
        <f t="shared" si="0"/>
        <v/>
      </c>
      <c r="X7" s="1" t="str">
        <f t="shared" si="1"/>
        <v/>
      </c>
      <c r="Y7" s="1" t="str">
        <f t="shared" si="2"/>
        <v/>
      </c>
      <c r="Z7" s="1" t="str">
        <f t="shared" si="3"/>
        <v/>
      </c>
      <c r="AA7" s="1" t="str">
        <f t="shared" si="4"/>
        <v/>
      </c>
      <c r="AB7" s="1" t="str">
        <f t="shared" si="5"/>
        <v/>
      </c>
      <c r="AC7" s="1" t="str">
        <f t="shared" si="6"/>
        <v/>
      </c>
      <c r="AD7" s="1" t="str">
        <f t="shared" si="7"/>
        <v/>
      </c>
      <c r="AE7" s="1" t="str">
        <f t="shared" si="8"/>
        <v/>
      </c>
      <c r="AF7" s="1" t="str">
        <f t="shared" si="9"/>
        <v/>
      </c>
      <c r="AG7" s="1" t="str">
        <f t="shared" si="10"/>
        <v/>
      </c>
      <c r="AH7" s="1" t="str">
        <f t="shared" si="11"/>
        <v/>
      </c>
      <c r="AI7" s="1" t="str">
        <f t="shared" si="12"/>
        <v/>
      </c>
      <c r="AJ7" s="1" t="str">
        <f t="shared" si="13"/>
        <v/>
      </c>
      <c r="AK7" s="1" t="str">
        <f t="shared" si="14"/>
        <v/>
      </c>
      <c r="AL7" s="1" t="str">
        <f t="shared" si="15"/>
        <v/>
      </c>
      <c r="AM7" s="1" t="str">
        <f t="shared" si="16"/>
        <v/>
      </c>
      <c r="AN7" s="1" t="str">
        <f t="shared" si="17"/>
        <v/>
      </c>
      <c r="AO7" s="1" t="str">
        <f t="shared" si="18"/>
        <v/>
      </c>
      <c r="AP7" s="1" t="str">
        <f t="shared" si="19"/>
        <v/>
      </c>
      <c r="AQ7" s="1" t="str">
        <f t="shared" si="20"/>
        <v/>
      </c>
      <c r="AR7" s="4" t="s">
        <v>335</v>
      </c>
      <c r="AS7" s="1" t="s">
        <v>296</v>
      </c>
      <c r="AT7" s="1" t="s">
        <v>306</v>
      </c>
      <c r="AU7" s="1" t="s">
        <v>300</v>
      </c>
      <c r="AV7" s="5" t="s">
        <v>308</v>
      </c>
      <c r="AW7" s="5" t="s">
        <v>308</v>
      </c>
      <c r="AX7" s="6" t="str">
        <f t="shared" si="21"/>
        <v>{
    'name': "Anheuser-Busch Tour Center",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'link':"http://www.budweisertours.com/locations/ft-collins-colorado.html", 'pricing':"med",   'phone-number': "", 'address': "2351 Busch Drive, Fort Collins, CO 80524", 'other-amenities': ['outdoor','pets','easy'], 'has-drink':false, 'has-food':false},</v>
      </c>
      <c r="AY7" s="1" t="str">
        <f t="shared" si="22"/>
        <v>&lt;img src=@img/outdoor.png@&gt;</v>
      </c>
      <c r="AZ7" s="1" t="str">
        <f t="shared" si="23"/>
        <v>&lt;img src=@img/pets.png@&gt;</v>
      </c>
      <c r="BA7" s="1" t="str">
        <f t="shared" si="24"/>
        <v>&lt;img src=@img/easy.png@&gt;</v>
      </c>
      <c r="BB7" s="1" t="str">
        <f t="shared" si="25"/>
        <v/>
      </c>
      <c r="BC7" s="1" t="str">
        <f t="shared" si="26"/>
        <v/>
      </c>
      <c r="BD7" s="1" t="str">
        <f t="shared" si="27"/>
        <v>&lt;img src=@img/outdoor.png@&gt;&lt;img src=@img/pets.png@&gt;&lt;img src=@img/easy.png@&gt;</v>
      </c>
      <c r="BE7" s="1" t="str">
        <f t="shared" si="28"/>
        <v>outdoor pet easy med nfoco</v>
      </c>
      <c r="BF7" s="1" t="str">
        <f t="shared" si="29"/>
        <v>North Foco</v>
      </c>
      <c r="BG7" s="1">
        <v>40.620443000000002</v>
      </c>
      <c r="BH7" s="1">
        <v>-105.009394</v>
      </c>
      <c r="BI7" s="1" t="str">
        <f t="shared" si="30"/>
        <v>[40.620443,-105.009394],</v>
      </c>
      <c r="BK7" s="1" t="str">
        <f t="shared" si="31"/>
        <v/>
      </c>
    </row>
    <row r="8" spans="2:64" ht="21" customHeight="1" x14ac:dyDescent="0.25">
      <c r="B8" s="1" t="s">
        <v>65</v>
      </c>
      <c r="C8" s="1" t="s">
        <v>429</v>
      </c>
      <c r="D8" s="1" t="s">
        <v>66</v>
      </c>
      <c r="E8" s="1" t="s">
        <v>432</v>
      </c>
      <c r="G8" s="3" t="s">
        <v>67</v>
      </c>
      <c r="H8" s="1">
        <v>1500</v>
      </c>
      <c r="I8" s="1">
        <v>1800</v>
      </c>
      <c r="J8" s="1">
        <v>1500</v>
      </c>
      <c r="K8" s="1">
        <v>1800</v>
      </c>
      <c r="L8" s="1">
        <v>1500</v>
      </c>
      <c r="M8" s="1">
        <v>1800</v>
      </c>
      <c r="N8" s="1">
        <v>1500</v>
      </c>
      <c r="O8" s="1">
        <v>1800</v>
      </c>
      <c r="P8" s="1">
        <v>1500</v>
      </c>
      <c r="Q8" s="1">
        <v>1800</v>
      </c>
      <c r="R8" s="1">
        <v>1500</v>
      </c>
      <c r="S8" s="1">
        <v>1800</v>
      </c>
      <c r="T8" s="1">
        <v>1600</v>
      </c>
      <c r="U8" s="1">
        <v>1800</v>
      </c>
      <c r="V8" s="1" t="s">
        <v>514</v>
      </c>
      <c r="W8" s="1">
        <f t="shared" si="0"/>
        <v>15</v>
      </c>
      <c r="X8" s="1">
        <f t="shared" si="1"/>
        <v>18</v>
      </c>
      <c r="Y8" s="1">
        <f t="shared" si="2"/>
        <v>15</v>
      </c>
      <c r="Z8" s="1">
        <f t="shared" si="3"/>
        <v>18</v>
      </c>
      <c r="AA8" s="1">
        <f t="shared" si="4"/>
        <v>15</v>
      </c>
      <c r="AB8" s="1">
        <f t="shared" si="5"/>
        <v>18</v>
      </c>
      <c r="AC8" s="1">
        <f t="shared" si="6"/>
        <v>15</v>
      </c>
      <c r="AD8" s="1">
        <f t="shared" si="7"/>
        <v>18</v>
      </c>
      <c r="AE8" s="1">
        <f t="shared" si="8"/>
        <v>15</v>
      </c>
      <c r="AF8" s="1">
        <f t="shared" si="9"/>
        <v>18</v>
      </c>
      <c r="AG8" s="1">
        <f t="shared" si="10"/>
        <v>15</v>
      </c>
      <c r="AH8" s="1">
        <f t="shared" si="11"/>
        <v>18</v>
      </c>
      <c r="AI8" s="1">
        <f t="shared" si="12"/>
        <v>16</v>
      </c>
      <c r="AJ8" s="1">
        <f t="shared" si="13"/>
        <v>18</v>
      </c>
      <c r="AK8" s="1" t="str">
        <f t="shared" si="14"/>
        <v>3pm-6pm</v>
      </c>
      <c r="AL8" s="1" t="str">
        <f t="shared" si="15"/>
        <v>3pm-6pm</v>
      </c>
      <c r="AM8" s="1" t="str">
        <f t="shared" si="16"/>
        <v>3pm-6pm</v>
      </c>
      <c r="AN8" s="1" t="str">
        <f t="shared" si="17"/>
        <v>3pm-6pm</v>
      </c>
      <c r="AO8" s="1" t="str">
        <f t="shared" si="18"/>
        <v>3pm-6pm</v>
      </c>
      <c r="AP8" s="1" t="str">
        <f t="shared" si="19"/>
        <v>3pm-6pm</v>
      </c>
      <c r="AQ8" s="1" t="str">
        <f t="shared" si="20"/>
        <v>4pm-6pm</v>
      </c>
      <c r="AR8" s="4" t="s">
        <v>312</v>
      </c>
      <c r="AS8" s="1" t="s">
        <v>296</v>
      </c>
      <c r="AU8" s="1" t="s">
        <v>300</v>
      </c>
      <c r="AV8" s="5" t="s">
        <v>307</v>
      </c>
      <c r="AW8" s="5" t="s">
        <v>307</v>
      </c>
      <c r="AX8" s="6" t="str">
        <f t="shared" si="21"/>
        <v>{
    'name': "Austin's American Grill",
    'area': "sfoco",'hours':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'saturday-start':"1600", 'saturday-end':"1800"},  'description': "Monday-Sunday&lt;br&gt;3-6 pm:&lt;br&gt;$5 Martinis, Select Cocktails, Wine&lt;br&gt;$3 Domestic Drafts&lt;br&gt;$3.50 Micro Brewed Drafts", 'link':"http://www.austinsamericangrill.com", 'pricing':"med",   'phone-number': "", 'address': "2815 E Harmony Rd, Fort Collins 80528", 'other-amenities': ['outdoor','','easy'], 'has-drink':true, 'has-food':true},</v>
      </c>
      <c r="AY8" s="1" t="str">
        <f t="shared" si="22"/>
        <v>&lt;img src=@img/outdoor.png@&gt;</v>
      </c>
      <c r="AZ8" s="1" t="str">
        <f t="shared" si="23"/>
        <v/>
      </c>
      <c r="BA8" s="1" t="str">
        <f t="shared" si="24"/>
        <v>&lt;img src=@img/easy.png@&gt;</v>
      </c>
      <c r="BB8" s="1" t="str">
        <f t="shared" si="25"/>
        <v>&lt;img src=@img/drinkicon.png@&gt;</v>
      </c>
      <c r="BC8" s="1" t="str">
        <f t="shared" si="26"/>
        <v>&lt;img src=@img/foodicon.png@&gt;</v>
      </c>
      <c r="BD8" s="1" t="str">
        <f t="shared" si="27"/>
        <v>&lt;img src=@img/outdoor.png@&gt;&lt;img src=@img/easy.png@&gt;&lt;img src=@img/drinkicon.png@&gt;&lt;img src=@img/foodicon.png@&gt;</v>
      </c>
      <c r="BE8" s="1" t="str">
        <f t="shared" si="28"/>
        <v>outdoor drink food easy med sfoco</v>
      </c>
      <c r="BF8" s="1" t="str">
        <f t="shared" si="29"/>
        <v>South Foco</v>
      </c>
      <c r="BG8" s="1">
        <v>40.522584000000002</v>
      </c>
      <c r="BH8" s="1">
        <v>-105.02533200000001</v>
      </c>
      <c r="BI8" s="1" t="str">
        <f t="shared" si="30"/>
        <v>[40.522584,-105.025332],</v>
      </c>
      <c r="BK8" s="1" t="str">
        <f t="shared" si="31"/>
        <v/>
      </c>
    </row>
    <row r="9" spans="2:64" ht="21" customHeight="1" x14ac:dyDescent="0.25">
      <c r="B9" s="1" t="s">
        <v>515</v>
      </c>
      <c r="C9" s="1" t="s">
        <v>427</v>
      </c>
      <c r="D9" s="1" t="s">
        <v>516</v>
      </c>
      <c r="E9" s="1" t="s">
        <v>432</v>
      </c>
      <c r="G9" s="3" t="s">
        <v>517</v>
      </c>
      <c r="H9" s="1">
        <v>1500</v>
      </c>
      <c r="I9" s="1">
        <v>1800</v>
      </c>
      <c r="J9" s="1">
        <v>1500</v>
      </c>
      <c r="K9" s="1">
        <v>1800</v>
      </c>
      <c r="L9" s="1">
        <v>1500</v>
      </c>
      <c r="M9" s="1">
        <v>1800</v>
      </c>
      <c r="N9" s="1">
        <v>1500</v>
      </c>
      <c r="O9" s="1">
        <v>1800</v>
      </c>
      <c r="P9" s="1">
        <v>1500</v>
      </c>
      <c r="Q9" s="1">
        <v>1800</v>
      </c>
      <c r="R9" s="1">
        <v>1500</v>
      </c>
      <c r="S9" s="1">
        <v>1800</v>
      </c>
      <c r="T9" s="1">
        <v>1600</v>
      </c>
      <c r="U9" s="1">
        <v>1800</v>
      </c>
      <c r="V9" s="1" t="s">
        <v>514</v>
      </c>
      <c r="W9" s="1">
        <f t="shared" si="0"/>
        <v>15</v>
      </c>
      <c r="X9" s="1">
        <f t="shared" si="1"/>
        <v>18</v>
      </c>
      <c r="Y9" s="1">
        <f t="shared" si="2"/>
        <v>15</v>
      </c>
      <c r="Z9" s="1">
        <f t="shared" si="3"/>
        <v>18</v>
      </c>
      <c r="AA9" s="1">
        <f t="shared" si="4"/>
        <v>15</v>
      </c>
      <c r="AB9" s="1">
        <f t="shared" si="5"/>
        <v>18</v>
      </c>
      <c r="AC9" s="1">
        <f t="shared" si="6"/>
        <v>15</v>
      </c>
      <c r="AD9" s="1">
        <f t="shared" si="7"/>
        <v>18</v>
      </c>
      <c r="AE9" s="1">
        <f t="shared" si="8"/>
        <v>15</v>
      </c>
      <c r="AF9" s="1">
        <f t="shared" si="9"/>
        <v>18</v>
      </c>
      <c r="AG9" s="1">
        <f t="shared" si="10"/>
        <v>15</v>
      </c>
      <c r="AH9" s="1">
        <f t="shared" si="11"/>
        <v>18</v>
      </c>
      <c r="AI9" s="1">
        <f t="shared" si="12"/>
        <v>16</v>
      </c>
      <c r="AJ9" s="1">
        <f t="shared" si="13"/>
        <v>18</v>
      </c>
      <c r="AK9" s="1" t="str">
        <f t="shared" si="14"/>
        <v>3pm-6pm</v>
      </c>
      <c r="AL9" s="1" t="str">
        <f t="shared" si="15"/>
        <v>3pm-6pm</v>
      </c>
      <c r="AM9" s="1" t="str">
        <f t="shared" si="16"/>
        <v>3pm-6pm</v>
      </c>
      <c r="AN9" s="1" t="str">
        <f t="shared" si="17"/>
        <v>3pm-6pm</v>
      </c>
      <c r="AO9" s="1" t="str">
        <f t="shared" si="18"/>
        <v>3pm-6pm</v>
      </c>
      <c r="AP9" s="1" t="str">
        <f t="shared" si="19"/>
        <v>3pm-6pm</v>
      </c>
      <c r="AQ9" s="1" t="str">
        <f t="shared" si="20"/>
        <v>4pm-6pm</v>
      </c>
      <c r="AR9" s="4" t="s">
        <v>312</v>
      </c>
      <c r="AS9" s="1" t="s">
        <v>296</v>
      </c>
      <c r="AU9" s="1" t="s">
        <v>299</v>
      </c>
      <c r="AV9" s="5" t="s">
        <v>307</v>
      </c>
      <c r="AW9" s="5" t="s">
        <v>307</v>
      </c>
      <c r="AX9" s="6" t="str">
        <f t="shared" si="21"/>
        <v>{
    'name': "Austin's American Grill (W. Mountain)",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'saturday-start':"1600", 'saturday-end':"1800"},  'description': "Monday-Sunday&lt;br&gt;3-6 pm:&lt;br&gt;$5 Martinis, Select Cocktails, Wine&lt;br&gt;$3 Domestic Drafts&lt;br&gt;$3.50 Micro Brewed Drafts", 'link':"http://www.austinsamericangrill.com", 'pricing':"med",   'phone-number': "", 'address': "100 West Mountain Ave, Fort Collins, CO 80524", 'other-amenities': ['outdoor','','hard'], 'has-drink':true, 'has-food':true},</v>
      </c>
      <c r="AY9" s="1" t="str">
        <f t="shared" si="22"/>
        <v>&lt;img src=@img/outdoor.png@&gt;</v>
      </c>
      <c r="AZ9" s="1" t="str">
        <f t="shared" si="23"/>
        <v/>
      </c>
      <c r="BA9" s="1" t="str">
        <f t="shared" si="24"/>
        <v>&lt;img src=@img/hard.png@&gt;</v>
      </c>
      <c r="BB9" s="1" t="str">
        <f t="shared" si="25"/>
        <v>&lt;img src=@img/drinkicon.png@&gt;</v>
      </c>
      <c r="BC9" s="1" t="str">
        <f t="shared" si="26"/>
        <v>&lt;img src=@img/foodicon.png@&gt;</v>
      </c>
      <c r="BD9" s="1" t="str">
        <f t="shared" si="27"/>
        <v>&lt;img src=@img/outdoor.png@&gt;&lt;img src=@img/hard.png@&gt;&lt;img src=@img/drinkicon.png@&gt;&lt;img src=@img/foodicon.png@&gt;</v>
      </c>
      <c r="BE9" s="1" t="str">
        <f t="shared" si="28"/>
        <v>outdoor drink food hard med old</v>
      </c>
      <c r="BF9" s="1" t="str">
        <f t="shared" si="29"/>
        <v>Old Town</v>
      </c>
      <c r="BG9" s="1">
        <v>40.587294999999997</v>
      </c>
      <c r="BH9" s="1">
        <v>-105.07738999999999</v>
      </c>
      <c r="BI9" s="1" t="str">
        <f t="shared" si="30"/>
        <v>[40.587295,-105.07739],</v>
      </c>
      <c r="BK9" s="1" t="str">
        <f t="shared" si="31"/>
        <v/>
      </c>
    </row>
    <row r="10" spans="2:64" ht="21" customHeight="1" x14ac:dyDescent="0.25">
      <c r="B10" s="1" t="s">
        <v>109</v>
      </c>
      <c r="C10" s="1" t="s">
        <v>309</v>
      </c>
      <c r="D10" s="1" t="s">
        <v>110</v>
      </c>
      <c r="E10" s="1" t="s">
        <v>432</v>
      </c>
      <c r="G10" s="3" t="s">
        <v>111</v>
      </c>
      <c r="H10" s="1">
        <v>900</v>
      </c>
      <c r="I10" s="1">
        <v>2400</v>
      </c>
      <c r="J10" s="1">
        <v>1100</v>
      </c>
      <c r="K10" s="1">
        <v>2400</v>
      </c>
      <c r="L10" s="1">
        <v>1100</v>
      </c>
      <c r="M10" s="1">
        <v>2400</v>
      </c>
      <c r="N10" s="1">
        <v>1100</v>
      </c>
      <c r="O10" s="1">
        <v>2400</v>
      </c>
      <c r="P10" s="1">
        <v>1100</v>
      </c>
      <c r="Q10" s="1">
        <v>2400</v>
      </c>
      <c r="R10" s="1">
        <v>1100</v>
      </c>
      <c r="S10" s="1">
        <v>2400</v>
      </c>
      <c r="T10" s="1">
        <v>900</v>
      </c>
      <c r="U10" s="1">
        <v>2400</v>
      </c>
      <c r="V10" s="1" t="s">
        <v>248</v>
      </c>
      <c r="W10" s="1">
        <f t="shared" si="0"/>
        <v>9</v>
      </c>
      <c r="X10" s="1">
        <f t="shared" si="1"/>
        <v>24</v>
      </c>
      <c r="Y10" s="1">
        <f t="shared" si="2"/>
        <v>11</v>
      </c>
      <c r="Z10" s="1">
        <f t="shared" si="3"/>
        <v>24</v>
      </c>
      <c r="AA10" s="1">
        <f t="shared" si="4"/>
        <v>11</v>
      </c>
      <c r="AB10" s="1">
        <f t="shared" si="5"/>
        <v>24</v>
      </c>
      <c r="AC10" s="1">
        <f t="shared" si="6"/>
        <v>11</v>
      </c>
      <c r="AD10" s="1">
        <f t="shared" si="7"/>
        <v>24</v>
      </c>
      <c r="AE10" s="1">
        <f t="shared" si="8"/>
        <v>11</v>
      </c>
      <c r="AF10" s="1">
        <f t="shared" si="9"/>
        <v>24</v>
      </c>
      <c r="AG10" s="1">
        <f t="shared" si="10"/>
        <v>11</v>
      </c>
      <c r="AH10" s="1">
        <f t="shared" si="11"/>
        <v>24</v>
      </c>
      <c r="AI10" s="1">
        <f t="shared" si="12"/>
        <v>9</v>
      </c>
      <c r="AJ10" s="1">
        <f t="shared" si="13"/>
        <v>24</v>
      </c>
      <c r="AK10" s="1" t="str">
        <f t="shared" si="14"/>
        <v>9am-12am</v>
      </c>
      <c r="AL10" s="1" t="str">
        <f t="shared" si="15"/>
        <v>11am-12am</v>
      </c>
      <c r="AM10" s="1" t="str">
        <f t="shared" si="16"/>
        <v>11am-12am</v>
      </c>
      <c r="AN10" s="1" t="str">
        <f t="shared" si="17"/>
        <v>11am-12am</v>
      </c>
      <c r="AO10" s="1" t="str">
        <f t="shared" si="18"/>
        <v>11am-12am</v>
      </c>
      <c r="AP10" s="1" t="str">
        <f t="shared" si="19"/>
        <v>11am-12am</v>
      </c>
      <c r="AQ10" s="1" t="str">
        <f t="shared" si="20"/>
        <v>9am-12am</v>
      </c>
      <c r="AR10" s="4" t="s">
        <v>325</v>
      </c>
      <c r="AS10" s="1" t="s">
        <v>296</v>
      </c>
      <c r="AU10" s="1" t="s">
        <v>28</v>
      </c>
      <c r="AV10" s="5" t="s">
        <v>307</v>
      </c>
      <c r="AW10" s="5" t="s">
        <v>308</v>
      </c>
      <c r="AX10" s="6" t="str">
        <f t="shared" si="21"/>
        <v>{
    'name': "Avogadro's Number",
    'area': "campus",'hours': {
      'sunday-start':"900", 'sunday-end':"2400", 'monday-start':"1100", 'monday-end':"2400", 'tuesday-start':"1100", 'tuesday-end':"2400", 'wednesday-start':"1100", 'wednesday-end':"2400", 'thursday-start':"1100", 'thursday-end':"2400", 'friday-start':"1100", 'friday-end':"2400", 'saturday-start':"900", 'saturday-end':"2400"},  'description': "Daily Specials", 'link':"http://www.avogadros.com", 'pricing':"med",   'phone-number': "", 'address': "605 S Mason Street, Fort Collins 80524", 'other-amenities': ['outdoor','','medium'], 'has-drink':true, 'has-food':false},</v>
      </c>
      <c r="AY10" s="1" t="str">
        <f t="shared" si="22"/>
        <v>&lt;img src=@img/outdoor.png@&gt;</v>
      </c>
      <c r="AZ10" s="1" t="str">
        <f t="shared" si="23"/>
        <v/>
      </c>
      <c r="BA10" s="1" t="str">
        <f t="shared" si="24"/>
        <v>&lt;img src=@img/medium.png@&gt;</v>
      </c>
      <c r="BB10" s="1" t="str">
        <f t="shared" si="25"/>
        <v>&lt;img src=@img/drinkicon.png@&gt;</v>
      </c>
      <c r="BC10" s="1" t="str">
        <f t="shared" si="26"/>
        <v/>
      </c>
      <c r="BD10" s="1" t="str">
        <f t="shared" si="27"/>
        <v>&lt;img src=@img/outdoor.png@&gt;&lt;img src=@img/medium.png@&gt;&lt;img src=@img/drinkicon.png@&gt;</v>
      </c>
      <c r="BE10" s="1" t="str">
        <f t="shared" si="28"/>
        <v>outdoor drink medium med campus</v>
      </c>
      <c r="BF10" s="1" t="str">
        <f t="shared" si="29"/>
        <v>Near Campus</v>
      </c>
      <c r="BG10" s="1">
        <v>40.579591999999998</v>
      </c>
      <c r="BH10" s="1">
        <v>-105.079256</v>
      </c>
      <c r="BI10" s="1" t="str">
        <f t="shared" si="30"/>
        <v>[40.579592,-105.079256],</v>
      </c>
      <c r="BK10" s="1" t="str">
        <f t="shared" si="31"/>
        <v/>
      </c>
    </row>
    <row r="11" spans="2:64" ht="21" customHeight="1" x14ac:dyDescent="0.25">
      <c r="B11" s="4" t="s">
        <v>571</v>
      </c>
      <c r="C11" s="1" t="s">
        <v>309</v>
      </c>
      <c r="D11" s="1" t="s">
        <v>563</v>
      </c>
      <c r="E11" s="1" t="s">
        <v>432</v>
      </c>
      <c r="G11" s="3" t="s">
        <v>572</v>
      </c>
      <c r="W11" s="1" t="str">
        <f t="shared" si="0"/>
        <v/>
      </c>
      <c r="X11" s="1" t="str">
        <f t="shared" si="1"/>
        <v/>
      </c>
      <c r="Y11" s="1" t="str">
        <f t="shared" si="2"/>
        <v/>
      </c>
      <c r="Z11" s="1" t="str">
        <f t="shared" si="3"/>
        <v/>
      </c>
      <c r="AA11" s="1" t="str">
        <f t="shared" si="4"/>
        <v/>
      </c>
      <c r="AB11" s="1" t="str">
        <f t="shared" si="5"/>
        <v/>
      </c>
      <c r="AC11" s="1" t="str">
        <f t="shared" si="6"/>
        <v/>
      </c>
      <c r="AD11" s="1" t="str">
        <f t="shared" si="7"/>
        <v/>
      </c>
      <c r="AE11" s="1" t="str">
        <f t="shared" si="8"/>
        <v/>
      </c>
      <c r="AF11" s="1" t="str">
        <f t="shared" si="9"/>
        <v/>
      </c>
      <c r="AG11" s="1" t="str">
        <f t="shared" si="10"/>
        <v/>
      </c>
      <c r="AH11" s="1" t="str">
        <f t="shared" si="11"/>
        <v/>
      </c>
      <c r="AI11" s="1" t="str">
        <f t="shared" si="12"/>
        <v/>
      </c>
      <c r="AJ11" s="1" t="str">
        <f t="shared" si="13"/>
        <v/>
      </c>
      <c r="AK11" s="1" t="str">
        <f t="shared" si="14"/>
        <v/>
      </c>
      <c r="AL11" s="1" t="str">
        <f t="shared" si="15"/>
        <v/>
      </c>
      <c r="AM11" s="1" t="str">
        <f t="shared" si="16"/>
        <v/>
      </c>
      <c r="AN11" s="1" t="str">
        <f t="shared" si="17"/>
        <v/>
      </c>
      <c r="AO11" s="1" t="str">
        <f t="shared" si="18"/>
        <v/>
      </c>
      <c r="AP11" s="1" t="str">
        <f t="shared" si="19"/>
        <v/>
      </c>
      <c r="AQ11" s="1" t="str">
        <f t="shared" si="20"/>
        <v/>
      </c>
      <c r="AR11" s="13" t="s">
        <v>573</v>
      </c>
      <c r="AU11" s="1" t="s">
        <v>28</v>
      </c>
      <c r="AV11" s="5" t="s">
        <v>308</v>
      </c>
      <c r="AW11" s="5" t="s">
        <v>308</v>
      </c>
      <c r="AX11" s="6" t="str">
        <f t="shared" si="21"/>
        <v>{
    'name': "Avuncular Bob’s Beerhouse",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'link':"https://www.avuncularbobs.com/", 'pricing':"med",   'phone-number': "", 'address': "830 S College Ave Fort Collins, CO", 'other-amenities': ['','','medium'], 'has-drink':false, 'has-food':false},</v>
      </c>
      <c r="AY11" s="1" t="str">
        <f t="shared" si="22"/>
        <v/>
      </c>
      <c r="AZ11" s="1" t="str">
        <f t="shared" si="23"/>
        <v/>
      </c>
      <c r="BA11" s="1" t="str">
        <f t="shared" si="24"/>
        <v>&lt;img src=@img/medium.png@&gt;</v>
      </c>
      <c r="BB11" s="1" t="str">
        <f t="shared" si="25"/>
        <v/>
      </c>
      <c r="BC11" s="1" t="str">
        <f t="shared" si="26"/>
        <v/>
      </c>
      <c r="BD11" s="1" t="str">
        <f t="shared" si="27"/>
        <v>&lt;img src=@img/medium.png@&gt;</v>
      </c>
      <c r="BE11" s="1" t="str">
        <f t="shared" si="28"/>
        <v>medium med campus</v>
      </c>
      <c r="BF11" s="1" t="str">
        <f t="shared" si="29"/>
        <v>Near Campus</v>
      </c>
      <c r="BG11" s="1">
        <v>40.575609999999998</v>
      </c>
      <c r="BH11" s="1">
        <v>-105.07659</v>
      </c>
      <c r="BI11" s="1" t="str">
        <f t="shared" si="30"/>
        <v>[40.57561,-105.07659],</v>
      </c>
    </row>
    <row r="12" spans="2:64" ht="21" customHeight="1" x14ac:dyDescent="0.25">
      <c r="B12" s="1" t="s">
        <v>518</v>
      </c>
      <c r="C12" s="1" t="s">
        <v>428</v>
      </c>
      <c r="D12" s="1" t="s">
        <v>516</v>
      </c>
      <c r="E12" s="1" t="s">
        <v>432</v>
      </c>
      <c r="G12" s="3" t="s">
        <v>519</v>
      </c>
      <c r="W12" s="1" t="str">
        <f t="shared" si="0"/>
        <v/>
      </c>
      <c r="X12" s="1" t="str">
        <f t="shared" si="1"/>
        <v/>
      </c>
      <c r="Y12" s="1" t="str">
        <f t="shared" si="2"/>
        <v/>
      </c>
      <c r="Z12" s="1" t="str">
        <f t="shared" si="3"/>
        <v/>
      </c>
      <c r="AA12" s="1" t="str">
        <f t="shared" si="4"/>
        <v/>
      </c>
      <c r="AB12" s="1" t="str">
        <f t="shared" si="5"/>
        <v/>
      </c>
      <c r="AC12" s="1" t="str">
        <f t="shared" si="6"/>
        <v/>
      </c>
      <c r="AD12" s="1" t="str">
        <f t="shared" si="7"/>
        <v/>
      </c>
      <c r="AE12" s="1" t="str">
        <f t="shared" si="8"/>
        <v/>
      </c>
      <c r="AF12" s="1" t="str">
        <f t="shared" si="9"/>
        <v/>
      </c>
      <c r="AG12" s="1" t="str">
        <f t="shared" si="10"/>
        <v/>
      </c>
      <c r="AH12" s="1" t="str">
        <f t="shared" si="11"/>
        <v/>
      </c>
      <c r="AI12" s="1" t="str">
        <f t="shared" si="12"/>
        <v/>
      </c>
      <c r="AJ12" s="1" t="str">
        <f t="shared" si="13"/>
        <v/>
      </c>
      <c r="AK12" s="1" t="str">
        <f t="shared" si="14"/>
        <v/>
      </c>
      <c r="AL12" s="1" t="str">
        <f t="shared" si="15"/>
        <v/>
      </c>
      <c r="AM12" s="1" t="str">
        <f t="shared" si="16"/>
        <v/>
      </c>
      <c r="AN12" s="1" t="str">
        <f t="shared" si="17"/>
        <v/>
      </c>
      <c r="AO12" s="1" t="str">
        <f t="shared" si="18"/>
        <v/>
      </c>
      <c r="AP12" s="1" t="str">
        <f t="shared" si="19"/>
        <v/>
      </c>
      <c r="AQ12" s="1" t="str">
        <f t="shared" si="20"/>
        <v/>
      </c>
      <c r="AR12" s="4"/>
      <c r="AU12" s="1" t="s">
        <v>300</v>
      </c>
      <c r="AV12" s="5" t="s">
        <v>308</v>
      </c>
      <c r="AW12" s="5" t="s">
        <v>308</v>
      </c>
      <c r="AX12" s="6" t="str">
        <f t="shared" si="21"/>
        <v>{
    'name': "Back Porch Cafe",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"1101 E Lincoln Avenue, Fort Collins, CO 80526", 'other-amenities': ['','','easy'], 'has-drink':false, 'has-food':false},</v>
      </c>
      <c r="AY12" s="1" t="str">
        <f t="shared" si="22"/>
        <v/>
      </c>
      <c r="AZ12" s="1" t="str">
        <f t="shared" si="23"/>
        <v/>
      </c>
      <c r="BA12" s="1" t="str">
        <f t="shared" si="24"/>
        <v>&lt;img src=@img/easy.png@&gt;</v>
      </c>
      <c r="BB12" s="1" t="str">
        <f t="shared" si="25"/>
        <v/>
      </c>
      <c r="BC12" s="1" t="str">
        <f t="shared" si="26"/>
        <v/>
      </c>
      <c r="BD12" s="1" t="str">
        <f t="shared" si="27"/>
        <v>&lt;img src=@img/easy.png@&gt;</v>
      </c>
      <c r="BE12" s="1" t="str">
        <f t="shared" si="28"/>
        <v>easy med nfoco</v>
      </c>
      <c r="BF12" s="1" t="str">
        <f t="shared" si="29"/>
        <v>North Foco</v>
      </c>
      <c r="BG12" s="1">
        <v>40.588402000000002</v>
      </c>
      <c r="BH12" s="1">
        <v>-105.05787599999999</v>
      </c>
      <c r="BI12" s="1" t="str">
        <f t="shared" si="30"/>
        <v>[40.588402,-105.057876],</v>
      </c>
      <c r="BK12" s="1" t="str">
        <f>IF(BJ12&gt;0,"&lt;img src=@img/kidicon.png@&gt;","")</f>
        <v/>
      </c>
    </row>
    <row r="13" spans="2:64" ht="21" customHeight="1" x14ac:dyDescent="0.25">
      <c r="B13" s="1" t="s">
        <v>520</v>
      </c>
      <c r="C13" s="1" t="s">
        <v>427</v>
      </c>
      <c r="E13" s="1" t="s">
        <v>432</v>
      </c>
      <c r="G13" s="3" t="s">
        <v>521</v>
      </c>
      <c r="W13" s="1" t="str">
        <f t="shared" si="0"/>
        <v/>
      </c>
      <c r="X13" s="1" t="str">
        <f t="shared" si="1"/>
        <v/>
      </c>
      <c r="Y13" s="1" t="str">
        <f t="shared" si="2"/>
        <v/>
      </c>
      <c r="Z13" s="1" t="str">
        <f t="shared" si="3"/>
        <v/>
      </c>
      <c r="AA13" s="1" t="str">
        <f t="shared" si="4"/>
        <v/>
      </c>
      <c r="AB13" s="1" t="str">
        <f t="shared" si="5"/>
        <v/>
      </c>
      <c r="AC13" s="1" t="str">
        <f t="shared" si="6"/>
        <v/>
      </c>
      <c r="AD13" s="1" t="str">
        <f t="shared" si="7"/>
        <v/>
      </c>
      <c r="AE13" s="1" t="str">
        <f t="shared" si="8"/>
        <v/>
      </c>
      <c r="AF13" s="1" t="str">
        <f t="shared" si="9"/>
        <v/>
      </c>
      <c r="AG13" s="1" t="str">
        <f t="shared" si="10"/>
        <v/>
      </c>
      <c r="AH13" s="1" t="str">
        <f t="shared" si="11"/>
        <v/>
      </c>
      <c r="AI13" s="1" t="str">
        <f t="shared" si="12"/>
        <v/>
      </c>
      <c r="AJ13" s="1" t="str">
        <f t="shared" si="13"/>
        <v/>
      </c>
      <c r="AK13" s="1" t="str">
        <f t="shared" si="14"/>
        <v/>
      </c>
      <c r="AL13" s="1" t="str">
        <f t="shared" si="15"/>
        <v/>
      </c>
      <c r="AM13" s="1" t="str">
        <f t="shared" si="16"/>
        <v/>
      </c>
      <c r="AN13" s="1" t="str">
        <f t="shared" si="17"/>
        <v/>
      </c>
      <c r="AO13" s="1" t="str">
        <f t="shared" si="18"/>
        <v/>
      </c>
      <c r="AP13" s="1" t="str">
        <f t="shared" si="19"/>
        <v/>
      </c>
      <c r="AQ13" s="1" t="str">
        <f t="shared" si="20"/>
        <v/>
      </c>
      <c r="AR13" s="4"/>
      <c r="AU13" s="1" t="s">
        <v>299</v>
      </c>
      <c r="AV13" s="5" t="s">
        <v>308</v>
      </c>
      <c r="AW13" s="5" t="s">
        <v>308</v>
      </c>
      <c r="AX13" s="6" t="str">
        <f t="shared" si="21"/>
        <v>{
    'name': "Backcountry Provisions",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"140 North College, Fort Collins, CO 80524", 'other-amenities': ['','','hard'], 'has-drink':false, 'has-food':false},</v>
      </c>
      <c r="AY13" s="1" t="str">
        <f t="shared" si="22"/>
        <v/>
      </c>
      <c r="AZ13" s="1" t="str">
        <f t="shared" si="23"/>
        <v/>
      </c>
      <c r="BA13" s="1" t="str">
        <f t="shared" si="24"/>
        <v>&lt;img src=@img/hard.png@&gt;</v>
      </c>
      <c r="BB13" s="1" t="str">
        <f t="shared" si="25"/>
        <v/>
      </c>
      <c r="BC13" s="1" t="str">
        <f t="shared" si="26"/>
        <v/>
      </c>
      <c r="BD13" s="1" t="str">
        <f t="shared" si="27"/>
        <v>&lt;img src=@img/hard.png@&gt;</v>
      </c>
      <c r="BE13" s="1" t="str">
        <f t="shared" si="28"/>
        <v>hard med old</v>
      </c>
      <c r="BF13" s="1" t="str">
        <f t="shared" si="29"/>
        <v>Old Town</v>
      </c>
      <c r="BG13" s="1">
        <v>40.587916</v>
      </c>
      <c r="BH13" s="1">
        <v>-105.07676499999999</v>
      </c>
      <c r="BI13" s="1" t="str">
        <f t="shared" si="30"/>
        <v>[40.587916,-105.076765],</v>
      </c>
      <c r="BK13" s="1" t="str">
        <f>IF(BJ13&gt;0,"&lt;img src=@img/kidicon.png@&gt;","")</f>
        <v/>
      </c>
    </row>
    <row r="14" spans="2:64" ht="21" customHeight="1" x14ac:dyDescent="0.25">
      <c r="B14" s="1" t="s">
        <v>723</v>
      </c>
      <c r="C14" s="1" t="s">
        <v>310</v>
      </c>
      <c r="E14" s="1" t="s">
        <v>432</v>
      </c>
      <c r="G14" s="3" t="s">
        <v>724</v>
      </c>
      <c r="H14" s="1">
        <v>1500</v>
      </c>
      <c r="I14" s="1">
        <v>1800</v>
      </c>
      <c r="J14" s="1">
        <v>1500</v>
      </c>
      <c r="K14" s="1">
        <v>1800</v>
      </c>
      <c r="L14" s="1">
        <v>1500</v>
      </c>
      <c r="M14" s="1">
        <v>1800</v>
      </c>
      <c r="N14" s="1">
        <v>1500</v>
      </c>
      <c r="O14" s="1">
        <v>1800</v>
      </c>
      <c r="P14" s="1">
        <v>1500</v>
      </c>
      <c r="Q14" s="1">
        <v>1800</v>
      </c>
      <c r="R14" s="1">
        <v>1500</v>
      </c>
      <c r="S14" s="1">
        <v>1800</v>
      </c>
      <c r="T14" s="1">
        <v>1500</v>
      </c>
      <c r="U14" s="1">
        <v>1800</v>
      </c>
      <c r="V14" s="19" t="s">
        <v>729</v>
      </c>
      <c r="W14" s="1">
        <f t="shared" si="0"/>
        <v>15</v>
      </c>
      <c r="X14" s="1">
        <f t="shared" si="1"/>
        <v>18</v>
      </c>
      <c r="Y14" s="1">
        <f t="shared" si="2"/>
        <v>15</v>
      </c>
      <c r="Z14" s="1">
        <f t="shared" si="3"/>
        <v>18</v>
      </c>
      <c r="AA14" s="1">
        <f t="shared" si="4"/>
        <v>15</v>
      </c>
      <c r="AB14" s="1">
        <f t="shared" si="5"/>
        <v>18</v>
      </c>
      <c r="AC14" s="1">
        <f t="shared" si="6"/>
        <v>15</v>
      </c>
      <c r="AD14" s="1">
        <f t="shared" si="7"/>
        <v>18</v>
      </c>
      <c r="AE14" s="1">
        <f t="shared" si="8"/>
        <v>15</v>
      </c>
      <c r="AF14" s="1">
        <f t="shared" si="9"/>
        <v>18</v>
      </c>
      <c r="AG14" s="1">
        <f t="shared" si="10"/>
        <v>15</v>
      </c>
      <c r="AH14" s="1">
        <f t="shared" si="11"/>
        <v>18</v>
      </c>
      <c r="AI14" s="1">
        <f t="shared" si="12"/>
        <v>15</v>
      </c>
      <c r="AJ14" s="1">
        <f t="shared" si="13"/>
        <v>18</v>
      </c>
      <c r="AK14" s="1" t="str">
        <f t="shared" si="14"/>
        <v>3pm-6pm</v>
      </c>
      <c r="AL14" s="1" t="str">
        <f t="shared" si="15"/>
        <v>3pm-6pm</v>
      </c>
      <c r="AM14" s="1" t="str">
        <f t="shared" si="16"/>
        <v>3pm-6pm</v>
      </c>
      <c r="AN14" s="1" t="str">
        <f t="shared" si="17"/>
        <v>3pm-6pm</v>
      </c>
      <c r="AO14" s="1" t="str">
        <f t="shared" si="18"/>
        <v>3pm-6pm</v>
      </c>
      <c r="AP14" s="1" t="str">
        <f t="shared" si="19"/>
        <v>3pm-6pm</v>
      </c>
      <c r="AQ14" s="1" t="str">
        <f t="shared" si="20"/>
        <v>3pm-6pm</v>
      </c>
      <c r="AR14" s="4" t="s">
        <v>730</v>
      </c>
      <c r="AS14" s="1" t="s">
        <v>296</v>
      </c>
      <c r="AU14" s="1" t="s">
        <v>300</v>
      </c>
      <c r="AV14" s="18" t="s">
        <v>731</v>
      </c>
      <c r="AW14" s="5" t="s">
        <v>307</v>
      </c>
      <c r="AX14" s="6" t="str">
        <f t="shared" si="21"/>
        <v>{
    'name': "Bad Daddys Burger Bar",
    'area': "midtown",'hours':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"$3 Small Fried Pickles with ranch &lt;br&gt;$3 Hand-Cut Fries &lt;br&gt;$4 Green Chile Cheese Tots &lt;br&gt;$4 Queso with chips &lt;br&gt;$5 Burger and/or Pastrami sliders - pick two &lt;br&gt;$5 Half order of Crispy Buffalo wings&lt;br&gt;$3 Bad Daddy’s Amber Ale - All Day, Every Day &lt;br&gt;$1 Off any draft beer (Excludes Bad Daddy’s Amber Ale), fresh squeezed cocktails, Well pours, and wine &lt;br&gt;$5 Bad Ass Rocks Margarita - limit two per customer", 'link':"https://www.baddaddysburgerbar.com/store/co/fortcollins", 'pricing':"med",   'phone-number': "", 'address': "347 E Foothills Pkwy #110, Fort Collins, CO 80525", 'other-amenities': ['outdoor','','easy'], 'has-drink':Hacienda, 'has-food':true},</v>
      </c>
      <c r="AY14" s="1" t="str">
        <f t="shared" si="22"/>
        <v>&lt;img src=@img/outdoor.png@&gt;</v>
      </c>
      <c r="AZ14" s="1" t="str">
        <f t="shared" si="23"/>
        <v/>
      </c>
      <c r="BA14" s="1" t="str">
        <f t="shared" si="24"/>
        <v>&lt;img src=@img/easy.png@&gt;</v>
      </c>
      <c r="BB14" s="1" t="str">
        <f t="shared" si="25"/>
        <v/>
      </c>
      <c r="BC14" s="1" t="str">
        <f t="shared" si="26"/>
        <v>&lt;img src=@img/foodicon.png@&gt;</v>
      </c>
      <c r="BD14" s="1" t="str">
        <f t="shared" si="27"/>
        <v>&lt;img src=@img/outdoor.png@&gt;&lt;img src=@img/easy.png@&gt;&lt;img src=@img/foodicon.png@&gt;</v>
      </c>
      <c r="BE14" s="1" t="str">
        <f t="shared" si="28"/>
        <v>outdoor food easy med midtown</v>
      </c>
      <c r="BF14" s="1" t="str">
        <f t="shared" si="29"/>
        <v>Midtown</v>
      </c>
      <c r="BG14" s="1">
        <v>40.543717999999998</v>
      </c>
      <c r="BH14" s="1">
        <v>-105.074853</v>
      </c>
      <c r="BI14" s="1" t="str">
        <f t="shared" si="30"/>
        <v>[40.543718,-105.074853],</v>
      </c>
    </row>
    <row r="15" spans="2:64" ht="21" customHeight="1" x14ac:dyDescent="0.25">
      <c r="B15" s="1" t="s">
        <v>134</v>
      </c>
      <c r="C15" s="1" t="s">
        <v>309</v>
      </c>
      <c r="D15" s="1" t="s">
        <v>119</v>
      </c>
      <c r="E15" s="1" t="s">
        <v>54</v>
      </c>
      <c r="G15" s="3" t="s">
        <v>108</v>
      </c>
      <c r="V15" s="19"/>
      <c r="W15" s="1" t="str">
        <f t="shared" si="0"/>
        <v/>
      </c>
      <c r="X15" s="1" t="str">
        <f t="shared" si="1"/>
        <v/>
      </c>
      <c r="Y15" s="1" t="str">
        <f t="shared" si="2"/>
        <v/>
      </c>
      <c r="Z15" s="1" t="str">
        <f t="shared" si="3"/>
        <v/>
      </c>
      <c r="AA15" s="1" t="str">
        <f t="shared" si="4"/>
        <v/>
      </c>
      <c r="AB15" s="1" t="str">
        <f t="shared" si="5"/>
        <v/>
      </c>
      <c r="AC15" s="1" t="str">
        <f t="shared" si="6"/>
        <v/>
      </c>
      <c r="AD15" s="1" t="str">
        <f t="shared" si="7"/>
        <v/>
      </c>
      <c r="AE15" s="1" t="str">
        <f t="shared" si="8"/>
        <v/>
      </c>
      <c r="AF15" s="1" t="str">
        <f t="shared" si="9"/>
        <v/>
      </c>
      <c r="AG15" s="1" t="str">
        <f t="shared" si="10"/>
        <v/>
      </c>
      <c r="AH15" s="1" t="str">
        <f t="shared" si="11"/>
        <v/>
      </c>
      <c r="AI15" s="1" t="str">
        <f t="shared" si="12"/>
        <v/>
      </c>
      <c r="AJ15" s="1" t="str">
        <f t="shared" si="13"/>
        <v/>
      </c>
      <c r="AK15" s="1" t="str">
        <f t="shared" si="14"/>
        <v/>
      </c>
      <c r="AL15" s="1" t="str">
        <f t="shared" si="15"/>
        <v/>
      </c>
      <c r="AM15" s="1" t="str">
        <f t="shared" si="16"/>
        <v/>
      </c>
      <c r="AN15" s="1" t="str">
        <f t="shared" si="17"/>
        <v/>
      </c>
      <c r="AO15" s="1" t="str">
        <f t="shared" si="18"/>
        <v/>
      </c>
      <c r="AP15" s="1" t="str">
        <f t="shared" si="19"/>
        <v/>
      </c>
      <c r="AQ15" s="1" t="str">
        <f t="shared" si="20"/>
        <v/>
      </c>
      <c r="AR15" s="4" t="s">
        <v>332</v>
      </c>
      <c r="AU15" s="1" t="s">
        <v>28</v>
      </c>
      <c r="AV15" s="5" t="s">
        <v>308</v>
      </c>
      <c r="AW15" s="5" t="s">
        <v>308</v>
      </c>
      <c r="AX15" s="6" t="str">
        <f t="shared" si="21"/>
        <v>{
    'name': "Bann Thai",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'link':"http://www.bannthairestaurant.net/", 'pricing':"low",   'phone-number': "", 'address': "626 S College Ave, Fort Collins 80524", 'other-amenities': ['','','medium'], 'has-drink':false, 'has-food':false},</v>
      </c>
      <c r="AY15" s="1" t="str">
        <f t="shared" si="22"/>
        <v/>
      </c>
      <c r="AZ15" s="1" t="str">
        <f t="shared" si="23"/>
        <v/>
      </c>
      <c r="BA15" s="1" t="str">
        <f t="shared" si="24"/>
        <v>&lt;img src=@img/medium.png@&gt;</v>
      </c>
      <c r="BB15" s="1" t="str">
        <f t="shared" si="25"/>
        <v/>
      </c>
      <c r="BC15" s="1" t="str">
        <f t="shared" si="26"/>
        <v/>
      </c>
      <c r="BD15" s="1" t="str">
        <f t="shared" si="27"/>
        <v>&lt;img src=@img/medium.png@&gt;</v>
      </c>
      <c r="BE15" s="1" t="str">
        <f t="shared" si="28"/>
        <v>medium low campus</v>
      </c>
      <c r="BF15" s="1" t="str">
        <f t="shared" si="29"/>
        <v>Near Campus</v>
      </c>
      <c r="BG15" s="1">
        <v>40.579048</v>
      </c>
      <c r="BH15" s="1">
        <v>-105.07677099999999</v>
      </c>
      <c r="BI15" s="1" t="str">
        <f t="shared" si="30"/>
        <v>[40.579048,-105.076771],</v>
      </c>
      <c r="BK15" s="1" t="str">
        <f>IF(BJ15&gt;0,"&lt;img src=@img/kidicon.png@&gt;","")</f>
        <v/>
      </c>
    </row>
    <row r="16" spans="2:64" ht="21" customHeight="1" x14ac:dyDescent="0.25">
      <c r="B16" s="1" t="s">
        <v>23</v>
      </c>
      <c r="C16" s="1" t="s">
        <v>310</v>
      </c>
      <c r="D16" s="1" t="s">
        <v>176</v>
      </c>
      <c r="E16" s="1" t="s">
        <v>432</v>
      </c>
      <c r="G16" s="1" t="s">
        <v>177</v>
      </c>
      <c r="J16" s="1">
        <v>1600</v>
      </c>
      <c r="K16" s="1">
        <v>1900</v>
      </c>
      <c r="L16" s="1">
        <v>1600</v>
      </c>
      <c r="M16" s="1">
        <v>1900</v>
      </c>
      <c r="N16" s="1">
        <v>1600</v>
      </c>
      <c r="O16" s="1">
        <v>1900</v>
      </c>
      <c r="P16" s="1">
        <v>1600</v>
      </c>
      <c r="Q16" s="1">
        <v>1900</v>
      </c>
      <c r="R16" s="1">
        <v>1600</v>
      </c>
      <c r="S16" s="1">
        <v>1900</v>
      </c>
      <c r="V16" s="19" t="s">
        <v>725</v>
      </c>
      <c r="W16" s="1" t="str">
        <f t="shared" si="0"/>
        <v/>
      </c>
      <c r="X16" s="1" t="str">
        <f t="shared" si="1"/>
        <v/>
      </c>
      <c r="Y16" s="1">
        <f t="shared" si="2"/>
        <v>16</v>
      </c>
      <c r="Z16" s="1">
        <f t="shared" si="3"/>
        <v>19</v>
      </c>
      <c r="AA16" s="1">
        <f t="shared" si="4"/>
        <v>16</v>
      </c>
      <c r="AB16" s="1">
        <f t="shared" si="5"/>
        <v>19</v>
      </c>
      <c r="AC16" s="1">
        <f t="shared" si="6"/>
        <v>16</v>
      </c>
      <c r="AD16" s="1">
        <f t="shared" si="7"/>
        <v>19</v>
      </c>
      <c r="AE16" s="1">
        <f t="shared" si="8"/>
        <v>16</v>
      </c>
      <c r="AF16" s="1">
        <f t="shared" si="9"/>
        <v>19</v>
      </c>
      <c r="AG16" s="1">
        <f t="shared" si="10"/>
        <v>16</v>
      </c>
      <c r="AH16" s="1">
        <f t="shared" si="11"/>
        <v>19</v>
      </c>
      <c r="AI16" s="1" t="str">
        <f t="shared" si="12"/>
        <v/>
      </c>
      <c r="AJ16" s="1" t="str">
        <f t="shared" si="13"/>
        <v/>
      </c>
      <c r="AK16" s="1" t="str">
        <f t="shared" si="14"/>
        <v/>
      </c>
      <c r="AL16" s="1" t="str">
        <f t="shared" si="15"/>
        <v>4pm-7pm</v>
      </c>
      <c r="AM16" s="1" t="str">
        <f t="shared" si="16"/>
        <v>4pm-7pm</v>
      </c>
      <c r="AN16" s="1" t="str">
        <f t="shared" si="17"/>
        <v>4pm-7pm</v>
      </c>
      <c r="AO16" s="1" t="str">
        <f t="shared" si="18"/>
        <v>4pm-7pm</v>
      </c>
      <c r="AP16" s="1" t="str">
        <f t="shared" si="19"/>
        <v>4pm-7pm</v>
      </c>
      <c r="AQ16" s="1" t="str">
        <f t="shared" si="20"/>
        <v/>
      </c>
      <c r="AR16" s="14" t="s">
        <v>344</v>
      </c>
      <c r="AS16" s="1" t="s">
        <v>296</v>
      </c>
      <c r="AU16" s="1" t="s">
        <v>300</v>
      </c>
      <c r="AV16" s="5" t="s">
        <v>307</v>
      </c>
      <c r="AW16" s="5" t="s">
        <v>307</v>
      </c>
      <c r="AX16" s="6" t="str">
        <f t="shared" si="21"/>
        <v>{
    'name': "Bar Louie",
    'area': "midtown",'hours':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"$4 Green Chile Cheese Tots ", 'link':"http://www.barlouie.com/locations/states/colorado/foothills-mall-fort-collins/", 'pricing':"med",   'phone-number': "", 'address': "321 E Foothills Pkwy, Fort Collins, CO 80525", 'other-amenities': ['outdoor','','easy'], 'has-drink':true, 'has-food':true},</v>
      </c>
      <c r="AY16" s="1" t="str">
        <f t="shared" si="22"/>
        <v>&lt;img src=@img/outdoor.png@&gt;</v>
      </c>
      <c r="AZ16" s="1" t="str">
        <f t="shared" si="23"/>
        <v/>
      </c>
      <c r="BA16" s="1" t="str">
        <f t="shared" si="24"/>
        <v>&lt;img src=@img/easy.png@&gt;</v>
      </c>
      <c r="BB16" s="1" t="str">
        <f t="shared" si="25"/>
        <v>&lt;img src=@img/drinkicon.png@&gt;</v>
      </c>
      <c r="BC16" s="1" t="str">
        <f t="shared" si="26"/>
        <v>&lt;img src=@img/foodicon.png@&gt;</v>
      </c>
      <c r="BD16" s="1" t="str">
        <f t="shared" si="27"/>
        <v>&lt;img src=@img/outdoor.png@&gt;&lt;img src=@img/easy.png@&gt;&lt;img src=@img/drinkicon.png@&gt;&lt;img src=@img/foodicon.png@&gt;</v>
      </c>
      <c r="BE16" s="1" t="str">
        <f t="shared" si="28"/>
        <v>outdoor drink food easy med midtown</v>
      </c>
      <c r="BF16" s="1" t="str">
        <f t="shared" si="29"/>
        <v>Midtown</v>
      </c>
      <c r="BG16" s="1">
        <v>40.542237999999998</v>
      </c>
      <c r="BH16" s="1">
        <v>-105.072501</v>
      </c>
      <c r="BI16" s="1" t="str">
        <f t="shared" si="30"/>
        <v>[40.542238,-105.072501],</v>
      </c>
      <c r="BK16" s="1" t="str">
        <f>IF(BJ16&gt;0,"&lt;img src=@img/kidicon.png@&gt;","")</f>
        <v/>
      </c>
    </row>
    <row r="17" spans="2:64" ht="21" customHeight="1" x14ac:dyDescent="0.25">
      <c r="B17" s="1" t="s">
        <v>582</v>
      </c>
      <c r="C17" s="1" t="s">
        <v>309</v>
      </c>
      <c r="G17" s="9" t="s">
        <v>583</v>
      </c>
      <c r="V17" s="19" t="s">
        <v>726</v>
      </c>
      <c r="W17" s="1" t="str">
        <f t="shared" si="0"/>
        <v/>
      </c>
      <c r="X17" s="1" t="str">
        <f t="shared" si="1"/>
        <v/>
      </c>
      <c r="Y17" s="1" t="str">
        <f t="shared" si="2"/>
        <v/>
      </c>
      <c r="Z17" s="1" t="str">
        <f t="shared" si="3"/>
        <v/>
      </c>
      <c r="AA17" s="1" t="str">
        <f t="shared" si="4"/>
        <v/>
      </c>
      <c r="AB17" s="1" t="str">
        <f t="shared" si="5"/>
        <v/>
      </c>
      <c r="AC17" s="1" t="str">
        <f t="shared" si="6"/>
        <v/>
      </c>
      <c r="AD17" s="1" t="str">
        <f t="shared" si="7"/>
        <v/>
      </c>
      <c r="AE17" s="1" t="str">
        <f t="shared" si="8"/>
        <v/>
      </c>
      <c r="AF17" s="1" t="str">
        <f t="shared" si="9"/>
        <v/>
      </c>
      <c r="AG17" s="1" t="str">
        <f t="shared" si="10"/>
        <v/>
      </c>
      <c r="AH17" s="1" t="str">
        <f t="shared" si="11"/>
        <v/>
      </c>
      <c r="AI17" s="1" t="str">
        <f t="shared" si="12"/>
        <v/>
      </c>
      <c r="AJ17" s="1" t="str">
        <f t="shared" si="13"/>
        <v/>
      </c>
      <c r="AK17" s="1" t="str">
        <f t="shared" si="14"/>
        <v/>
      </c>
      <c r="AL17" s="1" t="str">
        <f t="shared" si="15"/>
        <v/>
      </c>
      <c r="AM17" s="1" t="str">
        <f t="shared" si="16"/>
        <v/>
      </c>
      <c r="AN17" s="1" t="str">
        <f t="shared" si="17"/>
        <v/>
      </c>
      <c r="AO17" s="1" t="str">
        <f t="shared" si="18"/>
        <v/>
      </c>
      <c r="AP17" s="1" t="str">
        <f t="shared" si="19"/>
        <v/>
      </c>
      <c r="AQ17" s="1" t="str">
        <f t="shared" si="20"/>
        <v/>
      </c>
      <c r="AR17" s="15" t="s">
        <v>584</v>
      </c>
      <c r="AS17" s="1" t="s">
        <v>296</v>
      </c>
      <c r="AU17" s="1" t="s">
        <v>300</v>
      </c>
      <c r="AV17" s="1" t="b">
        <v>0</v>
      </c>
      <c r="AW17" s="1" t="b">
        <v>0</v>
      </c>
      <c r="AX17" s="6" t="str">
        <f t="shared" si="21"/>
        <v>{
    'name': "Bawarchi Biryanis",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"$4 Queso with chips ", 'link':"https://www.bawarchifortcollins.com", 'pricing':"",   'phone-number': "", 'address': "1611 S College Ave #100, Fort Collins, CO 80525", 'other-amenities': ['outdoor','','easy'], 'has-drink':FALSE, 'has-food':FALSE},</v>
      </c>
      <c r="AY17" s="1" t="str">
        <f t="shared" si="22"/>
        <v>&lt;img src=@img/outdoor.png@&gt;</v>
      </c>
      <c r="AZ17" s="1" t="str">
        <f t="shared" si="23"/>
        <v/>
      </c>
      <c r="BA17" s="1" t="str">
        <f t="shared" si="24"/>
        <v>&lt;img src=@img/easy.png@&gt;</v>
      </c>
      <c r="BB17" s="1" t="str">
        <f t="shared" si="25"/>
        <v/>
      </c>
      <c r="BC17" s="1" t="str">
        <f t="shared" si="26"/>
        <v/>
      </c>
      <c r="BD17" s="1" t="str">
        <f t="shared" si="27"/>
        <v>&lt;img src=@img/outdoor.png@&gt;&lt;img src=@img/easy.png@&gt;</v>
      </c>
      <c r="BE17" s="1" t="str">
        <f t="shared" si="28"/>
        <v>outdoor easy  campus</v>
      </c>
      <c r="BF17" s="1" t="str">
        <f t="shared" si="29"/>
        <v>Near Campus</v>
      </c>
      <c r="BG17" s="1">
        <v>40.56626</v>
      </c>
      <c r="BH17" s="1">
        <v>-105.07835</v>
      </c>
      <c r="BI17" s="1" t="str">
        <f t="shared" si="30"/>
        <v>[40.56626,-105.07835],</v>
      </c>
    </row>
    <row r="18" spans="2:64" ht="21" customHeight="1" x14ac:dyDescent="0.25">
      <c r="B18" s="1" t="s">
        <v>56</v>
      </c>
      <c r="C18" s="1" t="s">
        <v>427</v>
      </c>
      <c r="D18" s="1" t="s">
        <v>57</v>
      </c>
      <c r="E18" s="1" t="s">
        <v>432</v>
      </c>
      <c r="G18" s="3" t="s">
        <v>58</v>
      </c>
      <c r="H18" s="1">
        <v>1500</v>
      </c>
      <c r="I18" s="1">
        <v>1800</v>
      </c>
      <c r="J18" s="1">
        <v>1500</v>
      </c>
      <c r="K18" s="1">
        <v>1800</v>
      </c>
      <c r="L18" s="1">
        <v>1500</v>
      </c>
      <c r="M18" s="1">
        <v>1800</v>
      </c>
      <c r="N18" s="1">
        <v>1500</v>
      </c>
      <c r="O18" s="1">
        <v>1800</v>
      </c>
      <c r="P18" s="1">
        <v>1500</v>
      </c>
      <c r="Q18" s="1">
        <v>1800</v>
      </c>
      <c r="R18" s="1">
        <v>1500</v>
      </c>
      <c r="S18" s="1">
        <v>1800</v>
      </c>
      <c r="T18" s="1">
        <v>1500</v>
      </c>
      <c r="U18" s="1">
        <v>1800</v>
      </c>
      <c r="V18" s="19" t="s">
        <v>727</v>
      </c>
      <c r="W18" s="1">
        <f t="shared" si="0"/>
        <v>15</v>
      </c>
      <c r="X18" s="1">
        <f t="shared" si="1"/>
        <v>18</v>
      </c>
      <c r="Y18" s="1">
        <f t="shared" si="2"/>
        <v>15</v>
      </c>
      <c r="Z18" s="1">
        <f t="shared" si="3"/>
        <v>18</v>
      </c>
      <c r="AA18" s="1">
        <f t="shared" si="4"/>
        <v>15</v>
      </c>
      <c r="AB18" s="1">
        <f t="shared" si="5"/>
        <v>18</v>
      </c>
      <c r="AC18" s="1">
        <f t="shared" si="6"/>
        <v>15</v>
      </c>
      <c r="AD18" s="1">
        <f t="shared" si="7"/>
        <v>18</v>
      </c>
      <c r="AE18" s="1">
        <f t="shared" si="8"/>
        <v>15</v>
      </c>
      <c r="AF18" s="1">
        <f t="shared" si="9"/>
        <v>18</v>
      </c>
      <c r="AG18" s="1">
        <f t="shared" si="10"/>
        <v>15</v>
      </c>
      <c r="AH18" s="1">
        <f t="shared" si="11"/>
        <v>18</v>
      </c>
      <c r="AI18" s="1">
        <f t="shared" si="12"/>
        <v>15</v>
      </c>
      <c r="AJ18" s="1">
        <f t="shared" si="13"/>
        <v>18</v>
      </c>
      <c r="AK18" s="1" t="str">
        <f t="shared" si="14"/>
        <v>3pm-6pm</v>
      </c>
      <c r="AL18" s="1" t="str">
        <f t="shared" si="15"/>
        <v>3pm-6pm</v>
      </c>
      <c r="AM18" s="1" t="str">
        <f t="shared" si="16"/>
        <v>3pm-6pm</v>
      </c>
      <c r="AN18" s="1" t="str">
        <f t="shared" si="17"/>
        <v>3pm-6pm</v>
      </c>
      <c r="AO18" s="1" t="str">
        <f t="shared" si="18"/>
        <v>3pm-6pm</v>
      </c>
      <c r="AP18" s="1" t="str">
        <f t="shared" si="19"/>
        <v>3pm-6pm</v>
      </c>
      <c r="AQ18" s="1" t="str">
        <f t="shared" si="20"/>
        <v>3pm-6pm</v>
      </c>
      <c r="AR18" s="8" t="s">
        <v>239</v>
      </c>
      <c r="AS18" s="1" t="s">
        <v>296</v>
      </c>
      <c r="AU18" s="1" t="s">
        <v>28</v>
      </c>
      <c r="AV18" s="5" t="s">
        <v>307</v>
      </c>
      <c r="AW18" s="5" t="s">
        <v>308</v>
      </c>
      <c r="AX18" s="6" t="str">
        <f t="shared" si="21"/>
        <v>{
    'name': "Beau Jo's Pizza",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"$5 Burger* and/or Pastrami sliders - pick two ", 'link':"https://www.beaujos.com/", 'pricing':"med",   'phone-number': "", 'address': "100 N College Ave, Fort Collins 80524", 'other-amenities': ['outdoor','','medium'], 'has-drink':true, 'has-food':false},</v>
      </c>
      <c r="AY18" s="1" t="str">
        <f t="shared" si="22"/>
        <v>&lt;img src=@img/outdoor.png@&gt;</v>
      </c>
      <c r="AZ18" s="1" t="str">
        <f t="shared" si="23"/>
        <v/>
      </c>
      <c r="BA18" s="1" t="str">
        <f t="shared" si="24"/>
        <v>&lt;img src=@img/medium.png@&gt;</v>
      </c>
      <c r="BB18" s="1" t="str">
        <f t="shared" si="25"/>
        <v>&lt;img src=@img/drinkicon.png@&gt;</v>
      </c>
      <c r="BC18" s="1" t="str">
        <f t="shared" si="26"/>
        <v/>
      </c>
      <c r="BD18" s="1" t="str">
        <f t="shared" si="27"/>
        <v>&lt;img src=@img/outdoor.png@&gt;&lt;img src=@img/medium.png@&gt;&lt;img src=@img/drinkicon.png@&gt;&lt;img src=@img/kidicon.png@&gt;</v>
      </c>
      <c r="BE18" s="1" t="str">
        <f t="shared" si="28"/>
        <v>outdoor drink medium med old kid</v>
      </c>
      <c r="BF18" s="1" t="str">
        <f t="shared" si="29"/>
        <v>Old Town</v>
      </c>
      <c r="BG18" s="1">
        <v>40.587240999999999</v>
      </c>
      <c r="BH18" s="1">
        <v>-105.076707</v>
      </c>
      <c r="BI18" s="1" t="str">
        <f t="shared" si="30"/>
        <v>[40.587241,-105.076707],</v>
      </c>
      <c r="BJ18" s="1" t="b">
        <v>1</v>
      </c>
      <c r="BK18" s="1" t="str">
        <f t="shared" ref="BK18:BK24" si="32">IF(BJ18&gt;0,"&lt;img src=@img/kidicon.png@&gt;","")</f>
        <v>&lt;img src=@img/kidicon.png@&gt;</v>
      </c>
      <c r="BL18" s="1" t="s">
        <v>438</v>
      </c>
    </row>
    <row r="19" spans="2:64" ht="21" customHeight="1" x14ac:dyDescent="0.25">
      <c r="B19" s="1" t="s">
        <v>247</v>
      </c>
      <c r="C19" s="1" t="s">
        <v>427</v>
      </c>
      <c r="D19" s="1" t="s">
        <v>106</v>
      </c>
      <c r="E19" s="1" t="s">
        <v>54</v>
      </c>
      <c r="G19" s="3" t="s">
        <v>107</v>
      </c>
      <c r="H19" s="1">
        <v>1600</v>
      </c>
      <c r="I19" s="1">
        <v>2400</v>
      </c>
      <c r="J19" s="1">
        <v>1600</v>
      </c>
      <c r="K19" s="1">
        <v>1800</v>
      </c>
      <c r="L19" s="1">
        <v>1600</v>
      </c>
      <c r="M19" s="1">
        <v>1800</v>
      </c>
      <c r="N19" s="1">
        <v>1600</v>
      </c>
      <c r="O19" s="1">
        <v>1800</v>
      </c>
      <c r="P19" s="1">
        <v>1600</v>
      </c>
      <c r="Q19" s="1">
        <v>1800</v>
      </c>
      <c r="R19" s="1">
        <v>1600</v>
      </c>
      <c r="S19" s="1">
        <v>1800</v>
      </c>
      <c r="T19" s="1">
        <v>1600</v>
      </c>
      <c r="U19" s="1">
        <v>2400</v>
      </c>
      <c r="V19" s="19" t="s">
        <v>728</v>
      </c>
      <c r="W19" s="1">
        <f t="shared" si="0"/>
        <v>16</v>
      </c>
      <c r="X19" s="1">
        <f t="shared" si="1"/>
        <v>24</v>
      </c>
      <c r="Y19" s="1">
        <f t="shared" si="2"/>
        <v>16</v>
      </c>
      <c r="Z19" s="1">
        <f t="shared" si="3"/>
        <v>18</v>
      </c>
      <c r="AA19" s="1">
        <f t="shared" si="4"/>
        <v>16</v>
      </c>
      <c r="AB19" s="1">
        <f t="shared" si="5"/>
        <v>18</v>
      </c>
      <c r="AC19" s="1">
        <f t="shared" si="6"/>
        <v>16</v>
      </c>
      <c r="AD19" s="1">
        <f t="shared" si="7"/>
        <v>18</v>
      </c>
      <c r="AE19" s="1">
        <f t="shared" si="8"/>
        <v>16</v>
      </c>
      <c r="AF19" s="1">
        <f t="shared" si="9"/>
        <v>18</v>
      </c>
      <c r="AG19" s="1">
        <f t="shared" si="10"/>
        <v>16</v>
      </c>
      <c r="AH19" s="1">
        <f t="shared" si="11"/>
        <v>18</v>
      </c>
      <c r="AI19" s="1">
        <f t="shared" si="12"/>
        <v>16</v>
      </c>
      <c r="AJ19" s="1">
        <f t="shared" si="13"/>
        <v>24</v>
      </c>
      <c r="AK19" s="1" t="str">
        <f t="shared" si="14"/>
        <v>4pm-12am</v>
      </c>
      <c r="AL19" s="1" t="str">
        <f t="shared" si="15"/>
        <v>4pm-6pm</v>
      </c>
      <c r="AM19" s="1" t="str">
        <f t="shared" si="16"/>
        <v>4pm-6pm</v>
      </c>
      <c r="AN19" s="1" t="str">
        <f t="shared" si="17"/>
        <v>4pm-6pm</v>
      </c>
      <c r="AO19" s="1" t="str">
        <f t="shared" si="18"/>
        <v>4pm-6pm</v>
      </c>
      <c r="AP19" s="1" t="str">
        <f t="shared" si="19"/>
        <v>4pm-6pm</v>
      </c>
      <c r="AQ19" s="1" t="str">
        <f t="shared" si="20"/>
        <v>4pm-12am</v>
      </c>
      <c r="AR19" s="14" t="s">
        <v>323</v>
      </c>
      <c r="AU19" s="1" t="s">
        <v>28</v>
      </c>
      <c r="AV19" s="5" t="s">
        <v>307</v>
      </c>
      <c r="AW19" s="5" t="s">
        <v>307</v>
      </c>
      <c r="AX19" s="6" t="str">
        <f t="shared" si="21"/>
        <v>{
    'name': "Big Al's Burgers &amp; Dogs",
    'area': "old",'hours': {
      'sunday-start':"1600", 'sunday-end':"2400", 'monday-start':"1600", 'monday-end':"1800", 'tuesday-start':"1600", 'tuesday-end':"1800", 'wednesday-start':"1600", 'wednesday-end':"1800", 'thursday-start':"1600", 'thursday-end':"1800", 'friday-start':"1600", 'friday-end':"1800", 'saturday-start':"1600", 'saturday-end':"2400"},  'description': "$5 Half order of Crispy Buffalo wings", 'link':"http://www.bigalsburgersanddogs.com/", 'pricing':"low",   'phone-number': "", 'address': "140 West Mountain Ave, Fort Collins 80524", 'other-amenities': ['','','medium'], 'has-drink':true, 'has-food':true},</v>
      </c>
      <c r="AY19" s="1" t="str">
        <f t="shared" si="22"/>
        <v/>
      </c>
      <c r="AZ19" s="1" t="str">
        <f t="shared" si="23"/>
        <v/>
      </c>
      <c r="BA19" s="1" t="str">
        <f t="shared" si="24"/>
        <v>&lt;img src=@img/medium.png@&gt;</v>
      </c>
      <c r="BB19" s="1" t="str">
        <f t="shared" si="25"/>
        <v>&lt;img src=@img/drinkicon.png@&gt;</v>
      </c>
      <c r="BC19" s="1" t="str">
        <f t="shared" si="26"/>
        <v>&lt;img src=@img/foodicon.png@&gt;</v>
      </c>
      <c r="BD19" s="1" t="str">
        <f t="shared" si="27"/>
        <v>&lt;img src=@img/medium.png@&gt;&lt;img src=@img/drinkicon.png@&gt;&lt;img src=@img/foodicon.png@&gt;</v>
      </c>
      <c r="BE19" s="1" t="str">
        <f t="shared" si="28"/>
        <v>drink food medium low old</v>
      </c>
      <c r="BF19" s="1" t="str">
        <f t="shared" si="29"/>
        <v>Old Town</v>
      </c>
      <c r="BG19" s="1">
        <v>40.587246</v>
      </c>
      <c r="BH19" s="1">
        <v>-105.078137</v>
      </c>
      <c r="BI19" s="1" t="str">
        <f t="shared" si="30"/>
        <v>[40.587246,-105.078137],</v>
      </c>
      <c r="BK19" s="1" t="str">
        <f t="shared" si="32"/>
        <v/>
      </c>
    </row>
    <row r="20" spans="2:64" ht="21" customHeight="1" x14ac:dyDescent="0.25">
      <c r="B20" s="1" t="s">
        <v>52</v>
      </c>
      <c r="C20" s="1" t="s">
        <v>309</v>
      </c>
      <c r="D20" s="1" t="s">
        <v>53</v>
      </c>
      <c r="E20" s="1" t="s">
        <v>54</v>
      </c>
      <c r="G20" s="3" t="s">
        <v>55</v>
      </c>
      <c r="W20" s="1" t="str">
        <f t="shared" si="0"/>
        <v/>
      </c>
      <c r="X20" s="1" t="str">
        <f t="shared" si="1"/>
        <v/>
      </c>
      <c r="Y20" s="1" t="str">
        <f t="shared" si="2"/>
        <v/>
      </c>
      <c r="Z20" s="1" t="str">
        <f t="shared" si="3"/>
        <v/>
      </c>
      <c r="AA20" s="1" t="str">
        <f t="shared" si="4"/>
        <v/>
      </c>
      <c r="AB20" s="1" t="str">
        <f t="shared" si="5"/>
        <v/>
      </c>
      <c r="AC20" s="1" t="str">
        <f t="shared" si="6"/>
        <v/>
      </c>
      <c r="AD20" s="1" t="str">
        <f t="shared" si="7"/>
        <v/>
      </c>
      <c r="AE20" s="1" t="str">
        <f t="shared" si="8"/>
        <v/>
      </c>
      <c r="AF20" s="1" t="str">
        <f t="shared" si="9"/>
        <v/>
      </c>
      <c r="AG20" s="1" t="str">
        <f t="shared" si="10"/>
        <v/>
      </c>
      <c r="AH20" s="1" t="str">
        <f t="shared" si="11"/>
        <v/>
      </c>
      <c r="AI20" s="1" t="str">
        <f t="shared" si="12"/>
        <v/>
      </c>
      <c r="AJ20" s="1" t="str">
        <f t="shared" si="13"/>
        <v/>
      </c>
      <c r="AK20" s="1" t="str">
        <f t="shared" si="14"/>
        <v/>
      </c>
      <c r="AL20" s="1" t="str">
        <f t="shared" si="15"/>
        <v/>
      </c>
      <c r="AM20" s="1" t="str">
        <f t="shared" si="16"/>
        <v/>
      </c>
      <c r="AN20" s="1" t="str">
        <f t="shared" si="17"/>
        <v/>
      </c>
      <c r="AO20" s="1" t="str">
        <f t="shared" si="18"/>
        <v/>
      </c>
      <c r="AP20" s="1" t="str">
        <f t="shared" si="19"/>
        <v/>
      </c>
      <c r="AQ20" s="1" t="str">
        <f t="shared" si="20"/>
        <v/>
      </c>
      <c r="AR20" s="4" t="s">
        <v>311</v>
      </c>
      <c r="AU20" s="1" t="s">
        <v>28</v>
      </c>
      <c r="AV20" s="5" t="s">
        <v>308</v>
      </c>
      <c r="AW20" s="5" t="s">
        <v>308</v>
      </c>
      <c r="AX20" s="6" t="str">
        <f t="shared" si="21"/>
        <v>{
    'name': "Big City Burrito",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'link':"http://www.bigcityburrito.com/", 'pricing':"low",   'phone-number': "", 'address': "510 S College Ave, Fort Collins 80524", 'other-amenities': ['','','medium'], 'has-drink':false, 'has-food':false},</v>
      </c>
      <c r="AY20" s="1" t="str">
        <f t="shared" si="22"/>
        <v/>
      </c>
      <c r="AZ20" s="1" t="str">
        <f t="shared" si="23"/>
        <v/>
      </c>
      <c r="BA20" s="1" t="str">
        <f t="shared" si="24"/>
        <v>&lt;img src=@img/medium.png@&gt;</v>
      </c>
      <c r="BB20" s="1" t="str">
        <f t="shared" si="25"/>
        <v/>
      </c>
      <c r="BC20" s="1" t="str">
        <f t="shared" si="26"/>
        <v/>
      </c>
      <c r="BD20" s="1" t="str">
        <f t="shared" si="27"/>
        <v>&lt;img src=@img/medium.png@&gt;</v>
      </c>
      <c r="BE20" s="1" t="str">
        <f t="shared" si="28"/>
        <v>medium low campus</v>
      </c>
      <c r="BF20" s="1" t="str">
        <f t="shared" si="29"/>
        <v>Near Campus</v>
      </c>
      <c r="BG20" s="1">
        <v>40.581021</v>
      </c>
      <c r="BH20" s="1">
        <v>-105.07677200000001</v>
      </c>
      <c r="BI20" s="1" t="str">
        <f t="shared" si="30"/>
        <v>[40.581021,-105.076772],</v>
      </c>
      <c r="BK20" s="1" t="str">
        <f t="shared" si="32"/>
        <v/>
      </c>
    </row>
    <row r="21" spans="2:64" ht="21" customHeight="1" x14ac:dyDescent="0.25">
      <c r="B21" s="1" t="s">
        <v>302</v>
      </c>
      <c r="C21" s="1" t="s">
        <v>429</v>
      </c>
      <c r="D21" s="1" t="s">
        <v>78</v>
      </c>
      <c r="E21" s="1" t="s">
        <v>432</v>
      </c>
      <c r="G21" s="9" t="s">
        <v>291</v>
      </c>
      <c r="J21" s="1">
        <v>1500</v>
      </c>
      <c r="K21" s="1">
        <v>1900</v>
      </c>
      <c r="L21" s="1">
        <v>1500</v>
      </c>
      <c r="M21" s="1">
        <v>1900</v>
      </c>
      <c r="N21" s="1">
        <v>1500</v>
      </c>
      <c r="O21" s="1">
        <v>1900</v>
      </c>
      <c r="P21" s="1">
        <v>1500</v>
      </c>
      <c r="Q21" s="1">
        <v>1900</v>
      </c>
      <c r="R21" s="1">
        <v>1500</v>
      </c>
      <c r="S21" s="1">
        <v>1900</v>
      </c>
      <c r="V21" s="1" t="s">
        <v>482</v>
      </c>
      <c r="W21" s="1" t="str">
        <f t="shared" si="0"/>
        <v/>
      </c>
      <c r="X21" s="1" t="str">
        <f t="shared" si="1"/>
        <v/>
      </c>
      <c r="Y21" s="1">
        <f t="shared" si="2"/>
        <v>15</v>
      </c>
      <c r="Z21" s="1">
        <f t="shared" si="3"/>
        <v>19</v>
      </c>
      <c r="AA21" s="1">
        <f t="shared" si="4"/>
        <v>15</v>
      </c>
      <c r="AB21" s="1">
        <f t="shared" si="5"/>
        <v>19</v>
      </c>
      <c r="AC21" s="1">
        <f t="shared" si="6"/>
        <v>15</v>
      </c>
      <c r="AD21" s="1">
        <f t="shared" si="7"/>
        <v>19</v>
      </c>
      <c r="AE21" s="1">
        <f t="shared" si="8"/>
        <v>15</v>
      </c>
      <c r="AF21" s="1">
        <f t="shared" si="9"/>
        <v>19</v>
      </c>
      <c r="AG21" s="1">
        <f t="shared" si="10"/>
        <v>15</v>
      </c>
      <c r="AH21" s="1">
        <f t="shared" si="11"/>
        <v>19</v>
      </c>
      <c r="AI21" s="1" t="str">
        <f t="shared" si="12"/>
        <v/>
      </c>
      <c r="AJ21" s="1" t="str">
        <f t="shared" si="13"/>
        <v/>
      </c>
      <c r="AK21" s="1" t="str">
        <f t="shared" si="14"/>
        <v/>
      </c>
      <c r="AL21" s="1" t="str">
        <f t="shared" si="15"/>
        <v>3pm-7pm</v>
      </c>
      <c r="AM21" s="1" t="str">
        <f t="shared" si="16"/>
        <v>3pm-7pm</v>
      </c>
      <c r="AN21" s="1" t="str">
        <f t="shared" si="17"/>
        <v>3pm-7pm</v>
      </c>
      <c r="AO21" s="1" t="str">
        <f t="shared" si="18"/>
        <v>3pm-7pm</v>
      </c>
      <c r="AP21" s="1" t="str">
        <f t="shared" si="19"/>
        <v>3pm-7pm</v>
      </c>
      <c r="AQ21" s="1" t="str">
        <f t="shared" si="20"/>
        <v/>
      </c>
      <c r="AR21" s="8" t="s">
        <v>303</v>
      </c>
      <c r="AU21" s="1" t="s">
        <v>300</v>
      </c>
      <c r="AV21" s="5" t="s">
        <v>307</v>
      </c>
      <c r="AW21" s="5" t="s">
        <v>307</v>
      </c>
      <c r="AX21" s="6" t="str">
        <f t="shared" si="21"/>
        <v>{
    'name': "BJ's Restaurant &amp; Brewhouse",
    'area': "sfoco",'hours':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"$2 Domestic Bottles &lt;br&gt; $3 Wine &lt;br&gt; $4 Calls &lt;br&gt; $1 off draft beer and cocktails &lt;br&gt; 1/2 off most apps and mini pizzas", 'link':"https://www.bjsrestaurants.com/locations/co/fort-collins", 'pricing':"med",   'phone-number': "", 'address': "2670 E Harmony Rd, Fort Collins, CO 80525", 'other-amenities': ['','','easy'], 'has-drink':true, 'has-food':true},</v>
      </c>
      <c r="AY21" s="1" t="str">
        <f t="shared" si="22"/>
        <v/>
      </c>
      <c r="AZ21" s="1" t="str">
        <f t="shared" si="23"/>
        <v/>
      </c>
      <c r="BA21" s="1" t="str">
        <f t="shared" si="24"/>
        <v>&lt;img src=@img/easy.png@&gt;</v>
      </c>
      <c r="BB21" s="1" t="str">
        <f t="shared" si="25"/>
        <v>&lt;img src=@img/drinkicon.png@&gt;</v>
      </c>
      <c r="BC21" s="1" t="str">
        <f t="shared" si="26"/>
        <v>&lt;img src=@img/foodicon.png@&gt;</v>
      </c>
      <c r="BD21" s="1" t="str">
        <f t="shared" si="27"/>
        <v>&lt;img src=@img/easy.png@&gt;&lt;img src=@img/drinkicon.png@&gt;&lt;img src=@img/foodicon.png@&gt;</v>
      </c>
      <c r="BE21" s="1" t="str">
        <f t="shared" si="28"/>
        <v>drink food easy med sfoco</v>
      </c>
      <c r="BF21" s="1" t="str">
        <f t="shared" si="29"/>
        <v>South Foco</v>
      </c>
      <c r="BG21" s="1">
        <v>40.523828000000002</v>
      </c>
      <c r="BH21" s="1">
        <v>-105.027387</v>
      </c>
      <c r="BI21" s="1" t="str">
        <f t="shared" si="30"/>
        <v>[40.523828,-105.027387],</v>
      </c>
      <c r="BK21" s="1" t="str">
        <f t="shared" si="32"/>
        <v/>
      </c>
    </row>
    <row r="22" spans="2:64" ht="21" customHeight="1" x14ac:dyDescent="0.25">
      <c r="B22" s="1" t="s">
        <v>151</v>
      </c>
      <c r="C22" s="1" t="s">
        <v>309</v>
      </c>
      <c r="D22" s="1" t="s">
        <v>273</v>
      </c>
      <c r="E22" s="1" t="s">
        <v>432</v>
      </c>
      <c r="G22" s="1" t="s">
        <v>152</v>
      </c>
      <c r="H22" s="1">
        <v>1400</v>
      </c>
      <c r="I22" s="1">
        <v>1700</v>
      </c>
      <c r="J22" s="1">
        <v>1400</v>
      </c>
      <c r="K22" s="1">
        <v>1700</v>
      </c>
      <c r="L22" s="1">
        <v>1400</v>
      </c>
      <c r="M22" s="1">
        <v>1700</v>
      </c>
      <c r="N22" s="1">
        <v>1400</v>
      </c>
      <c r="O22" s="1">
        <v>1700</v>
      </c>
      <c r="P22" s="1">
        <v>1400</v>
      </c>
      <c r="Q22" s="1">
        <v>1700</v>
      </c>
      <c r="R22" s="1">
        <v>1400</v>
      </c>
      <c r="S22" s="1">
        <v>1700</v>
      </c>
      <c r="T22" s="1">
        <v>1400</v>
      </c>
      <c r="U22" s="1">
        <v>1700</v>
      </c>
      <c r="V22" s="1" t="s">
        <v>750</v>
      </c>
      <c r="W22" s="1">
        <f t="shared" si="0"/>
        <v>14</v>
      </c>
      <c r="X22" s="1">
        <f t="shared" si="1"/>
        <v>17</v>
      </c>
      <c r="Y22" s="1">
        <f t="shared" si="2"/>
        <v>14</v>
      </c>
      <c r="Z22" s="1">
        <f t="shared" si="3"/>
        <v>17</v>
      </c>
      <c r="AA22" s="1">
        <f t="shared" si="4"/>
        <v>14</v>
      </c>
      <c r="AB22" s="1">
        <f t="shared" si="5"/>
        <v>17</v>
      </c>
      <c r="AC22" s="1">
        <f t="shared" si="6"/>
        <v>14</v>
      </c>
      <c r="AD22" s="1">
        <f t="shared" si="7"/>
        <v>17</v>
      </c>
      <c r="AE22" s="1">
        <f t="shared" si="8"/>
        <v>14</v>
      </c>
      <c r="AF22" s="1">
        <f t="shared" si="9"/>
        <v>17</v>
      </c>
      <c r="AG22" s="1">
        <f t="shared" si="10"/>
        <v>14</v>
      </c>
      <c r="AH22" s="1">
        <f t="shared" si="11"/>
        <v>17</v>
      </c>
      <c r="AI22" s="1">
        <f t="shared" si="12"/>
        <v>14</v>
      </c>
      <c r="AJ22" s="1">
        <f t="shared" si="13"/>
        <v>17</v>
      </c>
      <c r="AK22" s="1" t="str">
        <f t="shared" si="14"/>
        <v>2pm-5pm</v>
      </c>
      <c r="AL22" s="1" t="str">
        <f t="shared" si="15"/>
        <v>2pm-5pm</v>
      </c>
      <c r="AM22" s="1" t="str">
        <f t="shared" si="16"/>
        <v>2pm-5pm</v>
      </c>
      <c r="AN22" s="1" t="str">
        <f t="shared" si="17"/>
        <v>2pm-5pm</v>
      </c>
      <c r="AO22" s="1" t="str">
        <f t="shared" si="18"/>
        <v>2pm-5pm</v>
      </c>
      <c r="AP22" s="1" t="str">
        <f t="shared" si="19"/>
        <v>2pm-5pm</v>
      </c>
      <c r="AQ22" s="1" t="str">
        <f t="shared" si="20"/>
        <v>2pm-5pm</v>
      </c>
      <c r="AR22" s="10" t="s">
        <v>274</v>
      </c>
      <c r="AS22" s="1" t="s">
        <v>296</v>
      </c>
      <c r="AU22" s="1" t="s">
        <v>300</v>
      </c>
      <c r="AV22" s="5" t="s">
        <v>307</v>
      </c>
      <c r="AW22" s="5" t="s">
        <v>308</v>
      </c>
      <c r="AX22" s="6" t="str">
        <f t="shared" si="21"/>
        <v>{
    'name': "Black Bottle Brewing",
    'area': "campus",'hours': {
      'sunday-start':"1400", 'sunday-end':"1700", 'monday-start':"1400", 'monday-end':"1700", 'tuesday-start':"1400", 'tuesday-end':"1700", 'wednesday-start':"1400", 'wednesday-end':"1700", 'thursday-start':"1400", 'thursday-end':"1700", 'friday-start':"1400", 'friday-end':"1700", 'saturday-start':"1400", 'saturday-end':"1700"},  'description': "Monday-Sunday&lt;br&gt;2pm-5pm:&lt;br&gt;$1 off Black Bottle Beers&lt;br&gt;$3 well drinks&lt;br&gt;$5 Moscow Mules&lt;br&gt;&lt;br&gt;Toddler Tuesdays: &lt;br&gt;Kids eat FREE!&lt;br&gt;&lt;br&gt;Wednesday and Sunday: &lt;br&gt;1/2 PRICE GROWLER FILLS", 'link':"https://blackbottleCraft Beer.com/", 'pricing':"med",   'phone-number': "", 'address': "1611 S. College Ave., Ste 1609, Fort Collins, CO 80525", 'other-amenities': ['outdoor','','easy'], 'has-drink':true, 'has-food':false},</v>
      </c>
      <c r="AY22" s="1" t="str">
        <f t="shared" si="22"/>
        <v>&lt;img src=@img/outdoor.png@&gt;</v>
      </c>
      <c r="AZ22" s="1" t="str">
        <f t="shared" si="23"/>
        <v/>
      </c>
      <c r="BA22" s="1" t="str">
        <f t="shared" si="24"/>
        <v>&lt;img src=@img/easy.png@&gt;</v>
      </c>
      <c r="BB22" s="1" t="str">
        <f t="shared" si="25"/>
        <v>&lt;img src=@img/drinkicon.png@&gt;</v>
      </c>
      <c r="BC22" s="1" t="str">
        <f t="shared" si="26"/>
        <v/>
      </c>
      <c r="BD22" s="1" t="str">
        <f t="shared" si="27"/>
        <v>&lt;img src=@img/outdoor.png@&gt;&lt;img src=@img/easy.png@&gt;&lt;img src=@img/drinkicon.png@&gt;&lt;img src=@img/kidicon.png@&gt;</v>
      </c>
      <c r="BE22" s="1" t="str">
        <f t="shared" si="28"/>
        <v>outdoor drink easy med campus kid</v>
      </c>
      <c r="BF22" s="1" t="str">
        <f t="shared" si="29"/>
        <v>Near Campus</v>
      </c>
      <c r="BG22" s="1">
        <v>40.566203000000002</v>
      </c>
      <c r="BH22" s="1">
        <v>-105.07862</v>
      </c>
      <c r="BI22" s="1" t="str">
        <f t="shared" si="30"/>
        <v>[40.566203,-105.07862],</v>
      </c>
      <c r="BJ22" s="1" t="b">
        <v>1</v>
      </c>
      <c r="BK22" s="1" t="str">
        <f t="shared" si="32"/>
        <v>&lt;img src=@img/kidicon.png@&gt;</v>
      </c>
      <c r="BL22" s="1" t="s">
        <v>439</v>
      </c>
    </row>
    <row r="23" spans="2:64" ht="21" customHeight="1" x14ac:dyDescent="0.25">
      <c r="B23" s="1" t="s">
        <v>267</v>
      </c>
      <c r="C23" s="1" t="s">
        <v>427</v>
      </c>
      <c r="D23" s="1" t="s">
        <v>78</v>
      </c>
      <c r="E23" s="1" t="s">
        <v>432</v>
      </c>
      <c r="G23" s="9" t="s">
        <v>292</v>
      </c>
      <c r="J23" s="1">
        <v>1000</v>
      </c>
      <c r="K23" s="1">
        <v>1400</v>
      </c>
      <c r="L23" s="1">
        <v>1400</v>
      </c>
      <c r="M23" s="1">
        <v>1900</v>
      </c>
      <c r="N23" s="1">
        <v>1400</v>
      </c>
      <c r="O23" s="1">
        <v>1900</v>
      </c>
      <c r="P23" s="1">
        <v>1400</v>
      </c>
      <c r="Q23" s="1">
        <v>1900</v>
      </c>
      <c r="R23" s="1">
        <v>1400</v>
      </c>
      <c r="S23" s="1">
        <v>1900</v>
      </c>
      <c r="T23" s="1">
        <v>1100</v>
      </c>
      <c r="U23" s="1">
        <v>1600</v>
      </c>
      <c r="V23" s="1" t="s">
        <v>483</v>
      </c>
      <c r="W23" s="1" t="str">
        <f t="shared" si="0"/>
        <v/>
      </c>
      <c r="X23" s="1" t="str">
        <f t="shared" si="1"/>
        <v/>
      </c>
      <c r="Y23" s="1">
        <f t="shared" si="2"/>
        <v>10</v>
      </c>
      <c r="Z23" s="1">
        <f t="shared" si="3"/>
        <v>14</v>
      </c>
      <c r="AA23" s="1">
        <f t="shared" si="4"/>
        <v>14</v>
      </c>
      <c r="AB23" s="1">
        <f t="shared" si="5"/>
        <v>19</v>
      </c>
      <c r="AC23" s="1">
        <f t="shared" si="6"/>
        <v>14</v>
      </c>
      <c r="AD23" s="1">
        <f t="shared" si="7"/>
        <v>19</v>
      </c>
      <c r="AE23" s="1">
        <f t="shared" si="8"/>
        <v>14</v>
      </c>
      <c r="AF23" s="1">
        <f t="shared" si="9"/>
        <v>19</v>
      </c>
      <c r="AG23" s="1">
        <f t="shared" si="10"/>
        <v>14</v>
      </c>
      <c r="AH23" s="1">
        <f t="shared" si="11"/>
        <v>19</v>
      </c>
      <c r="AI23" s="1">
        <f t="shared" si="12"/>
        <v>11</v>
      </c>
      <c r="AJ23" s="1">
        <f t="shared" si="13"/>
        <v>16</v>
      </c>
      <c r="AK23" s="1" t="str">
        <f t="shared" si="14"/>
        <v/>
      </c>
      <c r="AL23" s="1" t="str">
        <f t="shared" si="15"/>
        <v>10am-2pm</v>
      </c>
      <c r="AM23" s="1" t="str">
        <f t="shared" si="16"/>
        <v>2pm-7pm</v>
      </c>
      <c r="AN23" s="1" t="str">
        <f t="shared" si="17"/>
        <v>2pm-7pm</v>
      </c>
      <c r="AO23" s="1" t="str">
        <f t="shared" si="18"/>
        <v>2pm-7pm</v>
      </c>
      <c r="AP23" s="1" t="str">
        <f t="shared" si="19"/>
        <v>2pm-7pm</v>
      </c>
      <c r="AQ23" s="1" t="str">
        <f t="shared" si="20"/>
        <v>11am-4pm</v>
      </c>
      <c r="AR23" s="4" t="s">
        <v>359</v>
      </c>
      <c r="AU23" s="1" t="s">
        <v>299</v>
      </c>
      <c r="AV23" s="5" t="s">
        <v>307</v>
      </c>
      <c r="AW23" s="5" t="s">
        <v>307</v>
      </c>
      <c r="AX23" s="6" t="str">
        <f t="shared" si="21"/>
        <v>{
    'name': "Blind Pig",
    'area': "old",'hours': {
      'sunday-start':"", 'sunday-end':"", 'monday-start':"1000", 'monday-end':"1400", 'tuesday-start':"1400", 'tuesday-end':"1900", 'wednesday-start':"1400", 'wednesday-end':"1900", 'thursday-start':"1400", 'thursday-end':"1900", 'friday-start':"1400", 'friday-end':"1900", 'saturday-start':"1100", 'saturday-end':"1600"},  'description': "Tues-Fri: &lt;br&gt; $3 select micros &lt;br&gt; $2.50 domestics &lt;br&gt; $3 wells &lt;br&gt; $4 wine &lt;br&gt; $5-7 select appetizers &lt;br&gt; Saturdays: &lt;br&gt; $12 select micro pitchers &lt;br&gt; $10 domestic pitchers &lt;br&gt; $3 select cocktails &lt;br&gt; $1 mimosas &lt;br&gt; $5 build your own bloody mary bar &lt;br&gt; $14 all you can eat brunch. ", 'link':"http://www.blindpigfortcollins.com/", 'pricing':"med",   'phone-number': "", 'address': "214 Linden St, Fort Collins, CO 80524", 'other-amenities': ['','','hard'], 'has-drink':true, 'has-food':true},</v>
      </c>
      <c r="AY23" s="1" t="str">
        <f t="shared" si="22"/>
        <v/>
      </c>
      <c r="AZ23" s="1" t="str">
        <f t="shared" si="23"/>
        <v/>
      </c>
      <c r="BA23" s="1" t="str">
        <f t="shared" si="24"/>
        <v>&lt;img src=@img/hard.png@&gt;</v>
      </c>
      <c r="BB23" s="1" t="str">
        <f t="shared" si="25"/>
        <v>&lt;img src=@img/drinkicon.png@&gt;</v>
      </c>
      <c r="BC23" s="1" t="str">
        <f t="shared" si="26"/>
        <v>&lt;img src=@img/foodicon.png@&gt;</v>
      </c>
      <c r="BD23" s="1" t="str">
        <f t="shared" si="27"/>
        <v>&lt;img src=@img/hard.png@&gt;&lt;img src=@img/drinkicon.png@&gt;&lt;img src=@img/foodicon.png@&gt;&lt;img src=@img/kidicon.png@&gt;</v>
      </c>
      <c r="BE23" s="1" t="str">
        <f t="shared" si="28"/>
        <v>drink food hard med old kid</v>
      </c>
      <c r="BF23" s="1" t="str">
        <f t="shared" si="29"/>
        <v>Old Town</v>
      </c>
      <c r="BG23" s="1">
        <v>40.588160999999999</v>
      </c>
      <c r="BH23" s="1">
        <v>-105.07480700000001</v>
      </c>
      <c r="BI23" s="1" t="str">
        <f t="shared" si="30"/>
        <v>[40.588161,-105.074807],</v>
      </c>
      <c r="BJ23" s="1" t="b">
        <v>1</v>
      </c>
      <c r="BK23" s="1" t="str">
        <f t="shared" si="32"/>
        <v>&lt;img src=@img/kidicon.png@&gt;</v>
      </c>
      <c r="BL23" s="1" t="s">
        <v>440</v>
      </c>
    </row>
    <row r="24" spans="2:64" ht="21" customHeight="1" x14ac:dyDescent="0.25">
      <c r="B24" s="1" t="s">
        <v>178</v>
      </c>
      <c r="C24" s="1" t="s">
        <v>427</v>
      </c>
      <c r="D24" s="1" t="s">
        <v>53</v>
      </c>
      <c r="E24" s="1" t="s">
        <v>432</v>
      </c>
      <c r="G24" s="1" t="s">
        <v>179</v>
      </c>
      <c r="J24" s="1">
        <v>1500</v>
      </c>
      <c r="K24" s="1">
        <v>1800</v>
      </c>
      <c r="L24" s="1">
        <v>1500</v>
      </c>
      <c r="M24" s="1">
        <v>1800</v>
      </c>
      <c r="N24" s="1">
        <v>1500</v>
      </c>
      <c r="O24" s="1">
        <v>1800</v>
      </c>
      <c r="P24" s="1">
        <v>1500</v>
      </c>
      <c r="Q24" s="1">
        <v>1800</v>
      </c>
      <c r="R24" s="1">
        <v>1500</v>
      </c>
      <c r="S24" s="1">
        <v>1800</v>
      </c>
      <c r="V24" s="1" t="s">
        <v>484</v>
      </c>
      <c r="W24" s="1" t="str">
        <f t="shared" si="0"/>
        <v/>
      </c>
      <c r="X24" s="1" t="str">
        <f t="shared" si="1"/>
        <v/>
      </c>
      <c r="Y24" s="1">
        <f t="shared" si="2"/>
        <v>15</v>
      </c>
      <c r="Z24" s="1">
        <f t="shared" si="3"/>
        <v>18</v>
      </c>
      <c r="AA24" s="1">
        <f t="shared" si="4"/>
        <v>15</v>
      </c>
      <c r="AB24" s="1">
        <f t="shared" si="5"/>
        <v>18</v>
      </c>
      <c r="AC24" s="1">
        <f t="shared" si="6"/>
        <v>15</v>
      </c>
      <c r="AD24" s="1">
        <f t="shared" si="7"/>
        <v>18</v>
      </c>
      <c r="AE24" s="1">
        <f t="shared" si="8"/>
        <v>15</v>
      </c>
      <c r="AF24" s="1">
        <f t="shared" si="9"/>
        <v>18</v>
      </c>
      <c r="AG24" s="1">
        <f t="shared" si="10"/>
        <v>15</v>
      </c>
      <c r="AH24" s="1">
        <f t="shared" si="11"/>
        <v>18</v>
      </c>
      <c r="AI24" s="1" t="str">
        <f t="shared" si="12"/>
        <v/>
      </c>
      <c r="AJ24" s="1" t="str">
        <f t="shared" si="13"/>
        <v/>
      </c>
      <c r="AK24" s="1" t="str">
        <f t="shared" si="14"/>
        <v/>
      </c>
      <c r="AL24" s="1" t="str">
        <f t="shared" si="15"/>
        <v>3pm-6pm</v>
      </c>
      <c r="AM24" s="1" t="str">
        <f t="shared" si="16"/>
        <v>3pm-6pm</v>
      </c>
      <c r="AN24" s="1" t="str">
        <f t="shared" si="17"/>
        <v>3pm-6pm</v>
      </c>
      <c r="AO24" s="1" t="str">
        <f t="shared" si="18"/>
        <v>3pm-6pm</v>
      </c>
      <c r="AP24" s="1" t="str">
        <f t="shared" si="19"/>
        <v>3pm-6pm</v>
      </c>
      <c r="AQ24" s="1" t="str">
        <f t="shared" si="20"/>
        <v/>
      </c>
      <c r="AR24" s="4" t="s">
        <v>345</v>
      </c>
      <c r="AS24" s="1" t="s">
        <v>296</v>
      </c>
      <c r="AU24" s="1" t="s">
        <v>299</v>
      </c>
      <c r="AV24" s="5" t="s">
        <v>307</v>
      </c>
      <c r="AW24" s="5" t="s">
        <v>308</v>
      </c>
      <c r="AX24" s="6" t="str">
        <f t="shared" si="21"/>
        <v>{
    'name': "Blue Agave",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"$5 Margaritas &lt;br&gt; $2 off Wines &lt;br&gt; $3 Bottled Beer", 'link':"http://www.blueagavegrillcolorado.com/menu/", 'pricing':"med",   'phone-number': "", 'address': "201 S College Avenue, Fort Collins, CO 80524", 'other-amenities': ['outdoor','','hard'], 'has-drink':true, 'has-food':false},</v>
      </c>
      <c r="AY24" s="1" t="str">
        <f t="shared" si="22"/>
        <v>&lt;img src=@img/outdoor.png@&gt;</v>
      </c>
      <c r="AZ24" s="1" t="str">
        <f t="shared" si="23"/>
        <v/>
      </c>
      <c r="BA24" s="1" t="str">
        <f t="shared" si="24"/>
        <v>&lt;img src=@img/hard.png@&gt;</v>
      </c>
      <c r="BB24" s="1" t="str">
        <f t="shared" si="25"/>
        <v>&lt;img src=@img/drinkicon.png@&gt;</v>
      </c>
      <c r="BC24" s="1" t="str">
        <f t="shared" si="26"/>
        <v/>
      </c>
      <c r="BD24" s="1" t="str">
        <f t="shared" si="27"/>
        <v>&lt;img src=@img/outdoor.png@&gt;&lt;img src=@img/hard.png@&gt;&lt;img src=@img/drinkicon.png@&gt;</v>
      </c>
      <c r="BE24" s="1" t="str">
        <f t="shared" si="28"/>
        <v>outdoor drink hard med old</v>
      </c>
      <c r="BF24" s="1" t="str">
        <f t="shared" si="29"/>
        <v>Old Town</v>
      </c>
      <c r="BG24" s="1">
        <v>40.585295000000002</v>
      </c>
      <c r="BH24" s="1">
        <v>-105.077524</v>
      </c>
      <c r="BI24" s="1" t="str">
        <f t="shared" si="30"/>
        <v>[40.585295,-105.077524],</v>
      </c>
      <c r="BK24" s="1" t="str">
        <f t="shared" si="32"/>
        <v/>
      </c>
    </row>
    <row r="25" spans="2:64" ht="21" customHeight="1" x14ac:dyDescent="0.25">
      <c r="B25" s="1" t="s">
        <v>662</v>
      </c>
      <c r="C25" s="1" t="s">
        <v>427</v>
      </c>
      <c r="E25" s="1" t="s">
        <v>432</v>
      </c>
      <c r="G25" s="1" t="s">
        <v>686</v>
      </c>
      <c r="P25" s="1">
        <v>2000</v>
      </c>
      <c r="Q25" s="1">
        <v>2400</v>
      </c>
      <c r="R25" s="1">
        <v>1800</v>
      </c>
      <c r="S25" s="1">
        <v>2000</v>
      </c>
      <c r="T25" s="1">
        <v>1800</v>
      </c>
      <c r="U25" s="1">
        <v>2000</v>
      </c>
      <c r="V25" s="1" t="s">
        <v>705</v>
      </c>
      <c r="W25" s="1" t="str">
        <f t="shared" si="0"/>
        <v/>
      </c>
      <c r="X25" s="1" t="str">
        <f t="shared" si="1"/>
        <v/>
      </c>
      <c r="Y25" s="1" t="str">
        <f t="shared" si="2"/>
        <v/>
      </c>
      <c r="Z25" s="1" t="str">
        <f t="shared" si="3"/>
        <v/>
      </c>
      <c r="AA25" s="1" t="str">
        <f t="shared" si="4"/>
        <v/>
      </c>
      <c r="AB25" s="1" t="str">
        <f t="shared" si="5"/>
        <v/>
      </c>
      <c r="AC25" s="1" t="str">
        <f t="shared" si="6"/>
        <v/>
      </c>
      <c r="AD25" s="1" t="str">
        <f t="shared" si="7"/>
        <v/>
      </c>
      <c r="AE25" s="1">
        <f t="shared" si="8"/>
        <v>20</v>
      </c>
      <c r="AF25" s="1">
        <f t="shared" si="9"/>
        <v>24</v>
      </c>
      <c r="AG25" s="1">
        <f t="shared" si="10"/>
        <v>18</v>
      </c>
      <c r="AH25" s="1">
        <f t="shared" si="11"/>
        <v>20</v>
      </c>
      <c r="AI25" s="1">
        <f t="shared" si="12"/>
        <v>18</v>
      </c>
      <c r="AJ25" s="1">
        <f t="shared" si="13"/>
        <v>20</v>
      </c>
      <c r="AK25" s="1" t="str">
        <f t="shared" si="14"/>
        <v/>
      </c>
      <c r="AL25" s="1" t="str">
        <f t="shared" si="15"/>
        <v/>
      </c>
      <c r="AM25" s="1" t="str">
        <f t="shared" si="16"/>
        <v/>
      </c>
      <c r="AN25" s="1" t="str">
        <f t="shared" si="17"/>
        <v/>
      </c>
      <c r="AO25" s="1" t="str">
        <f t="shared" si="18"/>
        <v/>
      </c>
      <c r="AP25" s="1" t="str">
        <f t="shared" si="19"/>
        <v>6pm-8pm</v>
      </c>
      <c r="AQ25" s="1" t="str">
        <f t="shared" si="20"/>
        <v>6pm-8pm</v>
      </c>
      <c r="AR25" s="1" t="s">
        <v>704</v>
      </c>
      <c r="AU25" s="1" t="s">
        <v>299</v>
      </c>
      <c r="AV25" s="5" t="s">
        <v>307</v>
      </c>
      <c r="AW25" s="5" t="s">
        <v>307</v>
      </c>
      <c r="AX25" s="6" t="str">
        <f t="shared" si="21"/>
        <v>{
    'name': "Blue Door",
    'area': "old",'hours': {
      'sunday-start':"", 'sunday-end':"", 'monday-start':"", 'monday-end':"", 'tuesday-start':"", 'tuesday-end':"", 'wednesday-start':"", 'wednesday-end':"", 'thursday-start':"2000", 'thursday-end':"2400", 'friday-start':"1800", 'friday-end':"2000", 'saturday-start':"1800", 'saturday-end':"2000"},  'description': "$2.50 off craft cocktails&lt;br&gt;$5 Wine&lt;br&gt;Sharable bites menu", 'link':"http://bluedoorfortcollins.com/", 'pricing':"med",   'phone-number': "", 'address': "214 Linden St Fort Collins CO", 'other-amenities': ['','','hard'], 'has-drink':true, 'has-food':true},</v>
      </c>
      <c r="AY25" s="1" t="str">
        <f t="shared" si="22"/>
        <v/>
      </c>
      <c r="AZ25" s="1" t="str">
        <f t="shared" si="23"/>
        <v/>
      </c>
      <c r="BA25" s="1" t="str">
        <f t="shared" si="24"/>
        <v>&lt;img src=@img/hard.png@&gt;</v>
      </c>
      <c r="BB25" s="1" t="str">
        <f t="shared" si="25"/>
        <v>&lt;img src=@img/drinkicon.png@&gt;</v>
      </c>
      <c r="BC25" s="1" t="str">
        <f t="shared" si="26"/>
        <v>&lt;img src=@img/foodicon.png@&gt;</v>
      </c>
      <c r="BD25" s="1" t="str">
        <f t="shared" si="27"/>
        <v>&lt;img src=@img/hard.png@&gt;&lt;img src=@img/drinkicon.png@&gt;&lt;img src=@img/foodicon.png@&gt;</v>
      </c>
      <c r="BE25" s="1" t="str">
        <f t="shared" si="28"/>
        <v>drink food hard med old</v>
      </c>
      <c r="BF25" s="1" t="str">
        <f t="shared" si="29"/>
        <v>Old Town</v>
      </c>
      <c r="BG25" s="1">
        <v>40.588140000000003</v>
      </c>
      <c r="BH25" s="1">
        <v>-105.07477</v>
      </c>
      <c r="BI25" s="1" t="str">
        <f t="shared" si="30"/>
        <v>[40.58814,-105.07477],</v>
      </c>
    </row>
    <row r="26" spans="2:64" ht="21" customHeight="1" x14ac:dyDescent="0.25">
      <c r="B26" s="1" t="s">
        <v>268</v>
      </c>
      <c r="C26" s="1" t="s">
        <v>427</v>
      </c>
      <c r="D26" s="1" t="s">
        <v>78</v>
      </c>
      <c r="E26" s="1" t="s">
        <v>432</v>
      </c>
      <c r="G26" s="1" t="s">
        <v>269</v>
      </c>
      <c r="P26" s="1">
        <v>1500</v>
      </c>
      <c r="Q26" s="1">
        <v>1800</v>
      </c>
      <c r="R26" s="1">
        <v>1500</v>
      </c>
      <c r="S26" s="1">
        <v>1800</v>
      </c>
      <c r="T26" s="1">
        <v>1500</v>
      </c>
      <c r="U26" s="1">
        <v>1800</v>
      </c>
      <c r="V26" s="1" t="s">
        <v>485</v>
      </c>
      <c r="W26" s="1" t="str">
        <f t="shared" si="0"/>
        <v/>
      </c>
      <c r="X26" s="1" t="str">
        <f t="shared" si="1"/>
        <v/>
      </c>
      <c r="Y26" s="1" t="str">
        <f t="shared" si="2"/>
        <v/>
      </c>
      <c r="Z26" s="1" t="str">
        <f t="shared" si="3"/>
        <v/>
      </c>
      <c r="AA26" s="1" t="str">
        <f t="shared" si="4"/>
        <v/>
      </c>
      <c r="AB26" s="1" t="str">
        <f t="shared" si="5"/>
        <v/>
      </c>
      <c r="AC26" s="1" t="str">
        <f t="shared" si="6"/>
        <v/>
      </c>
      <c r="AD26" s="1" t="str">
        <f t="shared" si="7"/>
        <v/>
      </c>
      <c r="AE26" s="1">
        <f t="shared" si="8"/>
        <v>15</v>
      </c>
      <c r="AF26" s="1">
        <f t="shared" si="9"/>
        <v>18</v>
      </c>
      <c r="AG26" s="1">
        <f t="shared" si="10"/>
        <v>15</v>
      </c>
      <c r="AH26" s="1">
        <f t="shared" si="11"/>
        <v>18</v>
      </c>
      <c r="AI26" s="1">
        <f t="shared" si="12"/>
        <v>15</v>
      </c>
      <c r="AJ26" s="1">
        <f t="shared" si="13"/>
        <v>18</v>
      </c>
      <c r="AK26" s="1" t="str">
        <f t="shared" si="14"/>
        <v/>
      </c>
      <c r="AL26" s="1" t="str">
        <f t="shared" si="15"/>
        <v/>
      </c>
      <c r="AM26" s="1" t="str">
        <f t="shared" si="16"/>
        <v/>
      </c>
      <c r="AN26" s="1" t="str">
        <f t="shared" si="17"/>
        <v/>
      </c>
      <c r="AO26" s="1" t="str">
        <f t="shared" si="18"/>
        <v/>
      </c>
      <c r="AP26" s="1" t="str">
        <f t="shared" si="19"/>
        <v>3pm-6pm</v>
      </c>
      <c r="AQ26" s="1" t="str">
        <f t="shared" si="20"/>
        <v>3pm-6pm</v>
      </c>
      <c r="AU26" s="1" t="s">
        <v>299</v>
      </c>
      <c r="AV26" s="5" t="s">
        <v>307</v>
      </c>
      <c r="AW26" s="5" t="s">
        <v>308</v>
      </c>
      <c r="AX26" s="6" t="str">
        <f t="shared" si="21"/>
        <v>{
    'name': "Bondi's Beach Bar",
    'area': "old",'hours': {
      'sunday-start':"", 'sunday-end':"", 'monday-start':"", 'monday-end':"", 'tuesday-start':"", 'tuesday-end':"", 'wednesday-start':"", 'wednesday-end':"", 'thursday-start':"1500", 'thursday-end':"1800", 'friday-start':"1500", 'friday-end':"1800", 'saturday-start':"1500", 'saturday-end':"1800"},  'description': "$2 wells &lt;br&gt; $3 draughts &lt;br&gt; $4 select wines", 'link':"", 'pricing':"med",   'phone-number': "", 'address': "11 Old Town Square #120, Fort Collins, CO 80524", 'other-amenities': ['','','hard'], 'has-drink':true, 'has-food':false},</v>
      </c>
      <c r="AY26" s="1" t="str">
        <f t="shared" si="22"/>
        <v/>
      </c>
      <c r="AZ26" s="1" t="str">
        <f t="shared" si="23"/>
        <v/>
      </c>
      <c r="BA26" s="1" t="str">
        <f t="shared" si="24"/>
        <v>&lt;img src=@img/hard.png@&gt;</v>
      </c>
      <c r="BB26" s="1" t="str">
        <f t="shared" si="25"/>
        <v>&lt;img src=@img/drinkicon.png@&gt;</v>
      </c>
      <c r="BC26" s="1" t="str">
        <f t="shared" si="26"/>
        <v/>
      </c>
      <c r="BD26" s="1" t="str">
        <f t="shared" si="27"/>
        <v>&lt;img src=@img/hard.png@&gt;&lt;img src=@img/drinkicon.png@&gt;</v>
      </c>
      <c r="BE26" s="1" t="str">
        <f t="shared" si="28"/>
        <v>drink hard med old</v>
      </c>
      <c r="BF26" s="1" t="str">
        <f t="shared" si="29"/>
        <v>Old Town</v>
      </c>
      <c r="BG26" s="1">
        <v>40.587682999999998</v>
      </c>
      <c r="BH26" s="1">
        <v>-105.075332</v>
      </c>
      <c r="BI26" s="1" t="str">
        <f t="shared" si="30"/>
        <v>[40.587683,-105.075332],</v>
      </c>
      <c r="BK26" s="1" t="str">
        <f>IF(BJ26&gt;0,"&lt;img src=@img/kidicon.png@&gt;","")</f>
        <v/>
      </c>
    </row>
    <row r="27" spans="2:64" ht="21" customHeight="1" x14ac:dyDescent="0.25">
      <c r="B27" s="1" t="s">
        <v>522</v>
      </c>
      <c r="C27" s="1" t="s">
        <v>310</v>
      </c>
      <c r="D27" s="1" t="s">
        <v>523</v>
      </c>
      <c r="E27" s="1" t="s">
        <v>54</v>
      </c>
      <c r="G27" s="1" t="s">
        <v>524</v>
      </c>
      <c r="W27" s="1" t="str">
        <f t="shared" si="0"/>
        <v/>
      </c>
      <c r="X27" s="1" t="str">
        <f t="shared" si="1"/>
        <v/>
      </c>
      <c r="Y27" s="1" t="str">
        <f t="shared" si="2"/>
        <v/>
      </c>
      <c r="Z27" s="1" t="str">
        <f t="shared" si="3"/>
        <v/>
      </c>
      <c r="AA27" s="1" t="str">
        <f t="shared" si="4"/>
        <v/>
      </c>
      <c r="AB27" s="1" t="str">
        <f t="shared" si="5"/>
        <v/>
      </c>
      <c r="AC27" s="1" t="str">
        <f t="shared" si="6"/>
        <v/>
      </c>
      <c r="AD27" s="1" t="str">
        <f t="shared" si="7"/>
        <v/>
      </c>
      <c r="AE27" s="1" t="str">
        <f t="shared" si="8"/>
        <v/>
      </c>
      <c r="AF27" s="1" t="str">
        <f t="shared" si="9"/>
        <v/>
      </c>
      <c r="AG27" s="1" t="str">
        <f t="shared" si="10"/>
        <v/>
      </c>
      <c r="AH27" s="1" t="str">
        <f t="shared" si="11"/>
        <v/>
      </c>
      <c r="AI27" s="1" t="str">
        <f t="shared" si="12"/>
        <v/>
      </c>
      <c r="AJ27" s="1" t="str">
        <f t="shared" si="13"/>
        <v/>
      </c>
      <c r="AK27" s="1" t="str">
        <f t="shared" si="14"/>
        <v/>
      </c>
      <c r="AL27" s="1" t="str">
        <f t="shared" si="15"/>
        <v/>
      </c>
      <c r="AM27" s="1" t="str">
        <f t="shared" si="16"/>
        <v/>
      </c>
      <c r="AN27" s="1" t="str">
        <f t="shared" si="17"/>
        <v/>
      </c>
      <c r="AO27" s="1" t="str">
        <f t="shared" si="18"/>
        <v/>
      </c>
      <c r="AP27" s="1" t="str">
        <f t="shared" si="19"/>
        <v/>
      </c>
      <c r="AQ27" s="1" t="str">
        <f t="shared" si="20"/>
        <v/>
      </c>
      <c r="AU27" s="1" t="s">
        <v>300</v>
      </c>
      <c r="AV27" s="5" t="s">
        <v>308</v>
      </c>
      <c r="AW27" s="5" t="s">
        <v>308</v>
      </c>
      <c r="AX27" s="6" t="str">
        <f t="shared" si="21"/>
        <v>{
    'name': "Breakfast Club",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"121 W. Monroe Dr., Fort Collins, CO 80525", 'other-amenities': ['','','easy'], 'has-drink':false, 'has-food':false},</v>
      </c>
      <c r="AY27" s="1" t="str">
        <f t="shared" si="22"/>
        <v/>
      </c>
      <c r="AZ27" s="1" t="str">
        <f t="shared" si="23"/>
        <v/>
      </c>
      <c r="BA27" s="1" t="str">
        <f t="shared" si="24"/>
        <v>&lt;img src=@img/easy.png@&gt;</v>
      </c>
      <c r="BB27" s="1" t="str">
        <f t="shared" si="25"/>
        <v/>
      </c>
      <c r="BC27" s="1" t="str">
        <f t="shared" si="26"/>
        <v/>
      </c>
      <c r="BD27" s="1" t="str">
        <f t="shared" si="27"/>
        <v>&lt;img src=@img/easy.png@&gt;</v>
      </c>
      <c r="BE27" s="1" t="str">
        <f t="shared" si="28"/>
        <v>easy low midtown</v>
      </c>
      <c r="BF27" s="1" t="str">
        <f t="shared" si="29"/>
        <v>Midtown</v>
      </c>
      <c r="BG27" s="1">
        <v>40.539721</v>
      </c>
      <c r="BH27" s="1">
        <v>-105.07867899999999</v>
      </c>
      <c r="BI27" s="1" t="str">
        <f t="shared" si="30"/>
        <v>[40.539721,-105.078679],</v>
      </c>
      <c r="BK27" s="1" t="str">
        <f>IF(BJ27&gt;0,"&lt;img src=@img/kidicon.png@&gt;","")</f>
        <v/>
      </c>
    </row>
    <row r="28" spans="2:64" ht="21" customHeight="1" x14ac:dyDescent="0.25">
      <c r="B28" s="1" t="s">
        <v>180</v>
      </c>
      <c r="C28" s="1" t="s">
        <v>429</v>
      </c>
      <c r="D28" s="1" t="s">
        <v>78</v>
      </c>
      <c r="E28" s="1" t="s">
        <v>54</v>
      </c>
      <c r="G28" s="1" t="s">
        <v>181</v>
      </c>
      <c r="W28" s="1" t="str">
        <f t="shared" si="0"/>
        <v/>
      </c>
      <c r="X28" s="1" t="str">
        <f t="shared" si="1"/>
        <v/>
      </c>
      <c r="Y28" s="1" t="str">
        <f t="shared" si="2"/>
        <v/>
      </c>
      <c r="Z28" s="1" t="str">
        <f t="shared" si="3"/>
        <v/>
      </c>
      <c r="AA28" s="1" t="str">
        <f t="shared" si="4"/>
        <v/>
      </c>
      <c r="AB28" s="1" t="str">
        <f t="shared" si="5"/>
        <v/>
      </c>
      <c r="AC28" s="1" t="str">
        <f t="shared" si="6"/>
        <v/>
      </c>
      <c r="AD28" s="1" t="str">
        <f t="shared" si="7"/>
        <v/>
      </c>
      <c r="AE28" s="1" t="str">
        <f t="shared" si="8"/>
        <v/>
      </c>
      <c r="AF28" s="1" t="str">
        <f t="shared" si="9"/>
        <v/>
      </c>
      <c r="AG28" s="1" t="str">
        <f t="shared" si="10"/>
        <v/>
      </c>
      <c r="AH28" s="1" t="str">
        <f t="shared" si="11"/>
        <v/>
      </c>
      <c r="AI28" s="1" t="str">
        <f t="shared" si="12"/>
        <v/>
      </c>
      <c r="AJ28" s="1" t="str">
        <f t="shared" si="13"/>
        <v/>
      </c>
      <c r="AK28" s="1" t="str">
        <f t="shared" si="14"/>
        <v/>
      </c>
      <c r="AL28" s="1" t="str">
        <f t="shared" si="15"/>
        <v/>
      </c>
      <c r="AM28" s="1" t="str">
        <f t="shared" si="16"/>
        <v/>
      </c>
      <c r="AN28" s="1" t="str">
        <f t="shared" si="17"/>
        <v/>
      </c>
      <c r="AO28" s="1" t="str">
        <f t="shared" si="18"/>
        <v/>
      </c>
      <c r="AP28" s="1" t="str">
        <f t="shared" si="19"/>
        <v/>
      </c>
      <c r="AQ28" s="1" t="str">
        <f t="shared" si="20"/>
        <v/>
      </c>
      <c r="AR28" s="4" t="s">
        <v>346</v>
      </c>
      <c r="AU28" s="1" t="s">
        <v>300</v>
      </c>
      <c r="AV28" s="5" t="s">
        <v>308</v>
      </c>
      <c r="AW28" s="5" t="s">
        <v>308</v>
      </c>
      <c r="AX28" s="6" t="str">
        <f t="shared" si="21"/>
        <v>{
    'name': "Buffalo Wild Wings",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'link':"http://www.buffalowildwings.com", 'pricing':"low",   'phone-number': "", 'address': "150 E. Harmony Road, 2A, Fort Collins, CO 80525", 'other-amenities': ['','','easy'], 'has-drink':false, 'has-food':false},</v>
      </c>
      <c r="AY28" s="1" t="str">
        <f t="shared" si="22"/>
        <v/>
      </c>
      <c r="AZ28" s="1" t="str">
        <f t="shared" si="23"/>
        <v/>
      </c>
      <c r="BA28" s="1" t="str">
        <f t="shared" si="24"/>
        <v>&lt;img src=@img/easy.png@&gt;</v>
      </c>
      <c r="BB28" s="1" t="str">
        <f t="shared" si="25"/>
        <v/>
      </c>
      <c r="BC28" s="1" t="str">
        <f t="shared" si="26"/>
        <v/>
      </c>
      <c r="BD28" s="1" t="str">
        <f t="shared" si="27"/>
        <v>&lt;img src=@img/easy.png@&gt;&lt;img src=@img/kidicon.png@&gt;</v>
      </c>
      <c r="BE28" s="1" t="str">
        <f t="shared" si="28"/>
        <v>easy low sfoco kid</v>
      </c>
      <c r="BF28" s="1" t="str">
        <f t="shared" si="29"/>
        <v>South Foco</v>
      </c>
      <c r="BG28" s="1">
        <v>40.523871999999997</v>
      </c>
      <c r="BH28" s="1">
        <v>-105.0759</v>
      </c>
      <c r="BI28" s="1" t="str">
        <f t="shared" si="30"/>
        <v>[40.523872,-105.0759],</v>
      </c>
      <c r="BJ28" s="1" t="b">
        <v>1</v>
      </c>
      <c r="BK28" s="1" t="str">
        <f>IF(BJ28&gt;0,"&lt;img src=@img/kidicon.png@&gt;","")</f>
        <v>&lt;img src=@img/kidicon.png@&gt;</v>
      </c>
      <c r="BL28" s="1" t="s">
        <v>441</v>
      </c>
    </row>
    <row r="29" spans="2:64" ht="21" customHeight="1" x14ac:dyDescent="0.25">
      <c r="B29" s="1" t="s">
        <v>651</v>
      </c>
      <c r="C29" s="1" t="s">
        <v>310</v>
      </c>
      <c r="E29" s="1" t="s">
        <v>432</v>
      </c>
      <c r="G29" s="1" t="s">
        <v>675</v>
      </c>
      <c r="W29" s="1" t="str">
        <f t="shared" si="0"/>
        <v/>
      </c>
      <c r="X29" s="1" t="str">
        <f t="shared" si="1"/>
        <v/>
      </c>
      <c r="Y29" s="1" t="str">
        <f t="shared" si="2"/>
        <v/>
      </c>
      <c r="Z29" s="1" t="str">
        <f t="shared" si="3"/>
        <v/>
      </c>
      <c r="AA29" s="1" t="str">
        <f t="shared" si="4"/>
        <v/>
      </c>
      <c r="AB29" s="1" t="str">
        <f t="shared" si="5"/>
        <v/>
      </c>
      <c r="AC29" s="1" t="str">
        <f t="shared" si="6"/>
        <v/>
      </c>
      <c r="AD29" s="1" t="str">
        <f t="shared" si="7"/>
        <v/>
      </c>
      <c r="AE29" s="1" t="str">
        <f t="shared" si="8"/>
        <v/>
      </c>
      <c r="AF29" s="1" t="str">
        <f t="shared" si="9"/>
        <v/>
      </c>
      <c r="AG29" s="1" t="str">
        <f t="shared" si="10"/>
        <v/>
      </c>
      <c r="AH29" s="1" t="str">
        <f t="shared" si="11"/>
        <v/>
      </c>
      <c r="AI29" s="1" t="str">
        <f t="shared" si="12"/>
        <v/>
      </c>
      <c r="AJ29" s="1" t="str">
        <f t="shared" si="13"/>
        <v/>
      </c>
      <c r="AK29" s="1" t="str">
        <f t="shared" si="14"/>
        <v/>
      </c>
      <c r="AL29" s="1" t="str">
        <f t="shared" si="15"/>
        <v/>
      </c>
      <c r="AM29" s="1" t="str">
        <f t="shared" si="16"/>
        <v/>
      </c>
      <c r="AN29" s="1" t="str">
        <f t="shared" si="17"/>
        <v/>
      </c>
      <c r="AO29" s="1" t="str">
        <f t="shared" si="18"/>
        <v/>
      </c>
      <c r="AP29" s="1" t="str">
        <f t="shared" si="19"/>
        <v/>
      </c>
      <c r="AQ29" s="1" t="str">
        <f t="shared" si="20"/>
        <v/>
      </c>
      <c r="AU29" s="1" t="s">
        <v>28</v>
      </c>
      <c r="AV29" s="5" t="s">
        <v>308</v>
      </c>
      <c r="AW29" s="5" t="s">
        <v>308</v>
      </c>
      <c r="AX29" s="6" t="str">
        <f t="shared" si="21"/>
        <v>{
    'name': "Cacciatore at Heller's Kitchen",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"1939 Jessup Dr Fort Collins CO", 'other-amenities': ['','','medium'], 'has-drink':false, 'has-food':false},</v>
      </c>
      <c r="AY29" s="1" t="str">
        <f t="shared" si="22"/>
        <v/>
      </c>
      <c r="AZ29" s="1" t="str">
        <f t="shared" si="23"/>
        <v/>
      </c>
      <c r="BA29" s="1" t="str">
        <f t="shared" si="24"/>
        <v>&lt;img src=@img/medium.png@&gt;</v>
      </c>
      <c r="BB29" s="1" t="str">
        <f t="shared" si="25"/>
        <v/>
      </c>
      <c r="BC29" s="1" t="str">
        <f t="shared" si="26"/>
        <v/>
      </c>
      <c r="BD29" s="1" t="str">
        <f t="shared" si="27"/>
        <v>&lt;img src=@img/medium.png@&gt;</v>
      </c>
      <c r="BE29" s="1" t="str">
        <f t="shared" si="28"/>
        <v>medium med midtown</v>
      </c>
      <c r="BF29" s="1" t="str">
        <f t="shared" si="29"/>
        <v>Midtown</v>
      </c>
      <c r="BG29" s="1">
        <v>40.562466000000001</v>
      </c>
      <c r="BH29" s="1">
        <v>-105.037963</v>
      </c>
      <c r="BI29" s="1" t="str">
        <f t="shared" si="30"/>
        <v>[40.562466,-105.037963],</v>
      </c>
    </row>
    <row r="30" spans="2:64" ht="21" customHeight="1" x14ac:dyDescent="0.25">
      <c r="B30" s="1" t="s">
        <v>525</v>
      </c>
      <c r="C30" s="1" t="s">
        <v>429</v>
      </c>
      <c r="E30" s="1" t="s">
        <v>432</v>
      </c>
      <c r="G30" s="1" t="s">
        <v>526</v>
      </c>
      <c r="W30" s="1" t="str">
        <f t="shared" si="0"/>
        <v/>
      </c>
      <c r="X30" s="1" t="str">
        <f t="shared" si="1"/>
        <v/>
      </c>
      <c r="Y30" s="1" t="str">
        <f t="shared" si="2"/>
        <v/>
      </c>
      <c r="Z30" s="1" t="str">
        <f t="shared" si="3"/>
        <v/>
      </c>
      <c r="AA30" s="1" t="str">
        <f t="shared" si="4"/>
        <v/>
      </c>
      <c r="AB30" s="1" t="str">
        <f t="shared" si="5"/>
        <v/>
      </c>
      <c r="AC30" s="1" t="str">
        <f t="shared" si="6"/>
        <v/>
      </c>
      <c r="AD30" s="1" t="str">
        <f t="shared" si="7"/>
        <v/>
      </c>
      <c r="AE30" s="1" t="str">
        <f t="shared" si="8"/>
        <v/>
      </c>
      <c r="AF30" s="1" t="str">
        <f t="shared" si="9"/>
        <v/>
      </c>
      <c r="AG30" s="1" t="str">
        <f t="shared" si="10"/>
        <v/>
      </c>
      <c r="AH30" s="1" t="str">
        <f t="shared" si="11"/>
        <v/>
      </c>
      <c r="AI30" s="1" t="str">
        <f t="shared" si="12"/>
        <v/>
      </c>
      <c r="AJ30" s="1" t="str">
        <f t="shared" si="13"/>
        <v/>
      </c>
      <c r="AK30" s="1" t="str">
        <f t="shared" si="14"/>
        <v/>
      </c>
      <c r="AL30" s="1" t="str">
        <f t="shared" si="15"/>
        <v/>
      </c>
      <c r="AM30" s="1" t="str">
        <f t="shared" si="16"/>
        <v/>
      </c>
      <c r="AN30" s="1" t="str">
        <f t="shared" si="17"/>
        <v/>
      </c>
      <c r="AO30" s="1" t="str">
        <f t="shared" si="18"/>
        <v/>
      </c>
      <c r="AP30" s="1" t="str">
        <f t="shared" si="19"/>
        <v/>
      </c>
      <c r="AQ30" s="1" t="str">
        <f t="shared" si="20"/>
        <v/>
      </c>
      <c r="AR30" s="4"/>
      <c r="AU30" s="1" t="s">
        <v>300</v>
      </c>
      <c r="AV30" s="5" t="s">
        <v>308</v>
      </c>
      <c r="AW30" s="5" t="s">
        <v>308</v>
      </c>
      <c r="AX30" s="6" t="str">
        <f t="shared" si="21"/>
        <v>{
    'name': "Cafe Athens",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"2842 Council Tree Avenue, Fort Collins, CO 80525", 'other-amenities': ['','','easy'], 'has-drink':false, 'has-food':false},</v>
      </c>
      <c r="AY30" s="1" t="str">
        <f t="shared" si="22"/>
        <v/>
      </c>
      <c r="AZ30" s="1" t="str">
        <f t="shared" si="23"/>
        <v/>
      </c>
      <c r="BA30" s="1" t="str">
        <f t="shared" si="24"/>
        <v>&lt;img src=@img/easy.png@&gt;</v>
      </c>
      <c r="BB30" s="1" t="str">
        <f t="shared" si="25"/>
        <v/>
      </c>
      <c r="BC30" s="1" t="str">
        <f t="shared" si="26"/>
        <v/>
      </c>
      <c r="BD30" s="1" t="str">
        <f t="shared" si="27"/>
        <v>&lt;img src=@img/easy.png@&gt;</v>
      </c>
      <c r="BE30" s="1" t="str">
        <f t="shared" si="28"/>
        <v>easy med sfoco</v>
      </c>
      <c r="BF30" s="1" t="str">
        <f t="shared" si="29"/>
        <v>South Foco</v>
      </c>
      <c r="BG30" s="1">
        <v>40.525936999999999</v>
      </c>
      <c r="BH30" s="1">
        <v>-105.02437399999999</v>
      </c>
      <c r="BI30" s="1" t="str">
        <f t="shared" si="30"/>
        <v>[40.525937,-105.024374],</v>
      </c>
      <c r="BK30" s="1" t="str">
        <f>IF(BJ30&gt;0,"&lt;img src=@img/kidicon.png@&gt;","")</f>
        <v/>
      </c>
    </row>
    <row r="31" spans="2:64" ht="21" customHeight="1" x14ac:dyDescent="0.25">
      <c r="B31" s="1" t="s">
        <v>527</v>
      </c>
      <c r="C31" s="1" t="s">
        <v>309</v>
      </c>
      <c r="E31" s="1" t="s">
        <v>432</v>
      </c>
      <c r="G31" s="1" t="s">
        <v>528</v>
      </c>
      <c r="W31" s="1" t="str">
        <f t="shared" si="0"/>
        <v/>
      </c>
      <c r="X31" s="1" t="str">
        <f t="shared" si="1"/>
        <v/>
      </c>
      <c r="Y31" s="1" t="str">
        <f t="shared" si="2"/>
        <v/>
      </c>
      <c r="Z31" s="1" t="str">
        <f t="shared" si="3"/>
        <v/>
      </c>
      <c r="AA31" s="1" t="str">
        <f t="shared" si="4"/>
        <v/>
      </c>
      <c r="AB31" s="1" t="str">
        <f t="shared" si="5"/>
        <v/>
      </c>
      <c r="AC31" s="1" t="str">
        <f t="shared" si="6"/>
        <v/>
      </c>
      <c r="AD31" s="1" t="str">
        <f t="shared" si="7"/>
        <v/>
      </c>
      <c r="AE31" s="1" t="str">
        <f t="shared" si="8"/>
        <v/>
      </c>
      <c r="AF31" s="1" t="str">
        <f t="shared" si="9"/>
        <v/>
      </c>
      <c r="AG31" s="1" t="str">
        <f t="shared" si="10"/>
        <v/>
      </c>
      <c r="AH31" s="1" t="str">
        <f t="shared" si="11"/>
        <v/>
      </c>
      <c r="AI31" s="1" t="str">
        <f t="shared" si="12"/>
        <v/>
      </c>
      <c r="AJ31" s="1" t="str">
        <f t="shared" si="13"/>
        <v/>
      </c>
      <c r="AK31" s="1" t="str">
        <f t="shared" si="14"/>
        <v/>
      </c>
      <c r="AL31" s="1" t="str">
        <f t="shared" si="15"/>
        <v/>
      </c>
      <c r="AM31" s="1" t="str">
        <f t="shared" si="16"/>
        <v/>
      </c>
      <c r="AN31" s="1" t="str">
        <f t="shared" si="17"/>
        <v/>
      </c>
      <c r="AO31" s="1" t="str">
        <f t="shared" si="18"/>
        <v/>
      </c>
      <c r="AP31" s="1" t="str">
        <f t="shared" si="19"/>
        <v/>
      </c>
      <c r="AQ31" s="1" t="str">
        <f t="shared" si="20"/>
        <v/>
      </c>
      <c r="AR31" s="4"/>
      <c r="AU31" s="1" t="s">
        <v>28</v>
      </c>
      <c r="AV31" s="5" t="s">
        <v>308</v>
      </c>
      <c r="AW31" s="5" t="s">
        <v>308</v>
      </c>
      <c r="AX31" s="6" t="str">
        <f t="shared" si="21"/>
        <v>{
    'name': "Cafe Bluebird",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"524 W. Laurel Street, Fort Collins, CO 80521", 'other-amenities': ['','','medium'], 'has-drink':false, 'has-food':false},</v>
      </c>
      <c r="AY31" s="1" t="str">
        <f t="shared" si="22"/>
        <v/>
      </c>
      <c r="AZ31" s="1" t="str">
        <f t="shared" si="23"/>
        <v/>
      </c>
      <c r="BA31" s="1" t="str">
        <f t="shared" si="24"/>
        <v>&lt;img src=@img/medium.png@&gt;</v>
      </c>
      <c r="BB31" s="1" t="str">
        <f t="shared" si="25"/>
        <v/>
      </c>
      <c r="BC31" s="1" t="str">
        <f t="shared" si="26"/>
        <v/>
      </c>
      <c r="BD31" s="1" t="str">
        <f t="shared" si="27"/>
        <v>&lt;img src=@img/medium.png@&gt;</v>
      </c>
      <c r="BE31" s="1" t="str">
        <f t="shared" si="28"/>
        <v>medium med campus</v>
      </c>
      <c r="BF31" s="1" t="str">
        <f t="shared" si="29"/>
        <v>Near Campus</v>
      </c>
      <c r="BG31" s="1">
        <v>40.578358000000001</v>
      </c>
      <c r="BH31" s="1">
        <v>-105.085821</v>
      </c>
      <c r="BI31" s="1" t="str">
        <f t="shared" si="30"/>
        <v>[40.578358,-105.085821],</v>
      </c>
      <c r="BK31" s="1" t="str">
        <f>IF(BJ31&gt;0,"&lt;img src=@img/kidicon.png@&gt;","")</f>
        <v/>
      </c>
    </row>
    <row r="32" spans="2:64" ht="21" customHeight="1" x14ac:dyDescent="0.25">
      <c r="B32" s="1" t="s">
        <v>585</v>
      </c>
      <c r="C32" s="1" t="s">
        <v>430</v>
      </c>
      <c r="G32" s="9" t="s">
        <v>586</v>
      </c>
      <c r="W32" s="1" t="str">
        <f t="shared" si="0"/>
        <v/>
      </c>
      <c r="X32" s="1" t="str">
        <f t="shared" si="1"/>
        <v/>
      </c>
      <c r="Y32" s="1" t="str">
        <f t="shared" si="2"/>
        <v/>
      </c>
      <c r="Z32" s="1" t="str">
        <f t="shared" si="3"/>
        <v/>
      </c>
      <c r="AA32" s="1" t="str">
        <f t="shared" si="4"/>
        <v/>
      </c>
      <c r="AB32" s="1" t="str">
        <f t="shared" si="5"/>
        <v/>
      </c>
      <c r="AC32" s="1" t="str">
        <f t="shared" si="6"/>
        <v/>
      </c>
      <c r="AD32" s="1" t="str">
        <f t="shared" si="7"/>
        <v/>
      </c>
      <c r="AE32" s="1" t="str">
        <f t="shared" si="8"/>
        <v/>
      </c>
      <c r="AF32" s="1" t="str">
        <f t="shared" si="9"/>
        <v/>
      </c>
      <c r="AG32" s="1" t="str">
        <f t="shared" si="10"/>
        <v/>
      </c>
      <c r="AH32" s="1" t="str">
        <f t="shared" si="11"/>
        <v/>
      </c>
      <c r="AI32" s="1" t="str">
        <f t="shared" si="12"/>
        <v/>
      </c>
      <c r="AJ32" s="1" t="str">
        <f t="shared" si="13"/>
        <v/>
      </c>
      <c r="AK32" s="1" t="str">
        <f t="shared" si="14"/>
        <v/>
      </c>
      <c r="AL32" s="1" t="str">
        <f t="shared" si="15"/>
        <v/>
      </c>
      <c r="AM32" s="1" t="str">
        <f t="shared" si="16"/>
        <v/>
      </c>
      <c r="AN32" s="1" t="str">
        <f t="shared" si="17"/>
        <v/>
      </c>
      <c r="AO32" s="1" t="str">
        <f t="shared" si="18"/>
        <v/>
      </c>
      <c r="AP32" s="1" t="str">
        <f t="shared" si="19"/>
        <v/>
      </c>
      <c r="AQ32" s="1" t="str">
        <f t="shared" si="20"/>
        <v/>
      </c>
      <c r="AR32" s="1" t="s">
        <v>587</v>
      </c>
      <c r="AU32" s="1" t="s">
        <v>300</v>
      </c>
      <c r="AV32" s="1" t="b">
        <v>0</v>
      </c>
      <c r="AW32" s="1" t="b">
        <v>0</v>
      </c>
      <c r="AX32" s="6" t="str">
        <f t="shared" si="21"/>
        <v>{
    'name': "Cafe de Bangkok",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'link':"https://www.allmenus.com/co/fort-collins/389523-cafe-de-bangkok/menu/", 'pricing':"",   'phone-number': "", 'address': "1232 W Elizabeth St C-7, Fort Collins, CO 80521", 'other-amenities': ['','','easy'], 'has-drink':FALSE, 'has-food':FALSE},</v>
      </c>
      <c r="AY32" s="1" t="str">
        <f t="shared" si="22"/>
        <v/>
      </c>
      <c r="AZ32" s="1" t="str">
        <f t="shared" si="23"/>
        <v/>
      </c>
      <c r="BA32" s="1" t="str">
        <f t="shared" si="24"/>
        <v>&lt;img src=@img/easy.png@&gt;</v>
      </c>
      <c r="BB32" s="1" t="str">
        <f t="shared" si="25"/>
        <v/>
      </c>
      <c r="BC32" s="1" t="str">
        <f t="shared" si="26"/>
        <v/>
      </c>
      <c r="BD32" s="1" t="str">
        <f t="shared" si="27"/>
        <v>&lt;img src=@img/easy.png@&gt;</v>
      </c>
      <c r="BE32" s="1" t="str">
        <f t="shared" si="28"/>
        <v>easy  cwest</v>
      </c>
      <c r="BF32" s="1" t="str">
        <f t="shared" si="29"/>
        <v>Campus West</v>
      </c>
      <c r="BG32" s="1">
        <v>40.575150000000001</v>
      </c>
      <c r="BH32" s="1">
        <v>-105.09912</v>
      </c>
      <c r="BI32" s="1" t="str">
        <f t="shared" si="30"/>
        <v>[40.57515,-105.09912],</v>
      </c>
    </row>
    <row r="33" spans="2:64" ht="21" customHeight="1" x14ac:dyDescent="0.25">
      <c r="B33" s="1" t="s">
        <v>588</v>
      </c>
      <c r="C33" s="1" t="s">
        <v>310</v>
      </c>
      <c r="G33" s="9" t="s">
        <v>589</v>
      </c>
      <c r="W33" s="1" t="str">
        <f t="shared" si="0"/>
        <v/>
      </c>
      <c r="X33" s="1" t="str">
        <f t="shared" si="1"/>
        <v/>
      </c>
      <c r="Y33" s="1" t="str">
        <f t="shared" si="2"/>
        <v/>
      </c>
      <c r="Z33" s="1" t="str">
        <f t="shared" si="3"/>
        <v/>
      </c>
      <c r="AA33" s="1" t="str">
        <f t="shared" si="4"/>
        <v/>
      </c>
      <c r="AB33" s="1" t="str">
        <f t="shared" si="5"/>
        <v/>
      </c>
      <c r="AC33" s="1" t="str">
        <f t="shared" si="6"/>
        <v/>
      </c>
      <c r="AD33" s="1" t="str">
        <f t="shared" si="7"/>
        <v/>
      </c>
      <c r="AE33" s="1" t="str">
        <f t="shared" si="8"/>
        <v/>
      </c>
      <c r="AF33" s="1" t="str">
        <f t="shared" si="9"/>
        <v/>
      </c>
      <c r="AG33" s="1" t="str">
        <f t="shared" si="10"/>
        <v/>
      </c>
      <c r="AH33" s="1" t="str">
        <f t="shared" si="11"/>
        <v/>
      </c>
      <c r="AI33" s="1" t="str">
        <f t="shared" si="12"/>
        <v/>
      </c>
      <c r="AJ33" s="1" t="str">
        <f t="shared" si="13"/>
        <v/>
      </c>
      <c r="AK33" s="1" t="str">
        <f t="shared" si="14"/>
        <v/>
      </c>
      <c r="AL33" s="1" t="str">
        <f t="shared" si="15"/>
        <v/>
      </c>
      <c r="AM33" s="1" t="str">
        <f t="shared" si="16"/>
        <v/>
      </c>
      <c r="AN33" s="1" t="str">
        <f t="shared" si="17"/>
        <v/>
      </c>
      <c r="AO33" s="1" t="str">
        <f t="shared" si="18"/>
        <v/>
      </c>
      <c r="AP33" s="1" t="str">
        <f t="shared" si="19"/>
        <v/>
      </c>
      <c r="AQ33" s="1" t="str">
        <f t="shared" si="20"/>
        <v/>
      </c>
      <c r="AR33" s="13" t="s">
        <v>590</v>
      </c>
      <c r="AU33" s="1" t="s">
        <v>300</v>
      </c>
      <c r="AV33" s="1" t="b">
        <v>0</v>
      </c>
      <c r="AW33" s="1" t="b">
        <v>0</v>
      </c>
      <c r="AX33" s="6" t="str">
        <f t="shared" si="21"/>
        <v>{
    'name': "Cafe Mexicali",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'link':"www.cafemexicali.com/", 'pricing':"",   'phone-number': "", 'address': "2925 S College Ave, Fort Collins, CO 80525", 'other-amenities': ['','','easy'], 'has-drink':FALSE, 'has-food':FALSE},</v>
      </c>
      <c r="AY33" s="1" t="str">
        <f t="shared" si="22"/>
        <v/>
      </c>
      <c r="AZ33" s="1" t="str">
        <f t="shared" si="23"/>
        <v/>
      </c>
      <c r="BA33" s="1" t="str">
        <f t="shared" si="24"/>
        <v>&lt;img src=@img/easy.png@&gt;</v>
      </c>
      <c r="BB33" s="1" t="str">
        <f t="shared" si="25"/>
        <v/>
      </c>
      <c r="BC33" s="1" t="str">
        <f t="shared" si="26"/>
        <v/>
      </c>
      <c r="BD33" s="1" t="str">
        <f t="shared" si="27"/>
        <v>&lt;img src=@img/easy.png@&gt;&lt;img src=@img/kidicon.png@&gt;</v>
      </c>
      <c r="BE33" s="1" t="str">
        <f t="shared" si="28"/>
        <v>easy  midtown kid</v>
      </c>
      <c r="BF33" s="1" t="str">
        <f t="shared" si="29"/>
        <v>Midtown</v>
      </c>
      <c r="BG33" s="1">
        <v>40.546750000000003</v>
      </c>
      <c r="BH33" s="1">
        <v>-105.07814</v>
      </c>
      <c r="BI33" s="1" t="str">
        <f t="shared" si="30"/>
        <v>[40.54675,-105.07814],</v>
      </c>
      <c r="BJ33" s="1" t="b">
        <v>1</v>
      </c>
      <c r="BK33" s="1" t="str">
        <f>IF(BJ33&gt;0,"&lt;img src=@img/kidicon.png@&gt;","")</f>
        <v>&lt;img src=@img/kidicon.png@&gt;</v>
      </c>
      <c r="BL33" s="1" t="s">
        <v>458</v>
      </c>
    </row>
    <row r="34" spans="2:64" ht="21" customHeight="1" x14ac:dyDescent="0.25">
      <c r="B34" s="1" t="s">
        <v>367</v>
      </c>
      <c r="C34" s="1" t="s">
        <v>309</v>
      </c>
      <c r="D34" s="1" t="s">
        <v>71</v>
      </c>
      <c r="E34" s="1" t="s">
        <v>432</v>
      </c>
      <c r="G34" s="3" t="s">
        <v>72</v>
      </c>
      <c r="J34" s="1">
        <v>1500</v>
      </c>
      <c r="K34" s="1">
        <v>1800</v>
      </c>
      <c r="L34" s="1">
        <v>1500</v>
      </c>
      <c r="M34" s="1">
        <v>1800</v>
      </c>
      <c r="N34" s="1">
        <v>1500</v>
      </c>
      <c r="O34" s="1">
        <v>1800</v>
      </c>
      <c r="P34" s="1">
        <v>1500</v>
      </c>
      <c r="Q34" s="1">
        <v>1800</v>
      </c>
      <c r="R34" s="1">
        <v>1500</v>
      </c>
      <c r="S34" s="1">
        <v>1800</v>
      </c>
      <c r="V34" s="1" t="s">
        <v>529</v>
      </c>
      <c r="W34" s="1" t="str">
        <f t="shared" ref="W34:W63" si="33">IF(H34&gt;0,H34/100,"")</f>
        <v/>
      </c>
      <c r="X34" s="1" t="str">
        <f t="shared" ref="X34:X63" si="34">IF(I34&gt;0,I34/100,"")</f>
        <v/>
      </c>
      <c r="Y34" s="1">
        <f t="shared" ref="Y34:Y63" si="35">IF(J34&gt;0,J34/100,"")</f>
        <v>15</v>
      </c>
      <c r="Z34" s="1">
        <f t="shared" ref="Z34:Z63" si="36">IF(K34&gt;0,K34/100,"")</f>
        <v>18</v>
      </c>
      <c r="AA34" s="1">
        <f t="shared" ref="AA34:AA63" si="37">IF(L34&gt;0,L34/100,"")</f>
        <v>15</v>
      </c>
      <c r="AB34" s="1">
        <f t="shared" ref="AB34:AB63" si="38">IF(M34&gt;0,M34/100,"")</f>
        <v>18</v>
      </c>
      <c r="AC34" s="1">
        <f t="shared" ref="AC34:AC63" si="39">IF(N34&gt;0,N34/100,"")</f>
        <v>15</v>
      </c>
      <c r="AD34" s="1">
        <f t="shared" ref="AD34:AD63" si="40">IF(O34&gt;0,O34/100,"")</f>
        <v>18</v>
      </c>
      <c r="AE34" s="1">
        <f t="shared" ref="AE34:AE63" si="41">IF(P34&gt;0,P34/100,"")</f>
        <v>15</v>
      </c>
      <c r="AF34" s="1">
        <f t="shared" ref="AF34:AF63" si="42">IF(Q34&gt;0,Q34/100,"")</f>
        <v>18</v>
      </c>
      <c r="AG34" s="1">
        <f t="shared" ref="AG34:AG63" si="43">IF(R34&gt;0,R34/100,"")</f>
        <v>15</v>
      </c>
      <c r="AH34" s="1">
        <f t="shared" ref="AH34:AH63" si="44">IF(S34&gt;0,S34/100,"")</f>
        <v>18</v>
      </c>
      <c r="AI34" s="1" t="str">
        <f t="shared" ref="AI34:AI63" si="45">IF(T34&gt;0,T34/100,"")</f>
        <v/>
      </c>
      <c r="AJ34" s="1" t="str">
        <f t="shared" ref="AJ34:AJ63" si="46">IF(U34&gt;0,U34/100,"")</f>
        <v/>
      </c>
      <c r="AK34" s="1" t="str">
        <f t="shared" ref="AK34:AK65" si="47">IF(H34&gt;0,CONCATENATE(IF(W34&lt;=12,W34,W34-12),IF(OR(W34&lt;12,W34=24),"am","pm"),"-",IF(X34&lt;=12,X34,X34-12),IF(OR(X34&lt;12,X34=24),"am","pm")),"")</f>
        <v/>
      </c>
      <c r="AL34" s="1" t="str">
        <f t="shared" ref="AL34:AL65" si="48">IF(J34&gt;0,CONCATENATE(IF(Y34&lt;=12,Y34,Y34-12),IF(OR(Y34&lt;12,Y34=24),"am","pm"),"-",IF(Z34&lt;=12,Z34,Z34-12),IF(OR(Z34&lt;12,Z34=24),"am","pm")),"")</f>
        <v>3pm-6pm</v>
      </c>
      <c r="AM34" s="1" t="str">
        <f t="shared" ref="AM34:AM65" si="49">IF(L34&gt;0,CONCATENATE(IF(AA34&lt;=12,AA34,AA34-12),IF(OR(AA34&lt;12,AA34=24),"am","pm"),"-",IF(AB34&lt;=12,AB34,AB34-12),IF(OR(AB34&lt;12,AB34=24),"am","pm")),"")</f>
        <v>3pm-6pm</v>
      </c>
      <c r="AN34" s="1" t="str">
        <f t="shared" ref="AN34:AN65" si="50">IF(N34&gt;0,CONCATENATE(IF(AC34&lt;=12,AC34,AC34-12),IF(OR(AC34&lt;12,AC34=24),"am","pm"),"-",IF(AD34&lt;=12,AD34,AD34-12),IF(OR(AD34&lt;12,AD34=24),"am","pm")),"")</f>
        <v>3pm-6pm</v>
      </c>
      <c r="AO34" s="1" t="str">
        <f t="shared" ref="AO34:AO65" si="51">IF(O34&gt;0,CONCATENATE(IF(AE34&lt;=12,AE34,AE34-12),IF(OR(AE34&lt;12,AE34=24),"am","pm"),"-",IF(AF34&lt;=12,AF34,AF34-12),IF(OR(AF34&lt;12,AF34=24),"am","pm")),"")</f>
        <v>3pm-6pm</v>
      </c>
      <c r="AP34" s="1" t="str">
        <f t="shared" ref="AP34:AP65" si="52">IF(R34&gt;0,CONCATENATE(IF(AG34&lt;=12,AG34,AG34-12),IF(OR(AG34&lt;12,AG34=24),"am","pm"),"-",IF(AH34&lt;=12,AH34,AH34-12),IF(OR(AH34&lt;12,AH34=24),"am","pm")),"")</f>
        <v>3pm-6pm</v>
      </c>
      <c r="AQ34" s="1" t="str">
        <f t="shared" ref="AQ34:AQ65" si="53">IF(T34&gt;0,CONCATENATE(IF(AI34&lt;=12,AI34,AI34-12),IF(OR(AI34&lt;12,AI34=24),"am","pm"),"-",IF(AJ34&lt;=12,AJ34,AJ34-12),IF(OR(AJ34&lt;12,AJ34=24),"am","pm")),"")</f>
        <v/>
      </c>
      <c r="AR34" s="4" t="s">
        <v>314</v>
      </c>
      <c r="AS34" s="1" t="s">
        <v>296</v>
      </c>
      <c r="AU34" s="1" t="s">
        <v>28</v>
      </c>
      <c r="AV34" s="5" t="s">
        <v>307</v>
      </c>
      <c r="AW34" s="5" t="s">
        <v>307</v>
      </c>
      <c r="AX34" s="6" t="str">
        <f t="shared" ref="AX34:AX65" si="54">CONCATENATE("{
    'name': """,B34,""",
    'area': ","""",C34,""",",
"'hours': {
      'sunday-start':","""",H34,"""",", 'sunday-end':","""",I34,"""",", 'monday-start':","""",J34,"""",", 'monday-end':","""",K34,"""",", 'tuesday-start':","""",L34,"""",", 'tuesday-end':","""",M34,""", 'wednesday-start':","""",N34,""", 'wednesday-end':","""",O34,""", 'thursday-start':","""",P34,""", 'thursday-end':","""",Q34,""", 'friday-start':","""",R34,""", 'friday-end':","""",S34,""", 'saturday-start':","""",T34,""", 'saturday-end':","""",U34,"""","},","  'description': ","""",V34,"""",", 'link':","""",AR34,"""",", 'pricing':","""",E34,"""",",   'phone-number': ","""",F34,"""",", 'address': ","""",G34,"""",", 'other-amenities': [","'",AS34,"','",AT34,"','",AU34,"'","]",", 'has-drink':",AV34,", 'has-food':",AW34,"},")</f>
        <v>{
    'name': "Cafe Vino",
    'area': "campus",'hours':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"Monday-Friday&lt;br&gt;3-6pm and 9pm-close&lt;br&gt;$6 White Wine&lt;br&gt;$6 Red Wine &lt;br&gt;$2.5 select beers&lt;br&gt;&lt;br&gt; &lt;br&gt;&lt;br&gt;$3 Toasted nuts&lt;br&gt;$4 Hummus naan&lt;br&gt;$4 Olives and peppadews&lt;br&gt;$5 Lunchable", 'link':"http://www.cafevino.com/", 'pricing':"med",   'phone-number': "", 'address': "1200 S College Ave., Fort Collins 80524", 'other-amenities': ['outdoor','','medium'], 'has-drink':true, 'has-food':true},</v>
      </c>
      <c r="AY34" s="1" t="str">
        <f t="shared" ref="AY34:AY65" si="55">IF(AS34&gt;0,"&lt;img src=@img/outdoor.png@&gt;","")</f>
        <v>&lt;img src=@img/outdoor.png@&gt;</v>
      </c>
      <c r="AZ34" s="1" t="str">
        <f t="shared" ref="AZ34:AZ65" si="56">IF(AT34&gt;0,"&lt;img src=@img/pets.png@&gt;","")</f>
        <v/>
      </c>
      <c r="BA34" s="1" t="str">
        <f t="shared" ref="BA34:BA65" si="57">IF(AU34="hard","&lt;img src=@img/hard.png@&gt;",IF(AU34="medium","&lt;img src=@img/medium.png@&gt;",IF(AU34="easy","&lt;img src=@img/easy.png@&gt;","")))</f>
        <v>&lt;img src=@img/medium.png@&gt;</v>
      </c>
      <c r="BB34" s="1" t="str">
        <f t="shared" ref="BB34:BB65" si="58">IF(AV34="true","&lt;img src=@img/drinkicon.png@&gt;","")</f>
        <v>&lt;img src=@img/drinkicon.png@&gt;</v>
      </c>
      <c r="BC34" s="1" t="str">
        <f t="shared" ref="BC34:BC65" si="59">IF(AW34="true","&lt;img src=@img/foodicon.png@&gt;","")</f>
        <v>&lt;img src=@img/foodicon.png@&gt;</v>
      </c>
      <c r="BD34" s="1" t="str">
        <f t="shared" ref="BD34:BD65" si="60">CONCATENATE(AY34,AZ34,BA34,BB34,BC34,BK34)</f>
        <v>&lt;img src=@img/outdoor.png@&gt;&lt;img src=@img/medium.png@&gt;&lt;img src=@img/drinkicon.png@&gt;&lt;img src=@img/foodicon.png@&gt;</v>
      </c>
      <c r="BE34" s="1" t="str">
        <f t="shared" ref="BE34:BE65" si="61">CONCATENATE(IF(AS34&gt;0,"outdoor ",""),IF(AT34&gt;0,"pet ",""),IF(AV34="true","drink ",""),IF(AW34="true","food ",""),AU34," ",E34," ",C34,IF(BJ34=TRUE," kid",""))</f>
        <v>outdoor drink food medium med campus</v>
      </c>
      <c r="BF34" s="1" t="str">
        <f t="shared" ref="BF34:BF65" si="62">IF(C34="old","Old Town",IF(C34="campus","Near Campus",IF(C34="sfoco","South Foco",IF(C34="nfoco","North Foco",IF(C34="midtown","Midtown",IF(C34="cwest","Campus West",IF(C34="efoco","East FoCo",IF(C34="windsor","Windsor",""))))))))</f>
        <v>Near Campus</v>
      </c>
      <c r="BG34" s="1">
        <v>40.571671000000002</v>
      </c>
      <c r="BH34" s="1">
        <v>-105.076622</v>
      </c>
      <c r="BI34" s="1" t="str">
        <f t="shared" ref="BI34:BI65" si="63">CONCATENATE("[",BG34,",",BH34,"],")</f>
        <v>[40.571671,-105.076622],</v>
      </c>
      <c r="BK34" s="1" t="str">
        <f>IF(BJ34&gt;0,"&lt;img src=@img/kidicon.png@&gt;","")</f>
        <v/>
      </c>
    </row>
    <row r="35" spans="2:64" ht="21" customHeight="1" x14ac:dyDescent="0.25">
      <c r="B35" s="1" t="s">
        <v>591</v>
      </c>
      <c r="C35" s="1" t="s">
        <v>427</v>
      </c>
      <c r="G35" s="9" t="s">
        <v>592</v>
      </c>
      <c r="W35" s="1" t="str">
        <f t="shared" si="33"/>
        <v/>
      </c>
      <c r="X35" s="1" t="str">
        <f t="shared" si="34"/>
        <v/>
      </c>
      <c r="Y35" s="1" t="str">
        <f t="shared" si="35"/>
        <v/>
      </c>
      <c r="Z35" s="1" t="str">
        <f t="shared" si="36"/>
        <v/>
      </c>
      <c r="AA35" s="1" t="str">
        <f t="shared" si="37"/>
        <v/>
      </c>
      <c r="AB35" s="1" t="str">
        <f t="shared" si="38"/>
        <v/>
      </c>
      <c r="AC35" s="1" t="str">
        <f t="shared" si="39"/>
        <v/>
      </c>
      <c r="AD35" s="1" t="str">
        <f t="shared" si="40"/>
        <v/>
      </c>
      <c r="AE35" s="1" t="str">
        <f t="shared" si="41"/>
        <v/>
      </c>
      <c r="AF35" s="1" t="str">
        <f t="shared" si="42"/>
        <v/>
      </c>
      <c r="AG35" s="1" t="str">
        <f t="shared" si="43"/>
        <v/>
      </c>
      <c r="AH35" s="1" t="str">
        <f t="shared" si="44"/>
        <v/>
      </c>
      <c r="AI35" s="1" t="str">
        <f t="shared" si="45"/>
        <v/>
      </c>
      <c r="AJ35" s="1" t="str">
        <f t="shared" si="46"/>
        <v/>
      </c>
      <c r="AK35" s="1" t="str">
        <f t="shared" si="47"/>
        <v/>
      </c>
      <c r="AL35" s="1" t="str">
        <f t="shared" si="48"/>
        <v/>
      </c>
      <c r="AM35" s="1" t="str">
        <f t="shared" si="49"/>
        <v/>
      </c>
      <c r="AN35" s="1" t="str">
        <f t="shared" si="50"/>
        <v/>
      </c>
      <c r="AO35" s="1" t="str">
        <f t="shared" si="51"/>
        <v/>
      </c>
      <c r="AP35" s="1" t="str">
        <f t="shared" si="52"/>
        <v/>
      </c>
      <c r="AQ35" s="1" t="str">
        <f t="shared" si="53"/>
        <v/>
      </c>
      <c r="AR35" s="15" t="s">
        <v>593</v>
      </c>
      <c r="AU35" s="1" t="s">
        <v>28</v>
      </c>
      <c r="AV35" s="1" t="b">
        <v>0</v>
      </c>
      <c r="AW35" s="1" t="b">
        <v>0</v>
      </c>
      <c r="AX35" s="6" t="str">
        <f t="shared" si="54"/>
        <v>{
    'name': "Caninos",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'link':"www.caninositalianrestaurant.com/", 'pricing':"",   'phone-number': "", 'address': "613 S College Ave, Fort Collins, CO 80524", 'other-amenities': ['','','medium'], 'has-drink':FALSE, 'has-food':FALSE},</v>
      </c>
      <c r="AY35" s="1" t="str">
        <f t="shared" si="55"/>
        <v/>
      </c>
      <c r="AZ35" s="1" t="str">
        <f t="shared" si="56"/>
        <v/>
      </c>
      <c r="BA35" s="1" t="str">
        <f t="shared" si="57"/>
        <v>&lt;img src=@img/medium.png@&gt;</v>
      </c>
      <c r="BB35" s="1" t="str">
        <f t="shared" si="58"/>
        <v/>
      </c>
      <c r="BC35" s="1" t="str">
        <f t="shared" si="59"/>
        <v/>
      </c>
      <c r="BD35" s="1" t="str">
        <f t="shared" si="60"/>
        <v>&lt;img src=@img/medium.png@&gt;</v>
      </c>
      <c r="BE35" s="1" t="str">
        <f t="shared" si="61"/>
        <v>medium  old</v>
      </c>
      <c r="BF35" s="1" t="str">
        <f t="shared" si="62"/>
        <v>Old Town</v>
      </c>
      <c r="BG35" s="1">
        <v>40.579509999999999</v>
      </c>
      <c r="BH35" s="1">
        <v>-105.07765999999999</v>
      </c>
      <c r="BI35" s="1" t="str">
        <f t="shared" si="63"/>
        <v>[40.57951,-105.07766],</v>
      </c>
    </row>
    <row r="36" spans="2:64" ht="21" customHeight="1" x14ac:dyDescent="0.25">
      <c r="B36" s="1" t="s">
        <v>388</v>
      </c>
      <c r="C36" s="1" t="s">
        <v>310</v>
      </c>
      <c r="D36" s="1" t="s">
        <v>53</v>
      </c>
      <c r="E36" s="1" t="s">
        <v>432</v>
      </c>
      <c r="G36" s="1" t="s">
        <v>390</v>
      </c>
      <c r="H36" s="1">
        <v>1600</v>
      </c>
      <c r="I36" s="1">
        <v>1800</v>
      </c>
      <c r="J36" s="1">
        <v>1600</v>
      </c>
      <c r="K36" s="1">
        <v>1800</v>
      </c>
      <c r="L36" s="1">
        <v>1600</v>
      </c>
      <c r="M36" s="1">
        <v>1800</v>
      </c>
      <c r="N36" s="1">
        <v>1600</v>
      </c>
      <c r="O36" s="1">
        <v>1800</v>
      </c>
      <c r="P36" s="1">
        <v>1600</v>
      </c>
      <c r="Q36" s="1">
        <v>1800</v>
      </c>
      <c r="R36" s="1">
        <v>1600</v>
      </c>
      <c r="S36" s="1">
        <v>1800</v>
      </c>
      <c r="T36" s="1">
        <v>1600</v>
      </c>
      <c r="U36" s="1">
        <v>1800</v>
      </c>
      <c r="V36" s="1" t="s">
        <v>486</v>
      </c>
      <c r="W36" s="1">
        <f t="shared" si="33"/>
        <v>16</v>
      </c>
      <c r="X36" s="1">
        <f t="shared" si="34"/>
        <v>18</v>
      </c>
      <c r="Y36" s="1">
        <f t="shared" si="35"/>
        <v>16</v>
      </c>
      <c r="Z36" s="1">
        <f t="shared" si="36"/>
        <v>18</v>
      </c>
      <c r="AA36" s="1">
        <f t="shared" si="37"/>
        <v>16</v>
      </c>
      <c r="AB36" s="1">
        <f t="shared" si="38"/>
        <v>18</v>
      </c>
      <c r="AC36" s="1">
        <f t="shared" si="39"/>
        <v>16</v>
      </c>
      <c r="AD36" s="1">
        <f t="shared" si="40"/>
        <v>18</v>
      </c>
      <c r="AE36" s="1">
        <f t="shared" si="41"/>
        <v>16</v>
      </c>
      <c r="AF36" s="1">
        <f t="shared" si="42"/>
        <v>18</v>
      </c>
      <c r="AG36" s="1">
        <f t="shared" si="43"/>
        <v>16</v>
      </c>
      <c r="AH36" s="1">
        <f t="shared" si="44"/>
        <v>18</v>
      </c>
      <c r="AI36" s="1">
        <f t="shared" si="45"/>
        <v>16</v>
      </c>
      <c r="AJ36" s="1">
        <f t="shared" si="46"/>
        <v>18</v>
      </c>
      <c r="AK36" s="1" t="str">
        <f t="shared" si="47"/>
        <v>4pm-6pm</v>
      </c>
      <c r="AL36" s="1" t="str">
        <f t="shared" si="48"/>
        <v>4pm-6pm</v>
      </c>
      <c r="AM36" s="1" t="str">
        <f t="shared" si="49"/>
        <v>4pm-6pm</v>
      </c>
      <c r="AN36" s="1" t="str">
        <f t="shared" si="50"/>
        <v>4pm-6pm</v>
      </c>
      <c r="AO36" s="1" t="str">
        <f t="shared" si="51"/>
        <v>4pm-6pm</v>
      </c>
      <c r="AP36" s="1" t="str">
        <f t="shared" si="52"/>
        <v>4pm-6pm</v>
      </c>
      <c r="AQ36" s="1" t="str">
        <f t="shared" si="53"/>
        <v>4pm-6pm</v>
      </c>
      <c r="AR36" s="1" t="s">
        <v>389</v>
      </c>
      <c r="AS36" s="1" t="s">
        <v>296</v>
      </c>
      <c r="AU36" s="1" t="s">
        <v>300</v>
      </c>
      <c r="AV36" s="5" t="s">
        <v>307</v>
      </c>
      <c r="AW36" s="5" t="s">
        <v>307</v>
      </c>
      <c r="AX36" s="6" t="str">
        <f t="shared" si="54"/>
        <v>{
    'name': "Casa Del Matador",
    'area': "midtown",'hours':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"Frozen Lime Margarita: $4 &lt;br&gt; Frozen Mango Margarita: $6 &lt;br&gt; Coin Margarita: $5 &lt;br&gt; Coors Light: $4 &lt;br&gt; Tecate: $4 &lt;br&gt; Wine: $5 &lt;br&gt; Street Tacos: $2 for 1, $5 for 3, $8 for 5 &lt;br&gt; Wide Selection of Happy Hour Foods", 'link':"http://matadorrestaurants.com/mexican-food-fort-collins", 'pricing':"med",   'phone-number': "", 'address': "341 E Foothills Pkwy #110 Fort Collins, CO 80525", 'other-amenities': ['outdoor','','easy'], 'has-drink':true, 'has-food':true},</v>
      </c>
      <c r="AY36" s="1" t="str">
        <f t="shared" si="55"/>
        <v>&lt;img src=@img/outdoor.png@&gt;</v>
      </c>
      <c r="AZ36" s="1" t="str">
        <f t="shared" si="56"/>
        <v/>
      </c>
      <c r="BA36" s="1" t="str">
        <f t="shared" si="57"/>
        <v>&lt;img src=@img/easy.png@&gt;</v>
      </c>
      <c r="BB36" s="1" t="str">
        <f t="shared" si="58"/>
        <v>&lt;img src=@img/drinkicon.png@&gt;</v>
      </c>
      <c r="BC36" s="1" t="str">
        <f t="shared" si="59"/>
        <v>&lt;img src=@img/foodicon.png@&gt;</v>
      </c>
      <c r="BD36" s="1" t="str">
        <f t="shared" si="60"/>
        <v>&lt;img src=@img/outdoor.png@&gt;&lt;img src=@img/easy.png@&gt;&lt;img src=@img/drinkicon.png@&gt;&lt;img src=@img/foodicon.png@&gt;</v>
      </c>
      <c r="BE36" s="1" t="str">
        <f t="shared" si="61"/>
        <v>outdoor drink food easy med midtown</v>
      </c>
      <c r="BF36" s="1" t="str">
        <f t="shared" si="62"/>
        <v>Midtown</v>
      </c>
      <c r="BG36" s="1">
        <v>40.543433999999998</v>
      </c>
      <c r="BH36" s="1">
        <v>-105.07365299999999</v>
      </c>
      <c r="BI36" s="1" t="str">
        <f t="shared" si="63"/>
        <v>[40.543434,-105.073653],</v>
      </c>
      <c r="BK36" s="1" t="str">
        <f>IF(BJ36&gt;0,"&lt;img src=@img/kidicon.png@&gt;","")</f>
        <v/>
      </c>
    </row>
    <row r="37" spans="2:64" ht="21" customHeight="1" x14ac:dyDescent="0.25">
      <c r="B37" s="1" t="s">
        <v>276</v>
      </c>
      <c r="C37" s="1" t="s">
        <v>310</v>
      </c>
      <c r="E37" s="1" t="s">
        <v>432</v>
      </c>
      <c r="G37" s="9" t="s">
        <v>290</v>
      </c>
      <c r="H37" s="1">
        <v>2100</v>
      </c>
      <c r="I37" s="1">
        <v>2300</v>
      </c>
      <c r="J37" s="1">
        <v>1500</v>
      </c>
      <c r="K37" s="1">
        <v>1800</v>
      </c>
      <c r="L37" s="1">
        <v>1500</v>
      </c>
      <c r="M37" s="1">
        <v>1800</v>
      </c>
      <c r="N37" s="1">
        <v>1500</v>
      </c>
      <c r="O37" s="1">
        <v>1800</v>
      </c>
      <c r="P37" s="1">
        <v>1500</v>
      </c>
      <c r="Q37" s="1">
        <v>1800</v>
      </c>
      <c r="R37" s="1">
        <v>1500</v>
      </c>
      <c r="S37" s="1">
        <v>1800</v>
      </c>
      <c r="T37" s="1">
        <v>2100</v>
      </c>
      <c r="U37" s="1">
        <v>2300</v>
      </c>
      <c r="V37" s="1" t="s">
        <v>487</v>
      </c>
      <c r="W37" s="1">
        <f t="shared" si="33"/>
        <v>21</v>
      </c>
      <c r="X37" s="1">
        <f t="shared" si="34"/>
        <v>23</v>
      </c>
      <c r="Y37" s="1">
        <f t="shared" si="35"/>
        <v>15</v>
      </c>
      <c r="Z37" s="1">
        <f t="shared" si="36"/>
        <v>18</v>
      </c>
      <c r="AA37" s="1">
        <f t="shared" si="37"/>
        <v>15</v>
      </c>
      <c r="AB37" s="1">
        <f t="shared" si="38"/>
        <v>18</v>
      </c>
      <c r="AC37" s="1">
        <f t="shared" si="39"/>
        <v>15</v>
      </c>
      <c r="AD37" s="1">
        <f t="shared" si="40"/>
        <v>18</v>
      </c>
      <c r="AE37" s="1">
        <f t="shared" si="41"/>
        <v>15</v>
      </c>
      <c r="AF37" s="1">
        <f t="shared" si="42"/>
        <v>18</v>
      </c>
      <c r="AG37" s="1">
        <f t="shared" si="43"/>
        <v>15</v>
      </c>
      <c r="AH37" s="1">
        <f t="shared" si="44"/>
        <v>18</v>
      </c>
      <c r="AI37" s="1">
        <f t="shared" si="45"/>
        <v>21</v>
      </c>
      <c r="AJ37" s="1">
        <f t="shared" si="46"/>
        <v>23</v>
      </c>
      <c r="AK37" s="1" t="str">
        <f t="shared" si="47"/>
        <v>9pm-11pm</v>
      </c>
      <c r="AL37" s="1" t="str">
        <f t="shared" si="48"/>
        <v>3pm-6pm</v>
      </c>
      <c r="AM37" s="1" t="str">
        <f t="shared" si="49"/>
        <v>3pm-6pm</v>
      </c>
      <c r="AN37" s="1" t="str">
        <f t="shared" si="50"/>
        <v>3pm-6pm</v>
      </c>
      <c r="AO37" s="1" t="str">
        <f t="shared" si="51"/>
        <v>3pm-6pm</v>
      </c>
      <c r="AP37" s="1" t="str">
        <f t="shared" si="52"/>
        <v>3pm-6pm</v>
      </c>
      <c r="AQ37" s="1" t="str">
        <f t="shared" si="53"/>
        <v>9pm-11pm</v>
      </c>
      <c r="AR37" s="8" t="s">
        <v>301</v>
      </c>
      <c r="AS37" s="1" t="s">
        <v>296</v>
      </c>
      <c r="AU37" s="1" t="s">
        <v>300</v>
      </c>
      <c r="AV37" s="5" t="s">
        <v>307</v>
      </c>
      <c r="AW37" s="5" t="s">
        <v>307</v>
      </c>
      <c r="AX37" s="6" t="str">
        <f t="shared" si="54"/>
        <v>{
    'name': "CB &amp; Potts Restaurant &amp; Craft Beer - Collindale",
    'area': "midtown",'hours': {
      'sunday-start':"2100", 'sunday-end':"2300", 'monday-start':"1500", 'monday-end':"1800", 'tuesday-start':"1500", 'tuesday-end':"1800", 'wednesday-start':"1500", 'wednesday-end':"1800", 'thursday-start':"1500", 'thursday-end':"1800", 'friday-start':"1500", 'friday-end':"1800", 'saturday-start':"2100", 'saturday-end':"2300"},  'description': "$3.50 18oz house drafts, wells, wine &amp; Potts Teas &lt;br&gt; $3 to $5.50 select appetizers ", 'link':"https://www.cbpotts.com/locations/collindale/", 'pricing':"med",   'phone-number': "", 'address': "1441 E Horsetooth Rd, Fort Collins, CO 80525", 'other-amenities': ['outdoor','','easy'], 'has-drink':true, 'has-food':true},</v>
      </c>
      <c r="AY37" s="1" t="str">
        <f t="shared" si="55"/>
        <v>&lt;img src=@img/outdoor.png@&gt;</v>
      </c>
      <c r="AZ37" s="1" t="str">
        <f t="shared" si="56"/>
        <v/>
      </c>
      <c r="BA37" s="1" t="str">
        <f t="shared" si="57"/>
        <v>&lt;img src=@img/easy.png@&gt;</v>
      </c>
      <c r="BB37" s="1" t="str">
        <f t="shared" si="58"/>
        <v>&lt;img src=@img/drinkicon.png@&gt;</v>
      </c>
      <c r="BC37" s="1" t="str">
        <f t="shared" si="59"/>
        <v>&lt;img src=@img/foodicon.png@&gt;</v>
      </c>
      <c r="BD37" s="1" t="str">
        <f t="shared" si="60"/>
        <v>&lt;img src=@img/outdoor.png@&gt;&lt;img src=@img/easy.png@&gt;&lt;img src=@img/drinkicon.png@&gt;&lt;img src=@img/foodicon.png@&gt;&lt;img src=@img/kidicon.png@&gt;</v>
      </c>
      <c r="BE37" s="1" t="str">
        <f t="shared" si="61"/>
        <v>outdoor drink food easy med midtown kid</v>
      </c>
      <c r="BF37" s="1" t="str">
        <f t="shared" si="62"/>
        <v>Midtown</v>
      </c>
      <c r="BG37" s="1">
        <v>40.537533000000003</v>
      </c>
      <c r="BH37" s="1">
        <v>-105.050901</v>
      </c>
      <c r="BI37" s="1" t="str">
        <f t="shared" si="63"/>
        <v>[40.537533,-105.050901],</v>
      </c>
      <c r="BJ37" s="1" t="b">
        <v>1</v>
      </c>
      <c r="BK37" s="1" t="str">
        <f>IF(BJ37&gt;0,"&lt;img src=@img/kidicon.png@&gt;","")</f>
        <v>&lt;img src=@img/kidicon.png@&gt;</v>
      </c>
      <c r="BL37" s="1" t="s">
        <v>719</v>
      </c>
    </row>
    <row r="38" spans="2:64" ht="21" customHeight="1" x14ac:dyDescent="0.25">
      <c r="B38" s="1" t="s">
        <v>275</v>
      </c>
      <c r="C38" s="1" t="s">
        <v>310</v>
      </c>
      <c r="D38" s="1" t="s">
        <v>78</v>
      </c>
      <c r="E38" s="1" t="s">
        <v>432</v>
      </c>
      <c r="G38" s="1" t="s">
        <v>182</v>
      </c>
      <c r="J38" s="1">
        <v>1500</v>
      </c>
      <c r="K38" s="1">
        <v>1800</v>
      </c>
      <c r="L38" s="1">
        <v>1500</v>
      </c>
      <c r="M38" s="1">
        <v>1800</v>
      </c>
      <c r="N38" s="1">
        <v>1500</v>
      </c>
      <c r="O38" s="1">
        <v>1800</v>
      </c>
      <c r="P38" s="1">
        <v>1500</v>
      </c>
      <c r="Q38" s="1">
        <v>1800</v>
      </c>
      <c r="R38" s="1">
        <v>1500</v>
      </c>
      <c r="S38" s="1">
        <v>1800</v>
      </c>
      <c r="V38" s="1" t="s">
        <v>488</v>
      </c>
      <c r="W38" s="1" t="str">
        <f t="shared" si="33"/>
        <v/>
      </c>
      <c r="X38" s="1" t="str">
        <f t="shared" si="34"/>
        <v/>
      </c>
      <c r="Y38" s="1">
        <f t="shared" si="35"/>
        <v>15</v>
      </c>
      <c r="Z38" s="1">
        <f t="shared" si="36"/>
        <v>18</v>
      </c>
      <c r="AA38" s="1">
        <f t="shared" si="37"/>
        <v>15</v>
      </c>
      <c r="AB38" s="1">
        <f t="shared" si="38"/>
        <v>18</v>
      </c>
      <c r="AC38" s="1">
        <f t="shared" si="39"/>
        <v>15</v>
      </c>
      <c r="AD38" s="1">
        <f t="shared" si="40"/>
        <v>18</v>
      </c>
      <c r="AE38" s="1">
        <f t="shared" si="41"/>
        <v>15</v>
      </c>
      <c r="AF38" s="1">
        <f t="shared" si="42"/>
        <v>18</v>
      </c>
      <c r="AG38" s="1">
        <f t="shared" si="43"/>
        <v>15</v>
      </c>
      <c r="AH38" s="1">
        <f t="shared" si="44"/>
        <v>18</v>
      </c>
      <c r="AI38" s="1" t="str">
        <f t="shared" si="45"/>
        <v/>
      </c>
      <c r="AJ38" s="1" t="str">
        <f t="shared" si="46"/>
        <v/>
      </c>
      <c r="AK38" s="1" t="str">
        <f t="shared" si="47"/>
        <v/>
      </c>
      <c r="AL38" s="1" t="str">
        <f t="shared" si="48"/>
        <v>3pm-6pm</v>
      </c>
      <c r="AM38" s="1" t="str">
        <f t="shared" si="49"/>
        <v>3pm-6pm</v>
      </c>
      <c r="AN38" s="1" t="str">
        <f t="shared" si="50"/>
        <v>3pm-6pm</v>
      </c>
      <c r="AO38" s="1" t="str">
        <f t="shared" si="51"/>
        <v>3pm-6pm</v>
      </c>
      <c r="AP38" s="1" t="str">
        <f t="shared" si="52"/>
        <v>3pm-6pm</v>
      </c>
      <c r="AQ38" s="1" t="str">
        <f t="shared" si="53"/>
        <v/>
      </c>
      <c r="AR38" s="8" t="s">
        <v>256</v>
      </c>
      <c r="AS38" s="1" t="s">
        <v>296</v>
      </c>
      <c r="AU38" s="1" t="s">
        <v>300</v>
      </c>
      <c r="AV38" s="5" t="s">
        <v>307</v>
      </c>
      <c r="AW38" s="5" t="s">
        <v>307</v>
      </c>
      <c r="AX38" s="6" t="str">
        <f t="shared" si="54"/>
        <v>{
    'name': "CB &amp; Potts Restaurant &amp; Craft Beer - Foothills",
    'area': "midtown",'hours':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"$4 drafts &lt;br&gt; $4.50 wells &lt;br&gt; $6 wine", 'link':"https://www.cbpotts.com/locations/foothills/", 'pricing':"med",   'phone-number': "", 'address': "195 E Foothills Parkway, Fort Collins CO 80525", 'other-amenities': ['outdoor','','easy'], 'has-drink':true, 'has-food':true},</v>
      </c>
      <c r="AY38" s="1" t="str">
        <f t="shared" si="55"/>
        <v>&lt;img src=@img/outdoor.png@&gt;</v>
      </c>
      <c r="AZ38" s="1" t="str">
        <f t="shared" si="56"/>
        <v/>
      </c>
      <c r="BA38" s="1" t="str">
        <f t="shared" si="57"/>
        <v>&lt;img src=@img/easy.png@&gt;</v>
      </c>
      <c r="BB38" s="1" t="str">
        <f t="shared" si="58"/>
        <v>&lt;img src=@img/drinkicon.png@&gt;</v>
      </c>
      <c r="BC38" s="1" t="str">
        <f t="shared" si="59"/>
        <v>&lt;img src=@img/foodicon.png@&gt;</v>
      </c>
      <c r="BD38" s="1" t="str">
        <f t="shared" si="60"/>
        <v>&lt;img src=@img/outdoor.png@&gt;&lt;img src=@img/easy.png@&gt;&lt;img src=@img/drinkicon.png@&gt;&lt;img src=@img/foodicon.png@&gt;</v>
      </c>
      <c r="BE38" s="1" t="str">
        <f t="shared" si="61"/>
        <v>outdoor drink food easy med midtown</v>
      </c>
      <c r="BF38" s="1" t="str">
        <f t="shared" si="62"/>
        <v>Midtown</v>
      </c>
      <c r="BG38" s="1">
        <v>40.543506999999998</v>
      </c>
      <c r="BH38" s="1">
        <v>-105.07405300000001</v>
      </c>
      <c r="BI38" s="1" t="str">
        <f t="shared" si="63"/>
        <v>[40.543507,-105.074053],</v>
      </c>
      <c r="BK38" s="1" t="str">
        <f>IF(BJ38&gt;0,"&lt;img src=@img/kidicon.png@&gt;","")</f>
        <v/>
      </c>
    </row>
    <row r="39" spans="2:64" ht="21" customHeight="1" x14ac:dyDescent="0.25">
      <c r="B39" s="1" t="s">
        <v>594</v>
      </c>
      <c r="C39" s="1" t="s">
        <v>428</v>
      </c>
      <c r="G39" s="9" t="s">
        <v>595</v>
      </c>
      <c r="W39" s="1" t="str">
        <f t="shared" si="33"/>
        <v/>
      </c>
      <c r="X39" s="1" t="str">
        <f t="shared" si="34"/>
        <v/>
      </c>
      <c r="Y39" s="1" t="str">
        <f t="shared" si="35"/>
        <v/>
      </c>
      <c r="Z39" s="1" t="str">
        <f t="shared" si="36"/>
        <v/>
      </c>
      <c r="AA39" s="1" t="str">
        <f t="shared" si="37"/>
        <v/>
      </c>
      <c r="AB39" s="1" t="str">
        <f t="shared" si="38"/>
        <v/>
      </c>
      <c r="AC39" s="1" t="str">
        <f t="shared" si="39"/>
        <v/>
      </c>
      <c r="AD39" s="1" t="str">
        <f t="shared" si="40"/>
        <v/>
      </c>
      <c r="AE39" s="1" t="str">
        <f t="shared" si="41"/>
        <v/>
      </c>
      <c r="AF39" s="1" t="str">
        <f t="shared" si="42"/>
        <v/>
      </c>
      <c r="AG39" s="1" t="str">
        <f t="shared" si="43"/>
        <v/>
      </c>
      <c r="AH39" s="1" t="str">
        <f t="shared" si="44"/>
        <v/>
      </c>
      <c r="AI39" s="1" t="str">
        <f t="shared" si="45"/>
        <v/>
      </c>
      <c r="AJ39" s="1" t="str">
        <f t="shared" si="46"/>
        <v/>
      </c>
      <c r="AK39" s="1" t="str">
        <f t="shared" si="47"/>
        <v/>
      </c>
      <c r="AL39" s="1" t="str">
        <f t="shared" si="48"/>
        <v/>
      </c>
      <c r="AM39" s="1" t="str">
        <f t="shared" si="49"/>
        <v/>
      </c>
      <c r="AN39" s="1" t="str">
        <f t="shared" si="50"/>
        <v/>
      </c>
      <c r="AO39" s="1" t="str">
        <f t="shared" si="51"/>
        <v/>
      </c>
      <c r="AP39" s="1" t="str">
        <f t="shared" si="52"/>
        <v/>
      </c>
      <c r="AQ39" s="1" t="str">
        <f t="shared" si="53"/>
        <v/>
      </c>
      <c r="AR39" s="15" t="s">
        <v>596</v>
      </c>
      <c r="AU39" s="1" t="s">
        <v>300</v>
      </c>
      <c r="AV39" s="1" t="b">
        <v>0</v>
      </c>
      <c r="AW39" s="1" t="b">
        <v>0</v>
      </c>
      <c r="AX39" s="6" t="str">
        <f t="shared" si="54"/>
        <v>{
    'name': "Charco Broiler",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'link':"https://www.charcobroiler.com", 'pricing':"",   'phone-number': "", 'address': "1716 E Mulberry St, Fort Collins, CO 80524", 'other-amenities': ['','','easy'], 'has-drink':FALSE, 'has-food':FALSE},</v>
      </c>
      <c r="AY39" s="1" t="str">
        <f t="shared" si="55"/>
        <v/>
      </c>
      <c r="AZ39" s="1" t="str">
        <f t="shared" si="56"/>
        <v/>
      </c>
      <c r="BA39" s="1" t="str">
        <f t="shared" si="57"/>
        <v>&lt;img src=@img/easy.png@&gt;</v>
      </c>
      <c r="BB39" s="1" t="str">
        <f t="shared" si="58"/>
        <v/>
      </c>
      <c r="BC39" s="1" t="str">
        <f t="shared" si="59"/>
        <v/>
      </c>
      <c r="BD39" s="1" t="str">
        <f t="shared" si="60"/>
        <v>&lt;img src=@img/easy.png@&gt;</v>
      </c>
      <c r="BE39" s="1" t="str">
        <f t="shared" si="61"/>
        <v>easy  nfoco</v>
      </c>
      <c r="BF39" s="1" t="str">
        <f t="shared" si="62"/>
        <v>North Foco</v>
      </c>
      <c r="BG39" s="1">
        <v>40.581519999999998</v>
      </c>
      <c r="BH39" s="1">
        <v>-105.04595</v>
      </c>
      <c r="BI39" s="1" t="str">
        <f t="shared" si="63"/>
        <v>[40.58152,-105.04595],</v>
      </c>
    </row>
    <row r="40" spans="2:64" ht="21" customHeight="1" x14ac:dyDescent="0.25">
      <c r="B40" s="1" t="s">
        <v>126</v>
      </c>
      <c r="C40" s="1" t="s">
        <v>309</v>
      </c>
      <c r="D40" s="1" t="s">
        <v>90</v>
      </c>
      <c r="E40" s="1" t="s">
        <v>54</v>
      </c>
      <c r="G40" s="3" t="s">
        <v>127</v>
      </c>
      <c r="W40" s="1" t="str">
        <f t="shared" si="33"/>
        <v/>
      </c>
      <c r="X40" s="1" t="str">
        <f t="shared" si="34"/>
        <v/>
      </c>
      <c r="Y40" s="1" t="str">
        <f t="shared" si="35"/>
        <v/>
      </c>
      <c r="Z40" s="1" t="str">
        <f t="shared" si="36"/>
        <v/>
      </c>
      <c r="AA40" s="1" t="str">
        <f t="shared" si="37"/>
        <v/>
      </c>
      <c r="AB40" s="1" t="str">
        <f t="shared" si="38"/>
        <v/>
      </c>
      <c r="AC40" s="1" t="str">
        <f t="shared" si="39"/>
        <v/>
      </c>
      <c r="AD40" s="1" t="str">
        <f t="shared" si="40"/>
        <v/>
      </c>
      <c r="AE40" s="1" t="str">
        <f t="shared" si="41"/>
        <v/>
      </c>
      <c r="AF40" s="1" t="str">
        <f t="shared" si="42"/>
        <v/>
      </c>
      <c r="AG40" s="1" t="str">
        <f t="shared" si="43"/>
        <v/>
      </c>
      <c r="AH40" s="1" t="str">
        <f t="shared" si="44"/>
        <v/>
      </c>
      <c r="AI40" s="1" t="str">
        <f t="shared" si="45"/>
        <v/>
      </c>
      <c r="AJ40" s="1" t="str">
        <f t="shared" si="46"/>
        <v/>
      </c>
      <c r="AK40" s="1" t="str">
        <f t="shared" si="47"/>
        <v/>
      </c>
      <c r="AL40" s="1" t="str">
        <f t="shared" si="48"/>
        <v/>
      </c>
      <c r="AM40" s="1" t="str">
        <f t="shared" si="49"/>
        <v/>
      </c>
      <c r="AN40" s="1" t="str">
        <f t="shared" si="50"/>
        <v/>
      </c>
      <c r="AO40" s="1" t="str">
        <f t="shared" si="51"/>
        <v/>
      </c>
      <c r="AP40" s="1" t="str">
        <f t="shared" si="52"/>
        <v/>
      </c>
      <c r="AQ40" s="1" t="str">
        <f t="shared" si="53"/>
        <v/>
      </c>
      <c r="AR40" s="8" t="s">
        <v>250</v>
      </c>
      <c r="AS40" s="1" t="s">
        <v>297</v>
      </c>
      <c r="AU40" s="1" t="s">
        <v>28</v>
      </c>
      <c r="AV40" s="5" t="s">
        <v>308</v>
      </c>
      <c r="AW40" s="5" t="s">
        <v>308</v>
      </c>
      <c r="AX40" s="6" t="str">
        <f t="shared" si="54"/>
        <v>{
    'name': "Cheba Hut Toasted Subs",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'link':"https://chebahut.com/", 'pricing':"low",   'phone-number': "", 'address': "104 E Laurel St, Fort Collins 80524", 'other-amenities': ['outdooor','','medium'], 'has-drink':false, 'has-food':false},</v>
      </c>
      <c r="AY40" s="1" t="str">
        <f t="shared" si="55"/>
        <v>&lt;img src=@img/outdoor.png@&gt;</v>
      </c>
      <c r="AZ40" s="1" t="str">
        <f t="shared" si="56"/>
        <v/>
      </c>
      <c r="BA40" s="1" t="str">
        <f t="shared" si="57"/>
        <v>&lt;img src=@img/medium.png@&gt;</v>
      </c>
      <c r="BB40" s="1" t="str">
        <f t="shared" si="58"/>
        <v/>
      </c>
      <c r="BC40" s="1" t="str">
        <f t="shared" si="59"/>
        <v/>
      </c>
      <c r="BD40" s="1" t="str">
        <f t="shared" si="60"/>
        <v>&lt;img src=@img/outdoor.png@&gt;&lt;img src=@img/medium.png@&gt;</v>
      </c>
      <c r="BE40" s="1" t="str">
        <f t="shared" si="61"/>
        <v>outdoor medium low campus</v>
      </c>
      <c r="BF40" s="1" t="str">
        <f t="shared" si="62"/>
        <v>Near Campus</v>
      </c>
      <c r="BG40" s="1">
        <v>40.578285999999999</v>
      </c>
      <c r="BH40" s="1">
        <v>-105.07652</v>
      </c>
      <c r="BI40" s="1" t="str">
        <f t="shared" si="63"/>
        <v>[40.578286,-105.07652],</v>
      </c>
      <c r="BK40" s="1" t="str">
        <f t="shared" ref="BK40:BK49" si="64">IF(BJ40&gt;0,"&lt;img src=@img/kidicon.png@&gt;","")</f>
        <v/>
      </c>
    </row>
    <row r="41" spans="2:64" ht="21" customHeight="1" x14ac:dyDescent="0.25">
      <c r="B41" s="1" t="s">
        <v>734</v>
      </c>
      <c r="C41" s="1" t="s">
        <v>735</v>
      </c>
      <c r="E41" s="1" t="s">
        <v>432</v>
      </c>
      <c r="G41" s="3" t="s">
        <v>736</v>
      </c>
      <c r="H41" s="1">
        <v>1600</v>
      </c>
      <c r="I41" s="1">
        <v>1800</v>
      </c>
      <c r="J41" s="1">
        <v>1600</v>
      </c>
      <c r="K41" s="1">
        <v>1800</v>
      </c>
      <c r="L41" s="1">
        <v>1600</v>
      </c>
      <c r="M41" s="1">
        <v>1800</v>
      </c>
      <c r="N41" s="1">
        <v>1600</v>
      </c>
      <c r="O41" s="1">
        <v>1800</v>
      </c>
      <c r="P41" s="1">
        <v>1600</v>
      </c>
      <c r="Q41" s="1">
        <v>1800</v>
      </c>
      <c r="R41" s="1">
        <v>1600</v>
      </c>
      <c r="S41" s="1">
        <v>1800</v>
      </c>
      <c r="T41" s="1">
        <v>1600</v>
      </c>
      <c r="U41" s="1">
        <v>1800</v>
      </c>
      <c r="V41" s="1" t="s">
        <v>738</v>
      </c>
      <c r="W41" s="1">
        <f t="shared" si="33"/>
        <v>16</v>
      </c>
      <c r="X41" s="1">
        <f t="shared" si="34"/>
        <v>18</v>
      </c>
      <c r="Y41" s="1">
        <f t="shared" si="35"/>
        <v>16</v>
      </c>
      <c r="Z41" s="1">
        <f t="shared" si="36"/>
        <v>18</v>
      </c>
      <c r="AA41" s="1">
        <f t="shared" si="37"/>
        <v>16</v>
      </c>
      <c r="AB41" s="1">
        <f t="shared" si="38"/>
        <v>18</v>
      </c>
      <c r="AC41" s="1">
        <f t="shared" si="39"/>
        <v>16</v>
      </c>
      <c r="AD41" s="1">
        <f t="shared" si="40"/>
        <v>18</v>
      </c>
      <c r="AE41" s="1">
        <f t="shared" si="41"/>
        <v>16</v>
      </c>
      <c r="AF41" s="1">
        <f t="shared" si="42"/>
        <v>18</v>
      </c>
      <c r="AG41" s="1">
        <f t="shared" si="43"/>
        <v>16</v>
      </c>
      <c r="AH41" s="1">
        <f t="shared" si="44"/>
        <v>18</v>
      </c>
      <c r="AI41" s="1">
        <f t="shared" si="45"/>
        <v>16</v>
      </c>
      <c r="AJ41" s="1">
        <f t="shared" si="46"/>
        <v>18</v>
      </c>
      <c r="AK41" s="1" t="str">
        <f t="shared" si="47"/>
        <v>4pm-6pm</v>
      </c>
      <c r="AL41" s="1" t="str">
        <f t="shared" si="48"/>
        <v>4pm-6pm</v>
      </c>
      <c r="AM41" s="1" t="str">
        <f t="shared" si="49"/>
        <v>4pm-6pm</v>
      </c>
      <c r="AN41" s="1" t="str">
        <f t="shared" si="50"/>
        <v>4pm-6pm</v>
      </c>
      <c r="AO41" s="1" t="str">
        <f t="shared" si="51"/>
        <v>4pm-6pm</v>
      </c>
      <c r="AP41" s="1" t="str">
        <f t="shared" si="52"/>
        <v>4pm-6pm</v>
      </c>
      <c r="AQ41" s="1" t="str">
        <f t="shared" si="53"/>
        <v>4pm-6pm</v>
      </c>
      <c r="AR41" s="8" t="s">
        <v>737</v>
      </c>
      <c r="AU41" s="1" t="s">
        <v>28</v>
      </c>
      <c r="AV41" s="5" t="s">
        <v>307</v>
      </c>
      <c r="AW41" s="5" t="s">
        <v>307</v>
      </c>
      <c r="AX41" s="6" t="str">
        <f t="shared" si="54"/>
        <v>{
    'name': "Chimeny Park",
    'area': "windsor",'hours':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"Select Wines - $5&lt;br&gt;Select Beers - $5&lt;br&gt; Cocktails and Food - $2 off", 'link':"http://www.chimneypark.com/", 'pricing':"med",   'phone-number': "", 'address': "406 Main Street Windsor CO", 'other-amenities': ['','','medium'], 'has-drink':true, 'has-food':true},</v>
      </c>
      <c r="AY41" s="1" t="str">
        <f t="shared" si="55"/>
        <v/>
      </c>
      <c r="AZ41" s="1" t="str">
        <f t="shared" si="56"/>
        <v/>
      </c>
      <c r="BA41" s="1" t="str">
        <f t="shared" si="57"/>
        <v>&lt;img src=@img/medium.png@&gt;</v>
      </c>
      <c r="BB41" s="1" t="str">
        <f t="shared" si="58"/>
        <v>&lt;img src=@img/drinkicon.png@&gt;</v>
      </c>
      <c r="BC41" s="1" t="str">
        <f t="shared" si="59"/>
        <v>&lt;img src=@img/foodicon.png@&gt;</v>
      </c>
      <c r="BD41" s="1" t="str">
        <f t="shared" si="60"/>
        <v>&lt;img src=@img/medium.png@&gt;&lt;img src=@img/drinkicon.png@&gt;&lt;img src=@img/foodicon.png@&gt;</v>
      </c>
      <c r="BE41" s="1" t="str">
        <f t="shared" si="61"/>
        <v>drink food medium med windsor</v>
      </c>
      <c r="BF41" s="1" t="str">
        <f t="shared" si="62"/>
        <v>Windsor</v>
      </c>
      <c r="BG41" s="1">
        <v>40.480139999999999</v>
      </c>
      <c r="BH41" s="1">
        <v>-104.9027</v>
      </c>
      <c r="BI41" s="1" t="str">
        <f t="shared" si="63"/>
        <v>[40.48014,-104.9027],</v>
      </c>
      <c r="BK41" s="1" t="str">
        <f t="shared" si="64"/>
        <v/>
      </c>
    </row>
    <row r="42" spans="2:64" ht="21" customHeight="1" x14ac:dyDescent="0.25">
      <c r="B42" s="1" t="s">
        <v>30</v>
      </c>
      <c r="C42" s="1" t="s">
        <v>427</v>
      </c>
      <c r="D42" s="1" t="s">
        <v>31</v>
      </c>
      <c r="E42" s="1" t="s">
        <v>432</v>
      </c>
      <c r="G42" s="3" t="s">
        <v>32</v>
      </c>
      <c r="N42" s="1">
        <v>1200</v>
      </c>
      <c r="O42" s="1">
        <v>2000</v>
      </c>
      <c r="V42" s="1" t="s">
        <v>231</v>
      </c>
      <c r="W42" s="1" t="str">
        <f t="shared" si="33"/>
        <v/>
      </c>
      <c r="X42" s="1" t="str">
        <f t="shared" si="34"/>
        <v/>
      </c>
      <c r="Y42" s="1" t="str">
        <f t="shared" si="35"/>
        <v/>
      </c>
      <c r="Z42" s="1" t="str">
        <f t="shared" si="36"/>
        <v/>
      </c>
      <c r="AA42" s="1" t="str">
        <f t="shared" si="37"/>
        <v/>
      </c>
      <c r="AB42" s="1" t="str">
        <f t="shared" si="38"/>
        <v/>
      </c>
      <c r="AC42" s="1">
        <f t="shared" si="39"/>
        <v>12</v>
      </c>
      <c r="AD42" s="1">
        <f t="shared" si="40"/>
        <v>20</v>
      </c>
      <c r="AE42" s="1" t="str">
        <f t="shared" si="41"/>
        <v/>
      </c>
      <c r="AF42" s="1" t="str">
        <f t="shared" si="42"/>
        <v/>
      </c>
      <c r="AG42" s="1" t="str">
        <f t="shared" si="43"/>
        <v/>
      </c>
      <c r="AH42" s="1" t="str">
        <f t="shared" si="44"/>
        <v/>
      </c>
      <c r="AI42" s="1" t="str">
        <f t="shared" si="45"/>
        <v/>
      </c>
      <c r="AJ42" s="1" t="str">
        <f t="shared" si="46"/>
        <v/>
      </c>
      <c r="AK42" s="1" t="str">
        <f t="shared" si="47"/>
        <v/>
      </c>
      <c r="AL42" s="1" t="str">
        <f t="shared" si="48"/>
        <v/>
      </c>
      <c r="AM42" s="1" t="str">
        <f t="shared" si="49"/>
        <v/>
      </c>
      <c r="AN42" s="1" t="str">
        <f t="shared" si="50"/>
        <v>12pm-8pm</v>
      </c>
      <c r="AO42" s="1" t="e">
        <f t="shared" si="51"/>
        <v>#VALUE!</v>
      </c>
      <c r="AP42" s="1" t="str">
        <f t="shared" si="52"/>
        <v/>
      </c>
      <c r="AQ42" s="1" t="str">
        <f t="shared" si="53"/>
        <v/>
      </c>
      <c r="AR42" s="4" t="s">
        <v>230</v>
      </c>
      <c r="AS42" s="1" t="s">
        <v>296</v>
      </c>
      <c r="AU42" s="1" t="s">
        <v>299</v>
      </c>
      <c r="AV42" s="5" t="s">
        <v>307</v>
      </c>
      <c r="AW42" s="5" t="s">
        <v>308</v>
      </c>
      <c r="AX42" s="6" t="str">
        <f t="shared" si="54"/>
        <v>{
    'name': "Choice City Butcher &amp; Deli",
    'area': "old",'hours': {
      'sunday-start':"", 'sunday-end':"", 'monday-start':"", 'monday-end':"", 'tuesday-start':"", 'tuesday-end':"", 'wednesday-start':"1200", 'wednesday-end':"2000", 'thursday-start':"", 'thursday-end':"", 'friday-start':"", 'friday-end':"", 'saturday-start':"", 'saturday-end':""},  'description': "Wed Beer Night! Check out the Facebook page for the weekly deal", 'link':"http://choicecitybutcher.com/beer.html", 'pricing':"med",   'phone-number': "", 'address': "104 W Olive St, Fort Collins 80524", 'other-amenities': ['outdoor','','hard'], 'has-drink':true, 'has-food':false},</v>
      </c>
      <c r="AY42" s="1" t="str">
        <f t="shared" si="55"/>
        <v>&lt;img src=@img/outdoor.png@&gt;</v>
      </c>
      <c r="AZ42" s="1" t="str">
        <f t="shared" si="56"/>
        <v/>
      </c>
      <c r="BA42" s="1" t="str">
        <f t="shared" si="57"/>
        <v>&lt;img src=@img/hard.png@&gt;</v>
      </c>
      <c r="BB42" s="1" t="str">
        <f t="shared" si="58"/>
        <v>&lt;img src=@img/drinkicon.png@&gt;</v>
      </c>
      <c r="BC42" s="1" t="str">
        <f t="shared" si="59"/>
        <v/>
      </c>
      <c r="BD42" s="1" t="str">
        <f t="shared" si="60"/>
        <v>&lt;img src=@img/outdoor.png@&gt;&lt;img src=@img/hard.png@&gt;&lt;img src=@img/drinkicon.png@&gt;</v>
      </c>
      <c r="BE42" s="1" t="str">
        <f t="shared" si="61"/>
        <v>outdoor drink hard med old</v>
      </c>
      <c r="BF42" s="1" t="str">
        <f t="shared" si="62"/>
        <v>Old Town</v>
      </c>
      <c r="BG42" s="1">
        <v>40.584392999999999</v>
      </c>
      <c r="BH42" s="1">
        <v>-105.077686</v>
      </c>
      <c r="BI42" s="1" t="str">
        <f t="shared" si="63"/>
        <v>[40.584393,-105.077686],</v>
      </c>
      <c r="BK42" s="1" t="str">
        <f t="shared" si="64"/>
        <v/>
      </c>
    </row>
    <row r="43" spans="2:64" ht="21" customHeight="1" x14ac:dyDescent="0.25">
      <c r="B43" s="1" t="s">
        <v>153</v>
      </c>
      <c r="C43" s="1" t="s">
        <v>427</v>
      </c>
      <c r="D43" s="1" t="s">
        <v>154</v>
      </c>
      <c r="E43" s="1" t="s">
        <v>432</v>
      </c>
      <c r="G43" s="1" t="s">
        <v>155</v>
      </c>
      <c r="W43" s="1" t="str">
        <f t="shared" si="33"/>
        <v/>
      </c>
      <c r="X43" s="1" t="str">
        <f t="shared" si="34"/>
        <v/>
      </c>
      <c r="Y43" s="1" t="str">
        <f t="shared" si="35"/>
        <v/>
      </c>
      <c r="Z43" s="1" t="str">
        <f t="shared" si="36"/>
        <v/>
      </c>
      <c r="AA43" s="1" t="str">
        <f t="shared" si="37"/>
        <v/>
      </c>
      <c r="AB43" s="1" t="str">
        <f t="shared" si="38"/>
        <v/>
      </c>
      <c r="AC43" s="1" t="str">
        <f t="shared" si="39"/>
        <v/>
      </c>
      <c r="AD43" s="1" t="str">
        <f t="shared" si="40"/>
        <v/>
      </c>
      <c r="AE43" s="1" t="str">
        <f t="shared" si="41"/>
        <v/>
      </c>
      <c r="AF43" s="1" t="str">
        <f t="shared" si="42"/>
        <v/>
      </c>
      <c r="AG43" s="1" t="str">
        <f t="shared" si="43"/>
        <v/>
      </c>
      <c r="AH43" s="1" t="str">
        <f t="shared" si="44"/>
        <v/>
      </c>
      <c r="AI43" s="1" t="str">
        <f t="shared" si="45"/>
        <v/>
      </c>
      <c r="AJ43" s="1" t="str">
        <f t="shared" si="46"/>
        <v/>
      </c>
      <c r="AK43" s="1" t="str">
        <f t="shared" si="47"/>
        <v/>
      </c>
      <c r="AL43" s="1" t="str">
        <f t="shared" si="48"/>
        <v/>
      </c>
      <c r="AM43" s="1" t="str">
        <f t="shared" si="49"/>
        <v/>
      </c>
      <c r="AN43" s="1" t="str">
        <f t="shared" si="50"/>
        <v/>
      </c>
      <c r="AO43" s="1" t="str">
        <f t="shared" si="51"/>
        <v/>
      </c>
      <c r="AP43" s="1" t="str">
        <f t="shared" si="52"/>
        <v/>
      </c>
      <c r="AQ43" s="1" t="str">
        <f t="shared" si="53"/>
        <v/>
      </c>
      <c r="AR43" s="4" t="s">
        <v>336</v>
      </c>
      <c r="AU43" s="1" t="s">
        <v>28</v>
      </c>
      <c r="AV43" s="5" t="s">
        <v>308</v>
      </c>
      <c r="AW43" s="5" t="s">
        <v>308</v>
      </c>
      <c r="AX43" s="6" t="str">
        <f t="shared" si="54"/>
        <v>{
    'name': "Comet Chicken",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'link':"http://www.cometchicken.com", 'pricing':"med",   'phone-number': "", 'address': "126 W. Mountain Avenue, Fort Collins, CO 80524", 'other-amenities': ['','','medium'], 'has-drink':false, 'has-food':false},</v>
      </c>
      <c r="AY43" s="1" t="str">
        <f t="shared" si="55"/>
        <v/>
      </c>
      <c r="AZ43" s="1" t="str">
        <f t="shared" si="56"/>
        <v/>
      </c>
      <c r="BA43" s="1" t="str">
        <f t="shared" si="57"/>
        <v>&lt;img src=@img/medium.png@&gt;</v>
      </c>
      <c r="BB43" s="1" t="str">
        <f t="shared" si="58"/>
        <v/>
      </c>
      <c r="BC43" s="1" t="str">
        <f t="shared" si="59"/>
        <v/>
      </c>
      <c r="BD43" s="1" t="str">
        <f t="shared" si="60"/>
        <v>&lt;img src=@img/medium.png@&gt;</v>
      </c>
      <c r="BE43" s="1" t="str">
        <f t="shared" si="61"/>
        <v>medium med old</v>
      </c>
      <c r="BF43" s="1" t="str">
        <f t="shared" si="62"/>
        <v>Old Town</v>
      </c>
      <c r="BG43" s="1">
        <v>40.587420000000002</v>
      </c>
      <c r="BH43" s="1">
        <v>-105.07789</v>
      </c>
      <c r="BI43" s="1" t="str">
        <f t="shared" si="63"/>
        <v>[40.58742,-105.07789],</v>
      </c>
      <c r="BK43" s="1" t="str">
        <f t="shared" si="64"/>
        <v/>
      </c>
    </row>
    <row r="44" spans="2:64" ht="21" customHeight="1" x14ac:dyDescent="0.25">
      <c r="B44" s="1" t="s">
        <v>26</v>
      </c>
      <c r="C44" s="1" t="s">
        <v>427</v>
      </c>
      <c r="D44" s="1" t="s">
        <v>27</v>
      </c>
      <c r="E44" s="1" t="s">
        <v>432</v>
      </c>
      <c r="G44" s="3" t="s">
        <v>29</v>
      </c>
      <c r="J44" s="1">
        <v>1500</v>
      </c>
      <c r="K44" s="1">
        <v>1800</v>
      </c>
      <c r="L44" s="1">
        <v>1500</v>
      </c>
      <c r="M44" s="1">
        <v>1800</v>
      </c>
      <c r="N44" s="1">
        <v>1500</v>
      </c>
      <c r="O44" s="1">
        <v>1800</v>
      </c>
      <c r="P44" s="1">
        <v>1500</v>
      </c>
      <c r="Q44" s="1">
        <v>1800</v>
      </c>
      <c r="R44" s="1">
        <v>1500</v>
      </c>
      <c r="S44" s="1">
        <v>1800</v>
      </c>
      <c r="V44" s="1" t="s">
        <v>530</v>
      </c>
      <c r="W44" s="1" t="str">
        <f t="shared" si="33"/>
        <v/>
      </c>
      <c r="X44" s="1" t="str">
        <f t="shared" si="34"/>
        <v/>
      </c>
      <c r="Y44" s="1">
        <f t="shared" si="35"/>
        <v>15</v>
      </c>
      <c r="Z44" s="1">
        <f t="shared" si="36"/>
        <v>18</v>
      </c>
      <c r="AA44" s="1">
        <f t="shared" si="37"/>
        <v>15</v>
      </c>
      <c r="AB44" s="1">
        <f t="shared" si="38"/>
        <v>18</v>
      </c>
      <c r="AC44" s="1">
        <f t="shared" si="39"/>
        <v>15</v>
      </c>
      <c r="AD44" s="1">
        <f t="shared" si="40"/>
        <v>18</v>
      </c>
      <c r="AE44" s="1">
        <f t="shared" si="41"/>
        <v>15</v>
      </c>
      <c r="AF44" s="1">
        <f t="shared" si="42"/>
        <v>18</v>
      </c>
      <c r="AG44" s="1">
        <f t="shared" si="43"/>
        <v>15</v>
      </c>
      <c r="AH44" s="1">
        <f t="shared" si="44"/>
        <v>18</v>
      </c>
      <c r="AI44" s="1" t="str">
        <f t="shared" si="45"/>
        <v/>
      </c>
      <c r="AJ44" s="1" t="str">
        <f t="shared" si="46"/>
        <v/>
      </c>
      <c r="AK44" s="1" t="str">
        <f t="shared" si="47"/>
        <v/>
      </c>
      <c r="AL44" s="1" t="str">
        <f t="shared" si="48"/>
        <v>3pm-6pm</v>
      </c>
      <c r="AM44" s="1" t="str">
        <f t="shared" si="49"/>
        <v>3pm-6pm</v>
      </c>
      <c r="AN44" s="1" t="str">
        <f t="shared" si="50"/>
        <v>3pm-6pm</v>
      </c>
      <c r="AO44" s="1" t="str">
        <f t="shared" si="51"/>
        <v>3pm-6pm</v>
      </c>
      <c r="AP44" s="1" t="str">
        <f t="shared" si="52"/>
        <v>3pm-6pm</v>
      </c>
      <c r="AQ44" s="1" t="str">
        <f t="shared" si="53"/>
        <v/>
      </c>
      <c r="AR44" s="1" t="s">
        <v>229</v>
      </c>
      <c r="AS44" s="1" t="s">
        <v>296</v>
      </c>
      <c r="AT44" s="1" t="s">
        <v>306</v>
      </c>
      <c r="AU44" s="1" t="s">
        <v>28</v>
      </c>
      <c r="AV44" s="5" t="s">
        <v>307</v>
      </c>
      <c r="AW44" s="5" t="s">
        <v>308</v>
      </c>
      <c r="AX44" s="6" t="str">
        <f t="shared" si="54"/>
        <v>{
    'name': "Coopersmith's Pub &amp; Brewing",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"Monday-Sunday&lt;br&gt;3-6 pm:&lt;br&gt;$2.50 mugs&lt;br&gt;$3.50 20-oz pints&lt;br&gt;$10 pitchers&lt;br&gt;&lt;br&gt;Monday&lt;br&gt;$10 14-inch pizza&lt;br&gt;&lt;br&gt;Tuesday&lt;br&gt;1 hour free pool with a pitcher of beer or large pizza&lt;br&gt;&lt;br&gt;Wednesday&lt;br&gt;$2 Pints of Beer after 10 pm&lt;br&gt;&lt;br&gt;Thursday&lt;br&gt;1 hour free pool with a pitcher", 'link':"https://coopersmithspub.com", 'pricing':"med",   'phone-number': "", 'address': "5 Old Town Sq, Fort Collins 80524", 'other-amenities': ['outdoor','pets','medium'], 'has-drink':true, 'has-food':false},</v>
      </c>
      <c r="AY44" s="1" t="str">
        <f t="shared" si="55"/>
        <v>&lt;img src=@img/outdoor.png@&gt;</v>
      </c>
      <c r="AZ44" s="1" t="str">
        <f t="shared" si="56"/>
        <v>&lt;img src=@img/pets.png@&gt;</v>
      </c>
      <c r="BA44" s="1" t="str">
        <f t="shared" si="57"/>
        <v>&lt;img src=@img/medium.png@&gt;</v>
      </c>
      <c r="BB44" s="1" t="str">
        <f t="shared" si="58"/>
        <v>&lt;img src=@img/drinkicon.png@&gt;</v>
      </c>
      <c r="BC44" s="1" t="str">
        <f t="shared" si="59"/>
        <v/>
      </c>
      <c r="BD44" s="1" t="str">
        <f t="shared" si="60"/>
        <v>&lt;img src=@img/outdoor.png@&gt;&lt;img src=@img/pets.png@&gt;&lt;img src=@img/medium.png@&gt;&lt;img src=@img/drinkicon.png@&gt;</v>
      </c>
      <c r="BE44" s="1" t="str">
        <f t="shared" si="61"/>
        <v>outdoor pet drink medium med old</v>
      </c>
      <c r="BF44" s="1" t="str">
        <f t="shared" si="62"/>
        <v>Old Town</v>
      </c>
      <c r="BG44" s="1">
        <v>40.587390999999997</v>
      </c>
      <c r="BH44" s="1">
        <v>-105.07562900000001</v>
      </c>
      <c r="BI44" s="1" t="str">
        <f t="shared" si="63"/>
        <v>[40.587391,-105.075629],</v>
      </c>
      <c r="BK44" s="1" t="str">
        <f t="shared" si="64"/>
        <v/>
      </c>
    </row>
    <row r="45" spans="2:64" ht="21" customHeight="1" x14ac:dyDescent="0.25">
      <c r="B45" s="1" t="s">
        <v>156</v>
      </c>
      <c r="C45" s="1" t="s">
        <v>427</v>
      </c>
      <c r="D45" s="1" t="s">
        <v>157</v>
      </c>
      <c r="E45" s="1" t="s">
        <v>432</v>
      </c>
      <c r="G45" s="1" t="s">
        <v>158</v>
      </c>
      <c r="H45" s="1">
        <v>1200</v>
      </c>
      <c r="I45" s="1">
        <v>1900</v>
      </c>
      <c r="N45" s="1">
        <v>1600</v>
      </c>
      <c r="O45" s="1">
        <v>2100</v>
      </c>
      <c r="P45" s="1">
        <v>1600</v>
      </c>
      <c r="Q45" s="1">
        <v>2100</v>
      </c>
      <c r="V45" s="1" t="s">
        <v>489</v>
      </c>
      <c r="W45" s="1">
        <f t="shared" si="33"/>
        <v>12</v>
      </c>
      <c r="X45" s="1">
        <f t="shared" si="34"/>
        <v>19</v>
      </c>
      <c r="Y45" s="1" t="str">
        <f t="shared" si="35"/>
        <v/>
      </c>
      <c r="Z45" s="1" t="str">
        <f t="shared" si="36"/>
        <v/>
      </c>
      <c r="AA45" s="1" t="str">
        <f t="shared" si="37"/>
        <v/>
      </c>
      <c r="AB45" s="1" t="str">
        <f t="shared" si="38"/>
        <v/>
      </c>
      <c r="AC45" s="1">
        <f t="shared" si="39"/>
        <v>16</v>
      </c>
      <c r="AD45" s="1">
        <f t="shared" si="40"/>
        <v>21</v>
      </c>
      <c r="AE45" s="1">
        <f t="shared" si="41"/>
        <v>16</v>
      </c>
      <c r="AF45" s="1">
        <f t="shared" si="42"/>
        <v>21</v>
      </c>
      <c r="AG45" s="1" t="str">
        <f t="shared" si="43"/>
        <v/>
      </c>
      <c r="AH45" s="1" t="str">
        <f t="shared" si="44"/>
        <v/>
      </c>
      <c r="AI45" s="1" t="str">
        <f t="shared" si="45"/>
        <v/>
      </c>
      <c r="AJ45" s="1" t="str">
        <f t="shared" si="46"/>
        <v/>
      </c>
      <c r="AK45" s="1" t="str">
        <f t="shared" si="47"/>
        <v>12pm-7pm</v>
      </c>
      <c r="AL45" s="1" t="str">
        <f t="shared" si="48"/>
        <v/>
      </c>
      <c r="AM45" s="1" t="str">
        <f t="shared" si="49"/>
        <v/>
      </c>
      <c r="AN45" s="1" t="str">
        <f t="shared" si="50"/>
        <v>4pm-9pm</v>
      </c>
      <c r="AO45" s="1" t="str">
        <f t="shared" si="51"/>
        <v>4pm-9pm</v>
      </c>
      <c r="AP45" s="1" t="str">
        <f t="shared" si="52"/>
        <v/>
      </c>
      <c r="AQ45" s="1" t="str">
        <f t="shared" si="53"/>
        <v/>
      </c>
      <c r="AR45" s="4" t="s">
        <v>337</v>
      </c>
      <c r="AS45" s="1" t="s">
        <v>296</v>
      </c>
      <c r="AU45" s="1" t="s">
        <v>28</v>
      </c>
      <c r="AV45" s="5" t="s">
        <v>307</v>
      </c>
      <c r="AW45" s="5" t="s">
        <v>307</v>
      </c>
      <c r="AX45" s="6" t="str">
        <f t="shared" si="54"/>
        <v>{
    'name': "CopperMuse Distillery",
    'area': "old",'hours': {
      'sunday-start':"1200", 'sunday-end':"1900", 'monday-start':"", 'monday-end':"", 'tuesday-start':"", 'tuesday-end':"", 'wednesday-start':"1600", 'wednesday-end':"2100", 'thursday-start':"1600", 'thursday-end':"2100", 'friday-start':"", 'friday-end':"", 'saturday-start':"", 'saturday-end':""},  'description': "Sundays: $2 off Bloody Mary’s &lt;br&gt; Wed-Thur: &lt;br&gt; $6 select cocktails including mules &lt;br&gt; $2 off select appetizers", 'link':"http://www.coppermuse.com/", 'pricing':"med",   'phone-number': "", 'address': "244 N. College Ave, Fort Collins, CO 80524", 'other-amenities': ['outdoor','','medium'], 'has-drink':true, 'has-food':true},</v>
      </c>
      <c r="AY45" s="1" t="str">
        <f t="shared" si="55"/>
        <v>&lt;img src=@img/outdoor.png@&gt;</v>
      </c>
      <c r="AZ45" s="1" t="str">
        <f t="shared" si="56"/>
        <v/>
      </c>
      <c r="BA45" s="1" t="str">
        <f t="shared" si="57"/>
        <v>&lt;img src=@img/medium.png@&gt;</v>
      </c>
      <c r="BB45" s="1" t="str">
        <f t="shared" si="58"/>
        <v>&lt;img src=@img/drinkicon.png@&gt;</v>
      </c>
      <c r="BC45" s="1" t="str">
        <f t="shared" si="59"/>
        <v>&lt;img src=@img/foodicon.png@&gt;</v>
      </c>
      <c r="BD45" s="1" t="str">
        <f t="shared" si="60"/>
        <v>&lt;img src=@img/outdoor.png@&gt;&lt;img src=@img/medium.png@&gt;&lt;img src=@img/drinkicon.png@&gt;&lt;img src=@img/foodicon.png@&gt;</v>
      </c>
      <c r="BE45" s="1" t="str">
        <f t="shared" si="61"/>
        <v>outdoor drink food medium med old</v>
      </c>
      <c r="BF45" s="1" t="str">
        <f t="shared" si="62"/>
        <v>Old Town</v>
      </c>
      <c r="BG45" s="1">
        <v>40.589993999999997</v>
      </c>
      <c r="BH45" s="1">
        <v>-105.076655</v>
      </c>
      <c r="BI45" s="1" t="str">
        <f t="shared" si="63"/>
        <v>[40.589994,-105.076655],</v>
      </c>
      <c r="BK45" s="1" t="str">
        <f t="shared" si="64"/>
        <v/>
      </c>
    </row>
    <row r="46" spans="2:64" ht="21" customHeight="1" x14ac:dyDescent="0.25">
      <c r="B46" s="1" t="s">
        <v>77</v>
      </c>
      <c r="C46" s="1" t="s">
        <v>427</v>
      </c>
      <c r="D46" s="1" t="s">
        <v>78</v>
      </c>
      <c r="E46" s="1" t="s">
        <v>432</v>
      </c>
      <c r="G46" s="3" t="s">
        <v>79</v>
      </c>
      <c r="H46" s="1">
        <v>2200</v>
      </c>
      <c r="I46" s="1">
        <v>2400</v>
      </c>
      <c r="J46" s="1">
        <v>1500</v>
      </c>
      <c r="K46" s="1">
        <v>1800</v>
      </c>
      <c r="L46" s="1">
        <v>1500</v>
      </c>
      <c r="M46" s="1">
        <v>1800</v>
      </c>
      <c r="N46" s="1">
        <v>1500</v>
      </c>
      <c r="O46" s="1">
        <v>1800</v>
      </c>
      <c r="P46" s="1">
        <v>1500</v>
      </c>
      <c r="Q46" s="1">
        <v>1800</v>
      </c>
      <c r="R46" s="1">
        <v>2200</v>
      </c>
      <c r="S46" s="1">
        <v>2400</v>
      </c>
      <c r="T46" s="1">
        <v>2200</v>
      </c>
      <c r="U46" s="1">
        <v>2400</v>
      </c>
      <c r="V46" s="1" t="s">
        <v>490</v>
      </c>
      <c r="W46" s="1">
        <f t="shared" si="33"/>
        <v>22</v>
      </c>
      <c r="X46" s="1">
        <f t="shared" si="34"/>
        <v>24</v>
      </c>
      <c r="Y46" s="1">
        <f t="shared" si="35"/>
        <v>15</v>
      </c>
      <c r="Z46" s="1">
        <f t="shared" si="36"/>
        <v>18</v>
      </c>
      <c r="AA46" s="1">
        <f t="shared" si="37"/>
        <v>15</v>
      </c>
      <c r="AB46" s="1">
        <f t="shared" si="38"/>
        <v>18</v>
      </c>
      <c r="AC46" s="1">
        <f t="shared" si="39"/>
        <v>15</v>
      </c>
      <c r="AD46" s="1">
        <f t="shared" si="40"/>
        <v>18</v>
      </c>
      <c r="AE46" s="1">
        <f t="shared" si="41"/>
        <v>15</v>
      </c>
      <c r="AF46" s="1">
        <f t="shared" si="42"/>
        <v>18</v>
      </c>
      <c r="AG46" s="1">
        <f t="shared" si="43"/>
        <v>22</v>
      </c>
      <c r="AH46" s="1">
        <f t="shared" si="44"/>
        <v>24</v>
      </c>
      <c r="AI46" s="1">
        <f t="shared" si="45"/>
        <v>22</v>
      </c>
      <c r="AJ46" s="1">
        <f t="shared" si="46"/>
        <v>24</v>
      </c>
      <c r="AK46" s="1" t="str">
        <f t="shared" si="47"/>
        <v>10pm-12am</v>
      </c>
      <c r="AL46" s="1" t="str">
        <f t="shared" si="48"/>
        <v>3pm-6pm</v>
      </c>
      <c r="AM46" s="1" t="str">
        <f t="shared" si="49"/>
        <v>3pm-6pm</v>
      </c>
      <c r="AN46" s="1" t="str">
        <f t="shared" si="50"/>
        <v>3pm-6pm</v>
      </c>
      <c r="AO46" s="1" t="str">
        <f t="shared" si="51"/>
        <v>3pm-6pm</v>
      </c>
      <c r="AP46" s="1" t="str">
        <f t="shared" si="52"/>
        <v>10pm-12am</v>
      </c>
      <c r="AQ46" s="1" t="str">
        <f t="shared" si="53"/>
        <v>10pm-12am</v>
      </c>
      <c r="AR46" s="4" t="s">
        <v>316</v>
      </c>
      <c r="AS46" s="1" t="s">
        <v>296</v>
      </c>
      <c r="AU46" s="1" t="s">
        <v>28</v>
      </c>
      <c r="AV46" s="5" t="s">
        <v>307</v>
      </c>
      <c r="AW46" s="5" t="s">
        <v>308</v>
      </c>
      <c r="AX46" s="6" t="str">
        <f t="shared" si="54"/>
        <v>{
    'name': "Crown Pub",
    'area': "old",'hours': {
      'sunday-start':"2200", 'sunday-end':"2400", 'monday-start':"1500", 'monday-end':"1800", 'tuesday-start':"1500", 'tuesday-end':"1800", 'wednesday-start':"1500", 'wednesday-end':"1800", 'thursday-start':"1500", 'thursday-end':"1800", 'friday-start':"2200", 'friday-end':"2400", 'saturday-start':"2200", 'saturday-end':"2400"},  'description': "Premium Wells: $3.50 &lt;br&gt; Martini’s &amp; Manhattan's: $5.00  &lt;br&gt; Select Draft Beers: $3.50 &lt;br&gt; House Wines: $3.50 &lt;br&gt; A range of food specials", 'link':"http://www.crownpub.net", 'pricing':"med",   'phone-number': "", 'address': "134 S College Ave, Fort Collins 80524", 'other-amenities': ['outdoor','','medium'], 'has-drink':true, 'has-food':false},</v>
      </c>
      <c r="AY46" s="1" t="str">
        <f t="shared" si="55"/>
        <v>&lt;img src=@img/outdoor.png@&gt;</v>
      </c>
      <c r="AZ46" s="1" t="str">
        <f t="shared" si="56"/>
        <v/>
      </c>
      <c r="BA46" s="1" t="str">
        <f t="shared" si="57"/>
        <v>&lt;img src=@img/medium.png@&gt;</v>
      </c>
      <c r="BB46" s="1" t="str">
        <f t="shared" si="58"/>
        <v>&lt;img src=@img/drinkicon.png@&gt;</v>
      </c>
      <c r="BC46" s="1" t="str">
        <f t="shared" si="59"/>
        <v/>
      </c>
      <c r="BD46" s="1" t="str">
        <f t="shared" si="60"/>
        <v>&lt;img src=@img/outdoor.png@&gt;&lt;img src=@img/medium.png@&gt;&lt;img src=@img/drinkicon.png@&gt;</v>
      </c>
      <c r="BE46" s="1" t="str">
        <f t="shared" si="61"/>
        <v>outdoor drink medium med old</v>
      </c>
      <c r="BF46" s="1" t="str">
        <f t="shared" si="62"/>
        <v>Old Town</v>
      </c>
      <c r="BG46" s="1">
        <v>40.586179000000001</v>
      </c>
      <c r="BH46" s="1">
        <v>-105.076767</v>
      </c>
      <c r="BI46" s="1" t="str">
        <f t="shared" si="63"/>
        <v>[40.586179,-105.076767],</v>
      </c>
      <c r="BK46" s="1" t="str">
        <f t="shared" si="64"/>
        <v/>
      </c>
    </row>
    <row r="47" spans="2:64" ht="21" customHeight="1" x14ac:dyDescent="0.25">
      <c r="B47" s="1" t="s">
        <v>445</v>
      </c>
      <c r="C47" s="1" t="s">
        <v>429</v>
      </c>
      <c r="E47" s="1" t="s">
        <v>432</v>
      </c>
      <c r="G47" s="1" t="s">
        <v>459</v>
      </c>
      <c r="J47" s="1">
        <v>1500</v>
      </c>
      <c r="K47" s="1">
        <v>1800</v>
      </c>
      <c r="L47" s="1">
        <v>1500</v>
      </c>
      <c r="M47" s="1">
        <v>1800</v>
      </c>
      <c r="N47" s="1">
        <v>1500</v>
      </c>
      <c r="O47" s="1">
        <v>1800</v>
      </c>
      <c r="P47" s="1">
        <v>1500</v>
      </c>
      <c r="Q47" s="1">
        <v>1800</v>
      </c>
      <c r="R47" s="1">
        <v>1500</v>
      </c>
      <c r="S47" s="1">
        <v>1800</v>
      </c>
      <c r="V47" s="1" t="s">
        <v>480</v>
      </c>
      <c r="W47" s="1" t="str">
        <f t="shared" si="33"/>
        <v/>
      </c>
      <c r="X47" s="1" t="str">
        <f t="shared" si="34"/>
        <v/>
      </c>
      <c r="Y47" s="1">
        <f t="shared" si="35"/>
        <v>15</v>
      </c>
      <c r="Z47" s="1">
        <f t="shared" si="36"/>
        <v>18</v>
      </c>
      <c r="AA47" s="1">
        <f t="shared" si="37"/>
        <v>15</v>
      </c>
      <c r="AB47" s="1">
        <f t="shared" si="38"/>
        <v>18</v>
      </c>
      <c r="AC47" s="1">
        <f t="shared" si="39"/>
        <v>15</v>
      </c>
      <c r="AD47" s="1">
        <f t="shared" si="40"/>
        <v>18</v>
      </c>
      <c r="AE47" s="1">
        <f t="shared" si="41"/>
        <v>15</v>
      </c>
      <c r="AF47" s="1">
        <f t="shared" si="42"/>
        <v>18</v>
      </c>
      <c r="AG47" s="1">
        <f t="shared" si="43"/>
        <v>15</v>
      </c>
      <c r="AH47" s="1">
        <f t="shared" si="44"/>
        <v>18</v>
      </c>
      <c r="AI47" s="1" t="str">
        <f t="shared" si="45"/>
        <v/>
      </c>
      <c r="AJ47" s="1" t="str">
        <f t="shared" si="46"/>
        <v/>
      </c>
      <c r="AK47" s="1" t="str">
        <f t="shared" si="47"/>
        <v/>
      </c>
      <c r="AL47" s="1" t="str">
        <f t="shared" si="48"/>
        <v>3pm-6pm</v>
      </c>
      <c r="AM47" s="1" t="str">
        <f t="shared" si="49"/>
        <v>3pm-6pm</v>
      </c>
      <c r="AN47" s="1" t="str">
        <f t="shared" si="50"/>
        <v>3pm-6pm</v>
      </c>
      <c r="AO47" s="1" t="str">
        <f t="shared" si="51"/>
        <v>3pm-6pm</v>
      </c>
      <c r="AP47" s="1" t="str">
        <f t="shared" si="52"/>
        <v>3pm-6pm</v>
      </c>
      <c r="AQ47" s="1" t="str">
        <f t="shared" si="53"/>
        <v/>
      </c>
      <c r="AR47" s="4" t="s">
        <v>460</v>
      </c>
      <c r="AU47" s="1" t="s">
        <v>28</v>
      </c>
      <c r="AV47" s="1" t="b">
        <v>1</v>
      </c>
      <c r="AW47" s="1" t="b">
        <v>1</v>
      </c>
      <c r="AX47" s="6" t="str">
        <f t="shared" si="54"/>
        <v>{
    'name': "DC Oaks",
    'area': "sfoco",'hours':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"$3 select brews &lt;br&gt; $4 wells &lt;br&gt; $5 house wines", 'link':"https://www.dcoakesbrewhouse.com/", 'pricing':"med",   'phone-number': "", 'address': "3581 E. Harmony Road Fort Collins CO", 'other-amenities': ['','','medium'], 'has-drink':TRUE, 'has-food':TRUE},</v>
      </c>
      <c r="AY47" s="1" t="str">
        <f t="shared" si="55"/>
        <v/>
      </c>
      <c r="AZ47" s="1" t="str">
        <f t="shared" si="56"/>
        <v/>
      </c>
      <c r="BA47" s="1" t="str">
        <f t="shared" si="57"/>
        <v>&lt;img src=@img/medium.png@&gt;</v>
      </c>
      <c r="BB47" s="1" t="str">
        <f t="shared" si="58"/>
        <v/>
      </c>
      <c r="BC47" s="1" t="str">
        <f t="shared" si="59"/>
        <v/>
      </c>
      <c r="BD47" s="1" t="str">
        <f t="shared" si="60"/>
        <v>&lt;img src=@img/medium.png@&gt;&lt;img src=@img/kidicon.png@&gt;</v>
      </c>
      <c r="BE47" s="1" t="str">
        <f t="shared" si="61"/>
        <v>medium med sfoco kid</v>
      </c>
      <c r="BF47" s="1" t="str">
        <f t="shared" si="62"/>
        <v>South Foco</v>
      </c>
      <c r="BG47" s="1">
        <v>40.522758000000003</v>
      </c>
      <c r="BH47" s="1">
        <v>-105.011408</v>
      </c>
      <c r="BI47" s="1" t="str">
        <f t="shared" si="63"/>
        <v>[40.522758,-105.011408],</v>
      </c>
      <c r="BJ47" s="1" t="b">
        <v>1</v>
      </c>
      <c r="BK47" s="1" t="str">
        <f t="shared" si="64"/>
        <v>&lt;img src=@img/kidicon.png@&gt;</v>
      </c>
      <c r="BL47" s="1" t="s">
        <v>461</v>
      </c>
    </row>
    <row r="48" spans="2:64" ht="21" customHeight="1" x14ac:dyDescent="0.25">
      <c r="B48" s="1" t="s">
        <v>446</v>
      </c>
      <c r="C48" s="1" t="s">
        <v>310</v>
      </c>
      <c r="E48" s="1" t="s">
        <v>54</v>
      </c>
      <c r="G48" s="1" t="s">
        <v>462</v>
      </c>
      <c r="W48" s="1" t="str">
        <f t="shared" si="33"/>
        <v/>
      </c>
      <c r="X48" s="1" t="str">
        <f t="shared" si="34"/>
        <v/>
      </c>
      <c r="Y48" s="1" t="str">
        <f t="shared" si="35"/>
        <v/>
      </c>
      <c r="Z48" s="1" t="str">
        <f t="shared" si="36"/>
        <v/>
      </c>
      <c r="AA48" s="1" t="str">
        <f t="shared" si="37"/>
        <v/>
      </c>
      <c r="AB48" s="1" t="str">
        <f t="shared" si="38"/>
        <v/>
      </c>
      <c r="AC48" s="1" t="str">
        <f t="shared" si="39"/>
        <v/>
      </c>
      <c r="AD48" s="1" t="str">
        <f t="shared" si="40"/>
        <v/>
      </c>
      <c r="AE48" s="1" t="str">
        <f t="shared" si="41"/>
        <v/>
      </c>
      <c r="AF48" s="1" t="str">
        <f t="shared" si="42"/>
        <v/>
      </c>
      <c r="AG48" s="1" t="str">
        <f t="shared" si="43"/>
        <v/>
      </c>
      <c r="AH48" s="1" t="str">
        <f t="shared" si="44"/>
        <v/>
      </c>
      <c r="AI48" s="1" t="str">
        <f t="shared" si="45"/>
        <v/>
      </c>
      <c r="AJ48" s="1" t="str">
        <f t="shared" si="46"/>
        <v/>
      </c>
      <c r="AK48" s="1" t="str">
        <f t="shared" si="47"/>
        <v/>
      </c>
      <c r="AL48" s="1" t="str">
        <f t="shared" si="48"/>
        <v/>
      </c>
      <c r="AM48" s="1" t="str">
        <f t="shared" si="49"/>
        <v/>
      </c>
      <c r="AN48" s="1" t="str">
        <f t="shared" si="50"/>
        <v/>
      </c>
      <c r="AO48" s="1" t="str">
        <f t="shared" si="51"/>
        <v/>
      </c>
      <c r="AP48" s="1" t="str">
        <f t="shared" si="52"/>
        <v/>
      </c>
      <c r="AQ48" s="1" t="str">
        <f t="shared" si="53"/>
        <v/>
      </c>
      <c r="AU48" s="1" t="s">
        <v>300</v>
      </c>
      <c r="AV48" s="1" t="b">
        <v>0</v>
      </c>
      <c r="AW48" s="1" t="b">
        <v>0</v>
      </c>
      <c r="AX48" s="6" t="str">
        <f t="shared" si="54"/>
        <v>{
    'name': "Dickies BBQ",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"2721 S. College Ave. Fort Collins CO", 'other-amenities': ['','','easy'], 'has-drink':FALSE, 'has-food':FALSE},</v>
      </c>
      <c r="AY48" s="1" t="str">
        <f t="shared" si="55"/>
        <v/>
      </c>
      <c r="AZ48" s="1" t="str">
        <f t="shared" si="56"/>
        <v/>
      </c>
      <c r="BA48" s="1" t="str">
        <f t="shared" si="57"/>
        <v>&lt;img src=@img/easy.png@&gt;</v>
      </c>
      <c r="BB48" s="1" t="str">
        <f t="shared" si="58"/>
        <v/>
      </c>
      <c r="BC48" s="1" t="str">
        <f t="shared" si="59"/>
        <v/>
      </c>
      <c r="BD48" s="1" t="str">
        <f t="shared" si="60"/>
        <v>&lt;img src=@img/easy.png@&gt;&lt;img src=@img/kidicon.png@&gt;</v>
      </c>
      <c r="BE48" s="1" t="str">
        <f t="shared" si="61"/>
        <v>easy low midtown kid</v>
      </c>
      <c r="BF48" s="1" t="str">
        <f t="shared" si="62"/>
        <v>Midtown</v>
      </c>
      <c r="BG48" s="1">
        <v>40.549796000000001</v>
      </c>
      <c r="BH48" s="1">
        <v>-105.07767200000001</v>
      </c>
      <c r="BI48" s="1" t="str">
        <f t="shared" si="63"/>
        <v>[40.549796,-105.077672],</v>
      </c>
      <c r="BJ48" s="1" t="b">
        <v>1</v>
      </c>
      <c r="BK48" s="1" t="str">
        <f t="shared" si="64"/>
        <v>&lt;img src=@img/kidicon.png@&gt;</v>
      </c>
      <c r="BL48" s="1" t="s">
        <v>463</v>
      </c>
    </row>
    <row r="49" spans="2:64" ht="21" customHeight="1" x14ac:dyDescent="0.25">
      <c r="B49" s="1" t="s">
        <v>543</v>
      </c>
      <c r="C49" s="1" t="s">
        <v>429</v>
      </c>
      <c r="D49" s="1" t="s">
        <v>183</v>
      </c>
      <c r="E49" s="1" t="s">
        <v>432</v>
      </c>
      <c r="G49" s="1" t="s">
        <v>184</v>
      </c>
      <c r="L49" s="1">
        <v>1600</v>
      </c>
      <c r="M49" s="1">
        <v>1800</v>
      </c>
      <c r="N49" s="1">
        <v>1600</v>
      </c>
      <c r="O49" s="1">
        <v>1800</v>
      </c>
      <c r="P49" s="1">
        <v>1600</v>
      </c>
      <c r="Q49" s="1">
        <v>1800</v>
      </c>
      <c r="R49" s="1">
        <v>1600</v>
      </c>
      <c r="S49" s="1">
        <v>1800</v>
      </c>
      <c r="T49" s="1">
        <v>1600</v>
      </c>
      <c r="U49" s="1">
        <v>1800</v>
      </c>
      <c r="W49" s="1" t="str">
        <f t="shared" si="33"/>
        <v/>
      </c>
      <c r="X49" s="1" t="str">
        <f t="shared" si="34"/>
        <v/>
      </c>
      <c r="Y49" s="1" t="str">
        <f t="shared" si="35"/>
        <v/>
      </c>
      <c r="Z49" s="1" t="str">
        <f t="shared" si="36"/>
        <v/>
      </c>
      <c r="AA49" s="1">
        <f t="shared" si="37"/>
        <v>16</v>
      </c>
      <c r="AB49" s="1">
        <f t="shared" si="38"/>
        <v>18</v>
      </c>
      <c r="AC49" s="1">
        <f t="shared" si="39"/>
        <v>16</v>
      </c>
      <c r="AD49" s="1">
        <f t="shared" si="40"/>
        <v>18</v>
      </c>
      <c r="AE49" s="1">
        <f t="shared" si="41"/>
        <v>16</v>
      </c>
      <c r="AF49" s="1">
        <f t="shared" si="42"/>
        <v>18</v>
      </c>
      <c r="AG49" s="1">
        <f t="shared" si="43"/>
        <v>16</v>
      </c>
      <c r="AH49" s="1">
        <f t="shared" si="44"/>
        <v>18</v>
      </c>
      <c r="AI49" s="1">
        <f t="shared" si="45"/>
        <v>16</v>
      </c>
      <c r="AJ49" s="1">
        <f t="shared" si="46"/>
        <v>18</v>
      </c>
      <c r="AK49" s="1" t="str">
        <f t="shared" si="47"/>
        <v/>
      </c>
      <c r="AL49" s="1" t="str">
        <f t="shared" si="48"/>
        <v/>
      </c>
      <c r="AM49" s="1" t="str">
        <f t="shared" si="49"/>
        <v>4pm-6pm</v>
      </c>
      <c r="AN49" s="1" t="str">
        <f t="shared" si="50"/>
        <v>4pm-6pm</v>
      </c>
      <c r="AO49" s="1" t="str">
        <f t="shared" si="51"/>
        <v>4pm-6pm</v>
      </c>
      <c r="AP49" s="1" t="str">
        <f t="shared" si="52"/>
        <v>4pm-6pm</v>
      </c>
      <c r="AQ49" s="1" t="str">
        <f t="shared" si="53"/>
        <v>4pm-6pm</v>
      </c>
      <c r="AR49" s="8" t="s">
        <v>257</v>
      </c>
      <c r="AS49" s="1" t="s">
        <v>296</v>
      </c>
      <c r="AU49" s="1" t="s">
        <v>300</v>
      </c>
      <c r="AV49" s="5" t="s">
        <v>308</v>
      </c>
      <c r="AW49" s="5" t="s">
        <v>308</v>
      </c>
      <c r="AX49" s="6" t="str">
        <f t="shared" si="54"/>
        <v>{
    'name': "Domenic's Restaurant",
    'area': "sfoco",'hours': {
      'sunday-start':"", 'sunday-end':"", 'monday-start':"", 'monday-end':"", 'tuesday-start':"1600", 'tuesday-end':"1800", 'wednesday-start':"1600", 'wednesday-end':"1800", 'thursday-start':"1600", 'thursday-end':"1800", 'friday-start':"1600", 'friday-end':"1800", 'saturday-start':"1600", 'saturday-end':"1800"},  'description': "", 'link':"https://www.domenicsrestaurant.com", 'pricing':"med",   'phone-number': "", 'address': "931 E. Harmony Road, Fort Collins Shopping Cener, Fort Collins, CO 80525", 'other-amenities': ['outdoor','','easy'], 'has-drink':false, 'has-food':false},</v>
      </c>
      <c r="AY49" s="1" t="str">
        <f t="shared" si="55"/>
        <v>&lt;img src=@img/outdoor.png@&gt;</v>
      </c>
      <c r="AZ49" s="1" t="str">
        <f t="shared" si="56"/>
        <v/>
      </c>
      <c r="BA49" s="1" t="str">
        <f t="shared" si="57"/>
        <v>&lt;img src=@img/easy.png@&gt;</v>
      </c>
      <c r="BB49" s="1" t="str">
        <f t="shared" si="58"/>
        <v/>
      </c>
      <c r="BC49" s="1" t="str">
        <f t="shared" si="59"/>
        <v/>
      </c>
      <c r="BD49" s="1" t="str">
        <f t="shared" si="60"/>
        <v>&lt;img src=@img/outdoor.png@&gt;&lt;img src=@img/easy.png@&gt;</v>
      </c>
      <c r="BE49" s="1" t="str">
        <f t="shared" si="61"/>
        <v>outdoor easy med sfoco</v>
      </c>
      <c r="BF49" s="1" t="str">
        <f t="shared" si="62"/>
        <v>South Foco</v>
      </c>
      <c r="BG49" s="1">
        <v>40.523086999999997</v>
      </c>
      <c r="BH49" s="1">
        <v>-105.060349</v>
      </c>
      <c r="BI49" s="1" t="str">
        <f t="shared" si="63"/>
        <v>[40.523087,-105.060349],</v>
      </c>
      <c r="BK49" s="1" t="str">
        <f t="shared" si="64"/>
        <v/>
      </c>
    </row>
    <row r="50" spans="2:64" ht="21" customHeight="1" x14ac:dyDescent="0.25">
      <c r="B50" s="1" t="s">
        <v>664</v>
      </c>
      <c r="C50" s="1" t="s">
        <v>427</v>
      </c>
      <c r="E50" s="1" t="s">
        <v>54</v>
      </c>
      <c r="G50" s="1" t="s">
        <v>688</v>
      </c>
      <c r="W50" s="1" t="str">
        <f t="shared" si="33"/>
        <v/>
      </c>
      <c r="X50" s="1" t="str">
        <f t="shared" si="34"/>
        <v/>
      </c>
      <c r="Y50" s="1" t="str">
        <f t="shared" si="35"/>
        <v/>
      </c>
      <c r="Z50" s="1" t="str">
        <f t="shared" si="36"/>
        <v/>
      </c>
      <c r="AA50" s="1" t="str">
        <f t="shared" si="37"/>
        <v/>
      </c>
      <c r="AB50" s="1" t="str">
        <f t="shared" si="38"/>
        <v/>
      </c>
      <c r="AC50" s="1" t="str">
        <f t="shared" si="39"/>
        <v/>
      </c>
      <c r="AD50" s="1" t="str">
        <f t="shared" si="40"/>
        <v/>
      </c>
      <c r="AE50" s="1" t="str">
        <f t="shared" si="41"/>
        <v/>
      </c>
      <c r="AF50" s="1" t="str">
        <f t="shared" si="42"/>
        <v/>
      </c>
      <c r="AG50" s="1" t="str">
        <f t="shared" si="43"/>
        <v/>
      </c>
      <c r="AH50" s="1" t="str">
        <f t="shared" si="44"/>
        <v/>
      </c>
      <c r="AI50" s="1" t="str">
        <f t="shared" si="45"/>
        <v/>
      </c>
      <c r="AJ50" s="1" t="str">
        <f t="shared" si="46"/>
        <v/>
      </c>
      <c r="AK50" s="1" t="str">
        <f t="shared" si="47"/>
        <v/>
      </c>
      <c r="AL50" s="1" t="str">
        <f t="shared" si="48"/>
        <v/>
      </c>
      <c r="AM50" s="1" t="str">
        <f t="shared" si="49"/>
        <v/>
      </c>
      <c r="AN50" s="1" t="str">
        <f t="shared" si="50"/>
        <v/>
      </c>
      <c r="AO50" s="1" t="str">
        <f t="shared" si="51"/>
        <v/>
      </c>
      <c r="AP50" s="1" t="str">
        <f t="shared" si="52"/>
        <v/>
      </c>
      <c r="AQ50" s="1" t="str">
        <f t="shared" si="53"/>
        <v/>
      </c>
      <c r="AR50" s="1" t="s">
        <v>706</v>
      </c>
      <c r="AU50" s="1" t="s">
        <v>299</v>
      </c>
      <c r="AV50" s="5" t="s">
        <v>308</v>
      </c>
      <c r="AW50" s="5" t="s">
        <v>308</v>
      </c>
      <c r="AX50" s="6" t="str">
        <f t="shared" si="54"/>
        <v>{
    'name': "Downtown Artery",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'link':"https://www.downtownartery.com/", 'pricing':"low",   'phone-number': "", 'address': "254 Linden St Fort Collins CO", 'other-amenities': ['','','hard'], 'has-drink':false, 'has-food':false},</v>
      </c>
      <c r="AY50" s="1" t="str">
        <f t="shared" si="55"/>
        <v/>
      </c>
      <c r="AZ50" s="1" t="str">
        <f t="shared" si="56"/>
        <v/>
      </c>
      <c r="BA50" s="1" t="str">
        <f t="shared" si="57"/>
        <v>&lt;img src=@img/hard.png@&gt;</v>
      </c>
      <c r="BB50" s="1" t="str">
        <f t="shared" si="58"/>
        <v/>
      </c>
      <c r="BC50" s="1" t="str">
        <f t="shared" si="59"/>
        <v/>
      </c>
      <c r="BD50" s="1" t="str">
        <f t="shared" si="60"/>
        <v>&lt;img src=@img/hard.png@&gt;</v>
      </c>
      <c r="BE50" s="1" t="str">
        <f t="shared" si="61"/>
        <v>hard low old</v>
      </c>
      <c r="BF50" s="1" t="str">
        <f t="shared" si="62"/>
        <v>Old Town</v>
      </c>
      <c r="BG50" s="1">
        <v>40.588749999999997</v>
      </c>
      <c r="BH50" s="1">
        <v>-105.07418</v>
      </c>
      <c r="BI50" s="1" t="str">
        <f t="shared" si="63"/>
        <v>[40.58875,-105.07418],</v>
      </c>
    </row>
    <row r="51" spans="2:64" ht="21" customHeight="1" x14ac:dyDescent="0.25">
      <c r="B51" s="1" t="s">
        <v>661</v>
      </c>
      <c r="C51" s="1" t="s">
        <v>427</v>
      </c>
      <c r="E51" s="1" t="s">
        <v>432</v>
      </c>
      <c r="G51" s="1" t="s">
        <v>685</v>
      </c>
      <c r="W51" s="1" t="str">
        <f t="shared" si="33"/>
        <v/>
      </c>
      <c r="X51" s="1" t="str">
        <f t="shared" si="34"/>
        <v/>
      </c>
      <c r="Y51" s="1" t="str">
        <f t="shared" si="35"/>
        <v/>
      </c>
      <c r="Z51" s="1" t="str">
        <f t="shared" si="36"/>
        <v/>
      </c>
      <c r="AA51" s="1" t="str">
        <f t="shared" si="37"/>
        <v/>
      </c>
      <c r="AB51" s="1" t="str">
        <f t="shared" si="38"/>
        <v/>
      </c>
      <c r="AC51" s="1" t="str">
        <f t="shared" si="39"/>
        <v/>
      </c>
      <c r="AD51" s="1" t="str">
        <f t="shared" si="40"/>
        <v/>
      </c>
      <c r="AE51" s="1" t="str">
        <f t="shared" si="41"/>
        <v/>
      </c>
      <c r="AF51" s="1" t="str">
        <f t="shared" si="42"/>
        <v/>
      </c>
      <c r="AG51" s="1" t="str">
        <f t="shared" si="43"/>
        <v/>
      </c>
      <c r="AH51" s="1" t="str">
        <f t="shared" si="44"/>
        <v/>
      </c>
      <c r="AI51" s="1" t="str">
        <f t="shared" si="45"/>
        <v/>
      </c>
      <c r="AJ51" s="1" t="str">
        <f t="shared" si="46"/>
        <v/>
      </c>
      <c r="AK51" s="1" t="str">
        <f t="shared" si="47"/>
        <v/>
      </c>
      <c r="AL51" s="1" t="str">
        <f t="shared" si="48"/>
        <v/>
      </c>
      <c r="AM51" s="1" t="str">
        <f t="shared" si="49"/>
        <v/>
      </c>
      <c r="AN51" s="1" t="str">
        <f t="shared" si="50"/>
        <v/>
      </c>
      <c r="AO51" s="1" t="str">
        <f t="shared" si="51"/>
        <v/>
      </c>
      <c r="AP51" s="1" t="str">
        <f t="shared" si="52"/>
        <v/>
      </c>
      <c r="AQ51" s="1" t="str">
        <f t="shared" si="53"/>
        <v/>
      </c>
      <c r="AR51" s="1" t="s">
        <v>707</v>
      </c>
      <c r="AS51" s="1" t="s">
        <v>296</v>
      </c>
      <c r="AU51" s="1" t="s">
        <v>299</v>
      </c>
      <c r="AV51" s="5" t="s">
        <v>308</v>
      </c>
      <c r="AW51" s="5" t="s">
        <v>308</v>
      </c>
      <c r="AX51" s="6" t="str">
        <f t="shared" si="54"/>
        <v>{
    'name': "Drunken Monkey",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'link':"http://www.thedrunkmonkey.com/", 'pricing':"med",   'phone-number': "", 'address': "151 S College Ave Fort Collins CO", 'other-amenities': ['outdoor','','hard'], 'has-drink':false, 'has-food':false},</v>
      </c>
      <c r="AY51" s="1" t="str">
        <f t="shared" si="55"/>
        <v>&lt;img src=@img/outdoor.png@&gt;</v>
      </c>
      <c r="AZ51" s="1" t="str">
        <f t="shared" si="56"/>
        <v/>
      </c>
      <c r="BA51" s="1" t="str">
        <f t="shared" si="57"/>
        <v>&lt;img src=@img/hard.png@&gt;</v>
      </c>
      <c r="BB51" s="1" t="str">
        <f t="shared" si="58"/>
        <v/>
      </c>
      <c r="BC51" s="1" t="str">
        <f t="shared" si="59"/>
        <v/>
      </c>
      <c r="BD51" s="1" t="str">
        <f t="shared" si="60"/>
        <v>&lt;img src=@img/outdoor.png@&gt;&lt;img src=@img/hard.png@&gt;</v>
      </c>
      <c r="BE51" s="1" t="str">
        <f t="shared" si="61"/>
        <v>outdoor hard med old</v>
      </c>
      <c r="BF51" s="1" t="str">
        <f t="shared" si="62"/>
        <v>Old Town</v>
      </c>
      <c r="BG51" s="1">
        <v>40.58587</v>
      </c>
      <c r="BH51" s="1">
        <v>-105.07762</v>
      </c>
      <c r="BI51" s="1" t="str">
        <f t="shared" si="63"/>
        <v>[40.58587,-105.07762],</v>
      </c>
    </row>
    <row r="52" spans="2:64" ht="21" customHeight="1" x14ac:dyDescent="0.25">
      <c r="B52" s="1" t="s">
        <v>659</v>
      </c>
      <c r="C52" s="1" t="s">
        <v>310</v>
      </c>
      <c r="E52" s="1" t="s">
        <v>432</v>
      </c>
      <c r="G52" s="1" t="s">
        <v>683</v>
      </c>
      <c r="H52" s="1">
        <v>1600</v>
      </c>
      <c r="I52" s="1">
        <v>1900</v>
      </c>
      <c r="J52" s="1">
        <v>1600</v>
      </c>
      <c r="K52" s="1">
        <v>1900</v>
      </c>
      <c r="L52" s="1">
        <v>1600</v>
      </c>
      <c r="M52" s="1">
        <v>1900</v>
      </c>
      <c r="N52" s="1">
        <v>1600</v>
      </c>
      <c r="O52" s="1">
        <v>1900</v>
      </c>
      <c r="P52" s="1">
        <v>1600</v>
      </c>
      <c r="Q52" s="1">
        <v>1900</v>
      </c>
      <c r="V52" s="1" t="s">
        <v>700</v>
      </c>
      <c r="W52" s="1">
        <f t="shared" si="33"/>
        <v>16</v>
      </c>
      <c r="X52" s="1">
        <f t="shared" si="34"/>
        <v>19</v>
      </c>
      <c r="Y52" s="1">
        <f t="shared" si="35"/>
        <v>16</v>
      </c>
      <c r="Z52" s="1">
        <f t="shared" si="36"/>
        <v>19</v>
      </c>
      <c r="AA52" s="1">
        <f t="shared" si="37"/>
        <v>16</v>
      </c>
      <c r="AB52" s="1">
        <f t="shared" si="38"/>
        <v>19</v>
      </c>
      <c r="AC52" s="1">
        <f t="shared" si="39"/>
        <v>16</v>
      </c>
      <c r="AD52" s="1">
        <f t="shared" si="40"/>
        <v>19</v>
      </c>
      <c r="AE52" s="1">
        <f t="shared" si="41"/>
        <v>16</v>
      </c>
      <c r="AF52" s="1">
        <f t="shared" si="42"/>
        <v>19</v>
      </c>
      <c r="AG52" s="1" t="str">
        <f t="shared" si="43"/>
        <v/>
      </c>
      <c r="AH52" s="1" t="str">
        <f t="shared" si="44"/>
        <v/>
      </c>
      <c r="AI52" s="1" t="str">
        <f t="shared" si="45"/>
        <v/>
      </c>
      <c r="AJ52" s="1" t="str">
        <f t="shared" si="46"/>
        <v/>
      </c>
      <c r="AK52" s="1" t="str">
        <f t="shared" si="47"/>
        <v>4pm-7pm</v>
      </c>
      <c r="AL52" s="1" t="str">
        <f t="shared" si="48"/>
        <v>4pm-7pm</v>
      </c>
      <c r="AM52" s="1" t="str">
        <f t="shared" si="49"/>
        <v>4pm-7pm</v>
      </c>
      <c r="AN52" s="1" t="str">
        <f t="shared" si="50"/>
        <v>4pm-7pm</v>
      </c>
      <c r="AO52" s="1" t="str">
        <f t="shared" si="51"/>
        <v>4pm-7pm</v>
      </c>
      <c r="AP52" s="1" t="str">
        <f t="shared" si="52"/>
        <v/>
      </c>
      <c r="AQ52" s="1" t="str">
        <f t="shared" si="53"/>
        <v/>
      </c>
      <c r="AR52" s="1" t="s">
        <v>708</v>
      </c>
      <c r="AU52" s="1" t="s">
        <v>300</v>
      </c>
      <c r="AV52" s="5" t="s">
        <v>307</v>
      </c>
      <c r="AW52" s="5" t="s">
        <v>308</v>
      </c>
      <c r="AX52" s="6" t="str">
        <f t="shared" si="54"/>
        <v>{
    'name': "Dungeons and Drafts",
    'area': "midtown",'hours': {
      'sunday-start':"1600", 'sunday-end':"1900", 'monday-start':"1600", 'monday-end':"1900", 'tuesday-start':"1600", 'tuesday-end':"1900", 'wednesday-start':"1600", 'wednesday-end':"1900", 'thursday-start':"1600", 'thursday-end':"1900", 'friday-start':"", 'friday-end':"", 'saturday-start':"", 'saturday-end':""},  'description': "Weekly Brewery special&lt;br&gt;2 for 1 well drinks", 'link':"https://www.dungeonsanddrafts.com/index.html", 'pricing':"med",   'phone-number': "", 'address': "1624 S Lemay Ave Fort Collins CO", 'other-amenities': ['','','easy'], 'has-drink':true, 'has-food':false},</v>
      </c>
      <c r="AY52" s="1" t="str">
        <f t="shared" si="55"/>
        <v/>
      </c>
      <c r="AZ52" s="1" t="str">
        <f t="shared" si="56"/>
        <v/>
      </c>
      <c r="BA52" s="1" t="str">
        <f t="shared" si="57"/>
        <v>&lt;img src=@img/easy.png@&gt;</v>
      </c>
      <c r="BB52" s="1" t="str">
        <f t="shared" si="58"/>
        <v>&lt;img src=@img/drinkicon.png@&gt;</v>
      </c>
      <c r="BC52" s="1" t="str">
        <f t="shared" si="59"/>
        <v/>
      </c>
      <c r="BD52" s="1" t="str">
        <f t="shared" si="60"/>
        <v>&lt;img src=@img/easy.png@&gt;&lt;img src=@img/drinkicon.png@&gt;</v>
      </c>
      <c r="BE52" s="1" t="str">
        <f t="shared" si="61"/>
        <v>drink easy med midtown</v>
      </c>
      <c r="BF52" s="1" t="str">
        <f t="shared" si="62"/>
        <v>Midtown</v>
      </c>
      <c r="BG52" s="1">
        <v>40.566600000000001</v>
      </c>
      <c r="BH52" s="1">
        <v>-105.05774</v>
      </c>
      <c r="BI52" s="1" t="str">
        <f t="shared" si="63"/>
        <v>[40.5666,-105.05774],</v>
      </c>
    </row>
    <row r="53" spans="2:64" ht="21" customHeight="1" x14ac:dyDescent="0.25">
      <c r="B53" s="1" t="s">
        <v>86</v>
      </c>
      <c r="C53" s="1" t="s">
        <v>310</v>
      </c>
      <c r="D53" s="1" t="s">
        <v>87</v>
      </c>
      <c r="E53" s="1" t="s">
        <v>432</v>
      </c>
      <c r="G53" s="3" t="s">
        <v>88</v>
      </c>
      <c r="W53" s="1" t="str">
        <f t="shared" si="33"/>
        <v/>
      </c>
      <c r="X53" s="1" t="str">
        <f t="shared" si="34"/>
        <v/>
      </c>
      <c r="Y53" s="1" t="str">
        <f t="shared" si="35"/>
        <v/>
      </c>
      <c r="Z53" s="1" t="str">
        <f t="shared" si="36"/>
        <v/>
      </c>
      <c r="AA53" s="1" t="str">
        <f t="shared" si="37"/>
        <v/>
      </c>
      <c r="AB53" s="1" t="str">
        <f t="shared" si="38"/>
        <v/>
      </c>
      <c r="AC53" s="1" t="str">
        <f t="shared" si="39"/>
        <v/>
      </c>
      <c r="AD53" s="1" t="str">
        <f t="shared" si="40"/>
        <v/>
      </c>
      <c r="AE53" s="1" t="str">
        <f t="shared" si="41"/>
        <v/>
      </c>
      <c r="AF53" s="1" t="str">
        <f t="shared" si="42"/>
        <v/>
      </c>
      <c r="AG53" s="1" t="str">
        <f t="shared" si="43"/>
        <v/>
      </c>
      <c r="AH53" s="1" t="str">
        <f t="shared" si="44"/>
        <v/>
      </c>
      <c r="AI53" s="1" t="str">
        <f t="shared" si="45"/>
        <v/>
      </c>
      <c r="AJ53" s="1" t="str">
        <f t="shared" si="46"/>
        <v/>
      </c>
      <c r="AK53" s="1" t="str">
        <f t="shared" si="47"/>
        <v/>
      </c>
      <c r="AL53" s="1" t="str">
        <f t="shared" si="48"/>
        <v/>
      </c>
      <c r="AM53" s="1" t="str">
        <f t="shared" si="49"/>
        <v/>
      </c>
      <c r="AN53" s="1" t="str">
        <f t="shared" si="50"/>
        <v/>
      </c>
      <c r="AO53" s="1" t="str">
        <f t="shared" si="51"/>
        <v/>
      </c>
      <c r="AP53" s="1" t="str">
        <f t="shared" si="52"/>
        <v/>
      </c>
      <c r="AQ53" s="1" t="str">
        <f t="shared" si="53"/>
        <v/>
      </c>
      <c r="AR53" s="4" t="s">
        <v>313</v>
      </c>
      <c r="AU53" s="1" t="s">
        <v>300</v>
      </c>
      <c r="AV53" s="5" t="s">
        <v>308</v>
      </c>
      <c r="AW53" s="5" t="s">
        <v>308</v>
      </c>
      <c r="AX53" s="6" t="str">
        <f t="shared" si="54"/>
        <v>{
    'name': "East Moon Asian Bistro",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'link':"http://www.eastmoonasianbistroco.com", 'pricing':"med",   'phone-number': "", 'address': "1624 S Lemay Ave, Fort Collins 80525", 'other-amenities': ['','','easy'], 'has-drink':false, 'has-food':false},</v>
      </c>
      <c r="AY53" s="1" t="str">
        <f t="shared" si="55"/>
        <v/>
      </c>
      <c r="AZ53" s="1" t="str">
        <f t="shared" si="56"/>
        <v/>
      </c>
      <c r="BA53" s="1" t="str">
        <f t="shared" si="57"/>
        <v>&lt;img src=@img/easy.png@&gt;</v>
      </c>
      <c r="BB53" s="1" t="str">
        <f t="shared" si="58"/>
        <v/>
      </c>
      <c r="BC53" s="1" t="str">
        <f t="shared" si="59"/>
        <v/>
      </c>
      <c r="BD53" s="1" t="str">
        <f t="shared" si="60"/>
        <v>&lt;img src=@img/easy.png@&gt;</v>
      </c>
      <c r="BE53" s="1" t="str">
        <f t="shared" si="61"/>
        <v>easy med midtown</v>
      </c>
      <c r="BF53" s="1" t="str">
        <f t="shared" si="62"/>
        <v>Midtown</v>
      </c>
      <c r="BG53" s="1">
        <v>40.566077</v>
      </c>
      <c r="BH53" s="1">
        <v>-105.056792</v>
      </c>
      <c r="BI53" s="1" t="str">
        <f t="shared" si="63"/>
        <v>[40.566077,-105.056792],</v>
      </c>
      <c r="BK53" s="1" t="str">
        <f>IF(BJ53&gt;0,"&lt;img src=@img/kidicon.png@&gt;","")</f>
        <v/>
      </c>
    </row>
    <row r="54" spans="2:64" ht="21" customHeight="1" x14ac:dyDescent="0.25">
      <c r="B54" s="1" t="s">
        <v>68</v>
      </c>
      <c r="C54" s="1" t="s">
        <v>429</v>
      </c>
      <c r="D54" s="1" t="s">
        <v>69</v>
      </c>
      <c r="E54" s="1" t="s">
        <v>432</v>
      </c>
      <c r="G54" s="3" t="s">
        <v>70</v>
      </c>
      <c r="W54" s="1" t="str">
        <f t="shared" si="33"/>
        <v/>
      </c>
      <c r="X54" s="1" t="str">
        <f t="shared" si="34"/>
        <v/>
      </c>
      <c r="Y54" s="1" t="str">
        <f t="shared" si="35"/>
        <v/>
      </c>
      <c r="Z54" s="1" t="str">
        <f t="shared" si="36"/>
        <v/>
      </c>
      <c r="AA54" s="1" t="str">
        <f t="shared" si="37"/>
        <v/>
      </c>
      <c r="AB54" s="1" t="str">
        <f t="shared" si="38"/>
        <v/>
      </c>
      <c r="AC54" s="1" t="str">
        <f t="shared" si="39"/>
        <v/>
      </c>
      <c r="AD54" s="1" t="str">
        <f t="shared" si="40"/>
        <v/>
      </c>
      <c r="AE54" s="1" t="str">
        <f t="shared" si="41"/>
        <v/>
      </c>
      <c r="AF54" s="1" t="str">
        <f t="shared" si="42"/>
        <v/>
      </c>
      <c r="AG54" s="1" t="str">
        <f t="shared" si="43"/>
        <v/>
      </c>
      <c r="AH54" s="1" t="str">
        <f t="shared" si="44"/>
        <v/>
      </c>
      <c r="AI54" s="1" t="str">
        <f t="shared" si="45"/>
        <v/>
      </c>
      <c r="AJ54" s="1" t="str">
        <f t="shared" si="46"/>
        <v/>
      </c>
      <c r="AK54" s="1" t="str">
        <f t="shared" si="47"/>
        <v/>
      </c>
      <c r="AL54" s="1" t="str">
        <f t="shared" si="48"/>
        <v/>
      </c>
      <c r="AM54" s="1" t="str">
        <f t="shared" si="49"/>
        <v/>
      </c>
      <c r="AN54" s="1" t="str">
        <f t="shared" si="50"/>
        <v/>
      </c>
      <c r="AO54" s="1" t="str">
        <f t="shared" si="51"/>
        <v/>
      </c>
      <c r="AP54" s="1" t="str">
        <f t="shared" si="52"/>
        <v/>
      </c>
      <c r="AQ54" s="1" t="str">
        <f t="shared" si="53"/>
        <v/>
      </c>
      <c r="AR54" s="4" t="s">
        <v>313</v>
      </c>
      <c r="AU54" s="1" t="s">
        <v>300</v>
      </c>
      <c r="AV54" s="5" t="s">
        <v>308</v>
      </c>
      <c r="AW54" s="5" t="s">
        <v>308</v>
      </c>
      <c r="AX54" s="6" t="str">
        <f t="shared" si="54"/>
        <v>{
    'name': "East Moon Asian Bistro &amp; Hibachi",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'link':"http://www.eastmoonasianbistroco.com", 'pricing':"med",   'phone-number': "", 'address': "2400 E Harmony Rd #102, Fort Collins 80528", 'other-amenities': ['','','easy'], 'has-drink':false, 'has-food':false},</v>
      </c>
      <c r="AY54" s="1" t="str">
        <f t="shared" si="55"/>
        <v/>
      </c>
      <c r="AZ54" s="1" t="str">
        <f t="shared" si="56"/>
        <v/>
      </c>
      <c r="BA54" s="1" t="str">
        <f t="shared" si="57"/>
        <v>&lt;img src=@img/easy.png@&gt;</v>
      </c>
      <c r="BB54" s="1" t="str">
        <f t="shared" si="58"/>
        <v/>
      </c>
      <c r="BC54" s="1" t="str">
        <f t="shared" si="59"/>
        <v/>
      </c>
      <c r="BD54" s="1" t="str">
        <f t="shared" si="60"/>
        <v>&lt;img src=@img/easy.png@&gt;</v>
      </c>
      <c r="BE54" s="1" t="str">
        <f t="shared" si="61"/>
        <v>easy med sfoco</v>
      </c>
      <c r="BF54" s="1" t="str">
        <f t="shared" si="62"/>
        <v>South Foco</v>
      </c>
      <c r="BG54" s="1">
        <v>40.523729000000003</v>
      </c>
      <c r="BH54" s="1">
        <v>-105.033248</v>
      </c>
      <c r="BI54" s="1" t="str">
        <f t="shared" si="63"/>
        <v>[40.523729,-105.033248],</v>
      </c>
      <c r="BK54" s="1" t="str">
        <f>IF(BJ54&gt;0,"&lt;img src=@img/kidicon.png@&gt;","")</f>
        <v/>
      </c>
    </row>
    <row r="55" spans="2:64" ht="21" customHeight="1" x14ac:dyDescent="0.25">
      <c r="B55" s="1" t="s">
        <v>652</v>
      </c>
      <c r="C55" s="1" t="s">
        <v>428</v>
      </c>
      <c r="E55" s="1" t="s">
        <v>432</v>
      </c>
      <c r="G55" s="1" t="s">
        <v>676</v>
      </c>
      <c r="L55" s="1">
        <v>1600</v>
      </c>
      <c r="M55" s="1">
        <v>1800</v>
      </c>
      <c r="N55" s="1">
        <v>1600</v>
      </c>
      <c r="O55" s="1">
        <v>1800</v>
      </c>
      <c r="P55" s="1">
        <v>1600</v>
      </c>
      <c r="Q55" s="1">
        <v>1800</v>
      </c>
      <c r="R55" s="1">
        <v>1600</v>
      </c>
      <c r="S55" s="1">
        <v>1800</v>
      </c>
      <c r="T55" s="1">
        <v>1600</v>
      </c>
      <c r="U55" s="1">
        <v>1800</v>
      </c>
      <c r="V55" s="1" t="s">
        <v>698</v>
      </c>
      <c r="W55" s="1" t="str">
        <f t="shared" si="33"/>
        <v/>
      </c>
      <c r="X55" s="1" t="str">
        <f t="shared" si="34"/>
        <v/>
      </c>
      <c r="Y55" s="1" t="str">
        <f t="shared" si="35"/>
        <v/>
      </c>
      <c r="Z55" s="1" t="str">
        <f t="shared" si="36"/>
        <v/>
      </c>
      <c r="AA55" s="1">
        <f t="shared" si="37"/>
        <v>16</v>
      </c>
      <c r="AB55" s="1">
        <f t="shared" si="38"/>
        <v>18</v>
      </c>
      <c r="AC55" s="1">
        <f t="shared" si="39"/>
        <v>16</v>
      </c>
      <c r="AD55" s="1">
        <f t="shared" si="40"/>
        <v>18</v>
      </c>
      <c r="AE55" s="1">
        <f t="shared" si="41"/>
        <v>16</v>
      </c>
      <c r="AF55" s="1">
        <f t="shared" si="42"/>
        <v>18</v>
      </c>
      <c r="AG55" s="1">
        <f t="shared" si="43"/>
        <v>16</v>
      </c>
      <c r="AH55" s="1">
        <f t="shared" si="44"/>
        <v>18</v>
      </c>
      <c r="AI55" s="1">
        <f t="shared" si="45"/>
        <v>16</v>
      </c>
      <c r="AJ55" s="1">
        <f t="shared" si="46"/>
        <v>18</v>
      </c>
      <c r="AK55" s="1" t="str">
        <f t="shared" si="47"/>
        <v/>
      </c>
      <c r="AL55" s="1" t="str">
        <f t="shared" si="48"/>
        <v/>
      </c>
      <c r="AM55" s="1" t="str">
        <f t="shared" si="49"/>
        <v>4pm-6pm</v>
      </c>
      <c r="AN55" s="1" t="str">
        <f t="shared" si="50"/>
        <v>4pm-6pm</v>
      </c>
      <c r="AO55" s="1" t="str">
        <f t="shared" si="51"/>
        <v>4pm-6pm</v>
      </c>
      <c r="AP55" s="1" t="str">
        <f t="shared" si="52"/>
        <v>4pm-6pm</v>
      </c>
      <c r="AQ55" s="1" t="str">
        <f t="shared" si="53"/>
        <v>4pm-6pm</v>
      </c>
      <c r="AR55" s="1" t="s">
        <v>709</v>
      </c>
      <c r="AU55" s="1" t="s">
        <v>300</v>
      </c>
      <c r="AV55" s="5" t="s">
        <v>307</v>
      </c>
      <c r="AW55" s="5" t="s">
        <v>307</v>
      </c>
      <c r="AX55" s="6" t="str">
        <f t="shared" si="54"/>
        <v>{
    'name': "Elevated Sandwiches",
    'area': "nfoco",'hours': {
      'sunday-start':"", 'sunday-end':"", 'monday-start':"", 'monday-end':"", 'tuesday-start':"1600", 'tuesday-end':"1800", 'wednesday-start':"1600", 'wednesday-end':"1800", 'thursday-start':"1600", 'thursday-end':"1800", 'friday-start':"1600", 'friday-end':"1800", 'saturday-start':"1600", 'saturday-end':"1800"},  'description': "$2.00 off Draft Beers&lt;br&gt; $5.00 House Wines&lt;br&gt;$1.00 off wines by the glass&lt;br&gt;$3-8 food specials including flatbread pizza", 'link':"http://www.elevatedsandwiches.com/menu/", 'pricing':"med",   'phone-number': "", 'address': "1612 N College Ave Fort Collins CO", 'other-amenities': ['','','easy'], 'has-drink':true, 'has-food':true},</v>
      </c>
      <c r="AY55" s="1" t="str">
        <f t="shared" si="55"/>
        <v/>
      </c>
      <c r="AZ55" s="1" t="str">
        <f t="shared" si="56"/>
        <v/>
      </c>
      <c r="BA55" s="1" t="str">
        <f t="shared" si="57"/>
        <v>&lt;img src=@img/easy.png@&gt;</v>
      </c>
      <c r="BB55" s="1" t="str">
        <f t="shared" si="58"/>
        <v>&lt;img src=@img/drinkicon.png@&gt;</v>
      </c>
      <c r="BC55" s="1" t="str">
        <f t="shared" si="59"/>
        <v>&lt;img src=@img/foodicon.png@&gt;</v>
      </c>
      <c r="BD55" s="1" t="str">
        <f t="shared" si="60"/>
        <v>&lt;img src=@img/easy.png@&gt;&lt;img src=@img/drinkicon.png@&gt;&lt;img src=@img/foodicon.png@&gt;</v>
      </c>
      <c r="BE55" s="1" t="str">
        <f t="shared" si="61"/>
        <v>drink food easy med nfoco</v>
      </c>
      <c r="BF55" s="1" t="str">
        <f t="shared" si="62"/>
        <v>North Foco</v>
      </c>
      <c r="BG55" s="1">
        <v>40.608919999999998</v>
      </c>
      <c r="BH55" s="1">
        <v>-105.07429999999999</v>
      </c>
      <c r="BI55" s="1" t="str">
        <f t="shared" si="63"/>
        <v>[40.60892,-105.0743],</v>
      </c>
    </row>
    <row r="56" spans="2:64" ht="21" customHeight="1" x14ac:dyDescent="0.25">
      <c r="B56" s="1" t="s">
        <v>159</v>
      </c>
      <c r="C56" s="1" t="s">
        <v>310</v>
      </c>
      <c r="D56" s="1" t="s">
        <v>160</v>
      </c>
      <c r="E56" s="1" t="s">
        <v>432</v>
      </c>
      <c r="G56" s="1" t="s">
        <v>161</v>
      </c>
      <c r="W56" s="1" t="str">
        <f t="shared" si="33"/>
        <v/>
      </c>
      <c r="X56" s="1" t="str">
        <f t="shared" si="34"/>
        <v/>
      </c>
      <c r="Y56" s="1" t="str">
        <f t="shared" si="35"/>
        <v/>
      </c>
      <c r="Z56" s="1" t="str">
        <f t="shared" si="36"/>
        <v/>
      </c>
      <c r="AA56" s="1" t="str">
        <f t="shared" si="37"/>
        <v/>
      </c>
      <c r="AB56" s="1" t="str">
        <f t="shared" si="38"/>
        <v/>
      </c>
      <c r="AC56" s="1" t="str">
        <f t="shared" si="39"/>
        <v/>
      </c>
      <c r="AD56" s="1" t="str">
        <f t="shared" si="40"/>
        <v/>
      </c>
      <c r="AE56" s="1" t="str">
        <f t="shared" si="41"/>
        <v/>
      </c>
      <c r="AF56" s="1" t="str">
        <f t="shared" si="42"/>
        <v/>
      </c>
      <c r="AG56" s="1" t="str">
        <f t="shared" si="43"/>
        <v/>
      </c>
      <c r="AH56" s="1" t="str">
        <f t="shared" si="44"/>
        <v/>
      </c>
      <c r="AI56" s="1" t="str">
        <f t="shared" si="45"/>
        <v/>
      </c>
      <c r="AJ56" s="1" t="str">
        <f t="shared" si="46"/>
        <v/>
      </c>
      <c r="AK56" s="1" t="str">
        <f t="shared" si="47"/>
        <v/>
      </c>
      <c r="AL56" s="1" t="str">
        <f t="shared" si="48"/>
        <v/>
      </c>
      <c r="AM56" s="1" t="str">
        <f t="shared" si="49"/>
        <v/>
      </c>
      <c r="AN56" s="1" t="str">
        <f t="shared" si="50"/>
        <v/>
      </c>
      <c r="AO56" s="1" t="str">
        <f t="shared" si="51"/>
        <v/>
      </c>
      <c r="AP56" s="1" t="str">
        <f t="shared" si="52"/>
        <v/>
      </c>
      <c r="AQ56" s="1" t="str">
        <f t="shared" si="53"/>
        <v/>
      </c>
      <c r="AR56" s="4" t="s">
        <v>338</v>
      </c>
      <c r="AS56" s="1" t="s">
        <v>296</v>
      </c>
      <c r="AU56" s="1" t="s">
        <v>300</v>
      </c>
      <c r="AV56" s="5" t="s">
        <v>308</v>
      </c>
      <c r="AW56" s="5" t="s">
        <v>308</v>
      </c>
      <c r="AX56" s="6" t="str">
        <f t="shared" si="54"/>
        <v>{
    'name': "Elevation 5003 Distillery",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'link':"http://www.elevation5003.com/", 'pricing':"med",   'phone-number': "", 'address': "2601 S Lemay Ave Unit 8, Fort Collins, CO 80525", 'other-amenities': ['outdoor','','easy'], 'has-drink':false, 'has-food':false},</v>
      </c>
      <c r="AY56" s="1" t="str">
        <f t="shared" si="55"/>
        <v>&lt;img src=@img/outdoor.png@&gt;</v>
      </c>
      <c r="AZ56" s="1" t="str">
        <f t="shared" si="56"/>
        <v/>
      </c>
      <c r="BA56" s="1" t="str">
        <f t="shared" si="57"/>
        <v>&lt;img src=@img/easy.png@&gt;</v>
      </c>
      <c r="BB56" s="1" t="str">
        <f t="shared" si="58"/>
        <v/>
      </c>
      <c r="BC56" s="1" t="str">
        <f t="shared" si="59"/>
        <v/>
      </c>
      <c r="BD56" s="1" t="str">
        <f t="shared" si="60"/>
        <v>&lt;img src=@img/outdoor.png@&gt;&lt;img src=@img/easy.png@&gt;</v>
      </c>
      <c r="BE56" s="1" t="str">
        <f t="shared" si="61"/>
        <v>outdoor easy med midtown</v>
      </c>
      <c r="BF56" s="1" t="str">
        <f t="shared" si="62"/>
        <v>Midtown</v>
      </c>
      <c r="BG56" s="1">
        <v>40.551048999999999</v>
      </c>
      <c r="BH56" s="1">
        <v>-105.05831000000001</v>
      </c>
      <c r="BI56" s="1" t="str">
        <f t="shared" si="63"/>
        <v>[40.551049,-105.05831],</v>
      </c>
      <c r="BK56" s="1" t="str">
        <f>IF(BJ56&gt;0,"&lt;img src=@img/kidicon.png@&gt;","")</f>
        <v/>
      </c>
    </row>
    <row r="57" spans="2:64" ht="21" customHeight="1" x14ac:dyDescent="0.25">
      <c r="B57" s="1" t="s">
        <v>270</v>
      </c>
      <c r="C57" s="1" t="s">
        <v>427</v>
      </c>
      <c r="D57" s="1" t="s">
        <v>221</v>
      </c>
      <c r="E57" s="1" t="s">
        <v>432</v>
      </c>
      <c r="G57" s="9" t="s">
        <v>293</v>
      </c>
      <c r="J57" s="1">
        <v>1630</v>
      </c>
      <c r="K57" s="1">
        <v>1900</v>
      </c>
      <c r="L57" s="1">
        <v>1630</v>
      </c>
      <c r="M57" s="1">
        <v>1900</v>
      </c>
      <c r="N57" s="1">
        <v>1630</v>
      </c>
      <c r="O57" s="1">
        <v>1900</v>
      </c>
      <c r="P57" s="1">
        <v>1630</v>
      </c>
      <c r="Q57" s="1">
        <v>1900</v>
      </c>
      <c r="R57" s="1">
        <v>1630</v>
      </c>
      <c r="S57" s="1">
        <v>1900</v>
      </c>
      <c r="V57" s="1" t="s">
        <v>491</v>
      </c>
      <c r="W57" s="1" t="str">
        <f t="shared" si="33"/>
        <v/>
      </c>
      <c r="X57" s="1" t="str">
        <f t="shared" si="34"/>
        <v/>
      </c>
      <c r="Y57" s="1">
        <f t="shared" si="35"/>
        <v>16.3</v>
      </c>
      <c r="Z57" s="1">
        <f t="shared" si="36"/>
        <v>19</v>
      </c>
      <c r="AA57" s="1">
        <f t="shared" si="37"/>
        <v>16.3</v>
      </c>
      <c r="AB57" s="1">
        <f t="shared" si="38"/>
        <v>19</v>
      </c>
      <c r="AC57" s="1">
        <f t="shared" si="39"/>
        <v>16.3</v>
      </c>
      <c r="AD57" s="1">
        <f t="shared" si="40"/>
        <v>19</v>
      </c>
      <c r="AE57" s="1">
        <f t="shared" si="41"/>
        <v>16.3</v>
      </c>
      <c r="AF57" s="1">
        <f t="shared" si="42"/>
        <v>19</v>
      </c>
      <c r="AG57" s="1">
        <f t="shared" si="43"/>
        <v>16.3</v>
      </c>
      <c r="AH57" s="1">
        <f t="shared" si="44"/>
        <v>19</v>
      </c>
      <c r="AI57" s="1" t="str">
        <f t="shared" si="45"/>
        <v/>
      </c>
      <c r="AJ57" s="1" t="str">
        <f t="shared" si="46"/>
        <v/>
      </c>
      <c r="AK57" s="1" t="str">
        <f t="shared" si="47"/>
        <v/>
      </c>
      <c r="AL57" s="1" t="str">
        <f t="shared" si="48"/>
        <v>4.3pm-7pm</v>
      </c>
      <c r="AM57" s="1" t="str">
        <f t="shared" si="49"/>
        <v>4.3pm-7pm</v>
      </c>
      <c r="AN57" s="1" t="str">
        <f t="shared" si="50"/>
        <v>4.3pm-7pm</v>
      </c>
      <c r="AO57" s="1" t="str">
        <f t="shared" si="51"/>
        <v>4.3pm-7pm</v>
      </c>
      <c r="AP57" s="1" t="str">
        <f t="shared" si="52"/>
        <v>4.3pm-7pm</v>
      </c>
      <c r="AQ57" s="1" t="str">
        <f t="shared" si="53"/>
        <v/>
      </c>
      <c r="AR57" s="4" t="s">
        <v>360</v>
      </c>
      <c r="AU57" s="1" t="s">
        <v>299</v>
      </c>
      <c r="AV57" s="5" t="s">
        <v>307</v>
      </c>
      <c r="AW57" s="5" t="s">
        <v>307</v>
      </c>
      <c r="AX57" s="6" t="str">
        <f t="shared" si="54"/>
        <v>{
    'name': "Elliot's Martini Bar",
    'area': "old",'hours': {
      'sunday-start':"", 'sunday-end':"", 'monday-start':"1630", 'monday-end':"1900", 'tuesday-start':"1630", 'tuesday-end':"1900", 'wednesday-start':"1630", 'wednesday-end':"1900", 'thursday-start':"1630", 'thursday-end':"1900", 'friday-start':"1630", 'friday-end':"1900", 'saturday-start':"", 'saturday-end':""},  'description': "$2 off martinis &lt;br&gt; $2 off tapas", 'link':"http://www.elliotsmartini.com/", 'pricing':"med",   'phone-number': "", 'address': "234 Linden St, Fort Collins, CO 80524", 'other-amenities': ['','','hard'], 'has-drink':true, 'has-food':true},</v>
      </c>
      <c r="AY57" s="1" t="str">
        <f t="shared" si="55"/>
        <v/>
      </c>
      <c r="AZ57" s="1" t="str">
        <f t="shared" si="56"/>
        <v/>
      </c>
      <c r="BA57" s="1" t="str">
        <f t="shared" si="57"/>
        <v>&lt;img src=@img/hard.png@&gt;</v>
      </c>
      <c r="BB57" s="1" t="str">
        <f t="shared" si="58"/>
        <v>&lt;img src=@img/drinkicon.png@&gt;</v>
      </c>
      <c r="BC57" s="1" t="str">
        <f t="shared" si="59"/>
        <v>&lt;img src=@img/foodicon.png@&gt;</v>
      </c>
      <c r="BD57" s="1" t="str">
        <f t="shared" si="60"/>
        <v>&lt;img src=@img/hard.png@&gt;&lt;img src=@img/drinkicon.png@&gt;&lt;img src=@img/foodicon.png@&gt;</v>
      </c>
      <c r="BE57" s="1" t="str">
        <f t="shared" si="61"/>
        <v>drink food hard med old</v>
      </c>
      <c r="BF57" s="1" t="str">
        <f t="shared" si="62"/>
        <v>Old Town</v>
      </c>
      <c r="BG57" s="1">
        <v>40.588436000000002</v>
      </c>
      <c r="BH57" s="1">
        <v>-105.074501</v>
      </c>
      <c r="BI57" s="1" t="str">
        <f t="shared" si="63"/>
        <v>[40.588436,-105.074501],</v>
      </c>
      <c r="BK57" s="1" t="str">
        <f>IF(BJ57&gt;0,"&lt;img src=@img/kidicon.png@&gt;","")</f>
        <v/>
      </c>
    </row>
    <row r="58" spans="2:64" ht="21" customHeight="1" x14ac:dyDescent="0.35">
      <c r="B58" s="7" t="s">
        <v>368</v>
      </c>
      <c r="C58" s="1" t="s">
        <v>427</v>
      </c>
      <c r="D58" s="1" t="s">
        <v>370</v>
      </c>
      <c r="E58" s="1" t="s">
        <v>432</v>
      </c>
      <c r="G58" s="9" t="s">
        <v>369</v>
      </c>
      <c r="H58" s="1">
        <v>1500</v>
      </c>
      <c r="I58" s="1">
        <v>1800</v>
      </c>
      <c r="J58" s="1">
        <v>1500</v>
      </c>
      <c r="K58" s="1">
        <v>1800</v>
      </c>
      <c r="L58" s="1">
        <v>1500</v>
      </c>
      <c r="M58" s="1">
        <v>1800</v>
      </c>
      <c r="N58" s="1">
        <v>1500</v>
      </c>
      <c r="O58" s="1">
        <v>1800</v>
      </c>
      <c r="P58" s="1">
        <v>1500</v>
      </c>
      <c r="Q58" s="1">
        <v>1800</v>
      </c>
      <c r="R58" s="1">
        <v>1500</v>
      </c>
      <c r="S58" s="1">
        <v>1800</v>
      </c>
      <c r="T58" s="1">
        <v>1500</v>
      </c>
      <c r="U58" s="1">
        <v>1800</v>
      </c>
      <c r="V58" s="1" t="s">
        <v>492</v>
      </c>
      <c r="W58" s="1">
        <f t="shared" si="33"/>
        <v>15</v>
      </c>
      <c r="X58" s="1">
        <f t="shared" si="34"/>
        <v>18</v>
      </c>
      <c r="Y58" s="1">
        <f t="shared" si="35"/>
        <v>15</v>
      </c>
      <c r="Z58" s="1">
        <f t="shared" si="36"/>
        <v>18</v>
      </c>
      <c r="AA58" s="1">
        <f t="shared" si="37"/>
        <v>15</v>
      </c>
      <c r="AB58" s="1">
        <f t="shared" si="38"/>
        <v>18</v>
      </c>
      <c r="AC58" s="1">
        <f t="shared" si="39"/>
        <v>15</v>
      </c>
      <c r="AD58" s="1">
        <f t="shared" si="40"/>
        <v>18</v>
      </c>
      <c r="AE58" s="1">
        <f t="shared" si="41"/>
        <v>15</v>
      </c>
      <c r="AF58" s="1">
        <f t="shared" si="42"/>
        <v>18</v>
      </c>
      <c r="AG58" s="1">
        <f t="shared" si="43"/>
        <v>15</v>
      </c>
      <c r="AH58" s="1">
        <f t="shared" si="44"/>
        <v>18</v>
      </c>
      <c r="AI58" s="1">
        <f t="shared" si="45"/>
        <v>15</v>
      </c>
      <c r="AJ58" s="1">
        <f t="shared" si="46"/>
        <v>18</v>
      </c>
      <c r="AK58" s="1" t="str">
        <f t="shared" si="47"/>
        <v>3pm-6pm</v>
      </c>
      <c r="AL58" s="1" t="str">
        <f t="shared" si="48"/>
        <v>3pm-6pm</v>
      </c>
      <c r="AM58" s="1" t="str">
        <f t="shared" si="49"/>
        <v>3pm-6pm</v>
      </c>
      <c r="AN58" s="1" t="str">
        <f t="shared" si="50"/>
        <v>3pm-6pm</v>
      </c>
      <c r="AO58" s="1" t="str">
        <f t="shared" si="51"/>
        <v>3pm-6pm</v>
      </c>
      <c r="AP58" s="1" t="str">
        <f t="shared" si="52"/>
        <v>3pm-6pm</v>
      </c>
      <c r="AQ58" s="1" t="str">
        <f t="shared" si="53"/>
        <v>3pm-6pm</v>
      </c>
      <c r="AR58" s="4" t="s">
        <v>371</v>
      </c>
      <c r="AU58" s="1" t="s">
        <v>28</v>
      </c>
      <c r="AV58" s="5" t="s">
        <v>307</v>
      </c>
      <c r="AW58" s="5" t="s">
        <v>307</v>
      </c>
      <c r="AX58" s="6" t="str">
        <f t="shared" si="54"/>
        <v>{
    'name': "Emporium Kitchen and Wine Market",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"Aperol Spritz, Gin and Tonic, Martini, Manhattan, Local Draft Beer, French 75, Negroni, Old Fashioned: $5 &lt;br&gt; House Red Wine, House White Wine, Rose of the Day: $6 &lt;br&gt; Selection of Happy Hour Foods", 'link':"http://emporiumftcollins.com/", 'pricing':"med",   'phone-number': "", 'address': "378 Walnut St, Fort Collins, CO 80524", 'other-amenities': ['','','medium'], 'has-drink':true, 'has-food':true},</v>
      </c>
      <c r="AY58" s="1" t="str">
        <f t="shared" si="55"/>
        <v/>
      </c>
      <c r="AZ58" s="1" t="str">
        <f t="shared" si="56"/>
        <v/>
      </c>
      <c r="BA58" s="1" t="str">
        <f t="shared" si="57"/>
        <v>&lt;img src=@img/medium.png@&gt;</v>
      </c>
      <c r="BB58" s="1" t="str">
        <f t="shared" si="58"/>
        <v>&lt;img src=@img/drinkicon.png@&gt;</v>
      </c>
      <c r="BC58" s="1" t="str">
        <f t="shared" si="59"/>
        <v>&lt;img src=@img/foodicon.png@&gt;</v>
      </c>
      <c r="BD58" s="1" t="str">
        <f t="shared" si="60"/>
        <v>&lt;img src=@img/medium.png@&gt;&lt;img src=@img/drinkicon.png@&gt;&lt;img src=@img/foodicon.png@&gt;</v>
      </c>
      <c r="BE58" s="1" t="str">
        <f t="shared" si="61"/>
        <v>drink food medium med old</v>
      </c>
      <c r="BF58" s="1" t="str">
        <f t="shared" si="62"/>
        <v>Old Town</v>
      </c>
      <c r="BG58" s="1">
        <v>40.587229000000001</v>
      </c>
      <c r="BH58" s="1">
        <v>-105.07409699999999</v>
      </c>
      <c r="BI58" s="1" t="str">
        <f t="shared" si="63"/>
        <v>[40.587229,-105.074097],</v>
      </c>
      <c r="BK58" s="1" t="str">
        <f>IF(BJ58&gt;0,"&lt;img src=@img/kidicon.png@&gt;","")</f>
        <v/>
      </c>
    </row>
    <row r="59" spans="2:64" ht="21" customHeight="1" x14ac:dyDescent="0.25">
      <c r="B59" s="1" t="s">
        <v>673</v>
      </c>
      <c r="C59" s="1" t="s">
        <v>427</v>
      </c>
      <c r="E59" s="1" t="s">
        <v>54</v>
      </c>
      <c r="G59" s="1" t="s">
        <v>694</v>
      </c>
      <c r="W59" s="1" t="str">
        <f t="shared" si="33"/>
        <v/>
      </c>
      <c r="X59" s="1" t="str">
        <f t="shared" si="34"/>
        <v/>
      </c>
      <c r="Y59" s="1" t="str">
        <f t="shared" si="35"/>
        <v/>
      </c>
      <c r="Z59" s="1" t="str">
        <f t="shared" si="36"/>
        <v/>
      </c>
      <c r="AA59" s="1" t="str">
        <f t="shared" si="37"/>
        <v/>
      </c>
      <c r="AB59" s="1" t="str">
        <f t="shared" si="38"/>
        <v/>
      </c>
      <c r="AC59" s="1" t="str">
        <f t="shared" si="39"/>
        <v/>
      </c>
      <c r="AD59" s="1" t="str">
        <f t="shared" si="40"/>
        <v/>
      </c>
      <c r="AE59" s="1" t="str">
        <f t="shared" si="41"/>
        <v/>
      </c>
      <c r="AF59" s="1" t="str">
        <f t="shared" si="42"/>
        <v/>
      </c>
      <c r="AG59" s="1" t="str">
        <f t="shared" si="43"/>
        <v/>
      </c>
      <c r="AH59" s="1" t="str">
        <f t="shared" si="44"/>
        <v/>
      </c>
      <c r="AI59" s="1" t="str">
        <f t="shared" si="45"/>
        <v/>
      </c>
      <c r="AJ59" s="1" t="str">
        <f t="shared" si="46"/>
        <v/>
      </c>
      <c r="AK59" s="1" t="str">
        <f t="shared" si="47"/>
        <v/>
      </c>
      <c r="AL59" s="1" t="str">
        <f t="shared" si="48"/>
        <v/>
      </c>
      <c r="AM59" s="1" t="str">
        <f t="shared" si="49"/>
        <v/>
      </c>
      <c r="AN59" s="1" t="str">
        <f t="shared" si="50"/>
        <v/>
      </c>
      <c r="AO59" s="1" t="str">
        <f t="shared" si="51"/>
        <v/>
      </c>
      <c r="AP59" s="1" t="str">
        <f t="shared" si="52"/>
        <v/>
      </c>
      <c r="AQ59" s="1" t="str">
        <f t="shared" si="53"/>
        <v/>
      </c>
      <c r="AR59" s="1" t="s">
        <v>710</v>
      </c>
      <c r="AU59" s="1" t="s">
        <v>299</v>
      </c>
      <c r="AV59" s="5" t="s">
        <v>308</v>
      </c>
      <c r="AW59" s="5" t="s">
        <v>308</v>
      </c>
      <c r="AX59" s="6" t="str">
        <f t="shared" si="54"/>
        <v>{
    'name': "Everyday Joe's Coffee House",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'link':"http://www.everydayjoes.org/", 'pricing':"low",   'phone-number': "", 'address': "144 S Mason St Fort Collins CO", 'other-amenities': ['','','hard'], 'has-drink':false, 'has-food':false},</v>
      </c>
      <c r="AY59" s="1" t="str">
        <f t="shared" si="55"/>
        <v/>
      </c>
      <c r="AZ59" s="1" t="str">
        <f t="shared" si="56"/>
        <v/>
      </c>
      <c r="BA59" s="1" t="str">
        <f t="shared" si="57"/>
        <v>&lt;img src=@img/hard.png@&gt;</v>
      </c>
      <c r="BB59" s="1" t="str">
        <f t="shared" si="58"/>
        <v/>
      </c>
      <c r="BC59" s="1" t="str">
        <f t="shared" si="59"/>
        <v/>
      </c>
      <c r="BD59" s="1" t="str">
        <f t="shared" si="60"/>
        <v>&lt;img src=@img/hard.png@&gt;</v>
      </c>
      <c r="BE59" s="1" t="str">
        <f t="shared" si="61"/>
        <v>hard low old</v>
      </c>
      <c r="BF59" s="1" t="str">
        <f t="shared" si="62"/>
        <v>Old Town</v>
      </c>
      <c r="BG59" s="1">
        <v>40.586019999999998</v>
      </c>
      <c r="BH59" s="1">
        <v>-105.07859000000001</v>
      </c>
      <c r="BI59" s="1" t="str">
        <f t="shared" si="63"/>
        <v>[40.58602,-105.07859],</v>
      </c>
    </row>
    <row r="60" spans="2:64" ht="21" customHeight="1" x14ac:dyDescent="0.25">
      <c r="B60" s="1" t="s">
        <v>447</v>
      </c>
      <c r="C60" s="1" t="s">
        <v>429</v>
      </c>
      <c r="E60" s="1" t="s">
        <v>54</v>
      </c>
      <c r="G60" s="1" t="s">
        <v>464</v>
      </c>
      <c r="W60" s="1" t="str">
        <f t="shared" si="33"/>
        <v/>
      </c>
      <c r="X60" s="1" t="str">
        <f t="shared" si="34"/>
        <v/>
      </c>
      <c r="Y60" s="1" t="str">
        <f t="shared" si="35"/>
        <v/>
      </c>
      <c r="Z60" s="1" t="str">
        <f t="shared" si="36"/>
        <v/>
      </c>
      <c r="AA60" s="1" t="str">
        <f t="shared" si="37"/>
        <v/>
      </c>
      <c r="AB60" s="1" t="str">
        <f t="shared" si="38"/>
        <v/>
      </c>
      <c r="AC60" s="1" t="str">
        <f t="shared" si="39"/>
        <v/>
      </c>
      <c r="AD60" s="1" t="str">
        <f t="shared" si="40"/>
        <v/>
      </c>
      <c r="AE60" s="1" t="str">
        <f t="shared" si="41"/>
        <v/>
      </c>
      <c r="AF60" s="1" t="str">
        <f t="shared" si="42"/>
        <v/>
      </c>
      <c r="AG60" s="1" t="str">
        <f t="shared" si="43"/>
        <v/>
      </c>
      <c r="AH60" s="1" t="str">
        <f t="shared" si="44"/>
        <v/>
      </c>
      <c r="AI60" s="1" t="str">
        <f t="shared" si="45"/>
        <v/>
      </c>
      <c r="AJ60" s="1" t="str">
        <f t="shared" si="46"/>
        <v/>
      </c>
      <c r="AK60" s="1" t="str">
        <f t="shared" si="47"/>
        <v/>
      </c>
      <c r="AL60" s="1" t="str">
        <f t="shared" si="48"/>
        <v/>
      </c>
      <c r="AM60" s="1" t="str">
        <f t="shared" si="49"/>
        <v/>
      </c>
      <c r="AN60" s="1" t="str">
        <f t="shared" si="50"/>
        <v/>
      </c>
      <c r="AO60" s="1" t="str">
        <f t="shared" si="51"/>
        <v/>
      </c>
      <c r="AP60" s="1" t="str">
        <f t="shared" si="52"/>
        <v/>
      </c>
      <c r="AQ60" s="1" t="str">
        <f t="shared" si="53"/>
        <v/>
      </c>
      <c r="AU60" s="1" t="s">
        <v>300</v>
      </c>
      <c r="AV60" s="1" t="b">
        <v>0</v>
      </c>
      <c r="AW60" s="1" t="b">
        <v>0</v>
      </c>
      <c r="AX60" s="6" t="str">
        <f t="shared" si="54"/>
        <v>{
    'name': "Famous Dave's BBQ",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"2880 E. Harmony Road Fort Collins CO", 'other-amenities': ['','','easy'], 'has-drink':FALSE, 'has-food':FALSE},</v>
      </c>
      <c r="AY60" s="1" t="str">
        <f t="shared" si="55"/>
        <v/>
      </c>
      <c r="AZ60" s="1" t="str">
        <f t="shared" si="56"/>
        <v/>
      </c>
      <c r="BA60" s="1" t="str">
        <f t="shared" si="57"/>
        <v>&lt;img src=@img/easy.png@&gt;</v>
      </c>
      <c r="BB60" s="1" t="str">
        <f t="shared" si="58"/>
        <v/>
      </c>
      <c r="BC60" s="1" t="str">
        <f t="shared" si="59"/>
        <v/>
      </c>
      <c r="BD60" s="1" t="str">
        <f t="shared" si="60"/>
        <v>&lt;img src=@img/easy.png@&gt;&lt;img src=@img/kidicon.png@&gt;</v>
      </c>
      <c r="BE60" s="1" t="str">
        <f t="shared" si="61"/>
        <v>easy low sfoco kid</v>
      </c>
      <c r="BF60" s="1" t="str">
        <f t="shared" si="62"/>
        <v>South Foco</v>
      </c>
      <c r="BG60" s="1">
        <v>40.523744000000001</v>
      </c>
      <c r="BH60" s="1">
        <v>-105.023917</v>
      </c>
      <c r="BI60" s="1" t="str">
        <f t="shared" si="63"/>
        <v>[40.523744,-105.023917],</v>
      </c>
      <c r="BJ60" s="1" t="b">
        <v>1</v>
      </c>
      <c r="BK60" s="1" t="str">
        <f>IF(BJ60&gt;0,"&lt;img src=@img/kidicon.png@&gt;","")</f>
        <v>&lt;img src=@img/kidicon.png@&gt;</v>
      </c>
      <c r="BL60" s="1" t="s">
        <v>461</v>
      </c>
    </row>
    <row r="61" spans="2:64" ht="21" customHeight="1" x14ac:dyDescent="0.25">
      <c r="B61" s="1" t="s">
        <v>258</v>
      </c>
      <c r="C61" s="1" t="s">
        <v>427</v>
      </c>
      <c r="D61" s="1" t="s">
        <v>185</v>
      </c>
      <c r="E61" s="1" t="s">
        <v>432</v>
      </c>
      <c r="G61" s="1" t="s">
        <v>186</v>
      </c>
      <c r="W61" s="1" t="str">
        <f t="shared" si="33"/>
        <v/>
      </c>
      <c r="X61" s="1" t="str">
        <f t="shared" si="34"/>
        <v/>
      </c>
      <c r="Y61" s="1" t="str">
        <f t="shared" si="35"/>
        <v/>
      </c>
      <c r="Z61" s="1" t="str">
        <f t="shared" si="36"/>
        <v/>
      </c>
      <c r="AA61" s="1" t="str">
        <f t="shared" si="37"/>
        <v/>
      </c>
      <c r="AB61" s="1" t="str">
        <f t="shared" si="38"/>
        <v/>
      </c>
      <c r="AC61" s="1" t="str">
        <f t="shared" si="39"/>
        <v/>
      </c>
      <c r="AD61" s="1" t="str">
        <f t="shared" si="40"/>
        <v/>
      </c>
      <c r="AE61" s="1" t="str">
        <f t="shared" si="41"/>
        <v/>
      </c>
      <c r="AF61" s="1" t="str">
        <f t="shared" si="42"/>
        <v/>
      </c>
      <c r="AG61" s="1" t="str">
        <f t="shared" si="43"/>
        <v/>
      </c>
      <c r="AH61" s="1" t="str">
        <f t="shared" si="44"/>
        <v/>
      </c>
      <c r="AI61" s="1" t="str">
        <f t="shared" si="45"/>
        <v/>
      </c>
      <c r="AJ61" s="1" t="str">
        <f t="shared" si="46"/>
        <v/>
      </c>
      <c r="AK61" s="1" t="str">
        <f t="shared" si="47"/>
        <v/>
      </c>
      <c r="AL61" s="1" t="str">
        <f t="shared" si="48"/>
        <v/>
      </c>
      <c r="AM61" s="1" t="str">
        <f t="shared" si="49"/>
        <v/>
      </c>
      <c r="AN61" s="1" t="str">
        <f t="shared" si="50"/>
        <v/>
      </c>
      <c r="AO61" s="1" t="str">
        <f t="shared" si="51"/>
        <v/>
      </c>
      <c r="AP61" s="1" t="str">
        <f t="shared" si="52"/>
        <v/>
      </c>
      <c r="AQ61" s="1" t="str">
        <f t="shared" si="53"/>
        <v/>
      </c>
      <c r="AR61" s="4" t="s">
        <v>347</v>
      </c>
      <c r="AU61" s="1" t="s">
        <v>300</v>
      </c>
      <c r="AV61" s="5" t="s">
        <v>308</v>
      </c>
      <c r="AW61" s="5" t="s">
        <v>308</v>
      </c>
      <c r="AX61" s="6" t="str">
        <f t="shared" si="54"/>
        <v>{
    'name': "Feisty Spirits Distillery",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'link':"http://www.feistyspirits.com/", 'pricing':"med",   'phone-number': "", 'address': "1708 East Lincoln Ave. #1, Fort Collins, CO 80524", 'other-amenities': ['','','easy'], 'has-drink':false, 'has-food':false},</v>
      </c>
      <c r="AY61" s="1" t="str">
        <f t="shared" si="55"/>
        <v/>
      </c>
      <c r="AZ61" s="1" t="str">
        <f t="shared" si="56"/>
        <v/>
      </c>
      <c r="BA61" s="1" t="str">
        <f t="shared" si="57"/>
        <v>&lt;img src=@img/easy.png@&gt;</v>
      </c>
      <c r="BB61" s="1" t="str">
        <f t="shared" si="58"/>
        <v/>
      </c>
      <c r="BC61" s="1" t="str">
        <f t="shared" si="59"/>
        <v/>
      </c>
      <c r="BD61" s="1" t="str">
        <f t="shared" si="60"/>
        <v>&lt;img src=@img/easy.png@&gt;</v>
      </c>
      <c r="BE61" s="1" t="str">
        <f t="shared" si="61"/>
        <v>easy med old</v>
      </c>
      <c r="BF61" s="1" t="str">
        <f t="shared" si="62"/>
        <v>Old Town</v>
      </c>
      <c r="BG61" s="1">
        <v>40.585124999999998</v>
      </c>
      <c r="BH61" s="1">
        <v>-105.04610700000001</v>
      </c>
      <c r="BI61" s="1" t="str">
        <f t="shared" si="63"/>
        <v>[40.585125,-105.046107],</v>
      </c>
      <c r="BK61" s="1" t="str">
        <f>IF(BJ61&gt;0,"&lt;img src=@img/kidicon.png@&gt;","")</f>
        <v/>
      </c>
    </row>
    <row r="62" spans="2:64" ht="21" customHeight="1" x14ac:dyDescent="0.25">
      <c r="B62" s="1" t="s">
        <v>98</v>
      </c>
      <c r="C62" s="1" t="s">
        <v>427</v>
      </c>
      <c r="D62" s="1" t="s">
        <v>93</v>
      </c>
      <c r="E62" s="1" t="s">
        <v>35</v>
      </c>
      <c r="G62" s="3" t="s">
        <v>99</v>
      </c>
      <c r="H62" s="1">
        <v>1600</v>
      </c>
      <c r="I62" s="1">
        <v>1800</v>
      </c>
      <c r="J62" s="1">
        <v>1500</v>
      </c>
      <c r="K62" s="1">
        <v>1800</v>
      </c>
      <c r="L62" s="1">
        <v>1500</v>
      </c>
      <c r="M62" s="1">
        <v>1800</v>
      </c>
      <c r="N62" s="1">
        <v>1500</v>
      </c>
      <c r="O62" s="1">
        <v>1800</v>
      </c>
      <c r="P62" s="1">
        <v>1500</v>
      </c>
      <c r="Q62" s="1">
        <v>1800</v>
      </c>
      <c r="R62" s="1">
        <v>1500</v>
      </c>
      <c r="S62" s="1">
        <v>1800</v>
      </c>
      <c r="T62" s="1">
        <v>1500</v>
      </c>
      <c r="U62" s="1">
        <v>1800</v>
      </c>
      <c r="V62" s="1" t="s">
        <v>246</v>
      </c>
      <c r="W62" s="1">
        <f t="shared" si="33"/>
        <v>16</v>
      </c>
      <c r="X62" s="1">
        <f t="shared" si="34"/>
        <v>18</v>
      </c>
      <c r="Y62" s="1">
        <f t="shared" si="35"/>
        <v>15</v>
      </c>
      <c r="Z62" s="1">
        <f t="shared" si="36"/>
        <v>18</v>
      </c>
      <c r="AA62" s="1">
        <f t="shared" si="37"/>
        <v>15</v>
      </c>
      <c r="AB62" s="1">
        <f t="shared" si="38"/>
        <v>18</v>
      </c>
      <c r="AC62" s="1">
        <f t="shared" si="39"/>
        <v>15</v>
      </c>
      <c r="AD62" s="1">
        <f t="shared" si="40"/>
        <v>18</v>
      </c>
      <c r="AE62" s="1">
        <f t="shared" si="41"/>
        <v>15</v>
      </c>
      <c r="AF62" s="1">
        <f t="shared" si="42"/>
        <v>18</v>
      </c>
      <c r="AG62" s="1">
        <f t="shared" si="43"/>
        <v>15</v>
      </c>
      <c r="AH62" s="1">
        <f t="shared" si="44"/>
        <v>18</v>
      </c>
      <c r="AI62" s="1">
        <f t="shared" si="45"/>
        <v>15</v>
      </c>
      <c r="AJ62" s="1">
        <f t="shared" si="46"/>
        <v>18</v>
      </c>
      <c r="AK62" s="1" t="str">
        <f t="shared" si="47"/>
        <v>4pm-6pm</v>
      </c>
      <c r="AL62" s="1" t="str">
        <f t="shared" si="48"/>
        <v>3pm-6pm</v>
      </c>
      <c r="AM62" s="1" t="str">
        <f t="shared" si="49"/>
        <v>3pm-6pm</v>
      </c>
      <c r="AN62" s="1" t="str">
        <f t="shared" si="50"/>
        <v>3pm-6pm</v>
      </c>
      <c r="AO62" s="1" t="str">
        <f t="shared" si="51"/>
        <v>3pm-6pm</v>
      </c>
      <c r="AP62" s="1" t="str">
        <f t="shared" si="52"/>
        <v>3pm-6pm</v>
      </c>
      <c r="AQ62" s="1" t="str">
        <f t="shared" si="53"/>
        <v>3pm-6pm</v>
      </c>
      <c r="AR62" s="4" t="s">
        <v>320</v>
      </c>
      <c r="AU62" s="1" t="s">
        <v>28</v>
      </c>
      <c r="AV62" s="5" t="s">
        <v>307</v>
      </c>
      <c r="AW62" s="5" t="s">
        <v>307</v>
      </c>
      <c r="AX62" s="6" t="str">
        <f t="shared" si="54"/>
        <v>{
    'name': "Fish Restaurant",
    'area': "old",'hours': {
      'sunday-start':"1600",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"Extensive menu of discounted &amp; Happy Hour only food items as well as sixteen different half price wines and discounts on draft beer and cocktails", 'link':"http://www.fishmkt.com", 'pricing':"high",   'phone-number': "", 'address': "150 W Oak Street, Fort Collins 80524", 'other-amenities': ['','','medium'], 'has-drink':true, 'has-food':true},</v>
      </c>
      <c r="AY62" s="1" t="str">
        <f t="shared" si="55"/>
        <v/>
      </c>
      <c r="AZ62" s="1" t="str">
        <f t="shared" si="56"/>
        <v/>
      </c>
      <c r="BA62" s="1" t="str">
        <f t="shared" si="57"/>
        <v>&lt;img src=@img/medium.png@&gt;</v>
      </c>
      <c r="BB62" s="1" t="str">
        <f t="shared" si="58"/>
        <v>&lt;img src=@img/drinkicon.png@&gt;</v>
      </c>
      <c r="BC62" s="1" t="str">
        <f t="shared" si="59"/>
        <v>&lt;img src=@img/foodicon.png@&gt;</v>
      </c>
      <c r="BD62" s="1" t="str">
        <f t="shared" si="60"/>
        <v>&lt;img src=@img/medium.png@&gt;&lt;img src=@img/drinkicon.png@&gt;&lt;img src=@img/foodicon.png@&gt;</v>
      </c>
      <c r="BE62" s="1" t="str">
        <f t="shared" si="61"/>
        <v>drink food medium high old</v>
      </c>
      <c r="BF62" s="1" t="str">
        <f t="shared" si="62"/>
        <v>Old Town</v>
      </c>
      <c r="BG62" s="1">
        <v>40.585799000000002</v>
      </c>
      <c r="BH62" s="1">
        <v>-105.078547</v>
      </c>
      <c r="BI62" s="1" t="str">
        <f t="shared" si="63"/>
        <v>[40.585799,-105.078547],</v>
      </c>
      <c r="BK62" s="1" t="str">
        <f>IF(BJ62&gt;0,"&lt;img src=@img/kidicon.png@&gt;","")</f>
        <v/>
      </c>
    </row>
    <row r="63" spans="2:64" ht="21" customHeight="1" x14ac:dyDescent="0.25">
      <c r="B63" s="1" t="s">
        <v>73</v>
      </c>
      <c r="C63" s="1" t="s">
        <v>430</v>
      </c>
      <c r="D63" s="1" t="s">
        <v>75</v>
      </c>
      <c r="E63" s="1" t="s">
        <v>74</v>
      </c>
      <c r="G63" s="3" t="s">
        <v>76</v>
      </c>
      <c r="W63" s="1" t="str">
        <f t="shared" si="33"/>
        <v/>
      </c>
      <c r="X63" s="1" t="str">
        <f t="shared" si="34"/>
        <v/>
      </c>
      <c r="Y63" s="1" t="str">
        <f t="shared" si="35"/>
        <v/>
      </c>
      <c r="Z63" s="1" t="str">
        <f t="shared" si="36"/>
        <v/>
      </c>
      <c r="AA63" s="1" t="str">
        <f t="shared" si="37"/>
        <v/>
      </c>
      <c r="AB63" s="1" t="str">
        <f t="shared" si="38"/>
        <v/>
      </c>
      <c r="AC63" s="1" t="str">
        <f t="shared" si="39"/>
        <v/>
      </c>
      <c r="AD63" s="1" t="str">
        <f t="shared" si="40"/>
        <v/>
      </c>
      <c r="AE63" s="1" t="str">
        <f t="shared" si="41"/>
        <v/>
      </c>
      <c r="AF63" s="1" t="str">
        <f t="shared" si="42"/>
        <v/>
      </c>
      <c r="AG63" s="1" t="str">
        <f t="shared" si="43"/>
        <v/>
      </c>
      <c r="AH63" s="1" t="str">
        <f t="shared" si="44"/>
        <v/>
      </c>
      <c r="AI63" s="1" t="str">
        <f t="shared" si="45"/>
        <v/>
      </c>
      <c r="AJ63" s="1" t="str">
        <f t="shared" si="46"/>
        <v/>
      </c>
      <c r="AK63" s="1" t="str">
        <f t="shared" si="47"/>
        <v/>
      </c>
      <c r="AL63" s="1" t="str">
        <f t="shared" si="48"/>
        <v/>
      </c>
      <c r="AM63" s="1" t="str">
        <f t="shared" si="49"/>
        <v/>
      </c>
      <c r="AN63" s="1" t="str">
        <f t="shared" si="50"/>
        <v/>
      </c>
      <c r="AO63" s="1" t="str">
        <f t="shared" si="51"/>
        <v/>
      </c>
      <c r="AP63" s="1" t="str">
        <f t="shared" si="52"/>
        <v/>
      </c>
      <c r="AQ63" s="1" t="str">
        <f t="shared" si="53"/>
        <v/>
      </c>
      <c r="AR63" s="4" t="s">
        <v>315</v>
      </c>
      <c r="AU63" s="1" t="s">
        <v>300</v>
      </c>
      <c r="AV63" s="5" t="s">
        <v>308</v>
      </c>
      <c r="AW63" s="5" t="s">
        <v>308</v>
      </c>
      <c r="AX63" s="6" t="str">
        <f t="shared" si="54"/>
        <v>{
    'name': "Five Guys Burgers and Fries",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'link':"http://www.fiveguys.com/", 'pricing':"Low",   'phone-number': "", 'address': "1335 W Elizabeth St, Fort Collins 80521", 'other-amenities': ['','','easy'], 'has-drink':false, 'has-food':false},</v>
      </c>
      <c r="AY63" s="1" t="str">
        <f t="shared" si="55"/>
        <v/>
      </c>
      <c r="AZ63" s="1" t="str">
        <f t="shared" si="56"/>
        <v/>
      </c>
      <c r="BA63" s="1" t="str">
        <f t="shared" si="57"/>
        <v>&lt;img src=@img/easy.png@&gt;</v>
      </c>
      <c r="BB63" s="1" t="str">
        <f t="shared" si="58"/>
        <v/>
      </c>
      <c r="BC63" s="1" t="str">
        <f t="shared" si="59"/>
        <v/>
      </c>
      <c r="BD63" s="1" t="str">
        <f t="shared" si="60"/>
        <v>&lt;img src=@img/easy.png@&gt;</v>
      </c>
      <c r="BE63" s="1" t="str">
        <f t="shared" si="61"/>
        <v>easy Low cwest</v>
      </c>
      <c r="BF63" s="1" t="str">
        <f t="shared" si="62"/>
        <v>Campus West</v>
      </c>
      <c r="BG63" s="1">
        <v>40.574339999999999</v>
      </c>
      <c r="BH63" s="1">
        <v>-105.100224</v>
      </c>
      <c r="BI63" s="1" t="str">
        <f t="shared" si="63"/>
        <v>[40.57434,-105.100224],</v>
      </c>
      <c r="BK63" s="1" t="str">
        <f>IF(BJ63&gt;0,"&lt;img src=@img/kidicon.png@&gt;","")</f>
        <v/>
      </c>
    </row>
    <row r="64" spans="2:64" ht="21" customHeight="1" x14ac:dyDescent="0.25">
      <c r="B64" s="1" t="s">
        <v>752</v>
      </c>
      <c r="C64" s="1" t="s">
        <v>427</v>
      </c>
      <c r="E64" s="1" t="s">
        <v>54</v>
      </c>
      <c r="G64" s="18" t="s">
        <v>760</v>
      </c>
      <c r="W64" s="1" t="str">
        <f t="shared" ref="W64:W89" si="65">IF(H64&gt;0,H64/100,"")</f>
        <v/>
      </c>
      <c r="X64" s="1" t="str">
        <f t="shared" ref="X64:X89" si="66">IF(I64&gt;0,I64/100,"")</f>
        <v/>
      </c>
      <c r="Y64" s="1" t="str">
        <f t="shared" ref="Y64:Y89" si="67">IF(J64&gt;0,J64/100,"")</f>
        <v/>
      </c>
      <c r="Z64" s="1" t="str">
        <f t="shared" ref="Z64:Z89" si="68">IF(K64&gt;0,K64/100,"")</f>
        <v/>
      </c>
      <c r="AA64" s="1" t="str">
        <f t="shared" ref="AA64:AA89" si="69">IF(L64&gt;0,L64/100,"")</f>
        <v/>
      </c>
      <c r="AB64" s="1" t="str">
        <f t="shared" ref="AB64:AB89" si="70">IF(M64&gt;0,M64/100,"")</f>
        <v/>
      </c>
      <c r="AC64" s="1" t="str">
        <f t="shared" ref="AC64:AC89" si="71">IF(N64&gt;0,N64/100,"")</f>
        <v/>
      </c>
      <c r="AD64" s="1" t="str">
        <f t="shared" ref="AD64:AD89" si="72">IF(O64&gt;0,O64/100,"")</f>
        <v/>
      </c>
      <c r="AG64" s="1" t="str">
        <f t="shared" ref="AG64:AG89" si="73">IF(R64&gt;0,R64/100,"")</f>
        <v/>
      </c>
      <c r="AH64" s="1" t="str">
        <f t="shared" ref="AH64:AH89" si="74">IF(S64&gt;0,S64/100,"")</f>
        <v/>
      </c>
      <c r="AI64" s="1" t="str">
        <f t="shared" ref="AI64:AI89" si="75">IF(T64&gt;0,T64/100,"")</f>
        <v/>
      </c>
      <c r="AJ64" s="1" t="str">
        <f t="shared" ref="AJ64:AJ89" si="76">IF(U64&gt;0,U64/100,"")</f>
        <v/>
      </c>
      <c r="AK64" s="1" t="str">
        <f t="shared" si="47"/>
        <v/>
      </c>
      <c r="AL64" s="1" t="str">
        <f t="shared" si="48"/>
        <v/>
      </c>
      <c r="AM64" s="1" t="str">
        <f t="shared" si="49"/>
        <v/>
      </c>
      <c r="AN64" s="1" t="str">
        <f t="shared" si="50"/>
        <v/>
      </c>
      <c r="AO64" s="1" t="str">
        <f t="shared" si="51"/>
        <v/>
      </c>
      <c r="AP64" s="1" t="str">
        <f t="shared" si="52"/>
        <v/>
      </c>
      <c r="AQ64" s="1" t="str">
        <f t="shared" si="53"/>
        <v/>
      </c>
      <c r="AR64" s="1" t="s">
        <v>761</v>
      </c>
      <c r="AS64" s="1" t="s">
        <v>296</v>
      </c>
      <c r="AU64" s="1" t="s">
        <v>28</v>
      </c>
      <c r="AV64" s="5" t="s">
        <v>308</v>
      </c>
      <c r="AW64" s="5" t="s">
        <v>308</v>
      </c>
      <c r="AX64" s="6" t="str">
        <f t="shared" si="54"/>
        <v>{
    'name': "FoCo DoCo",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'link':"https://focodoco.com/", 'pricing':"low",   'phone-number': "", 'address': "234 N College Ave a1, Fort Collins, CO 80524", 'other-amenities': ['outdoor','','medium'], 'has-drink':false, 'has-food':false},</v>
      </c>
      <c r="AY64" s="1" t="str">
        <f t="shared" si="55"/>
        <v>&lt;img src=@img/outdoor.png@&gt;</v>
      </c>
      <c r="AZ64" s="1" t="str">
        <f t="shared" si="56"/>
        <v/>
      </c>
      <c r="BA64" s="1" t="str">
        <f t="shared" si="57"/>
        <v>&lt;img src=@img/medium.png@&gt;</v>
      </c>
      <c r="BB64" s="1" t="str">
        <f t="shared" si="58"/>
        <v/>
      </c>
      <c r="BC64" s="1" t="str">
        <f t="shared" si="59"/>
        <v/>
      </c>
      <c r="BD64" s="1" t="str">
        <f t="shared" si="60"/>
        <v>&lt;img src=@img/outdoor.png@&gt;&lt;img src=@img/medium.png@&gt;</v>
      </c>
      <c r="BE64" s="1" t="str">
        <f t="shared" si="61"/>
        <v>outdoor medium low old</v>
      </c>
      <c r="BF64" s="1" t="str">
        <f t="shared" si="62"/>
        <v>Old Town</v>
      </c>
      <c r="BG64" s="11">
        <v>40.589759999999998</v>
      </c>
      <c r="BH64" s="11">
        <v>-105.076497</v>
      </c>
      <c r="BI64" s="1" t="str">
        <f t="shared" si="63"/>
        <v>[40.58976,-105.076497],</v>
      </c>
    </row>
    <row r="65" spans="2:64" ht="21" customHeight="1" x14ac:dyDescent="0.25">
      <c r="B65" s="1" t="s">
        <v>271</v>
      </c>
      <c r="C65" s="1" t="s">
        <v>427</v>
      </c>
      <c r="D65" s="1" t="s">
        <v>272</v>
      </c>
      <c r="E65" s="1" t="s">
        <v>432</v>
      </c>
      <c r="G65" s="1" t="s">
        <v>278</v>
      </c>
      <c r="H65" s="1">
        <v>1400</v>
      </c>
      <c r="I65" s="1">
        <v>2200</v>
      </c>
      <c r="J65" s="1">
        <v>1600</v>
      </c>
      <c r="K65" s="1">
        <v>1800</v>
      </c>
      <c r="L65" s="1">
        <v>1600</v>
      </c>
      <c r="M65" s="1">
        <v>1800</v>
      </c>
      <c r="N65" s="1">
        <v>1600</v>
      </c>
      <c r="O65" s="1">
        <v>1800</v>
      </c>
      <c r="P65" s="1">
        <v>1600</v>
      </c>
      <c r="Q65" s="1">
        <v>1800</v>
      </c>
      <c r="R65" s="1">
        <v>1600</v>
      </c>
      <c r="S65" s="1">
        <v>1800</v>
      </c>
      <c r="T65" s="1">
        <v>1600</v>
      </c>
      <c r="U65" s="1">
        <v>1800</v>
      </c>
      <c r="V65" s="1" t="s">
        <v>277</v>
      </c>
      <c r="W65" s="1">
        <f t="shared" si="65"/>
        <v>14</v>
      </c>
      <c r="X65" s="1">
        <f t="shared" si="66"/>
        <v>22</v>
      </c>
      <c r="Y65" s="1">
        <f t="shared" si="67"/>
        <v>16</v>
      </c>
      <c r="Z65" s="1">
        <f t="shared" si="68"/>
        <v>18</v>
      </c>
      <c r="AA65" s="1">
        <f t="shared" si="69"/>
        <v>16</v>
      </c>
      <c r="AB65" s="1">
        <f t="shared" si="70"/>
        <v>18</v>
      </c>
      <c r="AC65" s="1">
        <f t="shared" si="71"/>
        <v>16</v>
      </c>
      <c r="AD65" s="1">
        <f t="shared" si="72"/>
        <v>18</v>
      </c>
      <c r="AE65" s="1">
        <f>IF(P65&gt;0,P65/100,"")</f>
        <v>16</v>
      </c>
      <c r="AF65" s="1">
        <f>IF(Q65&gt;0,Q65/100,"")</f>
        <v>18</v>
      </c>
      <c r="AG65" s="1">
        <f t="shared" si="73"/>
        <v>16</v>
      </c>
      <c r="AH65" s="1">
        <f t="shared" si="74"/>
        <v>18</v>
      </c>
      <c r="AI65" s="1">
        <f t="shared" si="75"/>
        <v>16</v>
      </c>
      <c r="AJ65" s="1">
        <f t="shared" si="76"/>
        <v>18</v>
      </c>
      <c r="AK65" s="1" t="str">
        <f t="shared" si="47"/>
        <v>2pm-10pm</v>
      </c>
      <c r="AL65" s="1" t="str">
        <f t="shared" si="48"/>
        <v>4pm-6pm</v>
      </c>
      <c r="AM65" s="1" t="str">
        <f t="shared" si="49"/>
        <v>4pm-6pm</v>
      </c>
      <c r="AN65" s="1" t="str">
        <f t="shared" si="50"/>
        <v>4pm-6pm</v>
      </c>
      <c r="AO65" s="1" t="str">
        <f t="shared" si="51"/>
        <v>4pm-6pm</v>
      </c>
      <c r="AP65" s="1" t="str">
        <f t="shared" si="52"/>
        <v>4pm-6pm</v>
      </c>
      <c r="AQ65" s="1" t="str">
        <f t="shared" si="53"/>
        <v>4pm-6pm</v>
      </c>
      <c r="AR65" s="4" t="s">
        <v>361</v>
      </c>
      <c r="AS65" s="1" t="s">
        <v>296</v>
      </c>
      <c r="AU65" s="1" t="s">
        <v>299</v>
      </c>
      <c r="AV65" s="5" t="s">
        <v>307</v>
      </c>
      <c r="AW65" s="5" t="s">
        <v>308</v>
      </c>
      <c r="AX65" s="6" t="str">
        <f t="shared" si="54"/>
        <v>{
    'name': "Forge Publick House",
    'area': "old",'hours': {
      'sunday-start':"1400", 'sunday-end':"2200",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"$2 off select drafts ", 'link':"http://www.theforgepublickhouse.com", 'pricing':"med",   'phone-number': "", 'address': "255 Old Firehouse Alley, Fort Collins, CO 80524", 'other-amenities': ['outdoor','','hard'], 'has-drink':true, 'has-food':false},</v>
      </c>
      <c r="AY65" s="1" t="str">
        <f t="shared" si="55"/>
        <v>&lt;img src=@img/outdoor.png@&gt;</v>
      </c>
      <c r="AZ65" s="1" t="str">
        <f t="shared" si="56"/>
        <v/>
      </c>
      <c r="BA65" s="1" t="str">
        <f t="shared" si="57"/>
        <v>&lt;img src=@img/hard.png@&gt;</v>
      </c>
      <c r="BB65" s="1" t="str">
        <f t="shared" si="58"/>
        <v>&lt;img src=@img/drinkicon.png@&gt;</v>
      </c>
      <c r="BC65" s="1" t="str">
        <f t="shared" si="59"/>
        <v/>
      </c>
      <c r="BD65" s="1" t="str">
        <f t="shared" si="60"/>
        <v>&lt;img src=@img/outdoor.png@&gt;&lt;img src=@img/hard.png@&gt;&lt;img src=@img/drinkicon.png@&gt;</v>
      </c>
      <c r="BE65" s="1" t="str">
        <f t="shared" si="61"/>
        <v>outdoor drink hard med old</v>
      </c>
      <c r="BF65" s="1" t="str">
        <f t="shared" si="62"/>
        <v>Old Town</v>
      </c>
      <c r="BG65" s="1">
        <v>40.588875000000002</v>
      </c>
      <c r="BH65" s="1">
        <v>-105.075542</v>
      </c>
      <c r="BI65" s="1" t="str">
        <f t="shared" si="63"/>
        <v>[40.588875,-105.075542],</v>
      </c>
      <c r="BK65" s="1" t="str">
        <f>IF(BJ65&gt;0,"&lt;img src=@img/kidicon.png@&gt;","")</f>
        <v/>
      </c>
    </row>
    <row r="66" spans="2:64" ht="21" customHeight="1" x14ac:dyDescent="0.25">
      <c r="B66" s="1" t="s">
        <v>279</v>
      </c>
      <c r="C66" s="1" t="s">
        <v>310</v>
      </c>
      <c r="D66" s="1" t="s">
        <v>183</v>
      </c>
      <c r="E66" s="1" t="s">
        <v>432</v>
      </c>
      <c r="G66" s="1" t="s">
        <v>280</v>
      </c>
      <c r="J66" s="1">
        <v>1500</v>
      </c>
      <c r="K66" s="1">
        <v>1800</v>
      </c>
      <c r="L66" s="1">
        <v>1500</v>
      </c>
      <c r="M66" s="1">
        <v>1800</v>
      </c>
      <c r="N66" s="1">
        <v>1500</v>
      </c>
      <c r="O66" s="1">
        <v>1800</v>
      </c>
      <c r="P66" s="1">
        <v>1500</v>
      </c>
      <c r="Q66" s="1">
        <v>1800</v>
      </c>
      <c r="R66" s="1">
        <v>1500</v>
      </c>
      <c r="S66" s="1">
        <v>1800</v>
      </c>
      <c r="V66" s="1" t="s">
        <v>733</v>
      </c>
      <c r="W66" s="1" t="str">
        <f t="shared" si="65"/>
        <v/>
      </c>
      <c r="X66" s="1" t="str">
        <f t="shared" si="66"/>
        <v/>
      </c>
      <c r="Y66" s="1">
        <f t="shared" si="67"/>
        <v>15</v>
      </c>
      <c r="Z66" s="1">
        <f t="shared" si="68"/>
        <v>18</v>
      </c>
      <c r="AA66" s="1">
        <f t="shared" si="69"/>
        <v>15</v>
      </c>
      <c r="AB66" s="1">
        <f t="shared" si="70"/>
        <v>18</v>
      </c>
      <c r="AC66" s="1">
        <f t="shared" si="71"/>
        <v>15</v>
      </c>
      <c r="AD66" s="1">
        <f t="shared" si="72"/>
        <v>18</v>
      </c>
      <c r="AE66" s="1">
        <f>IF(P66&gt;0,P66/100,"")</f>
        <v>15</v>
      </c>
      <c r="AF66" s="1">
        <f>IF(Q66&gt;0,Q66/100,"")</f>
        <v>18</v>
      </c>
      <c r="AG66" s="1">
        <f t="shared" si="73"/>
        <v>15</v>
      </c>
      <c r="AH66" s="1">
        <f t="shared" si="74"/>
        <v>18</v>
      </c>
      <c r="AI66" s="1" t="str">
        <f t="shared" si="75"/>
        <v/>
      </c>
      <c r="AJ66" s="1" t="str">
        <f t="shared" si="76"/>
        <v/>
      </c>
      <c r="AK66" s="1" t="str">
        <f t="shared" ref="AK66:AK89" si="77">IF(H66&gt;0,CONCATENATE(IF(W66&lt;=12,W66,W66-12),IF(OR(W66&lt;12,W66=24),"am","pm"),"-",IF(X66&lt;=12,X66,X66-12),IF(OR(X66&lt;12,X66=24),"am","pm")),"")</f>
        <v/>
      </c>
      <c r="AL66" s="1" t="str">
        <f t="shared" ref="AL66:AL89" si="78">IF(J66&gt;0,CONCATENATE(IF(Y66&lt;=12,Y66,Y66-12),IF(OR(Y66&lt;12,Y66=24),"am","pm"),"-",IF(Z66&lt;=12,Z66,Z66-12),IF(OR(Z66&lt;12,Z66=24),"am","pm")),"")</f>
        <v>3pm-6pm</v>
      </c>
      <c r="AM66" s="1" t="str">
        <f t="shared" ref="AM66:AM89" si="79">IF(L66&gt;0,CONCATENATE(IF(AA66&lt;=12,AA66,AA66-12),IF(OR(AA66&lt;12,AA66=24),"am","pm"),"-",IF(AB66&lt;=12,AB66,AB66-12),IF(OR(AB66&lt;12,AB66=24),"am","pm")),"")</f>
        <v>3pm-6pm</v>
      </c>
      <c r="AN66" s="1" t="str">
        <f t="shared" ref="AN66:AN89" si="80">IF(N66&gt;0,CONCATENATE(IF(AC66&lt;=12,AC66,AC66-12),IF(OR(AC66&lt;12,AC66=24),"am","pm"),"-",IF(AD66&lt;=12,AD66,AD66-12),IF(OR(AD66&lt;12,AD66=24),"am","pm")),"")</f>
        <v>3pm-6pm</v>
      </c>
      <c r="AO66" s="1" t="str">
        <f t="shared" ref="AO66:AO89" si="81">IF(O66&gt;0,CONCATENATE(IF(AE66&lt;=12,AE66,AE66-12),IF(OR(AE66&lt;12,AE66=24),"am","pm"),"-",IF(AF66&lt;=12,AF66,AF66-12),IF(OR(AF66&lt;12,AF66=24),"am","pm")),"")</f>
        <v>3pm-6pm</v>
      </c>
      <c r="AP66" s="1" t="str">
        <f t="shared" ref="AP66:AP89" si="82">IF(R66&gt;0,CONCATENATE(IF(AG66&lt;=12,AG66,AG66-12),IF(OR(AG66&lt;12,AG66=24),"am","pm"),"-",IF(AH66&lt;=12,AH66,AH66-12),IF(OR(AH66&lt;12,AH66=24),"am","pm")),"")</f>
        <v>3pm-6pm</v>
      </c>
      <c r="AQ66" s="1" t="str">
        <f t="shared" ref="AQ66:AQ89" si="83">IF(T66&gt;0,CONCATENATE(IF(AI66&lt;=12,AI66,AI66-12),IF(OR(AI66&lt;12,AI66=24),"am","pm"),"-",IF(AJ66&lt;=12,AJ66,AJ66-12),IF(OR(AJ66&lt;12,AJ66=24),"am","pm")),"")</f>
        <v/>
      </c>
      <c r="AR66" s="4" t="s">
        <v>362</v>
      </c>
      <c r="AU66" s="1" t="s">
        <v>300</v>
      </c>
      <c r="AV66" s="5" t="s">
        <v>307</v>
      </c>
      <c r="AW66" s="5" t="s">
        <v>307</v>
      </c>
      <c r="AX66" s="6" t="str">
        <f t="shared" ref="AX66:AX97" si="84">CONCATENATE("{
    'name': """,B66,""",
    'area': ","""",C66,""",",
"'hours': {
      'sunday-start':","""",H66,"""",", 'sunday-end':","""",I66,"""",", 'monday-start':","""",J66,"""",", 'monday-end':","""",K66,"""",", 'tuesday-start':","""",L66,"""",", 'tuesday-end':","""",M66,""", 'wednesday-start':","""",N66,""", 'wednesday-end':","""",O66,""", 'thursday-start':","""",P66,""", 'thursday-end':","""",Q66,""", 'friday-start':","""",R66,""", 'friday-end':","""",S66,""", 'saturday-start':","""",T66,""", 'saturday-end':","""",U66,"""","},","  'description': ","""",V66,"""",", 'link':","""",AR66,"""",", 'pricing':","""",E66,"""",",   'phone-number': ","""",F66,"""",", 'address': ","""",G66,"""",", 'other-amenities': [","'",AS66,"','",AT66,"','",AU66,"'","]",", 'has-drink':",AV66,", 'has-food':",AW66,"},")</f>
        <v>{
    'name': "Fox and Crow",
    'area': "midtown",'hours':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"Discounted drinks and food specials", 'link':"http://www.thefoxandthecrow.net/", 'pricing':"med",   'phone-number': "", 'address': "2601 S Lemay Ave Suite #9, Fort Collins, CO 80525", 'other-amenities': ['','','easy'], 'has-drink':true, 'has-food':true},</v>
      </c>
      <c r="AY66" s="1" t="str">
        <f t="shared" ref="AY66:AY97" si="85">IF(AS66&gt;0,"&lt;img src=@img/outdoor.png@&gt;","")</f>
        <v/>
      </c>
      <c r="AZ66" s="1" t="str">
        <f t="shared" ref="AZ66:AZ97" si="86">IF(AT66&gt;0,"&lt;img src=@img/pets.png@&gt;","")</f>
        <v/>
      </c>
      <c r="BA66" s="1" t="str">
        <f t="shared" ref="BA66:BA97" si="87">IF(AU66="hard","&lt;img src=@img/hard.png@&gt;",IF(AU66="medium","&lt;img src=@img/medium.png@&gt;",IF(AU66="easy","&lt;img src=@img/easy.png@&gt;","")))</f>
        <v>&lt;img src=@img/easy.png@&gt;</v>
      </c>
      <c r="BB66" s="1" t="str">
        <f t="shared" ref="BB66:BB97" si="88">IF(AV66="true","&lt;img src=@img/drinkicon.png@&gt;","")</f>
        <v>&lt;img src=@img/drinkicon.png@&gt;</v>
      </c>
      <c r="BC66" s="1" t="str">
        <f t="shared" ref="BC66:BC97" si="89">IF(AW66="true","&lt;img src=@img/foodicon.png@&gt;","")</f>
        <v>&lt;img src=@img/foodicon.png@&gt;</v>
      </c>
      <c r="BD66" s="1" t="str">
        <f t="shared" ref="BD66:BD97" si="90">CONCATENATE(AY66,AZ66,BA66,BB66,BC66,BK66)</f>
        <v>&lt;img src=@img/easy.png@&gt;&lt;img src=@img/drinkicon.png@&gt;&lt;img src=@img/foodicon.png@&gt;</v>
      </c>
      <c r="BE66" s="1" t="str">
        <f t="shared" ref="BE66:BE97" si="91">CONCATENATE(IF(AS66&gt;0,"outdoor ",""),IF(AT66&gt;0,"pet ",""),IF(AV66="true","drink ",""),IF(AW66="true","food ",""),AU66," ",E66," ",C66,IF(BJ66=TRUE," kid",""))</f>
        <v>drink food easy med midtown</v>
      </c>
      <c r="BF66" s="1" t="str">
        <f t="shared" ref="BF66:BF97" si="92">IF(C66="old","Old Town",IF(C66="campus","Near Campus",IF(C66="sfoco","South Foco",IF(C66="nfoco","North Foco",IF(C66="midtown","Midtown",IF(C66="cwest","Campus West",IF(C66="efoco","East FoCo",IF(C66="windsor","Windsor",""))))))))</f>
        <v>Midtown</v>
      </c>
      <c r="BG66" s="1">
        <v>40.551048999999999</v>
      </c>
      <c r="BH66" s="1">
        <v>-105.05831000000001</v>
      </c>
      <c r="BI66" s="1" t="str">
        <f t="shared" ref="BI66:BI97" si="93">CONCATENATE("[",BG66,",",BH66,"],")</f>
        <v>[40.551049,-105.05831],</v>
      </c>
      <c r="BK66" s="1" t="str">
        <f>IF(BJ66&gt;0,"&lt;img src=@img/kidicon.png@&gt;","")</f>
        <v/>
      </c>
    </row>
    <row r="67" spans="2:64" ht="21" customHeight="1" x14ac:dyDescent="0.25">
      <c r="B67" s="1" t="s">
        <v>754</v>
      </c>
      <c r="C67" s="1" t="s">
        <v>310</v>
      </c>
      <c r="E67" s="1" t="s">
        <v>432</v>
      </c>
      <c r="G67" s="18" t="s">
        <v>764</v>
      </c>
      <c r="W67" s="1" t="str">
        <f t="shared" si="65"/>
        <v/>
      </c>
      <c r="X67" s="1" t="str">
        <f t="shared" si="66"/>
        <v/>
      </c>
      <c r="Y67" s="1" t="str">
        <f t="shared" si="67"/>
        <v/>
      </c>
      <c r="Z67" s="1" t="str">
        <f t="shared" si="68"/>
        <v/>
      </c>
      <c r="AA67" s="1" t="str">
        <f t="shared" si="69"/>
        <v/>
      </c>
      <c r="AB67" s="1" t="str">
        <f t="shared" si="70"/>
        <v/>
      </c>
      <c r="AC67" s="1" t="str">
        <f t="shared" si="71"/>
        <v/>
      </c>
      <c r="AD67" s="1" t="str">
        <f t="shared" si="72"/>
        <v/>
      </c>
      <c r="AG67" s="1" t="str">
        <f t="shared" si="73"/>
        <v/>
      </c>
      <c r="AH67" s="1" t="str">
        <f t="shared" si="74"/>
        <v/>
      </c>
      <c r="AI67" s="1" t="str">
        <f t="shared" si="75"/>
        <v/>
      </c>
      <c r="AJ67" s="1" t="str">
        <f t="shared" si="76"/>
        <v/>
      </c>
      <c r="AK67" s="1" t="str">
        <f t="shared" si="77"/>
        <v/>
      </c>
      <c r="AL67" s="1" t="str">
        <f t="shared" si="78"/>
        <v/>
      </c>
      <c r="AM67" s="1" t="str">
        <f t="shared" si="79"/>
        <v/>
      </c>
      <c r="AN67" s="1" t="str">
        <f t="shared" si="80"/>
        <v/>
      </c>
      <c r="AO67" s="1" t="str">
        <f t="shared" si="81"/>
        <v/>
      </c>
      <c r="AP67" s="1" t="str">
        <f t="shared" si="82"/>
        <v/>
      </c>
      <c r="AQ67" s="1" t="str">
        <f t="shared" si="83"/>
        <v/>
      </c>
      <c r="AR67" s="1" t="s">
        <v>765</v>
      </c>
      <c r="AU67" s="1" t="s">
        <v>300</v>
      </c>
      <c r="AV67" s="1" t="b">
        <v>0</v>
      </c>
      <c r="AW67" s="1" t="b">
        <v>0</v>
      </c>
      <c r="AX67" s="6" t="str">
        <f t="shared" si="84"/>
        <v>{
    'name': "Friendly Nicks Butcher",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'link':"https://www.fnbutcher.com/", 'pricing':"med",   'phone-number': "", 'address': "2601 S Lemay Ave #4, Fort Collins, CO 80525", 'other-amenities': ['','','easy'], 'has-drink':FALSE, 'has-food':FALSE},</v>
      </c>
      <c r="AY67" s="1" t="str">
        <f t="shared" si="85"/>
        <v/>
      </c>
      <c r="AZ67" s="1" t="str">
        <f t="shared" si="86"/>
        <v/>
      </c>
      <c r="BA67" s="1" t="str">
        <f t="shared" si="87"/>
        <v>&lt;img src=@img/easy.png@&gt;</v>
      </c>
      <c r="BB67" s="1" t="str">
        <f t="shared" si="88"/>
        <v/>
      </c>
      <c r="BC67" s="1" t="str">
        <f t="shared" si="89"/>
        <v/>
      </c>
      <c r="BD67" s="1" t="str">
        <f t="shared" si="90"/>
        <v>&lt;img src=@img/easy.png@&gt;</v>
      </c>
      <c r="BE67" s="1" t="str">
        <f t="shared" si="91"/>
        <v>easy med midtown</v>
      </c>
      <c r="BF67" s="1" t="str">
        <f t="shared" si="92"/>
        <v>Midtown</v>
      </c>
      <c r="BG67" s="11">
        <v>40.551048999999999</v>
      </c>
      <c r="BH67" s="11">
        <v>-105.05831000000001</v>
      </c>
      <c r="BI67" s="1" t="str">
        <f t="shared" si="93"/>
        <v>[40.551049,-105.05831],</v>
      </c>
    </row>
    <row r="68" spans="2:64" ht="21" customHeight="1" x14ac:dyDescent="0.25">
      <c r="B68" s="1" t="s">
        <v>532</v>
      </c>
      <c r="C68" s="1" t="s">
        <v>427</v>
      </c>
      <c r="G68" s="1" t="s">
        <v>531</v>
      </c>
      <c r="W68" s="1" t="str">
        <f t="shared" si="65"/>
        <v/>
      </c>
      <c r="X68" s="1" t="str">
        <f t="shared" si="66"/>
        <v/>
      </c>
      <c r="Y68" s="1" t="str">
        <f t="shared" si="67"/>
        <v/>
      </c>
      <c r="Z68" s="1" t="str">
        <f t="shared" si="68"/>
        <v/>
      </c>
      <c r="AA68" s="1" t="str">
        <f t="shared" si="69"/>
        <v/>
      </c>
      <c r="AB68" s="1" t="str">
        <f t="shared" si="70"/>
        <v/>
      </c>
      <c r="AC68" s="1" t="str">
        <f t="shared" si="71"/>
        <v/>
      </c>
      <c r="AD68" s="1" t="str">
        <f t="shared" si="72"/>
        <v/>
      </c>
      <c r="AE68" s="1" t="str">
        <f t="shared" ref="AE68:AE89" si="94">IF(P68&gt;0,P68/100,"")</f>
        <v/>
      </c>
      <c r="AF68" s="1" t="str">
        <f t="shared" ref="AF68:AF89" si="95">IF(Q68&gt;0,Q68/100,"")</f>
        <v/>
      </c>
      <c r="AG68" s="1" t="str">
        <f t="shared" si="73"/>
        <v/>
      </c>
      <c r="AH68" s="1" t="str">
        <f t="shared" si="74"/>
        <v/>
      </c>
      <c r="AI68" s="1" t="str">
        <f t="shared" si="75"/>
        <v/>
      </c>
      <c r="AJ68" s="1" t="str">
        <f t="shared" si="76"/>
        <v/>
      </c>
      <c r="AK68" s="1" t="str">
        <f t="shared" si="77"/>
        <v/>
      </c>
      <c r="AL68" s="1" t="str">
        <f t="shared" si="78"/>
        <v/>
      </c>
      <c r="AM68" s="1" t="str">
        <f t="shared" si="79"/>
        <v/>
      </c>
      <c r="AN68" s="1" t="str">
        <f t="shared" si="80"/>
        <v/>
      </c>
      <c r="AO68" s="1" t="str">
        <f t="shared" si="81"/>
        <v/>
      </c>
      <c r="AP68" s="1" t="str">
        <f t="shared" si="82"/>
        <v/>
      </c>
      <c r="AQ68" s="1" t="str">
        <f t="shared" si="83"/>
        <v/>
      </c>
      <c r="AR68" s="4"/>
      <c r="AU68" s="1" t="s">
        <v>28</v>
      </c>
      <c r="AV68" s="5" t="s">
        <v>308</v>
      </c>
      <c r="AW68" s="5" t="s">
        <v>308</v>
      </c>
      <c r="AX68" s="6" t="str">
        <f t="shared" si="84"/>
        <v>{
    'name': "Funkwerks",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"1900 E. Lincoln Unit B, Fort Collins, CO 80524", 'other-amenities': ['','','medium'], 'has-drink':false, 'has-food':false},</v>
      </c>
      <c r="AY68" s="1" t="str">
        <f t="shared" si="85"/>
        <v/>
      </c>
      <c r="AZ68" s="1" t="str">
        <f t="shared" si="86"/>
        <v/>
      </c>
      <c r="BA68" s="1" t="str">
        <f t="shared" si="87"/>
        <v>&lt;img src=@img/medium.png@&gt;</v>
      </c>
      <c r="BB68" s="1" t="str">
        <f t="shared" si="88"/>
        <v/>
      </c>
      <c r="BC68" s="1" t="str">
        <f t="shared" si="89"/>
        <v/>
      </c>
      <c r="BD68" s="1" t="str">
        <f t="shared" si="90"/>
        <v>&lt;img src=@img/medium.png@&gt;</v>
      </c>
      <c r="BE68" s="1" t="str">
        <f t="shared" si="91"/>
        <v>medium  old</v>
      </c>
      <c r="BF68" s="1" t="str">
        <f t="shared" si="92"/>
        <v>Old Town</v>
      </c>
      <c r="BG68" s="1">
        <v>40.583092999999998</v>
      </c>
      <c r="BH68" s="1">
        <v>-105.042058</v>
      </c>
      <c r="BI68" s="1" t="str">
        <f t="shared" si="93"/>
        <v>[40.583093,-105.042058],</v>
      </c>
      <c r="BK68" s="1" t="str">
        <f>IF(BJ68&gt;0,"&lt;img src=@img/kidicon.png@&gt;","")</f>
        <v/>
      </c>
    </row>
    <row r="69" spans="2:64" ht="21" customHeight="1" x14ac:dyDescent="0.25">
      <c r="B69" s="1" t="s">
        <v>187</v>
      </c>
      <c r="C69" s="1" t="s">
        <v>430</v>
      </c>
      <c r="D69" s="1" t="s">
        <v>53</v>
      </c>
      <c r="E69" s="1" t="s">
        <v>54</v>
      </c>
      <c r="G69" s="1" t="s">
        <v>188</v>
      </c>
      <c r="H69" s="1">
        <v>800</v>
      </c>
      <c r="I69" s="1">
        <v>2400</v>
      </c>
      <c r="J69" s="1">
        <v>800</v>
      </c>
      <c r="K69" s="1">
        <v>2400</v>
      </c>
      <c r="N69" s="1">
        <v>800</v>
      </c>
      <c r="O69" s="1">
        <v>2400</v>
      </c>
      <c r="P69" s="1">
        <v>800</v>
      </c>
      <c r="Q69" s="1">
        <v>2400</v>
      </c>
      <c r="R69" s="1">
        <v>800</v>
      </c>
      <c r="S69" s="1">
        <v>2400</v>
      </c>
      <c r="T69" s="1">
        <v>800</v>
      </c>
      <c r="U69" s="1">
        <v>2400</v>
      </c>
      <c r="V69" s="6" t="s">
        <v>743</v>
      </c>
      <c r="W69" s="1">
        <f t="shared" si="65"/>
        <v>8</v>
      </c>
      <c r="X69" s="1">
        <f t="shared" si="66"/>
        <v>24</v>
      </c>
      <c r="Y69" s="1">
        <f t="shared" si="67"/>
        <v>8</v>
      </c>
      <c r="Z69" s="1">
        <f t="shared" si="68"/>
        <v>24</v>
      </c>
      <c r="AA69" s="1" t="str">
        <f t="shared" si="69"/>
        <v/>
      </c>
      <c r="AB69" s="1" t="str">
        <f t="shared" si="70"/>
        <v/>
      </c>
      <c r="AC69" s="1">
        <f t="shared" si="71"/>
        <v>8</v>
      </c>
      <c r="AD69" s="1">
        <f t="shared" si="72"/>
        <v>24</v>
      </c>
      <c r="AE69" s="1">
        <f t="shared" si="94"/>
        <v>8</v>
      </c>
      <c r="AF69" s="1">
        <f t="shared" si="95"/>
        <v>24</v>
      </c>
      <c r="AG69" s="1">
        <f t="shared" si="73"/>
        <v>8</v>
      </c>
      <c r="AH69" s="1">
        <f t="shared" si="74"/>
        <v>24</v>
      </c>
      <c r="AI69" s="1">
        <f t="shared" si="75"/>
        <v>8</v>
      </c>
      <c r="AJ69" s="1">
        <f t="shared" si="76"/>
        <v>24</v>
      </c>
      <c r="AK69" s="1" t="str">
        <f t="shared" si="77"/>
        <v>8am-12am</v>
      </c>
      <c r="AL69" s="1" t="str">
        <f t="shared" si="78"/>
        <v>8am-12am</v>
      </c>
      <c r="AM69" s="1" t="str">
        <f t="shared" si="79"/>
        <v/>
      </c>
      <c r="AN69" s="1" t="str">
        <f t="shared" si="80"/>
        <v>8am-12am</v>
      </c>
      <c r="AO69" s="1" t="str">
        <f t="shared" si="81"/>
        <v>8am-12am</v>
      </c>
      <c r="AP69" s="1" t="str">
        <f t="shared" si="82"/>
        <v>8am-12am</v>
      </c>
      <c r="AQ69" s="1" t="str">
        <f t="shared" si="83"/>
        <v>8am-12am</v>
      </c>
      <c r="AR69" s="8" t="s">
        <v>259</v>
      </c>
      <c r="AU69" s="1" t="s">
        <v>28</v>
      </c>
      <c r="AV69" s="5" t="s">
        <v>307</v>
      </c>
      <c r="AW69" s="5" t="s">
        <v>307</v>
      </c>
      <c r="AX69" s="6" t="str">
        <f t="shared" si="84"/>
        <v>{
    'name': "Fuzzy's Taco Shop - Elizabeth",
    'area': "cwest",'hours': {
      'sunday-start':"800", 'sunday-end':"2400", 'monday-start':"800", 'monday-end':"2400", 'tuesday-start':"", 'tuesday-end':"", 'wednesday-start':"800", 'wednesday-end':"2400", 'thursday-start':"800", 'thursday-end':"2400", 'friday-start':"800", 'friday-end':"2400", 'saturday-start':"800", 'saturday-end':"2400"},  'description': "Monday&lt;br&gt;All day:&lt;br&gt;$1 12oz domestics &lt;br&gt;$2.75 18oz micros &lt;br&gt;$1 tacos - after 8pm&lt;br&gt;&lt;br&gt;Wednesday&lt;br&gt;All day:&lt;br&gt;$2.50 Oskar Blues &lt;br&gt;$2 wells &lt;br&gt;&lt;br&gt;Thursday&lt;br&gt;All day:&lt;br&gt;$3.50 frozen margaritas&lt;br&gt;$3 micro pints&lt;br&gt;$2 domestic pints &lt;br&gt;&lt;br&gt;Friday&lt;br&gt;All day:&lt;br&gt;$2.75 Mexican beers&lt;br&gt;$2 fat tire pints&lt;br&gt;&lt;br&gt;Saturday &amp; Sunday&lt;br&gt;All day: &lt;br&gt;$2 domestic 18oz drafts and $6.50 pitchers &lt;br&gt;$3 micro 18oz drafts and $10 pitchers
", 'link':"https://www.fuzzystacoshop.com/locations/fort-collins-co-elizabeth", 'pricing':"low",   'phone-number': "", 'address': "1335 W. Elizabeth Street, Fort Collins, CO 80521", 'other-amenities': ['','','medium'], 'has-drink':true, 'has-food':true},</v>
      </c>
      <c r="AY69" s="1" t="str">
        <f t="shared" si="85"/>
        <v/>
      </c>
      <c r="AZ69" s="1" t="str">
        <f t="shared" si="86"/>
        <v/>
      </c>
      <c r="BA69" s="1" t="str">
        <f t="shared" si="87"/>
        <v>&lt;img src=@img/medium.png@&gt;</v>
      </c>
      <c r="BB69" s="1" t="str">
        <f t="shared" si="88"/>
        <v>&lt;img src=@img/drinkicon.png@&gt;</v>
      </c>
      <c r="BC69" s="1" t="str">
        <f t="shared" si="89"/>
        <v>&lt;img src=@img/foodicon.png@&gt;</v>
      </c>
      <c r="BD69" s="1" t="str">
        <f t="shared" si="90"/>
        <v>&lt;img src=@img/medium.png@&gt;&lt;img src=@img/drinkicon.png@&gt;&lt;img src=@img/foodicon.png@&gt;</v>
      </c>
      <c r="BE69" s="1" t="str">
        <f t="shared" si="91"/>
        <v>drink food medium low cwest</v>
      </c>
      <c r="BF69" s="1" t="str">
        <f t="shared" si="92"/>
        <v>Campus West</v>
      </c>
      <c r="BG69" s="1">
        <v>40.574339999999999</v>
      </c>
      <c r="BH69" s="1">
        <v>-105.100224</v>
      </c>
      <c r="BI69" s="1" t="str">
        <f t="shared" si="93"/>
        <v>[40.57434,-105.100224],</v>
      </c>
      <c r="BK69" s="1" t="str">
        <f>IF(BJ69&gt;0,"&lt;img src=@img/kidicon.png@&gt;","")</f>
        <v/>
      </c>
    </row>
    <row r="70" spans="2:64" ht="21" customHeight="1" x14ac:dyDescent="0.25">
      <c r="B70" s="1" t="s">
        <v>189</v>
      </c>
      <c r="C70" s="1" t="s">
        <v>429</v>
      </c>
      <c r="D70" s="1" t="s">
        <v>53</v>
      </c>
      <c r="E70" s="1" t="s">
        <v>54</v>
      </c>
      <c r="G70" s="1" t="s">
        <v>190</v>
      </c>
      <c r="J70" s="1">
        <v>1500</v>
      </c>
      <c r="K70" s="1">
        <v>1800</v>
      </c>
      <c r="L70" s="1">
        <v>1500</v>
      </c>
      <c r="M70" s="1">
        <v>1800</v>
      </c>
      <c r="N70" s="1">
        <v>1500</v>
      </c>
      <c r="O70" s="1">
        <v>1800</v>
      </c>
      <c r="P70" s="1">
        <v>1500</v>
      </c>
      <c r="Q70" s="1">
        <v>1800</v>
      </c>
      <c r="R70" s="1">
        <v>1500</v>
      </c>
      <c r="S70" s="1">
        <v>1800</v>
      </c>
      <c r="T70" s="1">
        <v>800</v>
      </c>
      <c r="U70" s="1">
        <v>2400</v>
      </c>
      <c r="V70" s="1" t="s">
        <v>533</v>
      </c>
      <c r="W70" s="1" t="str">
        <f t="shared" si="65"/>
        <v/>
      </c>
      <c r="X70" s="1" t="str">
        <f t="shared" si="66"/>
        <v/>
      </c>
      <c r="Y70" s="1">
        <f t="shared" si="67"/>
        <v>15</v>
      </c>
      <c r="Z70" s="1">
        <f t="shared" si="68"/>
        <v>18</v>
      </c>
      <c r="AA70" s="1">
        <f t="shared" si="69"/>
        <v>15</v>
      </c>
      <c r="AB70" s="1">
        <f t="shared" si="70"/>
        <v>18</v>
      </c>
      <c r="AC70" s="1">
        <f t="shared" si="71"/>
        <v>15</v>
      </c>
      <c r="AD70" s="1">
        <f t="shared" si="72"/>
        <v>18</v>
      </c>
      <c r="AE70" s="1">
        <f t="shared" si="94"/>
        <v>15</v>
      </c>
      <c r="AF70" s="1">
        <f t="shared" si="95"/>
        <v>18</v>
      </c>
      <c r="AG70" s="1">
        <f t="shared" si="73"/>
        <v>15</v>
      </c>
      <c r="AH70" s="1">
        <f t="shared" si="74"/>
        <v>18</v>
      </c>
      <c r="AI70" s="1">
        <f t="shared" si="75"/>
        <v>8</v>
      </c>
      <c r="AJ70" s="1">
        <f t="shared" si="76"/>
        <v>24</v>
      </c>
      <c r="AK70" s="1" t="str">
        <f t="shared" si="77"/>
        <v/>
      </c>
      <c r="AL70" s="1" t="str">
        <f t="shared" si="78"/>
        <v>3pm-6pm</v>
      </c>
      <c r="AM70" s="1" t="str">
        <f t="shared" si="79"/>
        <v>3pm-6pm</v>
      </c>
      <c r="AN70" s="1" t="str">
        <f t="shared" si="80"/>
        <v>3pm-6pm</v>
      </c>
      <c r="AO70" s="1" t="str">
        <f t="shared" si="81"/>
        <v>3pm-6pm</v>
      </c>
      <c r="AP70" s="1" t="str">
        <f t="shared" si="82"/>
        <v>3pm-6pm</v>
      </c>
      <c r="AQ70" s="1" t="str">
        <f t="shared" si="83"/>
        <v>8am-12am</v>
      </c>
      <c r="AR70" s="10" t="s">
        <v>260</v>
      </c>
      <c r="AU70" s="1" t="s">
        <v>300</v>
      </c>
      <c r="AV70" s="5" t="s">
        <v>307</v>
      </c>
      <c r="AW70" s="5" t="s">
        <v>307</v>
      </c>
      <c r="AX70" s="6" t="str">
        <f t="shared" si="84"/>
        <v>{
    'name': "Fuzzy's Taco Shop - Harmony",
    'area': "sfoco",'hours':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'saturday-start':"800", 'saturday-end':"2400"},  'description': "Monday-Friday&lt;br&gt;3-6 pm:&lt;br&gt;$2 wells, $3 calls&lt;br&gt;$2 18oz domestics, $3 18oz micros&lt;br&gt;&lt;br&gt;Saturday &lt;br&gt;$2 New Belgium pints all day", 'link':"https://www.fuzzystacoshop.com/locations/fort-collins-co-harmony/", 'pricing':"low",   'phone-number': "", 'address': "2909 E. Harmony Road, Fort Collins, CO 80528", 'other-amenities': ['','','easy'], 'has-drink':true, 'has-food':true},</v>
      </c>
      <c r="AY70" s="1" t="str">
        <f t="shared" si="85"/>
        <v/>
      </c>
      <c r="AZ70" s="1" t="str">
        <f t="shared" si="86"/>
        <v/>
      </c>
      <c r="BA70" s="1" t="str">
        <f t="shared" si="87"/>
        <v>&lt;img src=@img/easy.png@&gt;</v>
      </c>
      <c r="BB70" s="1" t="str">
        <f t="shared" si="88"/>
        <v>&lt;img src=@img/drinkicon.png@&gt;</v>
      </c>
      <c r="BC70" s="1" t="str">
        <f t="shared" si="89"/>
        <v>&lt;img src=@img/foodicon.png@&gt;</v>
      </c>
      <c r="BD70" s="1" t="str">
        <f t="shared" si="90"/>
        <v>&lt;img src=@img/easy.png@&gt;&lt;img src=@img/drinkicon.png@&gt;&lt;img src=@img/foodicon.png@&gt;</v>
      </c>
      <c r="BE70" s="1" t="str">
        <f t="shared" si="91"/>
        <v>drink food easy low sfoco</v>
      </c>
      <c r="BF70" s="1" t="str">
        <f t="shared" si="92"/>
        <v>South Foco</v>
      </c>
      <c r="BG70" s="1">
        <v>40.522661999999997</v>
      </c>
      <c r="BH70" s="1">
        <v>-105.023278</v>
      </c>
      <c r="BI70" s="1" t="str">
        <f t="shared" si="93"/>
        <v>[40.522662,-105.023278],</v>
      </c>
      <c r="BK70" s="1" t="str">
        <f>IF(BJ70&gt;0,"&lt;img src=@img/kidicon.png@&gt;","")</f>
        <v/>
      </c>
    </row>
    <row r="71" spans="2:64" ht="21" customHeight="1" x14ac:dyDescent="0.25">
      <c r="B71" s="1" t="s">
        <v>448</v>
      </c>
      <c r="C71" s="1" t="s">
        <v>310</v>
      </c>
      <c r="E71" s="1" t="s">
        <v>432</v>
      </c>
      <c r="G71" s="1" t="s">
        <v>465</v>
      </c>
      <c r="W71" s="1" t="str">
        <f t="shared" si="65"/>
        <v/>
      </c>
      <c r="X71" s="1" t="str">
        <f t="shared" si="66"/>
        <v/>
      </c>
      <c r="Y71" s="1" t="str">
        <f t="shared" si="67"/>
        <v/>
      </c>
      <c r="Z71" s="1" t="str">
        <f t="shared" si="68"/>
        <v/>
      </c>
      <c r="AA71" s="1" t="str">
        <f t="shared" si="69"/>
        <v/>
      </c>
      <c r="AB71" s="1" t="str">
        <f t="shared" si="70"/>
        <v/>
      </c>
      <c r="AC71" s="1" t="str">
        <f t="shared" si="71"/>
        <v/>
      </c>
      <c r="AD71" s="1" t="str">
        <f t="shared" si="72"/>
        <v/>
      </c>
      <c r="AE71" s="1" t="str">
        <f t="shared" si="94"/>
        <v/>
      </c>
      <c r="AF71" s="1" t="str">
        <f t="shared" si="95"/>
        <v/>
      </c>
      <c r="AG71" s="1" t="str">
        <f t="shared" si="73"/>
        <v/>
      </c>
      <c r="AH71" s="1" t="str">
        <f t="shared" si="74"/>
        <v/>
      </c>
      <c r="AI71" s="1" t="str">
        <f t="shared" si="75"/>
        <v/>
      </c>
      <c r="AJ71" s="1" t="str">
        <f t="shared" si="76"/>
        <v/>
      </c>
      <c r="AK71" s="1" t="str">
        <f t="shared" si="77"/>
        <v/>
      </c>
      <c r="AL71" s="1" t="str">
        <f t="shared" si="78"/>
        <v/>
      </c>
      <c r="AM71" s="1" t="str">
        <f t="shared" si="79"/>
        <v/>
      </c>
      <c r="AN71" s="1" t="str">
        <f t="shared" si="80"/>
        <v/>
      </c>
      <c r="AO71" s="1" t="str">
        <f t="shared" si="81"/>
        <v/>
      </c>
      <c r="AP71" s="1" t="str">
        <f t="shared" si="82"/>
        <v/>
      </c>
      <c r="AQ71" s="1" t="str">
        <f t="shared" si="83"/>
        <v/>
      </c>
      <c r="AU71" s="1" t="s">
        <v>300</v>
      </c>
      <c r="AV71" s="1" t="b">
        <v>0</v>
      </c>
      <c r="AW71" s="1" t="b">
        <v>0</v>
      </c>
      <c r="AX71" s="6" t="str">
        <f t="shared" si="84"/>
        <v>{
    'name': "Garlic Knot",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"2601 S. Lemay Ave Fort Collins CO", 'other-amenities': ['','','easy'], 'has-drink':FALSE, 'has-food':FALSE},</v>
      </c>
      <c r="AY71" s="1" t="str">
        <f t="shared" si="85"/>
        <v/>
      </c>
      <c r="AZ71" s="1" t="str">
        <f t="shared" si="86"/>
        <v/>
      </c>
      <c r="BA71" s="1" t="str">
        <f t="shared" si="87"/>
        <v>&lt;img src=@img/easy.png@&gt;</v>
      </c>
      <c r="BB71" s="1" t="str">
        <f t="shared" si="88"/>
        <v/>
      </c>
      <c r="BC71" s="1" t="str">
        <f t="shared" si="89"/>
        <v/>
      </c>
      <c r="BD71" s="1" t="str">
        <f t="shared" si="90"/>
        <v>&lt;img src=@img/easy.png@&gt;&lt;img src=@img/kidicon.png@&gt;</v>
      </c>
      <c r="BE71" s="1" t="str">
        <f t="shared" si="91"/>
        <v>easy med midtown kid</v>
      </c>
      <c r="BF71" s="1" t="str">
        <f t="shared" si="92"/>
        <v>Midtown</v>
      </c>
      <c r="BG71" s="1">
        <v>40.551048999999999</v>
      </c>
      <c r="BH71" s="1">
        <v>-105.05831000000001</v>
      </c>
      <c r="BI71" s="1" t="str">
        <f t="shared" si="93"/>
        <v>[40.551049,-105.05831],</v>
      </c>
      <c r="BJ71" s="1" t="b">
        <v>1</v>
      </c>
      <c r="BK71" s="1" t="str">
        <f>IF(BJ71&gt;0,"&lt;img src=@img/kidicon.png@&gt;","")</f>
        <v>&lt;img src=@img/kidicon.png@&gt;</v>
      </c>
      <c r="BL71" s="1" t="s">
        <v>458</v>
      </c>
    </row>
    <row r="72" spans="2:64" ht="21" customHeight="1" x14ac:dyDescent="0.25">
      <c r="B72" s="1" t="s">
        <v>191</v>
      </c>
      <c r="C72" s="1" t="s">
        <v>310</v>
      </c>
      <c r="D72" s="1" t="s">
        <v>272</v>
      </c>
      <c r="E72" s="1" t="s">
        <v>432</v>
      </c>
      <c r="G72" s="1" t="s">
        <v>192</v>
      </c>
      <c r="W72" s="1" t="str">
        <f t="shared" si="65"/>
        <v/>
      </c>
      <c r="X72" s="1" t="str">
        <f t="shared" si="66"/>
        <v/>
      </c>
      <c r="Y72" s="1" t="str">
        <f t="shared" si="67"/>
        <v/>
      </c>
      <c r="Z72" s="1" t="str">
        <f t="shared" si="68"/>
        <v/>
      </c>
      <c r="AA72" s="1" t="str">
        <f t="shared" si="69"/>
        <v/>
      </c>
      <c r="AB72" s="1" t="str">
        <f t="shared" si="70"/>
        <v/>
      </c>
      <c r="AC72" s="1" t="str">
        <f t="shared" si="71"/>
        <v/>
      </c>
      <c r="AD72" s="1" t="str">
        <f t="shared" si="72"/>
        <v/>
      </c>
      <c r="AE72" s="1" t="str">
        <f t="shared" si="94"/>
        <v/>
      </c>
      <c r="AF72" s="1" t="str">
        <f t="shared" si="95"/>
        <v/>
      </c>
      <c r="AG72" s="1" t="str">
        <f t="shared" si="73"/>
        <v/>
      </c>
      <c r="AH72" s="1" t="str">
        <f t="shared" si="74"/>
        <v/>
      </c>
      <c r="AI72" s="1" t="str">
        <f t="shared" si="75"/>
        <v/>
      </c>
      <c r="AJ72" s="1" t="str">
        <f t="shared" si="76"/>
        <v/>
      </c>
      <c r="AK72" s="1" t="str">
        <f t="shared" si="77"/>
        <v/>
      </c>
      <c r="AL72" s="1" t="str">
        <f t="shared" si="78"/>
        <v/>
      </c>
      <c r="AM72" s="1" t="str">
        <f t="shared" si="79"/>
        <v/>
      </c>
      <c r="AN72" s="1" t="str">
        <f t="shared" si="80"/>
        <v/>
      </c>
      <c r="AO72" s="1" t="str">
        <f t="shared" si="81"/>
        <v/>
      </c>
      <c r="AP72" s="1" t="str">
        <f t="shared" si="82"/>
        <v/>
      </c>
      <c r="AQ72" s="1" t="str">
        <f t="shared" si="83"/>
        <v/>
      </c>
      <c r="AR72" s="8" t="s">
        <v>261</v>
      </c>
      <c r="AS72" s="1" t="s">
        <v>296</v>
      </c>
      <c r="AU72" s="1" t="s">
        <v>300</v>
      </c>
      <c r="AV72" s="5" t="s">
        <v>308</v>
      </c>
      <c r="AW72" s="5" t="s">
        <v>308</v>
      </c>
      <c r="AX72" s="6" t="str">
        <f t="shared" si="84"/>
        <v>{
    'name': "Gilded Goat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'link':"https://gildedgoatbrewing.com/", 'pricing':"med",   'phone-number': "", 'address': "3500 S. College Avenue, Fort Collins, CO 80525", 'other-amenities': ['outdoor','','easy'], 'has-drink':false, 'has-food':false},</v>
      </c>
      <c r="AY72" s="1" t="str">
        <f t="shared" si="85"/>
        <v>&lt;img src=@img/outdoor.png@&gt;</v>
      </c>
      <c r="AZ72" s="1" t="str">
        <f t="shared" si="86"/>
        <v/>
      </c>
      <c r="BA72" s="1" t="str">
        <f t="shared" si="87"/>
        <v>&lt;img src=@img/easy.png@&gt;</v>
      </c>
      <c r="BB72" s="1" t="str">
        <f t="shared" si="88"/>
        <v/>
      </c>
      <c r="BC72" s="1" t="str">
        <f t="shared" si="89"/>
        <v/>
      </c>
      <c r="BD72" s="1" t="str">
        <f t="shared" si="90"/>
        <v>&lt;img src=@img/outdoor.png@&gt;&lt;img src=@img/easy.png@&gt;</v>
      </c>
      <c r="BE72" s="1" t="str">
        <f t="shared" si="91"/>
        <v>outdoor easy med midtown</v>
      </c>
      <c r="BF72" s="1" t="str">
        <f t="shared" si="92"/>
        <v>Midtown</v>
      </c>
      <c r="BG72" s="1">
        <v>40.539341999999998</v>
      </c>
      <c r="BH72" s="1">
        <v>-105.075287</v>
      </c>
      <c r="BI72" s="1" t="str">
        <f t="shared" si="93"/>
        <v>[40.539342,-105.075287],</v>
      </c>
      <c r="BK72" s="1" t="str">
        <f>IF(BJ72&gt;0,"&lt;img src=@img/kidicon.png@&gt;","")</f>
        <v/>
      </c>
    </row>
    <row r="73" spans="2:64" ht="21" customHeight="1" x14ac:dyDescent="0.25">
      <c r="B73" s="1" t="s">
        <v>597</v>
      </c>
      <c r="C73" s="1" t="s">
        <v>427</v>
      </c>
      <c r="E73" s="1" t="s">
        <v>432</v>
      </c>
      <c r="G73" s="9" t="s">
        <v>598</v>
      </c>
      <c r="H73" s="1">
        <v>1600</v>
      </c>
      <c r="I73" s="1">
        <v>1800</v>
      </c>
      <c r="J73" s="1">
        <v>1600</v>
      </c>
      <c r="K73" s="1">
        <v>1800</v>
      </c>
      <c r="L73" s="1">
        <v>1600</v>
      </c>
      <c r="M73" s="1">
        <v>1800</v>
      </c>
      <c r="N73" s="1">
        <v>1600</v>
      </c>
      <c r="O73" s="1">
        <v>1800</v>
      </c>
      <c r="P73" s="1">
        <v>1600</v>
      </c>
      <c r="Q73" s="1">
        <v>1800</v>
      </c>
      <c r="R73" s="1">
        <v>1600</v>
      </c>
      <c r="S73" s="1">
        <v>1800</v>
      </c>
      <c r="T73" s="1">
        <v>1600</v>
      </c>
      <c r="U73" s="1">
        <v>1800</v>
      </c>
      <c r="V73" s="6" t="s">
        <v>744</v>
      </c>
      <c r="W73" s="1">
        <f t="shared" si="65"/>
        <v>16</v>
      </c>
      <c r="X73" s="1">
        <f t="shared" si="66"/>
        <v>18</v>
      </c>
      <c r="Y73" s="1">
        <f t="shared" si="67"/>
        <v>16</v>
      </c>
      <c r="Z73" s="1">
        <f t="shared" si="68"/>
        <v>18</v>
      </c>
      <c r="AA73" s="1">
        <f t="shared" si="69"/>
        <v>16</v>
      </c>
      <c r="AB73" s="1">
        <f t="shared" si="70"/>
        <v>18</v>
      </c>
      <c r="AC73" s="1">
        <f t="shared" si="71"/>
        <v>16</v>
      </c>
      <c r="AD73" s="1">
        <f t="shared" si="72"/>
        <v>18</v>
      </c>
      <c r="AE73" s="1">
        <f t="shared" si="94"/>
        <v>16</v>
      </c>
      <c r="AF73" s="1">
        <f t="shared" si="95"/>
        <v>18</v>
      </c>
      <c r="AG73" s="1">
        <f t="shared" si="73"/>
        <v>16</v>
      </c>
      <c r="AH73" s="1">
        <f t="shared" si="74"/>
        <v>18</v>
      </c>
      <c r="AI73" s="1">
        <f t="shared" si="75"/>
        <v>16</v>
      </c>
      <c r="AJ73" s="1">
        <f t="shared" si="76"/>
        <v>18</v>
      </c>
      <c r="AK73" s="1" t="str">
        <f t="shared" si="77"/>
        <v>4pm-6pm</v>
      </c>
      <c r="AL73" s="1" t="str">
        <f t="shared" si="78"/>
        <v>4pm-6pm</v>
      </c>
      <c r="AM73" s="1" t="str">
        <f t="shared" si="79"/>
        <v>4pm-6pm</v>
      </c>
      <c r="AN73" s="1" t="str">
        <f t="shared" si="80"/>
        <v>4pm-6pm</v>
      </c>
      <c r="AO73" s="1" t="str">
        <f t="shared" si="81"/>
        <v>4pm-6pm</v>
      </c>
      <c r="AP73" s="1" t="str">
        <f t="shared" si="82"/>
        <v>4pm-6pm</v>
      </c>
      <c r="AQ73" s="1" t="str">
        <f t="shared" si="83"/>
        <v>4pm-6pm</v>
      </c>
      <c r="AR73" s="15" t="s">
        <v>599</v>
      </c>
      <c r="AS73" s="1" t="s">
        <v>296</v>
      </c>
      <c r="AU73" s="1" t="s">
        <v>300</v>
      </c>
      <c r="AV73" s="5" t="s">
        <v>307</v>
      </c>
      <c r="AW73" s="1" t="b">
        <v>0</v>
      </c>
      <c r="AX73" s="6" t="str">
        <f t="shared" si="84"/>
        <v>{
    'name': "Ginger and Baker",
    'area': "old",'hours':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"All sorts of great happy hour small plates!&lt;br&gt;Draught beers at $4/glass&lt;br&gt;Select wines at $5/glass&lt;br&gt;House cocktails at $6/glass&lt;br&gt;Private parking lot! Makes parking a snap!", 'link':"ttps://gingerandbaker.com", 'pricing':"med",   'phone-number': "", 'address': "359 Linden St, Fort Collins, CO 80524", 'other-amenities': ['outdoor','','easy'], 'has-drink':true, 'has-food':FALSE},</v>
      </c>
      <c r="AY73" s="1" t="str">
        <f t="shared" si="85"/>
        <v>&lt;img src=@img/outdoor.png@&gt;</v>
      </c>
      <c r="AZ73" s="1" t="str">
        <f t="shared" si="86"/>
        <v/>
      </c>
      <c r="BA73" s="1" t="str">
        <f t="shared" si="87"/>
        <v>&lt;img src=@img/easy.png@&gt;</v>
      </c>
      <c r="BB73" s="1" t="str">
        <f t="shared" si="88"/>
        <v>&lt;img src=@img/drinkicon.png@&gt;</v>
      </c>
      <c r="BC73" s="1" t="str">
        <f t="shared" si="89"/>
        <v/>
      </c>
      <c r="BD73" s="1" t="str">
        <f t="shared" si="90"/>
        <v>&lt;img src=@img/outdoor.png@&gt;&lt;img src=@img/easy.png@&gt;&lt;img src=@img/drinkicon.png@&gt;</v>
      </c>
      <c r="BE73" s="1" t="str">
        <f t="shared" si="91"/>
        <v>outdoor drink easy med old</v>
      </c>
      <c r="BF73" s="1" t="str">
        <f t="shared" si="92"/>
        <v>Old Town</v>
      </c>
      <c r="BG73" s="1">
        <v>40.590029999999999</v>
      </c>
      <c r="BH73" s="1">
        <v>-105.07362999999999</v>
      </c>
      <c r="BI73" s="1" t="str">
        <f t="shared" si="93"/>
        <v>[40.59003,-105.07363],</v>
      </c>
    </row>
    <row r="74" spans="2:64" ht="21" customHeight="1" x14ac:dyDescent="0.25">
      <c r="B74" s="1" t="s">
        <v>534</v>
      </c>
      <c r="C74" s="1" t="s">
        <v>732</v>
      </c>
      <c r="E74" s="1" t="s">
        <v>432</v>
      </c>
      <c r="G74" s="1" t="s">
        <v>535</v>
      </c>
      <c r="W74" s="1" t="str">
        <f t="shared" si="65"/>
        <v/>
      </c>
      <c r="X74" s="1" t="str">
        <f t="shared" si="66"/>
        <v/>
      </c>
      <c r="Y74" s="1" t="str">
        <f t="shared" si="67"/>
        <v/>
      </c>
      <c r="Z74" s="1" t="str">
        <f t="shared" si="68"/>
        <v/>
      </c>
      <c r="AA74" s="1" t="str">
        <f t="shared" si="69"/>
        <v/>
      </c>
      <c r="AB74" s="1" t="str">
        <f t="shared" si="70"/>
        <v/>
      </c>
      <c r="AC74" s="1" t="str">
        <f t="shared" si="71"/>
        <v/>
      </c>
      <c r="AD74" s="1" t="str">
        <f t="shared" si="72"/>
        <v/>
      </c>
      <c r="AE74" s="1" t="str">
        <f t="shared" si="94"/>
        <v/>
      </c>
      <c r="AF74" s="1" t="str">
        <f t="shared" si="95"/>
        <v/>
      </c>
      <c r="AG74" s="1" t="str">
        <f t="shared" si="73"/>
        <v/>
      </c>
      <c r="AH74" s="1" t="str">
        <f t="shared" si="74"/>
        <v/>
      </c>
      <c r="AI74" s="1" t="str">
        <f t="shared" si="75"/>
        <v/>
      </c>
      <c r="AJ74" s="1" t="str">
        <f t="shared" si="76"/>
        <v/>
      </c>
      <c r="AK74" s="1" t="str">
        <f t="shared" si="77"/>
        <v/>
      </c>
      <c r="AL74" s="1" t="str">
        <f t="shared" si="78"/>
        <v/>
      </c>
      <c r="AM74" s="1" t="str">
        <f t="shared" si="79"/>
        <v/>
      </c>
      <c r="AN74" s="1" t="str">
        <f t="shared" si="80"/>
        <v/>
      </c>
      <c r="AO74" s="1" t="str">
        <f t="shared" si="81"/>
        <v/>
      </c>
      <c r="AP74" s="1" t="str">
        <f t="shared" si="82"/>
        <v/>
      </c>
      <c r="AQ74" s="1" t="str">
        <f t="shared" si="83"/>
        <v/>
      </c>
      <c r="AR74" s="8"/>
      <c r="AU74" s="1" t="s">
        <v>300</v>
      </c>
      <c r="AV74" s="5" t="s">
        <v>308</v>
      </c>
      <c r="AW74" s="5" t="s">
        <v>308</v>
      </c>
      <c r="AX74" s="6" t="str">
        <f t="shared" si="84"/>
        <v>{
    'name': "Hacienda Real Family Mexican",
    'area': "efoco",'hours':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"421 Centro Way, Fort Collins, CO 80524", 'other-amenities': ['','','easy'], 'has-drink':false, 'has-food':false},</v>
      </c>
      <c r="AY74" s="1" t="str">
        <f t="shared" si="85"/>
        <v/>
      </c>
      <c r="AZ74" s="1" t="str">
        <f t="shared" si="86"/>
        <v/>
      </c>
      <c r="BA74" s="1" t="str">
        <f t="shared" si="87"/>
        <v>&lt;img src=@img/easy.png@&gt;</v>
      </c>
      <c r="BB74" s="1" t="str">
        <f t="shared" si="88"/>
        <v/>
      </c>
      <c r="BC74" s="1" t="str">
        <f t="shared" si="89"/>
        <v/>
      </c>
      <c r="BD74" s="1" t="str">
        <f t="shared" si="90"/>
        <v>&lt;img src=@img/easy.png@&gt;</v>
      </c>
      <c r="BE74" s="1" t="str">
        <f t="shared" si="91"/>
        <v>easy med efoco</v>
      </c>
      <c r="BF74" s="1" t="str">
        <f t="shared" si="92"/>
        <v>East FoCo</v>
      </c>
      <c r="BG74" s="1">
        <v>40.581789000000001</v>
      </c>
      <c r="BH74" s="1">
        <v>-105.00803000000001</v>
      </c>
      <c r="BI74" s="1" t="str">
        <f t="shared" si="93"/>
        <v>[40.581789,-105.00803],</v>
      </c>
      <c r="BK74" s="1" t="str">
        <f>IF(BJ74&gt;0,"&lt;img src=@img/kidicon.png@&gt;","")</f>
        <v/>
      </c>
    </row>
    <row r="75" spans="2:64" ht="21" customHeight="1" x14ac:dyDescent="0.25">
      <c r="B75" s="1" t="s">
        <v>739</v>
      </c>
      <c r="C75" s="1" t="s">
        <v>735</v>
      </c>
      <c r="E75" s="1" t="s">
        <v>432</v>
      </c>
      <c r="G75" s="1" t="s">
        <v>742</v>
      </c>
      <c r="H75" s="1">
        <v>1500</v>
      </c>
      <c r="I75" s="1">
        <v>1800</v>
      </c>
      <c r="J75" s="1">
        <v>1500</v>
      </c>
      <c r="K75" s="1">
        <v>2100</v>
      </c>
      <c r="L75" s="1">
        <v>1500</v>
      </c>
      <c r="M75" s="1">
        <v>1800</v>
      </c>
      <c r="N75" s="1">
        <v>1500</v>
      </c>
      <c r="O75" s="1">
        <v>1800</v>
      </c>
      <c r="P75" s="1">
        <v>1500</v>
      </c>
      <c r="Q75" s="1">
        <v>1800</v>
      </c>
      <c r="R75" s="1">
        <v>1500</v>
      </c>
      <c r="S75" s="1">
        <v>1800</v>
      </c>
      <c r="T75" s="1">
        <v>1500</v>
      </c>
      <c r="U75" s="1">
        <v>1800</v>
      </c>
      <c r="V75" s="1" t="s">
        <v>741</v>
      </c>
      <c r="W75" s="1">
        <f t="shared" si="65"/>
        <v>15</v>
      </c>
      <c r="X75" s="1">
        <f t="shared" si="66"/>
        <v>18</v>
      </c>
      <c r="Y75" s="1">
        <f t="shared" si="67"/>
        <v>15</v>
      </c>
      <c r="Z75" s="1">
        <f t="shared" si="68"/>
        <v>21</v>
      </c>
      <c r="AA75" s="1">
        <f t="shared" si="69"/>
        <v>15</v>
      </c>
      <c r="AB75" s="1">
        <f t="shared" si="70"/>
        <v>18</v>
      </c>
      <c r="AC75" s="1">
        <f t="shared" si="71"/>
        <v>15</v>
      </c>
      <c r="AD75" s="1">
        <f t="shared" si="72"/>
        <v>18</v>
      </c>
      <c r="AE75" s="1">
        <f t="shared" si="94"/>
        <v>15</v>
      </c>
      <c r="AF75" s="1">
        <f t="shared" si="95"/>
        <v>18</v>
      </c>
      <c r="AG75" s="1">
        <f t="shared" si="73"/>
        <v>15</v>
      </c>
      <c r="AH75" s="1">
        <f t="shared" si="74"/>
        <v>18</v>
      </c>
      <c r="AI75" s="1">
        <f t="shared" si="75"/>
        <v>15</v>
      </c>
      <c r="AJ75" s="1">
        <f t="shared" si="76"/>
        <v>18</v>
      </c>
      <c r="AK75" s="1" t="str">
        <f t="shared" si="77"/>
        <v>3pm-6pm</v>
      </c>
      <c r="AL75" s="1" t="str">
        <f t="shared" si="78"/>
        <v>3pm-9pm</v>
      </c>
      <c r="AM75" s="1" t="str">
        <f t="shared" si="79"/>
        <v>3pm-6pm</v>
      </c>
      <c r="AN75" s="1" t="str">
        <f t="shared" si="80"/>
        <v>3pm-6pm</v>
      </c>
      <c r="AO75" s="1" t="str">
        <f t="shared" si="81"/>
        <v>3pm-6pm</v>
      </c>
      <c r="AP75" s="1" t="str">
        <f t="shared" si="82"/>
        <v>3pm-6pm</v>
      </c>
      <c r="AQ75" s="1" t="str">
        <f t="shared" si="83"/>
        <v>3pm-6pm</v>
      </c>
      <c r="AR75" s="8" t="s">
        <v>740</v>
      </c>
      <c r="AU75" s="1" t="s">
        <v>300</v>
      </c>
      <c r="AV75" s="5" t="s">
        <v>307</v>
      </c>
      <c r="AW75" s="5" t="s">
        <v>307</v>
      </c>
      <c r="AX75" s="6" t="str">
        <f t="shared" si="84"/>
        <v>{
    'name': "Hearth Restaurant and Pub",
    'area': "windsor",'hours': {
      'sunday-start':"1500", 'sunday-end':"1800", 'monday-start':"1500", 'monday-end':"2100", 'tuesday-start':"1500", 'tuesday-end':"1800", 'wednesday-start':"1500", 'wednesday-end':"1800", 'thursday-start':"1500", 'thursday-end':"1800", 'friday-start':"1500", 'friday-end':"1800", 'saturday-start':"1500", 'saturday-end':"1800"},  'description': "$4 House Wines&lt;br&gt;$5-7 Cocktails&lt;br&gt;$3-5 Beers &lt;br&gt;More than 20 Food specials ranging from $1-16", 'link':"http://www.hearthrestaurantandpub.com/", 'pricing':"med",   'phone-number': "", 'address': "205 1/2 4th Street Windsor, CO 80550", 'other-amenities': ['','','easy'], 'has-drink':true, 'has-food':true},</v>
      </c>
      <c r="AY75" s="1" t="str">
        <f t="shared" si="85"/>
        <v/>
      </c>
      <c r="AZ75" s="1" t="str">
        <f t="shared" si="86"/>
        <v/>
      </c>
      <c r="BA75" s="1" t="str">
        <f t="shared" si="87"/>
        <v>&lt;img src=@img/easy.png@&gt;</v>
      </c>
      <c r="BB75" s="1" t="str">
        <f t="shared" si="88"/>
        <v>&lt;img src=@img/drinkicon.png@&gt;</v>
      </c>
      <c r="BC75" s="1" t="str">
        <f t="shared" si="89"/>
        <v>&lt;img src=@img/foodicon.png@&gt;</v>
      </c>
      <c r="BD75" s="1" t="str">
        <f t="shared" si="90"/>
        <v>&lt;img src=@img/easy.png@&gt;&lt;img src=@img/drinkicon.png@&gt;&lt;img src=@img/foodicon.png@&gt;</v>
      </c>
      <c r="BE75" s="1" t="str">
        <f t="shared" si="91"/>
        <v>drink food easy med windsor</v>
      </c>
      <c r="BF75" s="1" t="str">
        <f t="shared" si="92"/>
        <v>Windsor</v>
      </c>
      <c r="BG75" s="1">
        <v>40.479640000000003</v>
      </c>
      <c r="BH75" s="1">
        <v>-104.90192</v>
      </c>
      <c r="BI75" s="1" t="str">
        <f t="shared" si="93"/>
        <v>[40.47964,-104.90192],</v>
      </c>
    </row>
    <row r="76" spans="2:64" ht="21" customHeight="1" x14ac:dyDescent="0.25">
      <c r="B76" s="1" t="s">
        <v>281</v>
      </c>
      <c r="C76" s="1" t="s">
        <v>427</v>
      </c>
      <c r="D76" s="1" t="s">
        <v>272</v>
      </c>
      <c r="E76" s="1" t="s">
        <v>432</v>
      </c>
      <c r="G76" s="1" t="s">
        <v>282</v>
      </c>
      <c r="J76" s="1">
        <v>1600</v>
      </c>
      <c r="K76" s="1">
        <v>1900</v>
      </c>
      <c r="L76" s="1">
        <v>1600</v>
      </c>
      <c r="M76" s="1">
        <v>1900</v>
      </c>
      <c r="N76" s="1">
        <v>1600</v>
      </c>
      <c r="O76" s="1">
        <v>1900</v>
      </c>
      <c r="P76" s="1">
        <v>1600</v>
      </c>
      <c r="Q76" s="1">
        <v>1900</v>
      </c>
      <c r="R76" s="1">
        <v>1600</v>
      </c>
      <c r="S76" s="1">
        <v>1900</v>
      </c>
      <c r="T76" s="1">
        <v>1600</v>
      </c>
      <c r="U76" s="1">
        <v>1900</v>
      </c>
      <c r="V76" s="1" t="s">
        <v>493</v>
      </c>
      <c r="W76" s="1" t="str">
        <f t="shared" si="65"/>
        <v/>
      </c>
      <c r="X76" s="1" t="str">
        <f t="shared" si="66"/>
        <v/>
      </c>
      <c r="Y76" s="1">
        <f t="shared" si="67"/>
        <v>16</v>
      </c>
      <c r="Z76" s="1">
        <f t="shared" si="68"/>
        <v>19</v>
      </c>
      <c r="AA76" s="1">
        <f t="shared" si="69"/>
        <v>16</v>
      </c>
      <c r="AB76" s="1">
        <f t="shared" si="70"/>
        <v>19</v>
      </c>
      <c r="AC76" s="1">
        <f t="shared" si="71"/>
        <v>16</v>
      </c>
      <c r="AD76" s="1">
        <f t="shared" si="72"/>
        <v>19</v>
      </c>
      <c r="AE76" s="1">
        <f t="shared" si="94"/>
        <v>16</v>
      </c>
      <c r="AF76" s="1">
        <f t="shared" si="95"/>
        <v>19</v>
      </c>
      <c r="AG76" s="1">
        <f t="shared" si="73"/>
        <v>16</v>
      </c>
      <c r="AH76" s="1">
        <f t="shared" si="74"/>
        <v>19</v>
      </c>
      <c r="AI76" s="1">
        <f t="shared" si="75"/>
        <v>16</v>
      </c>
      <c r="AJ76" s="1">
        <f t="shared" si="76"/>
        <v>19</v>
      </c>
      <c r="AK76" s="1" t="str">
        <f t="shared" si="77"/>
        <v/>
      </c>
      <c r="AL76" s="1" t="str">
        <f t="shared" si="78"/>
        <v>4pm-7pm</v>
      </c>
      <c r="AM76" s="1" t="str">
        <f t="shared" si="79"/>
        <v>4pm-7pm</v>
      </c>
      <c r="AN76" s="1" t="str">
        <f t="shared" si="80"/>
        <v>4pm-7pm</v>
      </c>
      <c r="AO76" s="1" t="str">
        <f t="shared" si="81"/>
        <v>4pm-7pm</v>
      </c>
      <c r="AP76" s="1" t="str">
        <f t="shared" si="82"/>
        <v>4pm-7pm</v>
      </c>
      <c r="AQ76" s="1" t="str">
        <f t="shared" si="83"/>
        <v>4pm-7pm</v>
      </c>
      <c r="AR76" s="4" t="s">
        <v>363</v>
      </c>
      <c r="AU76" s="1" t="s">
        <v>299</v>
      </c>
      <c r="AV76" s="5" t="s">
        <v>307</v>
      </c>
      <c r="AW76" s="5" t="s">
        <v>308</v>
      </c>
      <c r="AX76" s="6" t="str">
        <f t="shared" si="84"/>
        <v>{
    'name': "High Point",
    'area': "old",'hours':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"$2 PBR and Bud Lite &lt;br&gt; $3 Wells &lt;br&gt; $3.25 drafts &lt;br&gt; $3.50 wine", 'link':"http://www.highpointbar.com/", 'pricing':"med",   'phone-number': "", 'address': "146 N College Ave, Fort Collins, CO 80524", 'other-amenities': ['','','hard'], 'has-drink':true, 'has-food':false},</v>
      </c>
      <c r="AY76" s="1" t="str">
        <f t="shared" si="85"/>
        <v/>
      </c>
      <c r="AZ76" s="1" t="str">
        <f t="shared" si="86"/>
        <v/>
      </c>
      <c r="BA76" s="1" t="str">
        <f t="shared" si="87"/>
        <v>&lt;img src=@img/hard.png@&gt;</v>
      </c>
      <c r="BB76" s="1" t="str">
        <f t="shared" si="88"/>
        <v>&lt;img src=@img/drinkicon.png@&gt;</v>
      </c>
      <c r="BC76" s="1" t="str">
        <f t="shared" si="89"/>
        <v/>
      </c>
      <c r="BD76" s="1" t="str">
        <f t="shared" si="90"/>
        <v>&lt;img src=@img/hard.png@&gt;&lt;img src=@img/drinkicon.png@&gt;</v>
      </c>
      <c r="BE76" s="1" t="str">
        <f t="shared" si="91"/>
        <v>drink hard med old</v>
      </c>
      <c r="BF76" s="1" t="str">
        <f t="shared" si="92"/>
        <v>Old Town</v>
      </c>
      <c r="BG76" s="1">
        <v>40.588039999999999</v>
      </c>
      <c r="BH76" s="1">
        <v>-105.076588</v>
      </c>
      <c r="BI76" s="1" t="str">
        <f t="shared" si="93"/>
        <v>[40.58804,-105.076588],</v>
      </c>
      <c r="BK76" s="1" t="str">
        <f>IF(BJ76&gt;0,"&lt;img src=@img/kidicon.png@&gt;","")</f>
        <v/>
      </c>
    </row>
    <row r="77" spans="2:64" ht="21" customHeight="1" x14ac:dyDescent="0.25">
      <c r="B77" s="1" t="s">
        <v>671</v>
      </c>
      <c r="C77" s="1" t="s">
        <v>427</v>
      </c>
      <c r="E77" s="1" t="s">
        <v>432</v>
      </c>
      <c r="G77" s="1" t="s">
        <v>692</v>
      </c>
      <c r="W77" s="1" t="str">
        <f t="shared" si="65"/>
        <v/>
      </c>
      <c r="X77" s="1" t="str">
        <f t="shared" si="66"/>
        <v/>
      </c>
      <c r="Y77" s="1" t="str">
        <f t="shared" si="67"/>
        <v/>
      </c>
      <c r="Z77" s="1" t="str">
        <f t="shared" si="68"/>
        <v/>
      </c>
      <c r="AA77" s="1" t="str">
        <f t="shared" si="69"/>
        <v/>
      </c>
      <c r="AB77" s="1" t="str">
        <f t="shared" si="70"/>
        <v/>
      </c>
      <c r="AC77" s="1" t="str">
        <f t="shared" si="71"/>
        <v/>
      </c>
      <c r="AD77" s="1" t="str">
        <f t="shared" si="72"/>
        <v/>
      </c>
      <c r="AE77" s="1" t="str">
        <f t="shared" si="94"/>
        <v/>
      </c>
      <c r="AF77" s="1" t="str">
        <f t="shared" si="95"/>
        <v/>
      </c>
      <c r="AG77" s="1" t="str">
        <f t="shared" si="73"/>
        <v/>
      </c>
      <c r="AH77" s="1" t="str">
        <f t="shared" si="74"/>
        <v/>
      </c>
      <c r="AI77" s="1" t="str">
        <f t="shared" si="75"/>
        <v/>
      </c>
      <c r="AJ77" s="1" t="str">
        <f t="shared" si="76"/>
        <v/>
      </c>
      <c r="AK77" s="1" t="str">
        <f t="shared" si="77"/>
        <v/>
      </c>
      <c r="AL77" s="1" t="str">
        <f t="shared" si="78"/>
        <v/>
      </c>
      <c r="AM77" s="1" t="str">
        <f t="shared" si="79"/>
        <v/>
      </c>
      <c r="AN77" s="1" t="str">
        <f t="shared" si="80"/>
        <v/>
      </c>
      <c r="AO77" s="1" t="str">
        <f t="shared" si="81"/>
        <v/>
      </c>
      <c r="AP77" s="1" t="str">
        <f t="shared" si="82"/>
        <v/>
      </c>
      <c r="AQ77" s="1" t="str">
        <f t="shared" si="83"/>
        <v/>
      </c>
      <c r="AR77" s="1" t="s">
        <v>711</v>
      </c>
      <c r="AU77" s="1" t="s">
        <v>299</v>
      </c>
      <c r="AV77" s="5" t="s">
        <v>308</v>
      </c>
      <c r="AW77" s="5" t="s">
        <v>308</v>
      </c>
      <c r="AX77" s="6" t="str">
        <f t="shared" si="84"/>
        <v>{
    'name': "Hodi's Half Note",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'link':"https://www.hodishalfnote.com/", 'pricing':"med",   'phone-number': "", 'address': "167 North College Ave Fort Collins CO", 'other-amenities': ['','','hard'], 'has-drink':false, 'has-food':false},</v>
      </c>
      <c r="AY77" s="1" t="str">
        <f t="shared" si="85"/>
        <v/>
      </c>
      <c r="AZ77" s="1" t="str">
        <f t="shared" si="86"/>
        <v/>
      </c>
      <c r="BA77" s="1" t="str">
        <f t="shared" si="87"/>
        <v>&lt;img src=@img/hard.png@&gt;</v>
      </c>
      <c r="BB77" s="1" t="str">
        <f t="shared" si="88"/>
        <v/>
      </c>
      <c r="BC77" s="1" t="str">
        <f t="shared" si="89"/>
        <v/>
      </c>
      <c r="BD77" s="1" t="str">
        <f t="shared" si="90"/>
        <v>&lt;img src=@img/hard.png@&gt;</v>
      </c>
      <c r="BE77" s="1" t="str">
        <f t="shared" si="91"/>
        <v>hard med old</v>
      </c>
      <c r="BF77" s="1" t="str">
        <f t="shared" si="92"/>
        <v>Old Town</v>
      </c>
      <c r="BG77" s="1">
        <v>40.588389999999997</v>
      </c>
      <c r="BH77" s="1">
        <v>-105.0776</v>
      </c>
      <c r="BI77" s="1" t="str">
        <f t="shared" si="93"/>
        <v>[40.58839,-105.0776],</v>
      </c>
    </row>
    <row r="78" spans="2:64" ht="21" customHeight="1" x14ac:dyDescent="0.25">
      <c r="B78" s="1" t="s">
        <v>380</v>
      </c>
      <c r="C78" s="1" t="s">
        <v>310</v>
      </c>
      <c r="D78" s="1" t="s">
        <v>382</v>
      </c>
      <c r="E78" s="1" t="s">
        <v>432</v>
      </c>
      <c r="G78" s="6" t="s">
        <v>386</v>
      </c>
      <c r="H78" s="1">
        <v>1600</v>
      </c>
      <c r="I78" s="1">
        <v>1800</v>
      </c>
      <c r="J78" s="1">
        <v>1600</v>
      </c>
      <c r="K78" s="1">
        <v>1800</v>
      </c>
      <c r="L78" s="1">
        <v>1600</v>
      </c>
      <c r="M78" s="1">
        <v>1800</v>
      </c>
      <c r="N78" s="1">
        <v>1600</v>
      </c>
      <c r="O78" s="1">
        <v>1800</v>
      </c>
      <c r="P78" s="1">
        <v>1600</v>
      </c>
      <c r="Q78" s="1">
        <v>1800</v>
      </c>
      <c r="V78" s="1" t="s">
        <v>494</v>
      </c>
      <c r="W78" s="1">
        <f t="shared" si="65"/>
        <v>16</v>
      </c>
      <c r="X78" s="1">
        <f t="shared" si="66"/>
        <v>18</v>
      </c>
      <c r="Y78" s="1">
        <f t="shared" si="67"/>
        <v>16</v>
      </c>
      <c r="Z78" s="1">
        <f t="shared" si="68"/>
        <v>18</v>
      </c>
      <c r="AA78" s="1">
        <f t="shared" si="69"/>
        <v>16</v>
      </c>
      <c r="AB78" s="1">
        <f t="shared" si="70"/>
        <v>18</v>
      </c>
      <c r="AC78" s="1">
        <f t="shared" si="71"/>
        <v>16</v>
      </c>
      <c r="AD78" s="1">
        <f t="shared" si="72"/>
        <v>18</v>
      </c>
      <c r="AE78" s="1">
        <f t="shared" si="94"/>
        <v>16</v>
      </c>
      <c r="AF78" s="1">
        <f t="shared" si="95"/>
        <v>18</v>
      </c>
      <c r="AG78" s="1" t="str">
        <f t="shared" si="73"/>
        <v/>
      </c>
      <c r="AH78" s="1" t="str">
        <f t="shared" si="74"/>
        <v/>
      </c>
      <c r="AI78" s="1" t="str">
        <f t="shared" si="75"/>
        <v/>
      </c>
      <c r="AJ78" s="1" t="str">
        <f t="shared" si="76"/>
        <v/>
      </c>
      <c r="AK78" s="1" t="str">
        <f t="shared" si="77"/>
        <v>4pm-6pm</v>
      </c>
      <c r="AL78" s="1" t="str">
        <f t="shared" si="78"/>
        <v>4pm-6pm</v>
      </c>
      <c r="AM78" s="1" t="str">
        <f t="shared" si="79"/>
        <v>4pm-6pm</v>
      </c>
      <c r="AN78" s="1" t="str">
        <f t="shared" si="80"/>
        <v>4pm-6pm</v>
      </c>
      <c r="AO78" s="1" t="str">
        <f t="shared" si="81"/>
        <v>4pm-6pm</v>
      </c>
      <c r="AP78" s="1" t="str">
        <f t="shared" si="82"/>
        <v/>
      </c>
      <c r="AQ78" s="1" t="str">
        <f t="shared" si="83"/>
        <v/>
      </c>
      <c r="AR78" s="4" t="s">
        <v>387</v>
      </c>
      <c r="AS78" s="1" t="s">
        <v>296</v>
      </c>
      <c r="AT78" s="1" t="s">
        <v>306</v>
      </c>
      <c r="AU78" s="1" t="s">
        <v>300</v>
      </c>
      <c r="AV78" s="5" t="s">
        <v>307</v>
      </c>
      <c r="AW78" s="5" t="s">
        <v>307</v>
      </c>
      <c r="AX78" s="6" t="str">
        <f t="shared" si="84"/>
        <v>{
    'name': "Hop Grenade",
    'area': "midtown",'hours': {
      'sunday-start':"1600", 'sunday-end':"1800", 'monday-start':"1600", 'monday-end':"1800", 'tuesday-start':"1600", 'tuesday-end':"1800", 'wednesday-start':"1600", 'wednesday-end':"1800", 'thursday-start':"1600", 'thursday-end':"1800", 'friday-start':"", 'friday-end':"", 'saturday-start':"", 'saturday-end':""},  'description': "$1 Off Drafts &lt;br&gt; $5 House Wine &lt;br&gt; Happy Hour Food Menu", 'link':"https://www.hopgrenadefoco.com/", 'pricing':"med",   'phone-number': "", 'address': "347 E. FOOTHILLS PKWY,  #120 FORT COLLINS, CO 80525", 'other-amenities': ['outdoor','pets','easy'], 'has-drink':true, 'has-food':true},</v>
      </c>
      <c r="AY78" s="1" t="str">
        <f t="shared" si="85"/>
        <v>&lt;img src=@img/outdoor.png@&gt;</v>
      </c>
      <c r="AZ78" s="1" t="str">
        <f t="shared" si="86"/>
        <v>&lt;img src=@img/pets.png@&gt;</v>
      </c>
      <c r="BA78" s="1" t="str">
        <f t="shared" si="87"/>
        <v>&lt;img src=@img/easy.png@&gt;</v>
      </c>
      <c r="BB78" s="1" t="str">
        <f t="shared" si="88"/>
        <v>&lt;img src=@img/drinkicon.png@&gt;</v>
      </c>
      <c r="BC78" s="1" t="str">
        <f t="shared" si="89"/>
        <v>&lt;img src=@img/foodicon.png@&gt;</v>
      </c>
      <c r="BD78" s="1" t="str">
        <f t="shared" si="90"/>
        <v>&lt;img src=@img/outdoor.png@&gt;&lt;img src=@img/pets.png@&gt;&lt;img src=@img/easy.png@&gt;&lt;img src=@img/drinkicon.png@&gt;&lt;img src=@img/foodicon.png@&gt;&lt;img src=@img/kidicon.png@&gt;</v>
      </c>
      <c r="BE78" s="1" t="str">
        <f t="shared" si="91"/>
        <v>outdoor pet drink food easy med midtown kid</v>
      </c>
      <c r="BF78" s="1" t="str">
        <f t="shared" si="92"/>
        <v>Midtown</v>
      </c>
      <c r="BG78" s="1">
        <v>40.543653999999997</v>
      </c>
      <c r="BH78" s="1">
        <v>-105.074724</v>
      </c>
      <c r="BI78" s="1" t="str">
        <f t="shared" si="93"/>
        <v>[40.543654,-105.074724],</v>
      </c>
      <c r="BJ78" s="1" t="b">
        <v>1</v>
      </c>
      <c r="BK78" s="1" t="str">
        <f t="shared" ref="BK78:BK84" si="96">IF(BJ78&gt;0,"&lt;img src=@img/kidicon.png@&gt;","")</f>
        <v>&lt;img src=@img/kidicon.png@&gt;</v>
      </c>
      <c r="BL78" s="1" t="s">
        <v>541</v>
      </c>
    </row>
    <row r="79" spans="2:64" ht="21" customHeight="1" x14ac:dyDescent="0.25">
      <c r="B79" s="1" t="s">
        <v>193</v>
      </c>
      <c r="C79" s="1" t="s">
        <v>427</v>
      </c>
      <c r="D79" s="1" t="s">
        <v>272</v>
      </c>
      <c r="E79" s="1" t="s">
        <v>432</v>
      </c>
      <c r="G79" s="1" t="s">
        <v>194</v>
      </c>
      <c r="W79" s="1" t="str">
        <f t="shared" si="65"/>
        <v/>
      </c>
      <c r="X79" s="1" t="str">
        <f t="shared" si="66"/>
        <v/>
      </c>
      <c r="Y79" s="1" t="str">
        <f t="shared" si="67"/>
        <v/>
      </c>
      <c r="Z79" s="1" t="str">
        <f t="shared" si="68"/>
        <v/>
      </c>
      <c r="AA79" s="1" t="str">
        <f t="shared" si="69"/>
        <v/>
      </c>
      <c r="AB79" s="1" t="str">
        <f t="shared" si="70"/>
        <v/>
      </c>
      <c r="AC79" s="1" t="str">
        <f t="shared" si="71"/>
        <v/>
      </c>
      <c r="AD79" s="1" t="str">
        <f t="shared" si="72"/>
        <v/>
      </c>
      <c r="AE79" s="1" t="str">
        <f t="shared" si="94"/>
        <v/>
      </c>
      <c r="AF79" s="1" t="str">
        <f t="shared" si="95"/>
        <v/>
      </c>
      <c r="AG79" s="1" t="str">
        <f t="shared" si="73"/>
        <v/>
      </c>
      <c r="AH79" s="1" t="str">
        <f t="shared" si="74"/>
        <v/>
      </c>
      <c r="AI79" s="1" t="str">
        <f t="shared" si="75"/>
        <v/>
      </c>
      <c r="AJ79" s="1" t="str">
        <f t="shared" si="76"/>
        <v/>
      </c>
      <c r="AK79" s="1" t="str">
        <f t="shared" si="77"/>
        <v/>
      </c>
      <c r="AL79" s="1" t="str">
        <f t="shared" si="78"/>
        <v/>
      </c>
      <c r="AM79" s="1" t="str">
        <f t="shared" si="79"/>
        <v/>
      </c>
      <c r="AN79" s="1" t="str">
        <f t="shared" si="80"/>
        <v/>
      </c>
      <c r="AO79" s="1" t="str">
        <f t="shared" si="81"/>
        <v/>
      </c>
      <c r="AP79" s="1" t="str">
        <f t="shared" si="82"/>
        <v/>
      </c>
      <c r="AQ79" s="1" t="str">
        <f t="shared" si="83"/>
        <v/>
      </c>
      <c r="AR79" s="4" t="s">
        <v>348</v>
      </c>
      <c r="AS79" s="1" t="s">
        <v>296</v>
      </c>
      <c r="AT79" s="1" t="s">
        <v>306</v>
      </c>
      <c r="AU79" s="1" t="s">
        <v>28</v>
      </c>
      <c r="AV79" s="5" t="s">
        <v>308</v>
      </c>
      <c r="AW79" s="5" t="s">
        <v>308</v>
      </c>
      <c r="AX79" s="6" t="str">
        <f t="shared" si="84"/>
        <v>{
    'name': "Horse &amp; Dragon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'link':"http://www.horseanddragonbrewing.com/", 'pricing':"med",   'phone-number': "", 'address': "124 Racquette Drive, Fort Collins, CO 80524", 'other-amenities': ['outdoor','pets','medium'], 'has-drink':false, 'has-food':false},</v>
      </c>
      <c r="AY79" s="1" t="str">
        <f t="shared" si="85"/>
        <v>&lt;img src=@img/outdoor.png@&gt;</v>
      </c>
      <c r="AZ79" s="1" t="str">
        <f t="shared" si="86"/>
        <v>&lt;img src=@img/pets.png@&gt;</v>
      </c>
      <c r="BA79" s="1" t="str">
        <f t="shared" si="87"/>
        <v>&lt;img src=@img/medium.png@&gt;</v>
      </c>
      <c r="BB79" s="1" t="str">
        <f t="shared" si="88"/>
        <v/>
      </c>
      <c r="BC79" s="1" t="str">
        <f t="shared" si="89"/>
        <v/>
      </c>
      <c r="BD79" s="1" t="str">
        <f t="shared" si="90"/>
        <v>&lt;img src=@img/outdoor.png@&gt;&lt;img src=@img/pets.png@&gt;&lt;img src=@img/medium.png@&gt;</v>
      </c>
      <c r="BE79" s="1" t="str">
        <f t="shared" si="91"/>
        <v>outdoor pet medium med old</v>
      </c>
      <c r="BF79" s="1" t="str">
        <f t="shared" si="92"/>
        <v>Old Town</v>
      </c>
      <c r="BG79" s="1">
        <v>40.589672</v>
      </c>
      <c r="BH79" s="1">
        <v>-105.045627</v>
      </c>
      <c r="BI79" s="1" t="str">
        <f t="shared" si="93"/>
        <v>[40.589672,-105.045627],</v>
      </c>
      <c r="BK79" s="1" t="str">
        <f t="shared" si="96"/>
        <v/>
      </c>
    </row>
    <row r="80" spans="2:64" ht="21" customHeight="1" x14ac:dyDescent="0.25">
      <c r="B80" s="1" t="s">
        <v>46</v>
      </c>
      <c r="C80" s="1" t="s">
        <v>427</v>
      </c>
      <c r="D80" s="1" t="s">
        <v>47</v>
      </c>
      <c r="E80" s="1" t="s">
        <v>432</v>
      </c>
      <c r="G80" s="3" t="s">
        <v>48</v>
      </c>
      <c r="W80" s="1" t="str">
        <f t="shared" si="65"/>
        <v/>
      </c>
      <c r="X80" s="1" t="str">
        <f t="shared" si="66"/>
        <v/>
      </c>
      <c r="Y80" s="1" t="str">
        <f t="shared" si="67"/>
        <v/>
      </c>
      <c r="Z80" s="1" t="str">
        <f t="shared" si="68"/>
        <v/>
      </c>
      <c r="AA80" s="1" t="str">
        <f t="shared" si="69"/>
        <v/>
      </c>
      <c r="AB80" s="1" t="str">
        <f t="shared" si="70"/>
        <v/>
      </c>
      <c r="AC80" s="1" t="str">
        <f t="shared" si="71"/>
        <v/>
      </c>
      <c r="AD80" s="1" t="str">
        <f t="shared" si="72"/>
        <v/>
      </c>
      <c r="AE80" s="1" t="str">
        <f t="shared" si="94"/>
        <v/>
      </c>
      <c r="AF80" s="1" t="str">
        <f t="shared" si="95"/>
        <v/>
      </c>
      <c r="AG80" s="1" t="str">
        <f t="shared" si="73"/>
        <v/>
      </c>
      <c r="AH80" s="1" t="str">
        <f t="shared" si="74"/>
        <v/>
      </c>
      <c r="AI80" s="1" t="str">
        <f t="shared" si="75"/>
        <v/>
      </c>
      <c r="AJ80" s="1" t="str">
        <f t="shared" si="76"/>
        <v/>
      </c>
      <c r="AK80" s="1" t="str">
        <f t="shared" si="77"/>
        <v/>
      </c>
      <c r="AL80" s="1" t="str">
        <f t="shared" si="78"/>
        <v/>
      </c>
      <c r="AM80" s="1" t="str">
        <f t="shared" si="79"/>
        <v/>
      </c>
      <c r="AN80" s="1" t="str">
        <f t="shared" si="80"/>
        <v/>
      </c>
      <c r="AO80" s="1" t="str">
        <f t="shared" si="81"/>
        <v/>
      </c>
      <c r="AP80" s="1" t="str">
        <f t="shared" si="82"/>
        <v/>
      </c>
      <c r="AQ80" s="1" t="str">
        <f t="shared" si="83"/>
        <v/>
      </c>
      <c r="AR80" s="1" t="s">
        <v>237</v>
      </c>
      <c r="AU80" s="1" t="s">
        <v>299</v>
      </c>
      <c r="AV80" s="5" t="s">
        <v>308</v>
      </c>
      <c r="AW80" s="5" t="s">
        <v>308</v>
      </c>
      <c r="AX80" s="6" t="str">
        <f t="shared" si="84"/>
        <v>{
    'name': "HuHot Mongolian Grill",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'link':"https://www.huhot.com/", 'pricing':"med",   'phone-number': "", 'address': "249 S College Ave, Fort Collins 80524", 'other-amenities': ['','','hard'], 'has-drink':false, 'has-food':false},</v>
      </c>
      <c r="AY80" s="1" t="str">
        <f t="shared" si="85"/>
        <v/>
      </c>
      <c r="AZ80" s="1" t="str">
        <f t="shared" si="86"/>
        <v/>
      </c>
      <c r="BA80" s="1" t="str">
        <f t="shared" si="87"/>
        <v>&lt;img src=@img/hard.png@&gt;</v>
      </c>
      <c r="BB80" s="1" t="str">
        <f t="shared" si="88"/>
        <v/>
      </c>
      <c r="BC80" s="1" t="str">
        <f t="shared" si="89"/>
        <v/>
      </c>
      <c r="BD80" s="1" t="str">
        <f t="shared" si="90"/>
        <v>&lt;img src=@img/hard.png@&gt;</v>
      </c>
      <c r="BE80" s="1" t="str">
        <f t="shared" si="91"/>
        <v>hard med old</v>
      </c>
      <c r="BF80" s="1" t="str">
        <f t="shared" si="92"/>
        <v>Old Town</v>
      </c>
      <c r="BG80" s="1">
        <v>40.584532000000003</v>
      </c>
      <c r="BH80" s="1">
        <v>-105.07735</v>
      </c>
      <c r="BI80" s="1" t="str">
        <f t="shared" si="93"/>
        <v>[40.584532,-105.07735],</v>
      </c>
      <c r="BK80" s="1" t="str">
        <f t="shared" si="96"/>
        <v/>
      </c>
    </row>
    <row r="81" spans="2:64" ht="21" customHeight="1" x14ac:dyDescent="0.25">
      <c r="B81" s="1" t="s">
        <v>162</v>
      </c>
      <c r="C81" s="1" t="s">
        <v>427</v>
      </c>
      <c r="D81" s="1" t="s">
        <v>53</v>
      </c>
      <c r="E81" s="1" t="s">
        <v>54</v>
      </c>
      <c r="G81" s="1" t="s">
        <v>163</v>
      </c>
      <c r="H81" s="1">
        <v>1500</v>
      </c>
      <c r="I81" s="1">
        <v>2000</v>
      </c>
      <c r="J81" s="1">
        <v>1500</v>
      </c>
      <c r="K81" s="1">
        <v>2000</v>
      </c>
      <c r="L81" s="1">
        <v>1500</v>
      </c>
      <c r="M81" s="1">
        <v>2000</v>
      </c>
      <c r="N81" s="1">
        <v>1500</v>
      </c>
      <c r="O81" s="1">
        <v>2000</v>
      </c>
      <c r="P81" s="1">
        <v>1500</v>
      </c>
      <c r="Q81" s="1">
        <v>2000</v>
      </c>
      <c r="R81" s="1">
        <v>1500</v>
      </c>
      <c r="S81" s="1">
        <v>2000</v>
      </c>
      <c r="T81" s="1">
        <v>1500</v>
      </c>
      <c r="U81" s="1">
        <v>2000</v>
      </c>
      <c r="V81" s="1" t="s">
        <v>495</v>
      </c>
      <c r="W81" s="1">
        <f t="shared" si="65"/>
        <v>15</v>
      </c>
      <c r="X81" s="1">
        <f t="shared" si="66"/>
        <v>20</v>
      </c>
      <c r="Y81" s="1">
        <f t="shared" si="67"/>
        <v>15</v>
      </c>
      <c r="Z81" s="1">
        <f t="shared" si="68"/>
        <v>20</v>
      </c>
      <c r="AA81" s="1">
        <f t="shared" si="69"/>
        <v>15</v>
      </c>
      <c r="AB81" s="1">
        <f t="shared" si="70"/>
        <v>20</v>
      </c>
      <c r="AC81" s="1">
        <f t="shared" si="71"/>
        <v>15</v>
      </c>
      <c r="AD81" s="1">
        <f t="shared" si="72"/>
        <v>20</v>
      </c>
      <c r="AE81" s="1">
        <f t="shared" si="94"/>
        <v>15</v>
      </c>
      <c r="AF81" s="1">
        <f t="shared" si="95"/>
        <v>20</v>
      </c>
      <c r="AG81" s="1">
        <f t="shared" si="73"/>
        <v>15</v>
      </c>
      <c r="AH81" s="1">
        <f t="shared" si="74"/>
        <v>20</v>
      </c>
      <c r="AI81" s="1">
        <f t="shared" si="75"/>
        <v>15</v>
      </c>
      <c r="AJ81" s="1">
        <f t="shared" si="76"/>
        <v>20</v>
      </c>
      <c r="AK81" s="1" t="str">
        <f t="shared" si="77"/>
        <v>3pm-8pm</v>
      </c>
      <c r="AL81" s="1" t="str">
        <f t="shared" si="78"/>
        <v>3pm-8pm</v>
      </c>
      <c r="AM81" s="1" t="str">
        <f t="shared" si="79"/>
        <v>3pm-8pm</v>
      </c>
      <c r="AN81" s="1" t="str">
        <f t="shared" si="80"/>
        <v>3pm-8pm</v>
      </c>
      <c r="AO81" s="1" t="str">
        <f t="shared" si="81"/>
        <v>3pm-8pm</v>
      </c>
      <c r="AP81" s="1" t="str">
        <f t="shared" si="82"/>
        <v>3pm-8pm</v>
      </c>
      <c r="AQ81" s="1" t="str">
        <f t="shared" si="83"/>
        <v>3pm-8pm</v>
      </c>
      <c r="AR81" s="4" t="s">
        <v>339</v>
      </c>
      <c r="AS81" s="1" t="s">
        <v>296</v>
      </c>
      <c r="AU81" s="1" t="s">
        <v>299</v>
      </c>
      <c r="AV81" s="5" t="s">
        <v>307</v>
      </c>
      <c r="AW81" s="5" t="s">
        <v>307</v>
      </c>
      <c r="AX81" s="6" t="str">
        <f t="shared" si="84"/>
        <v>{
    'name': "Illegal Pete's",
    'area': "old",'hours': {
      'sunday-start':"1500", 'sunday-end':"2000", 'monday-start':"1500", 'monday-end':"2000", 'tuesday-start':"1500", 'tuesday-end':"2000", 'wednesday-start':"1500", 'wednesday-end':"2000", 'thursday-start':"1500", 'thursday-end':"2000", 'friday-start':"1500", 'friday-end':"2000", 'saturday-start':"1500", 'saturday-end':"2000"},  'description': "$2.50 Coors Lights &amp; Coors Drafts &lt;br&gt; $3.50 Select Craft Drafts &lt;br&gt; $4 House Margaritas &lt;br&gt; $3 Wells &lt;br&gt; Free Chips and Salsa w/ Bar purchase", 'link':"http://www.illegalpetes.com/fort-collins-old-town", 'pricing':"low",   'phone-number': "", 'address': "320 Walnut Street, Fort Collins, CO 80524", 'other-amenities': ['outdoor','','hard'], 'has-drink':true, 'has-food':true},</v>
      </c>
      <c r="AY81" s="1" t="str">
        <f t="shared" si="85"/>
        <v>&lt;img src=@img/outdoor.png@&gt;</v>
      </c>
      <c r="AZ81" s="1" t="str">
        <f t="shared" si="86"/>
        <v/>
      </c>
      <c r="BA81" s="1" t="str">
        <f t="shared" si="87"/>
        <v>&lt;img src=@img/hard.png@&gt;</v>
      </c>
      <c r="BB81" s="1" t="str">
        <f t="shared" si="88"/>
        <v>&lt;img src=@img/drinkicon.png@&gt;</v>
      </c>
      <c r="BC81" s="1" t="str">
        <f t="shared" si="89"/>
        <v>&lt;img src=@img/foodicon.png@&gt;</v>
      </c>
      <c r="BD81" s="1" t="str">
        <f t="shared" si="90"/>
        <v>&lt;img src=@img/outdoor.png@&gt;&lt;img src=@img/hard.png@&gt;&lt;img src=@img/drinkicon.png@&gt;&lt;img src=@img/foodicon.png@&gt;</v>
      </c>
      <c r="BE81" s="1" t="str">
        <f t="shared" si="91"/>
        <v>outdoor drink food hard low old</v>
      </c>
      <c r="BF81" s="1" t="str">
        <f t="shared" si="92"/>
        <v>Old Town</v>
      </c>
      <c r="BG81" s="1">
        <v>40.588017999999998</v>
      </c>
      <c r="BH81" s="1">
        <v>-105.074555</v>
      </c>
      <c r="BI81" s="1" t="str">
        <f t="shared" si="93"/>
        <v>[40.588018,-105.074555],</v>
      </c>
      <c r="BK81" s="1" t="str">
        <f t="shared" si="96"/>
        <v/>
      </c>
    </row>
    <row r="82" spans="2:64" ht="21" customHeight="1" x14ac:dyDescent="0.25">
      <c r="B82" s="1" t="s">
        <v>449</v>
      </c>
      <c r="C82" s="1" t="s">
        <v>310</v>
      </c>
      <c r="E82" s="1" t="s">
        <v>432</v>
      </c>
      <c r="G82" s="1" t="s">
        <v>467</v>
      </c>
      <c r="W82" s="1" t="str">
        <f t="shared" si="65"/>
        <v/>
      </c>
      <c r="X82" s="1" t="str">
        <f t="shared" si="66"/>
        <v/>
      </c>
      <c r="Y82" s="1" t="str">
        <f t="shared" si="67"/>
        <v/>
      </c>
      <c r="Z82" s="1" t="str">
        <f t="shared" si="68"/>
        <v/>
      </c>
      <c r="AA82" s="1" t="str">
        <f t="shared" si="69"/>
        <v/>
      </c>
      <c r="AB82" s="1" t="str">
        <f t="shared" si="70"/>
        <v/>
      </c>
      <c r="AC82" s="1" t="str">
        <f t="shared" si="71"/>
        <v/>
      </c>
      <c r="AD82" s="1" t="str">
        <f t="shared" si="72"/>
        <v/>
      </c>
      <c r="AE82" s="1" t="str">
        <f t="shared" si="94"/>
        <v/>
      </c>
      <c r="AF82" s="1" t="str">
        <f t="shared" si="95"/>
        <v/>
      </c>
      <c r="AG82" s="1" t="str">
        <f t="shared" si="73"/>
        <v/>
      </c>
      <c r="AH82" s="1" t="str">
        <f t="shared" si="74"/>
        <v/>
      </c>
      <c r="AI82" s="1" t="str">
        <f t="shared" si="75"/>
        <v/>
      </c>
      <c r="AJ82" s="1" t="str">
        <f t="shared" si="76"/>
        <v/>
      </c>
      <c r="AK82" s="1" t="str">
        <f t="shared" si="77"/>
        <v/>
      </c>
      <c r="AL82" s="1" t="str">
        <f t="shared" si="78"/>
        <v/>
      </c>
      <c r="AM82" s="1" t="str">
        <f t="shared" si="79"/>
        <v/>
      </c>
      <c r="AN82" s="1" t="str">
        <f t="shared" si="80"/>
        <v/>
      </c>
      <c r="AO82" s="1" t="str">
        <f t="shared" si="81"/>
        <v/>
      </c>
      <c r="AP82" s="1" t="str">
        <f t="shared" si="82"/>
        <v/>
      </c>
      <c r="AQ82" s="1" t="str">
        <f t="shared" si="83"/>
        <v/>
      </c>
      <c r="AU82" s="1" t="s">
        <v>300</v>
      </c>
      <c r="AV82" s="1" t="b">
        <v>0</v>
      </c>
      <c r="AW82" s="1" t="b">
        <v>0</v>
      </c>
      <c r="AX82" s="6" t="str">
        <f t="shared" si="84"/>
        <v>{
    'name': "Inca",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"2413 South College Fort Collins CO", 'other-amenities': ['','','easy'], 'has-drink':FALSE, 'has-food':FALSE},</v>
      </c>
      <c r="AY82" s="1" t="str">
        <f t="shared" si="85"/>
        <v/>
      </c>
      <c r="AZ82" s="1" t="str">
        <f t="shared" si="86"/>
        <v/>
      </c>
      <c r="BA82" s="1" t="str">
        <f t="shared" si="87"/>
        <v>&lt;img src=@img/easy.png@&gt;</v>
      </c>
      <c r="BB82" s="1" t="str">
        <f t="shared" si="88"/>
        <v/>
      </c>
      <c r="BC82" s="1" t="str">
        <f t="shared" si="89"/>
        <v/>
      </c>
      <c r="BD82" s="1" t="str">
        <f t="shared" si="90"/>
        <v>&lt;img src=@img/easy.png@&gt;&lt;img src=@img/kidicon.png@&gt;</v>
      </c>
      <c r="BE82" s="1" t="str">
        <f t="shared" si="91"/>
        <v>easy med midtown kid</v>
      </c>
      <c r="BF82" s="1" t="str">
        <f t="shared" si="92"/>
        <v>Midtown</v>
      </c>
      <c r="BG82" s="1">
        <v>40.555218000000004</v>
      </c>
      <c r="BH82" s="1">
        <v>-105.077707</v>
      </c>
      <c r="BI82" s="1" t="str">
        <f t="shared" si="93"/>
        <v>[40.555218,-105.077707],</v>
      </c>
      <c r="BJ82" s="1" t="b">
        <v>1</v>
      </c>
      <c r="BK82" s="1" t="str">
        <f t="shared" si="96"/>
        <v>&lt;img src=@img/kidicon.png@&gt;</v>
      </c>
      <c r="BL82" s="1" t="s">
        <v>466</v>
      </c>
    </row>
    <row r="83" spans="2:64" ht="21" customHeight="1" x14ac:dyDescent="0.25">
      <c r="B83" s="1" t="s">
        <v>195</v>
      </c>
      <c r="C83" s="1" t="s">
        <v>430</v>
      </c>
      <c r="D83" s="1" t="s">
        <v>272</v>
      </c>
      <c r="E83" s="1" t="s">
        <v>432</v>
      </c>
      <c r="G83" s="1" t="s">
        <v>196</v>
      </c>
      <c r="W83" s="1" t="str">
        <f t="shared" si="65"/>
        <v/>
      </c>
      <c r="X83" s="1" t="str">
        <f t="shared" si="66"/>
        <v/>
      </c>
      <c r="Y83" s="1" t="str">
        <f t="shared" si="67"/>
        <v/>
      </c>
      <c r="Z83" s="1" t="str">
        <f t="shared" si="68"/>
        <v/>
      </c>
      <c r="AA83" s="1" t="str">
        <f t="shared" si="69"/>
        <v/>
      </c>
      <c r="AB83" s="1" t="str">
        <f t="shared" si="70"/>
        <v/>
      </c>
      <c r="AC83" s="1" t="str">
        <f t="shared" si="71"/>
        <v/>
      </c>
      <c r="AD83" s="1" t="str">
        <f t="shared" si="72"/>
        <v/>
      </c>
      <c r="AE83" s="1" t="str">
        <f t="shared" si="94"/>
        <v/>
      </c>
      <c r="AF83" s="1" t="str">
        <f t="shared" si="95"/>
        <v/>
      </c>
      <c r="AG83" s="1" t="str">
        <f t="shared" si="73"/>
        <v/>
      </c>
      <c r="AH83" s="1" t="str">
        <f t="shared" si="74"/>
        <v/>
      </c>
      <c r="AI83" s="1" t="str">
        <f t="shared" si="75"/>
        <v/>
      </c>
      <c r="AJ83" s="1" t="str">
        <f t="shared" si="76"/>
        <v/>
      </c>
      <c r="AK83" s="1" t="str">
        <f t="shared" si="77"/>
        <v/>
      </c>
      <c r="AL83" s="1" t="str">
        <f t="shared" si="78"/>
        <v/>
      </c>
      <c r="AM83" s="1" t="str">
        <f t="shared" si="79"/>
        <v/>
      </c>
      <c r="AN83" s="1" t="str">
        <f t="shared" si="80"/>
        <v/>
      </c>
      <c r="AO83" s="1" t="str">
        <f t="shared" si="81"/>
        <v/>
      </c>
      <c r="AP83" s="1" t="str">
        <f t="shared" si="82"/>
        <v/>
      </c>
      <c r="AQ83" s="1" t="str">
        <f t="shared" si="83"/>
        <v/>
      </c>
      <c r="AR83" s="4" t="s">
        <v>349</v>
      </c>
      <c r="AU83" s="1" t="s">
        <v>300</v>
      </c>
      <c r="AV83" s="5" t="s">
        <v>308</v>
      </c>
      <c r="AW83" s="5" t="s">
        <v>308</v>
      </c>
      <c r="AX83" s="6" t="str">
        <f t="shared" si="84"/>
        <v>{
    'name': "Intersect Brewing",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'link':"http://www.intersectbrewing.com/", 'pricing':"med",   'phone-number': "", 'address': "2160 W. Drake Road, Fort Collins, CO 80526", 'other-amenities': ['','','easy'], 'has-drink':false, 'has-food':false},</v>
      </c>
      <c r="AY83" s="1" t="str">
        <f t="shared" si="85"/>
        <v/>
      </c>
      <c r="AZ83" s="1" t="str">
        <f t="shared" si="86"/>
        <v/>
      </c>
      <c r="BA83" s="1" t="str">
        <f t="shared" si="87"/>
        <v>&lt;img src=@img/easy.png@&gt;</v>
      </c>
      <c r="BB83" s="1" t="str">
        <f t="shared" si="88"/>
        <v/>
      </c>
      <c r="BC83" s="1" t="str">
        <f t="shared" si="89"/>
        <v/>
      </c>
      <c r="BD83" s="1" t="str">
        <f t="shared" si="90"/>
        <v>&lt;img src=@img/easy.png@&gt;</v>
      </c>
      <c r="BE83" s="1" t="str">
        <f t="shared" si="91"/>
        <v>easy med cwest</v>
      </c>
      <c r="BF83" s="1" t="str">
        <f t="shared" si="92"/>
        <v>Campus West</v>
      </c>
      <c r="BG83" s="1">
        <v>40.554659000000001</v>
      </c>
      <c r="BH83" s="1">
        <v>-105.11657700000001</v>
      </c>
      <c r="BI83" s="1" t="str">
        <f t="shared" si="93"/>
        <v>[40.554659,-105.116577],</v>
      </c>
      <c r="BK83" s="1" t="str">
        <f t="shared" si="96"/>
        <v/>
      </c>
    </row>
    <row r="84" spans="2:64" ht="21" customHeight="1" x14ac:dyDescent="0.25">
      <c r="B84" s="1" t="s">
        <v>24</v>
      </c>
      <c r="C84" s="1" t="s">
        <v>310</v>
      </c>
      <c r="D84" s="1" t="s">
        <v>135</v>
      </c>
      <c r="E84" s="1" t="s">
        <v>432</v>
      </c>
      <c r="G84" s="3" t="s">
        <v>136</v>
      </c>
      <c r="H84" s="1">
        <v>1500</v>
      </c>
      <c r="I84" s="1">
        <v>1900</v>
      </c>
      <c r="J84" s="1">
        <v>1500</v>
      </c>
      <c r="K84" s="1">
        <v>1900</v>
      </c>
      <c r="L84" s="1">
        <v>1500</v>
      </c>
      <c r="M84" s="1">
        <v>1900</v>
      </c>
      <c r="N84" s="1">
        <v>1500</v>
      </c>
      <c r="O84" s="1">
        <v>1900</v>
      </c>
      <c r="P84" s="1">
        <v>1500</v>
      </c>
      <c r="Q84" s="1">
        <v>1900</v>
      </c>
      <c r="R84" s="1">
        <v>1500</v>
      </c>
      <c r="S84" s="1">
        <v>1900</v>
      </c>
      <c r="T84" s="1">
        <v>1500</v>
      </c>
      <c r="U84" s="1">
        <v>1900</v>
      </c>
      <c r="V84" s="1" t="s">
        <v>496</v>
      </c>
      <c r="W84" s="1">
        <f t="shared" si="65"/>
        <v>15</v>
      </c>
      <c r="X84" s="1">
        <f t="shared" si="66"/>
        <v>19</v>
      </c>
      <c r="Y84" s="1">
        <f t="shared" si="67"/>
        <v>15</v>
      </c>
      <c r="Z84" s="1">
        <f t="shared" si="68"/>
        <v>19</v>
      </c>
      <c r="AA84" s="1">
        <f t="shared" si="69"/>
        <v>15</v>
      </c>
      <c r="AB84" s="1">
        <f t="shared" si="70"/>
        <v>19</v>
      </c>
      <c r="AC84" s="1">
        <f t="shared" si="71"/>
        <v>15</v>
      </c>
      <c r="AD84" s="1">
        <f t="shared" si="72"/>
        <v>19</v>
      </c>
      <c r="AE84" s="1">
        <f t="shared" si="94"/>
        <v>15</v>
      </c>
      <c r="AF84" s="1">
        <f t="shared" si="95"/>
        <v>19</v>
      </c>
      <c r="AG84" s="1">
        <f t="shared" si="73"/>
        <v>15</v>
      </c>
      <c r="AH84" s="1">
        <f t="shared" si="74"/>
        <v>19</v>
      </c>
      <c r="AI84" s="1">
        <f t="shared" si="75"/>
        <v>15</v>
      </c>
      <c r="AJ84" s="1">
        <f t="shared" si="76"/>
        <v>19</v>
      </c>
      <c r="AK84" s="1" t="str">
        <f t="shared" si="77"/>
        <v>3pm-7pm</v>
      </c>
      <c r="AL84" s="1" t="str">
        <f t="shared" si="78"/>
        <v>3pm-7pm</v>
      </c>
      <c r="AM84" s="1" t="str">
        <f t="shared" si="79"/>
        <v>3pm-7pm</v>
      </c>
      <c r="AN84" s="1" t="str">
        <f t="shared" si="80"/>
        <v>3pm-7pm</v>
      </c>
      <c r="AO84" s="1" t="str">
        <f t="shared" si="81"/>
        <v>3pm-7pm</v>
      </c>
      <c r="AP84" s="1" t="str">
        <f t="shared" si="82"/>
        <v>3pm-7pm</v>
      </c>
      <c r="AQ84" s="1" t="str">
        <f t="shared" si="83"/>
        <v>3pm-7pm</v>
      </c>
      <c r="AR84" s="4" t="s">
        <v>333</v>
      </c>
      <c r="AU84" s="1" t="s">
        <v>300</v>
      </c>
      <c r="AV84" s="5" t="s">
        <v>307</v>
      </c>
      <c r="AW84" s="5" t="s">
        <v>308</v>
      </c>
      <c r="AX84" s="6" t="str">
        <f t="shared" si="84"/>
        <v>{
    'name': "Island Grill",
    'area': "midtown",'hours': {
      'sunday-start':"1500", 'sunday-end':"1900", 'monday-start':"1500", 'monday-end':"1900", 'tuesday-start':"1500", 'tuesday-end':"1900", 'wednesday-start':"1500", 'wednesday-end':"1900", 'thursday-start':"1500", 'thursday-end':"1900", 'friday-start':"1500", 'friday-end':"1900", 'saturday-start':"1500", 'saturday-end':"1900"},  'description': "$3.25 Domestic Pints &lt;br&gt; $3.00 Shot Specials &lt;br&gt; $3.50 Well Drinks &lt;br&gt; $4.25 Micro Beer Pints &lt;br&gt; $4.00 House Wines &lt;br&gt; $5.00 Margaritas &lt;br&gt; $6.00 House Martinis", 'link':"http://www.islandgrillrestaurant.com", 'pricing':"med",   'phone-number': "", 'address': "2601 S Lemay Ave Unit 12, Fort Collins 80525", 'other-amenities': ['','','easy'], 'has-drink':true, 'has-food':false},</v>
      </c>
      <c r="AY84" s="1" t="str">
        <f t="shared" si="85"/>
        <v/>
      </c>
      <c r="AZ84" s="1" t="str">
        <f t="shared" si="86"/>
        <v/>
      </c>
      <c r="BA84" s="1" t="str">
        <f t="shared" si="87"/>
        <v>&lt;img src=@img/easy.png@&gt;</v>
      </c>
      <c r="BB84" s="1" t="str">
        <f t="shared" si="88"/>
        <v>&lt;img src=@img/drinkicon.png@&gt;</v>
      </c>
      <c r="BC84" s="1" t="str">
        <f t="shared" si="89"/>
        <v/>
      </c>
      <c r="BD84" s="1" t="str">
        <f t="shared" si="90"/>
        <v>&lt;img src=@img/easy.png@&gt;&lt;img src=@img/drinkicon.png@&gt;&lt;img src=@img/kidicon.png@&gt;</v>
      </c>
      <c r="BE84" s="1" t="str">
        <f t="shared" si="91"/>
        <v>drink easy med midtown kid</v>
      </c>
      <c r="BF84" s="1" t="str">
        <f t="shared" si="92"/>
        <v>Midtown</v>
      </c>
      <c r="BG84" s="1">
        <v>40.551048999999999</v>
      </c>
      <c r="BH84" s="1">
        <v>-105.05831000000001</v>
      </c>
      <c r="BI84" s="1" t="str">
        <f t="shared" si="93"/>
        <v>[40.551049,-105.05831],</v>
      </c>
      <c r="BJ84" s="1" t="b">
        <v>1</v>
      </c>
      <c r="BK84" s="1" t="str">
        <f t="shared" si="96"/>
        <v>&lt;img src=@img/kidicon.png@&gt;</v>
      </c>
      <c r="BL84" s="1" t="s">
        <v>442</v>
      </c>
    </row>
    <row r="85" spans="2:64" ht="21" customHeight="1" x14ac:dyDescent="0.25">
      <c r="B85" s="1" t="s">
        <v>672</v>
      </c>
      <c r="C85" s="1" t="s">
        <v>429</v>
      </c>
      <c r="E85" s="1" t="s">
        <v>432</v>
      </c>
      <c r="G85" s="1" t="s">
        <v>693</v>
      </c>
      <c r="W85" s="1" t="str">
        <f t="shared" si="65"/>
        <v/>
      </c>
      <c r="X85" s="1" t="str">
        <f t="shared" si="66"/>
        <v/>
      </c>
      <c r="Y85" s="1" t="str">
        <f t="shared" si="67"/>
        <v/>
      </c>
      <c r="Z85" s="1" t="str">
        <f t="shared" si="68"/>
        <v/>
      </c>
      <c r="AA85" s="1" t="str">
        <f t="shared" si="69"/>
        <v/>
      </c>
      <c r="AB85" s="1" t="str">
        <f t="shared" si="70"/>
        <v/>
      </c>
      <c r="AC85" s="1" t="str">
        <f t="shared" si="71"/>
        <v/>
      </c>
      <c r="AD85" s="1" t="str">
        <f t="shared" si="72"/>
        <v/>
      </c>
      <c r="AE85" s="1" t="str">
        <f t="shared" si="94"/>
        <v/>
      </c>
      <c r="AF85" s="1" t="str">
        <f t="shared" si="95"/>
        <v/>
      </c>
      <c r="AG85" s="1" t="str">
        <f t="shared" si="73"/>
        <v/>
      </c>
      <c r="AH85" s="1" t="str">
        <f t="shared" si="74"/>
        <v/>
      </c>
      <c r="AI85" s="1" t="str">
        <f t="shared" si="75"/>
        <v/>
      </c>
      <c r="AJ85" s="1" t="str">
        <f t="shared" si="76"/>
        <v/>
      </c>
      <c r="AK85" s="1" t="str">
        <f t="shared" si="77"/>
        <v/>
      </c>
      <c r="AL85" s="1" t="str">
        <f t="shared" si="78"/>
        <v/>
      </c>
      <c r="AM85" s="1" t="str">
        <f t="shared" si="79"/>
        <v/>
      </c>
      <c r="AN85" s="1" t="str">
        <f t="shared" si="80"/>
        <v/>
      </c>
      <c r="AO85" s="1" t="str">
        <f t="shared" si="81"/>
        <v/>
      </c>
      <c r="AP85" s="1" t="str">
        <f t="shared" si="82"/>
        <v/>
      </c>
      <c r="AQ85" s="1" t="str">
        <f t="shared" si="83"/>
        <v/>
      </c>
      <c r="AU85" s="1" t="s">
        <v>300</v>
      </c>
      <c r="AV85" s="5" t="s">
        <v>308</v>
      </c>
      <c r="AW85" s="5" t="s">
        <v>308</v>
      </c>
      <c r="AX85" s="6" t="str">
        <f t="shared" si="84"/>
        <v>{
    'name': "J J's Lounge",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"4015 S Taft Hill Rd Fort Collins CO", 'other-amenities': ['','','easy'], 'has-drink':false, 'has-food':false},</v>
      </c>
      <c r="AY85" s="1" t="str">
        <f t="shared" si="85"/>
        <v/>
      </c>
      <c r="AZ85" s="1" t="str">
        <f t="shared" si="86"/>
        <v/>
      </c>
      <c r="BA85" s="1" t="str">
        <f t="shared" si="87"/>
        <v>&lt;img src=@img/easy.png@&gt;</v>
      </c>
      <c r="BB85" s="1" t="str">
        <f t="shared" si="88"/>
        <v/>
      </c>
      <c r="BC85" s="1" t="str">
        <f t="shared" si="89"/>
        <v/>
      </c>
      <c r="BD85" s="1" t="str">
        <f t="shared" si="90"/>
        <v>&lt;img src=@img/easy.png@&gt;</v>
      </c>
      <c r="BE85" s="1" t="str">
        <f t="shared" si="91"/>
        <v>easy med sfoco</v>
      </c>
      <c r="BF85" s="1" t="str">
        <f t="shared" si="92"/>
        <v>South Foco</v>
      </c>
      <c r="BG85" s="1">
        <v>40.531500000000001</v>
      </c>
      <c r="BH85" s="1">
        <v>-105.11593999999999</v>
      </c>
      <c r="BI85" s="1" t="str">
        <f t="shared" si="93"/>
        <v>[40.5315,-105.11594],</v>
      </c>
    </row>
    <row r="86" spans="2:64" ht="21" customHeight="1" x14ac:dyDescent="0.25">
      <c r="B86" s="1" t="s">
        <v>600</v>
      </c>
      <c r="C86" s="1" t="s">
        <v>430</v>
      </c>
      <c r="G86" s="9" t="s">
        <v>601</v>
      </c>
      <c r="H86" s="1">
        <v>1100</v>
      </c>
      <c r="I86" s="1">
        <v>1300</v>
      </c>
      <c r="J86" s="1">
        <v>1100</v>
      </c>
      <c r="K86" s="1">
        <v>1300</v>
      </c>
      <c r="L86" s="1">
        <v>1100</v>
      </c>
      <c r="M86" s="1">
        <v>1300</v>
      </c>
      <c r="N86" s="1">
        <v>1100</v>
      </c>
      <c r="O86" s="1">
        <v>1300</v>
      </c>
      <c r="P86" s="1">
        <v>1100</v>
      </c>
      <c r="Q86" s="1">
        <v>1300</v>
      </c>
      <c r="R86" s="1">
        <v>1100</v>
      </c>
      <c r="S86" s="1">
        <v>1300</v>
      </c>
      <c r="T86" s="1">
        <v>1100</v>
      </c>
      <c r="U86" s="1">
        <v>1300</v>
      </c>
      <c r="V86" s="1" t="s">
        <v>602</v>
      </c>
      <c r="W86" s="1">
        <f t="shared" si="65"/>
        <v>11</v>
      </c>
      <c r="X86" s="1">
        <f t="shared" si="66"/>
        <v>13</v>
      </c>
      <c r="Y86" s="1">
        <f t="shared" si="67"/>
        <v>11</v>
      </c>
      <c r="Z86" s="1">
        <f t="shared" si="68"/>
        <v>13</v>
      </c>
      <c r="AA86" s="1">
        <f t="shared" si="69"/>
        <v>11</v>
      </c>
      <c r="AB86" s="1">
        <f t="shared" si="70"/>
        <v>13</v>
      </c>
      <c r="AC86" s="1">
        <f t="shared" si="71"/>
        <v>11</v>
      </c>
      <c r="AD86" s="1">
        <f t="shared" si="72"/>
        <v>13</v>
      </c>
      <c r="AE86" s="1">
        <f t="shared" si="94"/>
        <v>11</v>
      </c>
      <c r="AF86" s="1">
        <f t="shared" si="95"/>
        <v>13</v>
      </c>
      <c r="AG86" s="1">
        <f t="shared" si="73"/>
        <v>11</v>
      </c>
      <c r="AH86" s="1">
        <f t="shared" si="74"/>
        <v>13</v>
      </c>
      <c r="AI86" s="1">
        <f t="shared" si="75"/>
        <v>11</v>
      </c>
      <c r="AJ86" s="1">
        <f t="shared" si="76"/>
        <v>13</v>
      </c>
      <c r="AK86" s="1" t="str">
        <f t="shared" si="77"/>
        <v>11am-1pm</v>
      </c>
      <c r="AL86" s="1" t="str">
        <f t="shared" si="78"/>
        <v>11am-1pm</v>
      </c>
      <c r="AM86" s="1" t="str">
        <f t="shared" si="79"/>
        <v>11am-1pm</v>
      </c>
      <c r="AN86" s="1" t="str">
        <f t="shared" si="80"/>
        <v>11am-1pm</v>
      </c>
      <c r="AO86" s="1" t="str">
        <f t="shared" si="81"/>
        <v>11am-1pm</v>
      </c>
      <c r="AP86" s="1" t="str">
        <f t="shared" si="82"/>
        <v>11am-1pm</v>
      </c>
      <c r="AQ86" s="1" t="str">
        <f t="shared" si="83"/>
        <v>11am-1pm</v>
      </c>
      <c r="AR86" s="1" t="s">
        <v>603</v>
      </c>
      <c r="AS86" s="1" t="s">
        <v>296</v>
      </c>
      <c r="AU86" s="1" t="s">
        <v>28</v>
      </c>
      <c r="AV86" s="1" t="b">
        <v>1</v>
      </c>
      <c r="AW86" s="1" t="b">
        <v>1</v>
      </c>
      <c r="AX86" s="6" t="str">
        <f t="shared" si="84"/>
        <v>{
    'name': "JAWS Sushi",
    'area': "cwest",'hours': {
      'sunday-start':"1100", 'sunday-end':"1300", 'monday-start':"1100", 'monday-end':"1300", 'tuesday-start':"1100", 'tuesday-end':"1300", 'wednesday-start':"1100", 'wednesday-end':"1300", 'thursday-start':"1100", 'thursday-end':"1300", 'friday-start':"1100", 'friday-end':"1300", 'saturday-start':"1100", 'saturday-end':"1300"},  'description': "$4 large hot sakes &lt;br&gt; $3 Domestic Drafts &lt;br&gt; Daily Lunch Specials", 'link':"https://www.facebook.com/jawsfoco/", 'pricing':"",   'phone-number': "", 'address': "1205 W Elizabeth St, Fort Collins, CO 80521", 'other-amenities': ['outdoor','','medium'], 'has-drink':TRUE, 'has-food':TRUE},</v>
      </c>
      <c r="AY86" s="1" t="str">
        <f t="shared" si="85"/>
        <v>&lt;img src=@img/outdoor.png@&gt;</v>
      </c>
      <c r="AZ86" s="1" t="str">
        <f t="shared" si="86"/>
        <v/>
      </c>
      <c r="BA86" s="1" t="str">
        <f t="shared" si="87"/>
        <v>&lt;img src=@img/medium.png@&gt;</v>
      </c>
      <c r="BB86" s="1" t="str">
        <f t="shared" si="88"/>
        <v/>
      </c>
      <c r="BC86" s="1" t="str">
        <f t="shared" si="89"/>
        <v/>
      </c>
      <c r="BD86" s="1" t="str">
        <f t="shared" si="90"/>
        <v>&lt;img src=@img/outdoor.png@&gt;&lt;img src=@img/medium.png@&gt;</v>
      </c>
      <c r="BE86" s="1" t="str">
        <f t="shared" si="91"/>
        <v>outdoor medium  cwest</v>
      </c>
      <c r="BF86" s="1" t="str">
        <f t="shared" si="92"/>
        <v>Campus West</v>
      </c>
      <c r="BG86" s="1">
        <v>40.574280000000002</v>
      </c>
      <c r="BH86" s="1">
        <v>-105.09835</v>
      </c>
      <c r="BI86" s="1" t="str">
        <f t="shared" si="93"/>
        <v>[40.57428,-105.09835],</v>
      </c>
    </row>
    <row r="87" spans="2:64" ht="21" customHeight="1" x14ac:dyDescent="0.25">
      <c r="B87" s="1" t="s">
        <v>92</v>
      </c>
      <c r="C87" s="1" t="s">
        <v>427</v>
      </c>
      <c r="D87" s="1" t="s">
        <v>93</v>
      </c>
      <c r="E87" s="1" t="s">
        <v>35</v>
      </c>
      <c r="G87" s="3" t="s">
        <v>94</v>
      </c>
      <c r="H87" s="1">
        <v>1600</v>
      </c>
      <c r="I87" s="1">
        <v>1800</v>
      </c>
      <c r="J87" s="1">
        <v>1600</v>
      </c>
      <c r="K87" s="1">
        <v>1800</v>
      </c>
      <c r="L87" s="1">
        <v>1600</v>
      </c>
      <c r="M87" s="1">
        <v>1800</v>
      </c>
      <c r="N87" s="1">
        <v>1600</v>
      </c>
      <c r="O87" s="1">
        <v>1800</v>
      </c>
      <c r="P87" s="1">
        <v>1600</v>
      </c>
      <c r="Q87" s="1">
        <v>1800</v>
      </c>
      <c r="R87" s="1">
        <v>1600</v>
      </c>
      <c r="S87" s="1">
        <v>1800</v>
      </c>
      <c r="T87" s="1">
        <v>1600</v>
      </c>
      <c r="U87" s="1">
        <v>1800</v>
      </c>
      <c r="V87" s="1" t="s">
        <v>245</v>
      </c>
      <c r="W87" s="1">
        <f t="shared" si="65"/>
        <v>16</v>
      </c>
      <c r="X87" s="1">
        <f t="shared" si="66"/>
        <v>18</v>
      </c>
      <c r="Y87" s="1">
        <f t="shared" si="67"/>
        <v>16</v>
      </c>
      <c r="Z87" s="1">
        <f t="shared" si="68"/>
        <v>18</v>
      </c>
      <c r="AA87" s="1">
        <f t="shared" si="69"/>
        <v>16</v>
      </c>
      <c r="AB87" s="1">
        <f t="shared" si="70"/>
        <v>18</v>
      </c>
      <c r="AC87" s="1">
        <f t="shared" si="71"/>
        <v>16</v>
      </c>
      <c r="AD87" s="1">
        <f t="shared" si="72"/>
        <v>18</v>
      </c>
      <c r="AE87" s="1">
        <f t="shared" si="94"/>
        <v>16</v>
      </c>
      <c r="AF87" s="1">
        <f t="shared" si="95"/>
        <v>18</v>
      </c>
      <c r="AG87" s="1">
        <f t="shared" si="73"/>
        <v>16</v>
      </c>
      <c r="AH87" s="1">
        <f t="shared" si="74"/>
        <v>18</v>
      </c>
      <c r="AI87" s="1">
        <f t="shared" si="75"/>
        <v>16</v>
      </c>
      <c r="AJ87" s="1">
        <f t="shared" si="76"/>
        <v>18</v>
      </c>
      <c r="AK87" s="1" t="str">
        <f t="shared" si="77"/>
        <v>4pm-6pm</v>
      </c>
      <c r="AL87" s="1" t="str">
        <f t="shared" si="78"/>
        <v>4pm-6pm</v>
      </c>
      <c r="AM87" s="1" t="str">
        <f t="shared" si="79"/>
        <v>4pm-6pm</v>
      </c>
      <c r="AN87" s="1" t="str">
        <f t="shared" si="80"/>
        <v>4pm-6pm</v>
      </c>
      <c r="AO87" s="1" t="str">
        <f t="shared" si="81"/>
        <v>4pm-6pm</v>
      </c>
      <c r="AP87" s="1" t="str">
        <f t="shared" si="82"/>
        <v>4pm-6pm</v>
      </c>
      <c r="AQ87" s="1" t="str">
        <f t="shared" si="83"/>
        <v>4pm-6pm</v>
      </c>
      <c r="AR87" s="8" t="s">
        <v>244</v>
      </c>
      <c r="AS87" s="1" t="s">
        <v>296</v>
      </c>
      <c r="AU87" s="1" t="s">
        <v>299</v>
      </c>
      <c r="AV87" s="5" t="s">
        <v>307</v>
      </c>
      <c r="AW87" s="5" t="s">
        <v>307</v>
      </c>
      <c r="AX87" s="6" t="str">
        <f t="shared" si="84"/>
        <v>{
    'name': "Jax Fish House &amp; Oyster Bar",
    'area': "old",'hours':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"Numerous food and drink specials including a wide selection of oysters, mussels, and shrimp", 'link':"https://www.jaxfishhouse.com/fort-collins/", 'pricing':"high",   'phone-number': "", 'address': "123 N College Ave., Fort Collins, CO, Fort Collins 80524", 'other-amenities': ['outdoor','','hard'], 'has-drink':true, 'has-food':true},</v>
      </c>
      <c r="AY87" s="1" t="str">
        <f t="shared" si="85"/>
        <v>&lt;img src=@img/outdoor.png@&gt;</v>
      </c>
      <c r="AZ87" s="1" t="str">
        <f t="shared" si="86"/>
        <v/>
      </c>
      <c r="BA87" s="1" t="str">
        <f t="shared" si="87"/>
        <v>&lt;img src=@img/hard.png@&gt;</v>
      </c>
      <c r="BB87" s="1" t="str">
        <f t="shared" si="88"/>
        <v>&lt;img src=@img/drinkicon.png@&gt;</v>
      </c>
      <c r="BC87" s="1" t="str">
        <f t="shared" si="89"/>
        <v>&lt;img src=@img/foodicon.png@&gt;</v>
      </c>
      <c r="BD87" s="1" t="str">
        <f t="shared" si="90"/>
        <v>&lt;img src=@img/outdoor.png@&gt;&lt;img src=@img/hard.png@&gt;&lt;img src=@img/drinkicon.png@&gt;&lt;img src=@img/foodicon.png@&gt;</v>
      </c>
      <c r="BE87" s="1" t="str">
        <f t="shared" si="91"/>
        <v>outdoor drink food hard high old</v>
      </c>
      <c r="BF87" s="1" t="str">
        <f t="shared" si="92"/>
        <v>Old Town</v>
      </c>
      <c r="BG87" s="1">
        <v>40.587825000000002</v>
      </c>
      <c r="BH87" s="1">
        <v>-105.077479</v>
      </c>
      <c r="BI87" s="1" t="str">
        <f t="shared" si="93"/>
        <v>[40.587825,-105.077479],</v>
      </c>
      <c r="BK87" s="1" t="str">
        <f>IF(BJ87&gt;0,"&lt;img src=@img/kidicon.png@&gt;","")</f>
        <v/>
      </c>
    </row>
    <row r="88" spans="2:64" ht="21" customHeight="1" x14ac:dyDescent="0.25">
      <c r="B88" s="1" t="s">
        <v>33</v>
      </c>
      <c r="C88" s="1" t="s">
        <v>427</v>
      </c>
      <c r="D88" s="1" t="s">
        <v>34</v>
      </c>
      <c r="E88" s="1" t="s">
        <v>35</v>
      </c>
      <c r="G88" s="3" t="s">
        <v>36</v>
      </c>
      <c r="H88" s="1">
        <v>1500</v>
      </c>
      <c r="I88" s="1">
        <v>1800</v>
      </c>
      <c r="J88" s="1">
        <v>1500</v>
      </c>
      <c r="K88" s="1">
        <v>1800</v>
      </c>
      <c r="L88" s="1">
        <v>1500</v>
      </c>
      <c r="M88" s="1">
        <v>1800</v>
      </c>
      <c r="N88" s="1">
        <v>1500</v>
      </c>
      <c r="O88" s="1">
        <v>1800</v>
      </c>
      <c r="P88" s="1">
        <v>1500</v>
      </c>
      <c r="Q88" s="1">
        <v>1800</v>
      </c>
      <c r="R88" s="1">
        <v>1500</v>
      </c>
      <c r="S88" s="1">
        <v>1800</v>
      </c>
      <c r="T88" s="1">
        <v>1500</v>
      </c>
      <c r="U88" s="1">
        <v>1800</v>
      </c>
      <c r="V88" s="1" t="s">
        <v>497</v>
      </c>
      <c r="W88" s="1">
        <f t="shared" si="65"/>
        <v>15</v>
      </c>
      <c r="X88" s="1">
        <f t="shared" si="66"/>
        <v>18</v>
      </c>
      <c r="Y88" s="1">
        <f t="shared" si="67"/>
        <v>15</v>
      </c>
      <c r="Z88" s="1">
        <f t="shared" si="68"/>
        <v>18</v>
      </c>
      <c r="AA88" s="1">
        <f t="shared" si="69"/>
        <v>15</v>
      </c>
      <c r="AB88" s="1">
        <f t="shared" si="70"/>
        <v>18</v>
      </c>
      <c r="AC88" s="1">
        <f t="shared" si="71"/>
        <v>15</v>
      </c>
      <c r="AD88" s="1">
        <f t="shared" si="72"/>
        <v>18</v>
      </c>
      <c r="AE88" s="1">
        <f t="shared" si="94"/>
        <v>15</v>
      </c>
      <c r="AF88" s="1">
        <f t="shared" si="95"/>
        <v>18</v>
      </c>
      <c r="AG88" s="1">
        <f t="shared" si="73"/>
        <v>15</v>
      </c>
      <c r="AH88" s="1">
        <f t="shared" si="74"/>
        <v>18</v>
      </c>
      <c r="AI88" s="1">
        <f t="shared" si="75"/>
        <v>15</v>
      </c>
      <c r="AJ88" s="1">
        <f t="shared" si="76"/>
        <v>18</v>
      </c>
      <c r="AK88" s="1" t="str">
        <f t="shared" si="77"/>
        <v>3pm-6pm</v>
      </c>
      <c r="AL88" s="1" t="str">
        <f t="shared" si="78"/>
        <v>3pm-6pm</v>
      </c>
      <c r="AM88" s="1" t="str">
        <f t="shared" si="79"/>
        <v>3pm-6pm</v>
      </c>
      <c r="AN88" s="1" t="str">
        <f t="shared" si="80"/>
        <v>3pm-6pm</v>
      </c>
      <c r="AO88" s="1" t="str">
        <f t="shared" si="81"/>
        <v>3pm-6pm</v>
      </c>
      <c r="AP88" s="1" t="str">
        <f t="shared" si="82"/>
        <v>3pm-6pm</v>
      </c>
      <c r="AQ88" s="1" t="str">
        <f t="shared" si="83"/>
        <v>3pm-6pm</v>
      </c>
      <c r="AR88" s="1" t="s">
        <v>232</v>
      </c>
      <c r="AS88" s="1" t="s">
        <v>296</v>
      </c>
      <c r="AU88" s="1" t="s">
        <v>299</v>
      </c>
      <c r="AV88" s="5" t="s">
        <v>307</v>
      </c>
      <c r="AW88" s="5" t="s">
        <v>308</v>
      </c>
      <c r="AX88" s="6" t="str">
        <f t="shared" si="84"/>
        <v>{
    'name': "Jay's Bistro",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"Cocktails: $5 &lt;br&gt; Martinis: $6 &lt;br&gt; Wine by the Glass: $5 &lt;br&gt; Selected Draft Beers: $3.50", 'link':"http://www.jaysbistro.net/", 'pricing':"high",   'phone-number': "", 'address': "135 W Oak St, Fort Collins 80524", 'other-amenities': ['outdoor','','hard'], 'has-drink':true, 'has-food':false},</v>
      </c>
      <c r="AY88" s="1" t="str">
        <f t="shared" si="85"/>
        <v>&lt;img src=@img/outdoor.png@&gt;</v>
      </c>
      <c r="AZ88" s="1" t="str">
        <f t="shared" si="86"/>
        <v/>
      </c>
      <c r="BA88" s="1" t="str">
        <f t="shared" si="87"/>
        <v>&lt;img src=@img/hard.png@&gt;</v>
      </c>
      <c r="BB88" s="1" t="str">
        <f t="shared" si="88"/>
        <v>&lt;img src=@img/drinkicon.png@&gt;</v>
      </c>
      <c r="BC88" s="1" t="str">
        <f t="shared" si="89"/>
        <v/>
      </c>
      <c r="BD88" s="1" t="str">
        <f t="shared" si="90"/>
        <v>&lt;img src=@img/outdoor.png@&gt;&lt;img src=@img/hard.png@&gt;&lt;img src=@img/drinkicon.png@&gt;</v>
      </c>
      <c r="BE88" s="1" t="str">
        <f t="shared" si="91"/>
        <v>outdoor drink hard high old</v>
      </c>
      <c r="BF88" s="1" t="str">
        <f t="shared" si="92"/>
        <v>Old Town</v>
      </c>
      <c r="BG88" s="1">
        <v>40.585365000000003</v>
      </c>
      <c r="BH88" s="1">
        <v>-105.078164</v>
      </c>
      <c r="BI88" s="1" t="str">
        <f t="shared" si="93"/>
        <v>[40.585365,-105.078164],</v>
      </c>
      <c r="BK88" s="1" t="str">
        <f>IF(BJ88&gt;0,"&lt;img src=@img/kidicon.png@&gt;","")</f>
        <v/>
      </c>
    </row>
    <row r="89" spans="2:64" ht="21" customHeight="1" x14ac:dyDescent="0.25">
      <c r="B89" s="1" t="s">
        <v>115</v>
      </c>
      <c r="C89" s="1" t="s">
        <v>427</v>
      </c>
      <c r="D89" s="1" t="s">
        <v>116</v>
      </c>
      <c r="E89" s="1" t="s">
        <v>432</v>
      </c>
      <c r="G89" s="3" t="s">
        <v>117</v>
      </c>
      <c r="V89" s="1" t="s">
        <v>498</v>
      </c>
      <c r="W89" s="1" t="str">
        <f t="shared" si="65"/>
        <v/>
      </c>
      <c r="X89" s="1" t="str">
        <f t="shared" si="66"/>
        <v/>
      </c>
      <c r="Y89" s="1" t="str">
        <f t="shared" si="67"/>
        <v/>
      </c>
      <c r="Z89" s="1" t="str">
        <f t="shared" si="68"/>
        <v/>
      </c>
      <c r="AA89" s="1" t="str">
        <f t="shared" si="69"/>
        <v/>
      </c>
      <c r="AB89" s="1" t="str">
        <f t="shared" si="70"/>
        <v/>
      </c>
      <c r="AC89" s="1" t="str">
        <f t="shared" si="71"/>
        <v/>
      </c>
      <c r="AD89" s="1" t="str">
        <f t="shared" si="72"/>
        <v/>
      </c>
      <c r="AE89" s="1" t="str">
        <f t="shared" si="94"/>
        <v/>
      </c>
      <c r="AF89" s="1" t="str">
        <f t="shared" si="95"/>
        <v/>
      </c>
      <c r="AG89" s="1" t="str">
        <f t="shared" si="73"/>
        <v/>
      </c>
      <c r="AH89" s="1" t="str">
        <f t="shared" si="74"/>
        <v/>
      </c>
      <c r="AI89" s="1" t="str">
        <f t="shared" si="75"/>
        <v/>
      </c>
      <c r="AJ89" s="1" t="str">
        <f t="shared" si="76"/>
        <v/>
      </c>
      <c r="AK89" s="1" t="str">
        <f t="shared" si="77"/>
        <v/>
      </c>
      <c r="AL89" s="1" t="str">
        <f t="shared" si="78"/>
        <v/>
      </c>
      <c r="AM89" s="1" t="str">
        <f t="shared" si="79"/>
        <v/>
      </c>
      <c r="AN89" s="1" t="str">
        <f t="shared" si="80"/>
        <v/>
      </c>
      <c r="AO89" s="1" t="str">
        <f t="shared" si="81"/>
        <v/>
      </c>
      <c r="AP89" s="1" t="str">
        <f t="shared" si="82"/>
        <v/>
      </c>
      <c r="AQ89" s="1" t="str">
        <f t="shared" si="83"/>
        <v/>
      </c>
      <c r="AR89" s="4" t="s">
        <v>327</v>
      </c>
      <c r="AS89" s="1" t="s">
        <v>296</v>
      </c>
      <c r="AU89" s="1" t="s">
        <v>28</v>
      </c>
      <c r="AV89" s="5" t="s">
        <v>307</v>
      </c>
      <c r="AW89" s="5" t="s">
        <v>307</v>
      </c>
      <c r="AX89" s="6" t="str">
        <f t="shared" si="84"/>
        <v>{
    'name': "Jeju Restaurant",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"House Hot Sake $2.50 (small) $5.00 (large) &lt;br&gt; House Wine $5.00 &lt;br&gt; Sake Bomb $2.00 &lt;br&gt; ODELL IPA (FT. COLLINS) $3.00 &lt;br&gt; Kirin Ichiban (draft) $3.00 &lt;br&gt; New Belgium (draft) $3.00 &lt;br&gt; Corona (bottle) $2.50 &lt;br&gt; Coors Light (bottle) $2.50 &lt;br&gt; Bud Light (bottle) $2.50 &lt;br&gt; Wide range of sushi specials", 'link':"http://www.sushijeju.com", 'pricing':"med",   'phone-number': "", 'address': "238 S College Ave, Fort Collins 80524", 'other-amenities': ['outdoor','','medium'], 'has-drink':true, 'has-food':true},</v>
      </c>
      <c r="AY89" s="1" t="str">
        <f t="shared" si="85"/>
        <v>&lt;img src=@img/outdoor.png@&gt;</v>
      </c>
      <c r="AZ89" s="1" t="str">
        <f t="shared" si="86"/>
        <v/>
      </c>
      <c r="BA89" s="1" t="str">
        <f t="shared" si="87"/>
        <v>&lt;img src=@img/medium.png@&gt;</v>
      </c>
      <c r="BB89" s="1" t="str">
        <f t="shared" si="88"/>
        <v>&lt;img src=@img/drinkicon.png@&gt;</v>
      </c>
      <c r="BC89" s="1" t="str">
        <f t="shared" si="89"/>
        <v>&lt;img src=@img/foodicon.png@&gt;</v>
      </c>
      <c r="BD89" s="1" t="str">
        <f t="shared" si="90"/>
        <v>&lt;img src=@img/outdoor.png@&gt;&lt;img src=@img/medium.png@&gt;&lt;img src=@img/drinkicon.png@&gt;&lt;img src=@img/foodicon.png@&gt;</v>
      </c>
      <c r="BE89" s="1" t="str">
        <f t="shared" si="91"/>
        <v>outdoor drink food medium med old</v>
      </c>
      <c r="BF89" s="1" t="str">
        <f t="shared" si="92"/>
        <v>Old Town</v>
      </c>
      <c r="BG89" s="1">
        <v>40.584425000000003</v>
      </c>
      <c r="BH89" s="1">
        <v>-105.076705</v>
      </c>
      <c r="BI89" s="1" t="str">
        <f t="shared" si="93"/>
        <v>[40.584425,-105.076705],</v>
      </c>
      <c r="BK89" s="1" t="str">
        <f>IF(BJ89&gt;0,"&lt;img src=@img/kidicon.png@&gt;","")</f>
        <v/>
      </c>
    </row>
    <row r="90" spans="2:64" ht="21" customHeight="1" x14ac:dyDescent="0.25">
      <c r="B90" s="1" t="s">
        <v>720</v>
      </c>
      <c r="C90" s="1" t="s">
        <v>310</v>
      </c>
      <c r="E90" s="1" t="s">
        <v>432</v>
      </c>
      <c r="G90" s="18" t="s">
        <v>721</v>
      </c>
      <c r="AR90" s="4" t="s">
        <v>722</v>
      </c>
      <c r="AS90" s="1" t="s">
        <v>296</v>
      </c>
      <c r="AU90" s="1" t="s">
        <v>28</v>
      </c>
      <c r="AV90" s="5" t="s">
        <v>308</v>
      </c>
      <c r="AW90" s="5" t="s">
        <v>308</v>
      </c>
      <c r="AX90" s="6" t="str">
        <f t="shared" si="84"/>
        <v>{
    'name': "Jessup Farm Barrel House",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'link':"http://www.jessupfarmbarrelhouse.com/", 'pricing':"med",   'phone-number': "", 'address': "1921 Jessup Dr, Fort Collins, CO 80525", 'other-amenities': ['outdoor','','medium'], 'has-drink':false, 'has-food':false},</v>
      </c>
      <c r="AY90" s="1" t="str">
        <f t="shared" si="85"/>
        <v>&lt;img src=@img/outdoor.png@&gt;</v>
      </c>
      <c r="AZ90" s="1" t="str">
        <f t="shared" si="86"/>
        <v/>
      </c>
      <c r="BA90" s="1" t="str">
        <f t="shared" si="87"/>
        <v>&lt;img src=@img/medium.png@&gt;</v>
      </c>
      <c r="BB90" s="1" t="str">
        <f t="shared" si="88"/>
        <v/>
      </c>
      <c r="BC90" s="1" t="str">
        <f t="shared" si="89"/>
        <v/>
      </c>
      <c r="BD90" s="1" t="str">
        <f t="shared" si="90"/>
        <v>&lt;img src=@img/outdoor.png@&gt;&lt;img src=@img/medium.png@&gt;</v>
      </c>
      <c r="BE90" s="1" t="str">
        <f t="shared" si="91"/>
        <v>outdoor medium med midtown</v>
      </c>
      <c r="BF90" s="1" t="str">
        <f t="shared" si="92"/>
        <v>Midtown</v>
      </c>
      <c r="BG90" s="1">
        <v>40.562046000000002</v>
      </c>
      <c r="BH90" s="1">
        <v>-105.03800099999999</v>
      </c>
      <c r="BI90" s="1" t="str">
        <f t="shared" si="93"/>
        <v>[40.562046,-105.038001],</v>
      </c>
    </row>
    <row r="91" spans="2:64" ht="21" customHeight="1" x14ac:dyDescent="0.25">
      <c r="B91" s="1" t="s">
        <v>131</v>
      </c>
      <c r="C91" s="1" t="s">
        <v>430</v>
      </c>
      <c r="D91" s="1" t="s">
        <v>132</v>
      </c>
      <c r="E91" s="1" t="s">
        <v>54</v>
      </c>
      <c r="G91" s="3" t="s">
        <v>133</v>
      </c>
      <c r="W91" s="1" t="str">
        <f t="shared" ref="W91:W119" si="97">IF(H91&gt;0,H91/100,"")</f>
        <v/>
      </c>
      <c r="X91" s="1" t="str">
        <f t="shared" ref="X91:X119" si="98">IF(I91&gt;0,I91/100,"")</f>
        <v/>
      </c>
      <c r="Y91" s="1" t="str">
        <f t="shared" ref="Y91:Y119" si="99">IF(J91&gt;0,J91/100,"")</f>
        <v/>
      </c>
      <c r="Z91" s="1" t="str">
        <f t="shared" ref="Z91:Z119" si="100">IF(K91&gt;0,K91/100,"")</f>
        <v/>
      </c>
      <c r="AA91" s="1" t="str">
        <f t="shared" ref="AA91:AA119" si="101">IF(L91&gt;0,L91/100,"")</f>
        <v/>
      </c>
      <c r="AB91" s="1" t="str">
        <f t="shared" ref="AB91:AB119" si="102">IF(M91&gt;0,M91/100,"")</f>
        <v/>
      </c>
      <c r="AC91" s="1" t="str">
        <f t="shared" ref="AC91:AC119" si="103">IF(N91&gt;0,N91/100,"")</f>
        <v/>
      </c>
      <c r="AD91" s="1" t="str">
        <f t="shared" ref="AD91:AD119" si="104">IF(O91&gt;0,O91/100,"")</f>
        <v/>
      </c>
      <c r="AE91" s="1" t="str">
        <f t="shared" ref="AE91:AE119" si="105">IF(P91&gt;0,P91/100,"")</f>
        <v/>
      </c>
      <c r="AF91" s="1" t="str">
        <f t="shared" ref="AF91:AF119" si="106">IF(Q91&gt;0,Q91/100,"")</f>
        <v/>
      </c>
      <c r="AG91" s="1" t="str">
        <f t="shared" ref="AG91:AG119" si="107">IF(R91&gt;0,R91/100,"")</f>
        <v/>
      </c>
      <c r="AH91" s="1" t="str">
        <f t="shared" ref="AH91:AH119" si="108">IF(S91&gt;0,S91/100,"")</f>
        <v/>
      </c>
      <c r="AI91" s="1" t="str">
        <f t="shared" ref="AI91:AI119" si="109">IF(T91&gt;0,T91/100,"")</f>
        <v/>
      </c>
      <c r="AJ91" s="1" t="str">
        <f t="shared" ref="AJ91:AJ119" si="110">IF(U91&gt;0,U91/100,"")</f>
        <v/>
      </c>
      <c r="AK91" s="1" t="str">
        <f t="shared" ref="AK91:AK121" si="111">IF(H91&gt;0,CONCATENATE(IF(W91&lt;=12,W91,W91-12),IF(OR(W91&lt;12,W91=24),"am","pm"),"-",IF(X91&lt;=12,X91,X91-12),IF(OR(X91&lt;12,X91=24),"am","pm")),"")</f>
        <v/>
      </c>
      <c r="AL91" s="1" t="str">
        <f t="shared" ref="AL91:AL121" si="112">IF(J91&gt;0,CONCATENATE(IF(Y91&lt;=12,Y91,Y91-12),IF(OR(Y91&lt;12,Y91=24),"am","pm"),"-",IF(Z91&lt;=12,Z91,Z91-12),IF(OR(Z91&lt;12,Z91=24),"am","pm")),"")</f>
        <v/>
      </c>
      <c r="AM91" s="1" t="str">
        <f t="shared" ref="AM91:AM121" si="113">IF(L91&gt;0,CONCATENATE(IF(AA91&lt;=12,AA91,AA91-12),IF(OR(AA91&lt;12,AA91=24),"am","pm"),"-",IF(AB91&lt;=12,AB91,AB91-12),IF(OR(AB91&lt;12,AB91=24),"am","pm")),"")</f>
        <v/>
      </c>
      <c r="AN91" s="1" t="str">
        <f t="shared" ref="AN91:AN121" si="114">IF(N91&gt;0,CONCATENATE(IF(AC91&lt;=12,AC91,AC91-12),IF(OR(AC91&lt;12,AC91=24),"am","pm"),"-",IF(AD91&lt;=12,AD91,AD91-12),IF(OR(AD91&lt;12,AD91=24),"am","pm")),"")</f>
        <v/>
      </c>
      <c r="AO91" s="1" t="str">
        <f t="shared" ref="AO91:AO121" si="115">IF(O91&gt;0,CONCATENATE(IF(AE91&lt;=12,AE91,AE91-12),IF(OR(AE91&lt;12,AE91=24),"am","pm"),"-",IF(AF91&lt;=12,AF91,AF91-12),IF(OR(AF91&lt;12,AF91=24),"am","pm")),"")</f>
        <v/>
      </c>
      <c r="AP91" s="1" t="str">
        <f t="shared" ref="AP91:AP121" si="116">IF(R91&gt;0,CONCATENATE(IF(AG91&lt;=12,AG91,AG91-12),IF(OR(AG91&lt;12,AG91=24),"am","pm"),"-",IF(AH91&lt;=12,AH91,AH91-12),IF(OR(AH91&lt;12,AH91=24),"am","pm")),"")</f>
        <v/>
      </c>
      <c r="AQ91" s="1" t="str">
        <f t="shared" ref="AQ91:AQ121" si="117">IF(T91&gt;0,CONCATENATE(IF(AI91&lt;=12,AI91,AI91-12),IF(OR(AI91&lt;12,AI91=24),"am","pm"),"-",IF(AJ91&lt;=12,AJ91,AJ91-12),IF(OR(AJ91&lt;12,AJ91=24),"am","pm")),"")</f>
        <v/>
      </c>
      <c r="AR91" s="4" t="s">
        <v>331</v>
      </c>
      <c r="AU91" s="1" t="s">
        <v>28</v>
      </c>
      <c r="AV91" s="5" t="s">
        <v>308</v>
      </c>
      <c r="AW91" s="5" t="s">
        <v>308</v>
      </c>
      <c r="AX91" s="6" t="str">
        <f t="shared" si="84"/>
        <v>{
    'name': "Jim's Wings",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'link':"http://www.jimswings.com/", 'pricing':"low",   'phone-number': "", 'address': "1205 W Elizabeth St Ste C, Fort Collins 80521", 'other-amenities': ['','','medium'], 'has-drink':false, 'has-food':false},</v>
      </c>
      <c r="AY91" s="1" t="str">
        <f t="shared" si="85"/>
        <v/>
      </c>
      <c r="AZ91" s="1" t="str">
        <f t="shared" si="86"/>
        <v/>
      </c>
      <c r="BA91" s="1" t="str">
        <f t="shared" si="87"/>
        <v>&lt;img src=@img/medium.png@&gt;</v>
      </c>
      <c r="BB91" s="1" t="str">
        <f t="shared" si="88"/>
        <v/>
      </c>
      <c r="BC91" s="1" t="str">
        <f t="shared" si="89"/>
        <v/>
      </c>
      <c r="BD91" s="1" t="str">
        <f t="shared" si="90"/>
        <v>&lt;img src=@img/medium.png@&gt;</v>
      </c>
      <c r="BE91" s="1" t="str">
        <f t="shared" si="91"/>
        <v>medium low cwest</v>
      </c>
      <c r="BF91" s="1" t="str">
        <f t="shared" si="92"/>
        <v>Campus West</v>
      </c>
      <c r="BG91" s="1">
        <v>40.574174999999997</v>
      </c>
      <c r="BH91" s="1">
        <v>-105.097887</v>
      </c>
      <c r="BI91" s="1" t="str">
        <f t="shared" si="93"/>
        <v>[40.574175,-105.097887],</v>
      </c>
      <c r="BK91" s="1" t="str">
        <f>IF(BJ91&gt;0,"&lt;img src=@img/kidicon.png@&gt;","")</f>
        <v/>
      </c>
    </row>
    <row r="92" spans="2:64" ht="21" customHeight="1" x14ac:dyDescent="0.25">
      <c r="B92" s="1" t="s">
        <v>95</v>
      </c>
      <c r="C92" s="1" t="s">
        <v>430</v>
      </c>
      <c r="D92" s="1" t="s">
        <v>96</v>
      </c>
      <c r="E92" s="1" t="s">
        <v>54</v>
      </c>
      <c r="G92" s="3" t="s">
        <v>97</v>
      </c>
      <c r="W92" s="1" t="str">
        <f t="shared" si="97"/>
        <v/>
      </c>
      <c r="X92" s="1" t="str">
        <f t="shared" si="98"/>
        <v/>
      </c>
      <c r="Y92" s="1" t="str">
        <f t="shared" si="99"/>
        <v/>
      </c>
      <c r="Z92" s="1" t="str">
        <f t="shared" si="100"/>
        <v/>
      </c>
      <c r="AA92" s="1" t="str">
        <f t="shared" si="101"/>
        <v/>
      </c>
      <c r="AB92" s="1" t="str">
        <f t="shared" si="102"/>
        <v/>
      </c>
      <c r="AC92" s="1" t="str">
        <f t="shared" si="103"/>
        <v/>
      </c>
      <c r="AD92" s="1" t="str">
        <f t="shared" si="104"/>
        <v/>
      </c>
      <c r="AE92" s="1" t="str">
        <f t="shared" si="105"/>
        <v/>
      </c>
      <c r="AF92" s="1" t="str">
        <f t="shared" si="106"/>
        <v/>
      </c>
      <c r="AG92" s="1" t="str">
        <f t="shared" si="107"/>
        <v/>
      </c>
      <c r="AH92" s="1" t="str">
        <f t="shared" si="108"/>
        <v/>
      </c>
      <c r="AI92" s="1" t="str">
        <f t="shared" si="109"/>
        <v/>
      </c>
      <c r="AJ92" s="1" t="str">
        <f t="shared" si="110"/>
        <v/>
      </c>
      <c r="AK92" s="1" t="str">
        <f t="shared" si="111"/>
        <v/>
      </c>
      <c r="AL92" s="1" t="str">
        <f t="shared" si="112"/>
        <v/>
      </c>
      <c r="AM92" s="1" t="str">
        <f t="shared" si="113"/>
        <v/>
      </c>
      <c r="AN92" s="1" t="str">
        <f t="shared" si="114"/>
        <v/>
      </c>
      <c r="AO92" s="1" t="str">
        <f t="shared" si="115"/>
        <v/>
      </c>
      <c r="AP92" s="1" t="str">
        <f t="shared" si="116"/>
        <v/>
      </c>
      <c r="AQ92" s="1" t="str">
        <f t="shared" si="117"/>
        <v/>
      </c>
      <c r="AR92" s="4" t="s">
        <v>319</v>
      </c>
      <c r="AU92" s="1" t="s">
        <v>300</v>
      </c>
      <c r="AV92" s="5" t="s">
        <v>308</v>
      </c>
      <c r="AW92" s="5" t="s">
        <v>308</v>
      </c>
      <c r="AX92" s="6" t="str">
        <f t="shared" si="84"/>
        <v>{
    'name': "Krazy Karl's Pizza",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'link':"http://www.krazykarlspizza.com/", 'pricing':"low",   'phone-number': "", 'address': "1124 W. Elizabeth St., Fort Collins 80521", 'other-amenities': ['','','easy'], 'has-drink':false, 'has-food':false},</v>
      </c>
      <c r="AY92" s="1" t="str">
        <f t="shared" si="85"/>
        <v/>
      </c>
      <c r="AZ92" s="1" t="str">
        <f t="shared" si="86"/>
        <v/>
      </c>
      <c r="BA92" s="1" t="str">
        <f t="shared" si="87"/>
        <v>&lt;img src=@img/easy.png@&gt;</v>
      </c>
      <c r="BB92" s="1" t="str">
        <f t="shared" si="88"/>
        <v/>
      </c>
      <c r="BC92" s="1" t="str">
        <f t="shared" si="89"/>
        <v/>
      </c>
      <c r="BD92" s="1" t="str">
        <f t="shared" si="90"/>
        <v>&lt;img src=@img/easy.png@&gt;</v>
      </c>
      <c r="BE92" s="1" t="str">
        <f t="shared" si="91"/>
        <v>easy low cwest</v>
      </c>
      <c r="BF92" s="1" t="str">
        <f t="shared" si="92"/>
        <v>Campus West</v>
      </c>
      <c r="BG92" s="1">
        <v>40.575012999999998</v>
      </c>
      <c r="BH92" s="1">
        <v>-105.097076</v>
      </c>
      <c r="BI92" s="1" t="str">
        <f t="shared" si="93"/>
        <v>[40.575013,-105.097076],</v>
      </c>
      <c r="BK92" s="1" t="str">
        <f>IF(BJ92&gt;0,"&lt;img src=@img/kidicon.png@&gt;","")</f>
        <v/>
      </c>
    </row>
    <row r="93" spans="2:64" ht="21" customHeight="1" x14ac:dyDescent="0.25">
      <c r="B93" s="1" t="s">
        <v>549</v>
      </c>
      <c r="C93" s="1" t="s">
        <v>429</v>
      </c>
      <c r="D93" s="1" t="s">
        <v>53</v>
      </c>
      <c r="E93" s="1" t="s">
        <v>432</v>
      </c>
      <c r="G93" s="3" t="s">
        <v>550</v>
      </c>
      <c r="H93" s="1">
        <v>1600</v>
      </c>
      <c r="I93" s="1">
        <v>1800</v>
      </c>
      <c r="J93" s="1">
        <v>1600</v>
      </c>
      <c r="K93" s="1">
        <v>1800</v>
      </c>
      <c r="L93" s="1">
        <v>1600</v>
      </c>
      <c r="M93" s="1">
        <v>1800</v>
      </c>
      <c r="N93" s="1">
        <v>1600</v>
      </c>
      <c r="O93" s="1">
        <v>1800</v>
      </c>
      <c r="P93" s="1">
        <v>1600</v>
      </c>
      <c r="Q93" s="1">
        <v>1800</v>
      </c>
      <c r="R93" s="1">
        <v>1600</v>
      </c>
      <c r="S93" s="1">
        <v>1800</v>
      </c>
      <c r="T93" s="1">
        <v>1600</v>
      </c>
      <c r="U93" s="1">
        <v>1800</v>
      </c>
      <c r="V93" s="1" t="s">
        <v>551</v>
      </c>
      <c r="W93" s="1">
        <f t="shared" si="97"/>
        <v>16</v>
      </c>
      <c r="X93" s="1">
        <f t="shared" si="98"/>
        <v>18</v>
      </c>
      <c r="Y93" s="1">
        <f t="shared" si="99"/>
        <v>16</v>
      </c>
      <c r="Z93" s="1">
        <f t="shared" si="100"/>
        <v>18</v>
      </c>
      <c r="AA93" s="1">
        <f t="shared" si="101"/>
        <v>16</v>
      </c>
      <c r="AB93" s="1">
        <f t="shared" si="102"/>
        <v>18</v>
      </c>
      <c r="AC93" s="1">
        <f t="shared" si="103"/>
        <v>16</v>
      </c>
      <c r="AD93" s="1">
        <f t="shared" si="104"/>
        <v>18</v>
      </c>
      <c r="AE93" s="1">
        <f t="shared" si="105"/>
        <v>16</v>
      </c>
      <c r="AF93" s="1">
        <f t="shared" si="106"/>
        <v>18</v>
      </c>
      <c r="AG93" s="1">
        <f t="shared" si="107"/>
        <v>16</v>
      </c>
      <c r="AH93" s="1">
        <f t="shared" si="108"/>
        <v>18</v>
      </c>
      <c r="AI93" s="1">
        <f t="shared" si="109"/>
        <v>16</v>
      </c>
      <c r="AJ93" s="1">
        <f t="shared" si="110"/>
        <v>18</v>
      </c>
      <c r="AK93" s="1" t="str">
        <f t="shared" si="111"/>
        <v>4pm-6pm</v>
      </c>
      <c r="AL93" s="1" t="str">
        <f t="shared" si="112"/>
        <v>4pm-6pm</v>
      </c>
      <c r="AM93" s="1" t="str">
        <f t="shared" si="113"/>
        <v>4pm-6pm</v>
      </c>
      <c r="AN93" s="1" t="str">
        <f t="shared" si="114"/>
        <v>4pm-6pm</v>
      </c>
      <c r="AO93" s="1" t="str">
        <f t="shared" si="115"/>
        <v>4pm-6pm</v>
      </c>
      <c r="AP93" s="1" t="str">
        <f t="shared" si="116"/>
        <v>4pm-6pm</v>
      </c>
      <c r="AQ93" s="1" t="str">
        <f t="shared" si="117"/>
        <v>4pm-6pm</v>
      </c>
      <c r="AR93" s="4" t="s">
        <v>552</v>
      </c>
      <c r="AS93" s="1" t="s">
        <v>296</v>
      </c>
      <c r="AU93" s="1" t="s">
        <v>300</v>
      </c>
      <c r="AV93" s="5" t="s">
        <v>307</v>
      </c>
      <c r="AW93" s="5" t="s">
        <v>307</v>
      </c>
      <c r="AX93" s="6" t="str">
        <f t="shared" si="84"/>
        <v>{
    'name': "La Buena Vida",
    'area': "sfoco",'hours':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"40% off House Margaritas, Cadillac Margaritas, and all domestic and imported beers &lt;br&gt; Ladies' Night: Every Thursday, all day. Buy one get one free on House &amp; Cadillac Margaritas, beers, and wine. Excludes Holidays and Cinco de Mayo. &lt;br&gt; Gentlemens' Night: Every Thursday, all day. Buy one get one free on House &amp; Cadillac Margaritas, beers, and wine. Excludes Holidays and Cinco de Mayo.", 'link':"http://buenavidafoco.com", 'pricing':"med",   'phone-number': "", 'address': " 901 E Harmony Rd, Fort Collins, CO 80525", 'other-amenities': ['outdoor','','easy'], 'has-drink':true, 'has-food':true},</v>
      </c>
      <c r="AY93" s="1" t="str">
        <f t="shared" si="85"/>
        <v>&lt;img src=@img/outdoor.png@&gt;</v>
      </c>
      <c r="AZ93" s="1" t="str">
        <f t="shared" si="86"/>
        <v/>
      </c>
      <c r="BA93" s="1" t="str">
        <f t="shared" si="87"/>
        <v>&lt;img src=@img/easy.png@&gt;</v>
      </c>
      <c r="BB93" s="1" t="str">
        <f t="shared" si="88"/>
        <v>&lt;img src=@img/drinkicon.png@&gt;</v>
      </c>
      <c r="BC93" s="1" t="str">
        <f t="shared" si="89"/>
        <v>&lt;img src=@img/foodicon.png@&gt;</v>
      </c>
      <c r="BD93" s="1" t="str">
        <f t="shared" si="90"/>
        <v>&lt;img src=@img/outdoor.png@&gt;&lt;img src=@img/easy.png@&gt;&lt;img src=@img/drinkicon.png@&gt;&lt;img src=@img/foodicon.png@&gt;</v>
      </c>
      <c r="BE93" s="1" t="str">
        <f t="shared" si="91"/>
        <v>outdoor drink food easy med sfoco</v>
      </c>
      <c r="BF93" s="1" t="str">
        <f t="shared" si="92"/>
        <v>South Foco</v>
      </c>
      <c r="BG93" s="1">
        <v>40.523159999999997</v>
      </c>
      <c r="BH93" s="1">
        <v>-105.06125</v>
      </c>
      <c r="BI93" s="1" t="str">
        <f t="shared" si="93"/>
        <v>[40.52316,-105.06125],</v>
      </c>
      <c r="BK93" s="1" t="str">
        <f>IF(BJ93&gt;0,"&lt;img src=@img/kidicon.png@&gt;","")</f>
        <v/>
      </c>
    </row>
    <row r="94" spans="2:64" ht="21" customHeight="1" x14ac:dyDescent="0.25">
      <c r="B94" s="1" t="s">
        <v>604</v>
      </c>
      <c r="C94" s="1" t="s">
        <v>429</v>
      </c>
      <c r="G94" s="9" t="s">
        <v>605</v>
      </c>
      <c r="H94" s="1">
        <v>1500</v>
      </c>
      <c r="I94" s="1">
        <v>1800</v>
      </c>
      <c r="J94" s="1">
        <v>1500</v>
      </c>
      <c r="K94" s="1">
        <v>1800</v>
      </c>
      <c r="L94" s="1">
        <v>1500</v>
      </c>
      <c r="M94" s="1">
        <v>1800</v>
      </c>
      <c r="N94" s="1">
        <v>1500</v>
      </c>
      <c r="O94" s="1">
        <v>1800</v>
      </c>
      <c r="P94" s="1">
        <v>1500</v>
      </c>
      <c r="Q94" s="1">
        <v>1800</v>
      </c>
      <c r="R94" s="1">
        <v>1500</v>
      </c>
      <c r="S94" s="1">
        <v>1800</v>
      </c>
      <c r="T94" s="1">
        <v>1500</v>
      </c>
      <c r="U94" s="1">
        <v>1800</v>
      </c>
      <c r="V94" s="1" t="s">
        <v>606</v>
      </c>
      <c r="W94" s="1">
        <f t="shared" si="97"/>
        <v>15</v>
      </c>
      <c r="X94" s="1">
        <f t="shared" si="98"/>
        <v>18</v>
      </c>
      <c r="Y94" s="1">
        <f t="shared" si="99"/>
        <v>15</v>
      </c>
      <c r="Z94" s="1">
        <f t="shared" si="100"/>
        <v>18</v>
      </c>
      <c r="AA94" s="1">
        <f t="shared" si="101"/>
        <v>15</v>
      </c>
      <c r="AB94" s="1">
        <f t="shared" si="102"/>
        <v>18</v>
      </c>
      <c r="AC94" s="1">
        <f t="shared" si="103"/>
        <v>15</v>
      </c>
      <c r="AD94" s="1">
        <f t="shared" si="104"/>
        <v>18</v>
      </c>
      <c r="AE94" s="1">
        <f t="shared" si="105"/>
        <v>15</v>
      </c>
      <c r="AF94" s="1">
        <f t="shared" si="106"/>
        <v>18</v>
      </c>
      <c r="AG94" s="1">
        <f t="shared" si="107"/>
        <v>15</v>
      </c>
      <c r="AH94" s="1">
        <f t="shared" si="108"/>
        <v>18</v>
      </c>
      <c r="AI94" s="1">
        <f t="shared" si="109"/>
        <v>15</v>
      </c>
      <c r="AJ94" s="1">
        <f t="shared" si="110"/>
        <v>18</v>
      </c>
      <c r="AK94" s="1" t="str">
        <f t="shared" si="111"/>
        <v>3pm-6pm</v>
      </c>
      <c r="AL94" s="1" t="str">
        <f t="shared" si="112"/>
        <v>3pm-6pm</v>
      </c>
      <c r="AM94" s="1" t="str">
        <f t="shared" si="113"/>
        <v>3pm-6pm</v>
      </c>
      <c r="AN94" s="1" t="str">
        <f t="shared" si="114"/>
        <v>3pm-6pm</v>
      </c>
      <c r="AO94" s="1" t="str">
        <f t="shared" si="115"/>
        <v>3pm-6pm</v>
      </c>
      <c r="AP94" s="1" t="str">
        <f t="shared" si="116"/>
        <v>3pm-6pm</v>
      </c>
      <c r="AQ94" s="1" t="str">
        <f t="shared" si="117"/>
        <v>3pm-6pm</v>
      </c>
      <c r="AR94" s="15" t="s">
        <v>607</v>
      </c>
      <c r="AU94" s="1" t="s">
        <v>28</v>
      </c>
      <c r="AV94" s="1" t="b">
        <v>1</v>
      </c>
      <c r="AW94" s="1" t="b">
        <v>1</v>
      </c>
      <c r="AX94" s="6" t="str">
        <f t="shared" si="84"/>
        <v>{
    'name': "Locality Kitchen and Bar",
    'area': "sfoco",'hours':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"$3 Colorado Drafts &lt;br&gt; $2-4 Wine by the Glass &lt;br&gt; $5 Sangria &lt;br&gt; Wide range of appetizers", 'link':"localityfoco.com/", 'pricing':"",   'phone-number': "", 'address': "2350 E Harmony Rd #1, Fort Collins, CO 80528", 'other-amenities': ['','','medium'], 'has-drink':TRUE, 'has-food':TRUE},</v>
      </c>
      <c r="AY94" s="1" t="str">
        <f t="shared" si="85"/>
        <v/>
      </c>
      <c r="AZ94" s="1" t="str">
        <f t="shared" si="86"/>
        <v/>
      </c>
      <c r="BA94" s="1" t="str">
        <f t="shared" si="87"/>
        <v>&lt;img src=@img/medium.png@&gt;</v>
      </c>
      <c r="BB94" s="1" t="str">
        <f t="shared" si="88"/>
        <v/>
      </c>
      <c r="BC94" s="1" t="str">
        <f t="shared" si="89"/>
        <v/>
      </c>
      <c r="BD94" s="1" t="str">
        <f t="shared" si="90"/>
        <v>&lt;img src=@img/medium.png@&gt;</v>
      </c>
      <c r="BE94" s="1" t="str">
        <f t="shared" si="91"/>
        <v>medium  sfoco</v>
      </c>
      <c r="BF94" s="1" t="str">
        <f t="shared" si="92"/>
        <v>South Foco</v>
      </c>
      <c r="BG94" s="1">
        <v>40.52366</v>
      </c>
      <c r="BH94" s="1">
        <v>-105.03402</v>
      </c>
      <c r="BI94" s="1" t="str">
        <f t="shared" si="93"/>
        <v>[40.52366,-105.03402],</v>
      </c>
    </row>
    <row r="95" spans="2:64" ht="21" customHeight="1" x14ac:dyDescent="0.25">
      <c r="B95" s="1" t="s">
        <v>377</v>
      </c>
      <c r="C95" s="1" t="s">
        <v>310</v>
      </c>
      <c r="D95" s="1" t="s">
        <v>378</v>
      </c>
      <c r="E95" s="1" t="s">
        <v>432</v>
      </c>
      <c r="G95" s="9" t="s">
        <v>393</v>
      </c>
      <c r="H95" s="1">
        <v>1600</v>
      </c>
      <c r="I95" s="1">
        <v>1900</v>
      </c>
      <c r="J95" s="1">
        <v>1600</v>
      </c>
      <c r="K95" s="1">
        <v>1900</v>
      </c>
      <c r="L95" s="1">
        <v>1600</v>
      </c>
      <c r="M95" s="1">
        <v>1900</v>
      </c>
      <c r="N95" s="1">
        <v>1600</v>
      </c>
      <c r="O95" s="1">
        <v>1900</v>
      </c>
      <c r="P95" s="1">
        <v>1600</v>
      </c>
      <c r="Q95" s="1">
        <v>1900</v>
      </c>
      <c r="R95" s="1">
        <v>1600</v>
      </c>
      <c r="S95" s="1">
        <v>1900</v>
      </c>
      <c r="V95" s="1" t="s">
        <v>499</v>
      </c>
      <c r="W95" s="1">
        <f t="shared" si="97"/>
        <v>16</v>
      </c>
      <c r="X95" s="1">
        <f t="shared" si="98"/>
        <v>19</v>
      </c>
      <c r="Y95" s="1">
        <f t="shared" si="99"/>
        <v>16</v>
      </c>
      <c r="Z95" s="1">
        <f t="shared" si="100"/>
        <v>19</v>
      </c>
      <c r="AA95" s="1">
        <f t="shared" si="101"/>
        <v>16</v>
      </c>
      <c r="AB95" s="1">
        <f t="shared" si="102"/>
        <v>19</v>
      </c>
      <c r="AC95" s="1">
        <f t="shared" si="103"/>
        <v>16</v>
      </c>
      <c r="AD95" s="1">
        <f t="shared" si="104"/>
        <v>19</v>
      </c>
      <c r="AE95" s="1">
        <f t="shared" si="105"/>
        <v>16</v>
      </c>
      <c r="AF95" s="1">
        <f t="shared" si="106"/>
        <v>19</v>
      </c>
      <c r="AG95" s="1">
        <f t="shared" si="107"/>
        <v>16</v>
      </c>
      <c r="AH95" s="1">
        <f t="shared" si="108"/>
        <v>19</v>
      </c>
      <c r="AI95" s="1" t="str">
        <f t="shared" si="109"/>
        <v/>
      </c>
      <c r="AJ95" s="1" t="str">
        <f t="shared" si="110"/>
        <v/>
      </c>
      <c r="AK95" s="1" t="str">
        <f t="shared" si="111"/>
        <v>4pm-7pm</v>
      </c>
      <c r="AL95" s="1" t="str">
        <f t="shared" si="112"/>
        <v>4pm-7pm</v>
      </c>
      <c r="AM95" s="1" t="str">
        <f t="shared" si="113"/>
        <v>4pm-7pm</v>
      </c>
      <c r="AN95" s="1" t="str">
        <f t="shared" si="114"/>
        <v>4pm-7pm</v>
      </c>
      <c r="AO95" s="1" t="str">
        <f t="shared" si="115"/>
        <v>4pm-7pm</v>
      </c>
      <c r="AP95" s="1" t="str">
        <f t="shared" si="116"/>
        <v>4pm-7pm</v>
      </c>
      <c r="AQ95" s="1" t="str">
        <f t="shared" si="117"/>
        <v/>
      </c>
      <c r="AR95" s="1" t="s">
        <v>384</v>
      </c>
      <c r="AU95" s="1" t="s">
        <v>300</v>
      </c>
      <c r="AV95" s="5" t="s">
        <v>307</v>
      </c>
      <c r="AW95" s="5" t="s">
        <v>307</v>
      </c>
      <c r="AX95" s="6" t="str">
        <f t="shared" si="84"/>
        <v>{
    'name': "Longhorn Steakhouse",
    'area': "midtown",'hours': {
      'sunday-start':"1600", 'sunday-end':"1900",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"Cocktails: $5 &lt;br&gt; Wine: $4 &lt;br&gt; Domestic Drafts: $3 &lt;br&gt; Chili Cheese Fries: $5 &lt;br&gt; Spicy Chicken Bites: $4 &lt;br&gt; Fried Pickles: $3", 'link':"https://www.longhornsteakhouse.com/home", 'pricing':"med",   'phone-number': "", 'address': " 3450 S College Ave, Fort Collins, CO 80525", 'other-amenities': ['','','easy'], 'has-drink':true, 'has-food':true},</v>
      </c>
      <c r="AY95" s="1" t="str">
        <f t="shared" si="85"/>
        <v/>
      </c>
      <c r="AZ95" s="1" t="str">
        <f t="shared" si="86"/>
        <v/>
      </c>
      <c r="BA95" s="1" t="str">
        <f t="shared" si="87"/>
        <v>&lt;img src=@img/easy.png@&gt;</v>
      </c>
      <c r="BB95" s="1" t="str">
        <f t="shared" si="88"/>
        <v>&lt;img src=@img/drinkicon.png@&gt;</v>
      </c>
      <c r="BC95" s="1" t="str">
        <f t="shared" si="89"/>
        <v>&lt;img src=@img/foodicon.png@&gt;</v>
      </c>
      <c r="BD95" s="1" t="str">
        <f t="shared" si="90"/>
        <v>&lt;img src=@img/easy.png@&gt;&lt;img src=@img/drinkicon.png@&gt;&lt;img src=@img/foodicon.png@&gt;</v>
      </c>
      <c r="BE95" s="1" t="str">
        <f t="shared" si="91"/>
        <v>drink food easy med midtown</v>
      </c>
      <c r="BF95" s="1" t="str">
        <f t="shared" si="92"/>
        <v>Midtown</v>
      </c>
      <c r="BG95" s="1">
        <v>40.540550000000003</v>
      </c>
      <c r="BH95" s="1">
        <v>-105.07642800000001</v>
      </c>
      <c r="BI95" s="1" t="str">
        <f t="shared" si="93"/>
        <v>[40.54055,-105.076428],</v>
      </c>
      <c r="BK95" s="1" t="str">
        <f>IF(BJ95&gt;0,"&lt;img src=@img/kidicon.png@&gt;","")</f>
        <v/>
      </c>
    </row>
    <row r="96" spans="2:64" ht="21" customHeight="1" x14ac:dyDescent="0.25">
      <c r="B96" s="1" t="s">
        <v>197</v>
      </c>
      <c r="C96" s="1" t="s">
        <v>309</v>
      </c>
      <c r="D96" s="1" t="s">
        <v>53</v>
      </c>
      <c r="E96" s="1" t="s">
        <v>432</v>
      </c>
      <c r="G96" s="3" t="s">
        <v>108</v>
      </c>
      <c r="H96" s="1">
        <v>1100</v>
      </c>
      <c r="I96" s="1">
        <v>2200</v>
      </c>
      <c r="J96" s="1">
        <v>1600</v>
      </c>
      <c r="K96" s="1">
        <v>1800</v>
      </c>
      <c r="L96" s="1">
        <v>1100</v>
      </c>
      <c r="M96" s="1">
        <v>1730</v>
      </c>
      <c r="N96" s="1">
        <v>1600</v>
      </c>
      <c r="O96" s="1">
        <v>1800</v>
      </c>
      <c r="P96" s="1">
        <v>1600</v>
      </c>
      <c r="Q96" s="1">
        <v>1800</v>
      </c>
      <c r="R96" s="1">
        <v>1600</v>
      </c>
      <c r="S96" s="1">
        <v>1800</v>
      </c>
      <c r="T96" s="1">
        <v>1600</v>
      </c>
      <c r="U96" s="1">
        <v>1800</v>
      </c>
      <c r="V96" s="2" t="s">
        <v>500</v>
      </c>
      <c r="W96" s="1">
        <f t="shared" si="97"/>
        <v>11</v>
      </c>
      <c r="X96" s="1">
        <f t="shared" si="98"/>
        <v>22</v>
      </c>
      <c r="Y96" s="1">
        <f t="shared" si="99"/>
        <v>16</v>
      </c>
      <c r="Z96" s="1">
        <f t="shared" si="100"/>
        <v>18</v>
      </c>
      <c r="AA96" s="1">
        <f t="shared" si="101"/>
        <v>11</v>
      </c>
      <c r="AB96" s="1">
        <f t="shared" si="102"/>
        <v>17.3</v>
      </c>
      <c r="AC96" s="1">
        <f t="shared" si="103"/>
        <v>16</v>
      </c>
      <c r="AD96" s="1">
        <f t="shared" si="104"/>
        <v>18</v>
      </c>
      <c r="AE96" s="1">
        <f t="shared" si="105"/>
        <v>16</v>
      </c>
      <c r="AF96" s="1">
        <f t="shared" si="106"/>
        <v>18</v>
      </c>
      <c r="AG96" s="1">
        <f t="shared" si="107"/>
        <v>16</v>
      </c>
      <c r="AH96" s="1">
        <f t="shared" si="108"/>
        <v>18</v>
      </c>
      <c r="AI96" s="1">
        <f t="shared" si="109"/>
        <v>16</v>
      </c>
      <c r="AJ96" s="1">
        <f t="shared" si="110"/>
        <v>18</v>
      </c>
      <c r="AK96" s="1" t="str">
        <f t="shared" si="111"/>
        <v>11am-10pm</v>
      </c>
      <c r="AL96" s="1" t="str">
        <f t="shared" si="112"/>
        <v>4pm-6pm</v>
      </c>
      <c r="AM96" s="1" t="str">
        <f t="shared" si="113"/>
        <v>11am-5.3pm</v>
      </c>
      <c r="AN96" s="1" t="str">
        <f t="shared" si="114"/>
        <v>4pm-6pm</v>
      </c>
      <c r="AO96" s="1" t="str">
        <f t="shared" si="115"/>
        <v>4pm-6pm</v>
      </c>
      <c r="AP96" s="1" t="str">
        <f t="shared" si="116"/>
        <v>4pm-6pm</v>
      </c>
      <c r="AQ96" s="1" t="str">
        <f t="shared" si="117"/>
        <v>4pm-6pm</v>
      </c>
      <c r="AR96" s="4" t="s">
        <v>324</v>
      </c>
      <c r="AS96" s="1" t="s">
        <v>296</v>
      </c>
      <c r="AU96" s="1" t="s">
        <v>28</v>
      </c>
      <c r="AV96" s="5" t="s">
        <v>307</v>
      </c>
      <c r="AW96" s="5" t="s">
        <v>308</v>
      </c>
      <c r="AX96" s="6" t="str">
        <f t="shared" si="84"/>
        <v>{
    'name': "Los Tarascos",
    'area': "campus",'hours': {
      'sunday-start':"1100", 'sunday-end':"2200", 'monday-start':"1600", 'monday-end':"1800", 'tuesday-start':"1100", 'tuesday-end':"1730", 'wednesday-start':"1600", 'wednesday-end':"1800", 'thursday-start':"1600", 'thursday-end':"1800", 'friday-start':"1600", 'friday-end':"1800", 'saturday-start':"1600", 'saturday-end':"1800"},  'description': "House Margaritas $8.00 &lt;br&gt; Gold House Pitcher $17.00 &lt;br&gt;​ Classic Margaritas $4.25 &lt;br&gt; Classic Pitchers $19 &lt;br&gt; Imported Beer $2 &lt;br&gt; Domestic Beer $2 &lt;br&gt; Tuesdays - Lady's Day (all day) &lt;br&gt; Sunday - Men's Day (all day) &lt;br&gt; 2 for 1 on House Margs, Classic Margs, Beers, and Wines &lt;br&gt; Wed - Buy a Pitcher and Get a Free App 11am-4pm &amp; 6pm-10pm", 'link':"http://www.lostaracos.com", 'pricing':"med",   'phone-number': "", 'address': "626 S College Ave, Fort Collins 80524", 'other-amenities': ['outdoor','','medium'], 'has-drink':true, 'has-food':false},</v>
      </c>
      <c r="AY96" s="1" t="str">
        <f t="shared" si="85"/>
        <v>&lt;img src=@img/outdoor.png@&gt;</v>
      </c>
      <c r="AZ96" s="1" t="str">
        <f t="shared" si="86"/>
        <v/>
      </c>
      <c r="BA96" s="1" t="str">
        <f t="shared" si="87"/>
        <v>&lt;img src=@img/medium.png@&gt;</v>
      </c>
      <c r="BB96" s="1" t="str">
        <f t="shared" si="88"/>
        <v>&lt;img src=@img/drinkicon.png@&gt;</v>
      </c>
      <c r="BC96" s="1" t="str">
        <f t="shared" si="89"/>
        <v/>
      </c>
      <c r="BD96" s="1" t="str">
        <f t="shared" si="90"/>
        <v>&lt;img src=@img/outdoor.png@&gt;&lt;img src=@img/medium.png@&gt;&lt;img src=@img/drinkicon.png@&gt;</v>
      </c>
      <c r="BE96" s="1" t="str">
        <f t="shared" si="91"/>
        <v>outdoor drink medium med campus</v>
      </c>
      <c r="BF96" s="1" t="str">
        <f t="shared" si="92"/>
        <v>Near Campus</v>
      </c>
      <c r="BG96" s="1">
        <v>40.579048</v>
      </c>
      <c r="BH96" s="1">
        <v>-105.07677099999999</v>
      </c>
      <c r="BI96" s="1" t="str">
        <f t="shared" si="93"/>
        <v>[40.579048,-105.076771],</v>
      </c>
      <c r="BK96" s="1" t="str">
        <f>IF(BJ96&gt;0,"&lt;img src=@img/kidicon.png@&gt;","")</f>
        <v/>
      </c>
    </row>
    <row r="97" spans="2:64" ht="21" customHeight="1" x14ac:dyDescent="0.25">
      <c r="B97" s="1" t="s">
        <v>608</v>
      </c>
      <c r="C97" s="1" t="s">
        <v>427</v>
      </c>
      <c r="G97" s="9" t="s">
        <v>609</v>
      </c>
      <c r="W97" s="1" t="str">
        <f t="shared" si="97"/>
        <v/>
      </c>
      <c r="X97" s="1" t="str">
        <f t="shared" si="98"/>
        <v/>
      </c>
      <c r="Y97" s="1" t="str">
        <f t="shared" si="99"/>
        <v/>
      </c>
      <c r="Z97" s="1" t="str">
        <f t="shared" si="100"/>
        <v/>
      </c>
      <c r="AA97" s="1" t="str">
        <f t="shared" si="101"/>
        <v/>
      </c>
      <c r="AB97" s="1" t="str">
        <f t="shared" si="102"/>
        <v/>
      </c>
      <c r="AC97" s="1" t="str">
        <f t="shared" si="103"/>
        <v/>
      </c>
      <c r="AD97" s="1" t="str">
        <f t="shared" si="104"/>
        <v/>
      </c>
      <c r="AE97" s="1" t="str">
        <f t="shared" si="105"/>
        <v/>
      </c>
      <c r="AF97" s="1" t="str">
        <f t="shared" si="106"/>
        <v/>
      </c>
      <c r="AG97" s="1" t="str">
        <f t="shared" si="107"/>
        <v/>
      </c>
      <c r="AH97" s="1" t="str">
        <f t="shared" si="108"/>
        <v/>
      </c>
      <c r="AI97" s="1" t="str">
        <f t="shared" si="109"/>
        <v/>
      </c>
      <c r="AJ97" s="1" t="str">
        <f t="shared" si="110"/>
        <v/>
      </c>
      <c r="AK97" s="1" t="str">
        <f t="shared" si="111"/>
        <v/>
      </c>
      <c r="AL97" s="1" t="str">
        <f t="shared" si="112"/>
        <v/>
      </c>
      <c r="AM97" s="1" t="str">
        <f t="shared" si="113"/>
        <v/>
      </c>
      <c r="AN97" s="1" t="str">
        <f t="shared" si="114"/>
        <v/>
      </c>
      <c r="AO97" s="1" t="str">
        <f t="shared" si="115"/>
        <v/>
      </c>
      <c r="AP97" s="1" t="str">
        <f t="shared" si="116"/>
        <v/>
      </c>
      <c r="AQ97" s="1" t="str">
        <f t="shared" si="117"/>
        <v/>
      </c>
      <c r="AR97" s="15" t="s">
        <v>610</v>
      </c>
      <c r="AU97" s="1" t="s">
        <v>28</v>
      </c>
      <c r="AV97" s="1" t="b">
        <v>0</v>
      </c>
      <c r="AW97" s="1" t="b">
        <v>0</v>
      </c>
      <c r="AX97" s="6" t="str">
        <f t="shared" si="84"/>
        <v>{
    'name': "Lost Cajun",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'link':"https://thelostcajun.com/locations/fort-collins-colorado", 'pricing':"",   'phone-number': "", 'address': "331 S Meldrum St #100, Fort Collins, CO 80521", 'other-amenities': ['','','medium'], 'has-drink':FALSE, 'has-food':FALSE},</v>
      </c>
      <c r="AY97" s="1" t="str">
        <f t="shared" si="85"/>
        <v/>
      </c>
      <c r="AZ97" s="1" t="str">
        <f t="shared" si="86"/>
        <v/>
      </c>
      <c r="BA97" s="1" t="str">
        <f t="shared" si="87"/>
        <v>&lt;img src=@img/medium.png@&gt;</v>
      </c>
      <c r="BB97" s="1" t="str">
        <f t="shared" si="88"/>
        <v/>
      </c>
      <c r="BC97" s="1" t="str">
        <f t="shared" si="89"/>
        <v/>
      </c>
      <c r="BD97" s="1" t="str">
        <f t="shared" si="90"/>
        <v>&lt;img src=@img/medium.png@&gt;</v>
      </c>
      <c r="BE97" s="1" t="str">
        <f t="shared" si="91"/>
        <v>medium  old</v>
      </c>
      <c r="BF97" s="1" t="str">
        <f t="shared" si="92"/>
        <v>Old Town</v>
      </c>
      <c r="BG97" s="1">
        <v>40.583100000000002</v>
      </c>
      <c r="BH97" s="1">
        <v>-105.08284999999999</v>
      </c>
      <c r="BI97" s="1" t="str">
        <f t="shared" si="93"/>
        <v>[40.5831,-105.08285],</v>
      </c>
    </row>
    <row r="98" spans="2:64" ht="21" customHeight="1" x14ac:dyDescent="0.25">
      <c r="B98" s="1" t="s">
        <v>283</v>
      </c>
      <c r="C98" s="1" t="s">
        <v>427</v>
      </c>
      <c r="D98" s="1" t="s">
        <v>284</v>
      </c>
      <c r="E98" s="1" t="s">
        <v>432</v>
      </c>
      <c r="G98" s="9" t="s">
        <v>285</v>
      </c>
      <c r="H98" s="1">
        <v>1100</v>
      </c>
      <c r="I98" s="1">
        <v>2400</v>
      </c>
      <c r="J98" s="1">
        <v>1500</v>
      </c>
      <c r="K98" s="1">
        <v>1900</v>
      </c>
      <c r="L98" s="1">
        <v>1500</v>
      </c>
      <c r="M98" s="1">
        <v>1900</v>
      </c>
      <c r="N98" s="1">
        <v>1500</v>
      </c>
      <c r="O98" s="1">
        <v>1900</v>
      </c>
      <c r="P98" s="1">
        <v>1500</v>
      </c>
      <c r="Q98" s="1">
        <v>1900</v>
      </c>
      <c r="R98" s="1">
        <v>1500</v>
      </c>
      <c r="S98" s="1">
        <v>1900</v>
      </c>
      <c r="T98" s="1">
        <v>1100</v>
      </c>
      <c r="U98" s="1">
        <v>1900</v>
      </c>
      <c r="V98" s="1" t="s">
        <v>501</v>
      </c>
      <c r="W98" s="1">
        <f t="shared" si="97"/>
        <v>11</v>
      </c>
      <c r="X98" s="1">
        <f t="shared" si="98"/>
        <v>24</v>
      </c>
      <c r="Y98" s="1">
        <f t="shared" si="99"/>
        <v>15</v>
      </c>
      <c r="Z98" s="1">
        <f t="shared" si="100"/>
        <v>19</v>
      </c>
      <c r="AA98" s="1">
        <f t="shared" si="101"/>
        <v>15</v>
      </c>
      <c r="AB98" s="1">
        <f t="shared" si="102"/>
        <v>19</v>
      </c>
      <c r="AC98" s="1">
        <f t="shared" si="103"/>
        <v>15</v>
      </c>
      <c r="AD98" s="1">
        <f t="shared" si="104"/>
        <v>19</v>
      </c>
      <c r="AE98" s="1">
        <f t="shared" si="105"/>
        <v>15</v>
      </c>
      <c r="AF98" s="1">
        <f t="shared" si="106"/>
        <v>19</v>
      </c>
      <c r="AG98" s="1">
        <f t="shared" si="107"/>
        <v>15</v>
      </c>
      <c r="AH98" s="1">
        <f t="shared" si="108"/>
        <v>19</v>
      </c>
      <c r="AI98" s="1">
        <f t="shared" si="109"/>
        <v>11</v>
      </c>
      <c r="AJ98" s="1">
        <f t="shared" si="110"/>
        <v>19</v>
      </c>
      <c r="AK98" s="1" t="str">
        <f t="shared" si="111"/>
        <v>11am-12am</v>
      </c>
      <c r="AL98" s="1" t="str">
        <f t="shared" si="112"/>
        <v>3pm-7pm</v>
      </c>
      <c r="AM98" s="1" t="str">
        <f t="shared" si="113"/>
        <v>3pm-7pm</v>
      </c>
      <c r="AN98" s="1" t="str">
        <f t="shared" si="114"/>
        <v>3pm-7pm</v>
      </c>
      <c r="AO98" s="1" t="str">
        <f t="shared" si="115"/>
        <v>3pm-7pm</v>
      </c>
      <c r="AP98" s="1" t="str">
        <f t="shared" si="116"/>
        <v>3pm-7pm</v>
      </c>
      <c r="AQ98" s="1" t="str">
        <f t="shared" si="117"/>
        <v>11am-7pm</v>
      </c>
      <c r="AR98" s="4" t="s">
        <v>364</v>
      </c>
      <c r="AU98" s="1" t="s">
        <v>299</v>
      </c>
      <c r="AV98" s="5" t="s">
        <v>307</v>
      </c>
      <c r="AW98" s="5" t="s">
        <v>307</v>
      </c>
      <c r="AX98" s="6" t="str">
        <f t="shared" ref="AX98:AX128" si="118">CONCATENATE("{
    'name': """,B98,""",
    'area': ","""",C98,""",",
"'hours': {
      'sunday-start':","""",H98,"""",", 'sunday-end':","""",I98,"""",", 'monday-start':","""",J98,"""",", 'monday-end':","""",K98,"""",", 'tuesday-start':","""",L98,"""",", 'tuesday-end':","""",M98,""", 'wednesday-start':","""",N98,""", 'wednesday-end':","""",O98,""", 'thursday-start':","""",P98,""", 'thursday-end':","""",Q98,""", 'friday-start':","""",R98,""", 'friday-end':","""",S98,""", 'saturday-start':","""",T98,""", 'saturday-end':","""",U98,"""","},","  'description': ","""",V98,"""",", 'link':","""",AR98,"""",", 'pricing':","""",E98,"""",",   'phone-number': ","""",F98,"""",", 'address': ","""",G98,"""",", 'other-amenities': [","'",AS98,"','",AT98,"','",AU98,"'","]",", 'has-drink':",AV98,", 'has-food':",AW98,"},")</f>
        <v>{
    'name': "Lucky Joes",
    'area': "old",'hours': {
      'sunday-start':"1100", 'sunday-end':"2400", 'monday-start':"1500", 'monday-end':"1900", 'tuesday-start':"1500", 'tuesday-end':"1900", 'wednesday-start':"1500", 'wednesday-end':"1900", 'thursday-start':"1500", 'thursday-end':"1900", 'friday-start':"1500", 'friday-end':"1900", 'saturday-start':"1100", 'saturday-end':"1900"},  'description': "Monday-Friday &lt;br&gt; $1 off wells, wines, and drafts &lt;br&gt; Saturday &lt;br&gt; $1.50 Bud and Coors &lt;br&gt; $2.50 wells and micros &lt;br&gt; $3.50 Guinness &lt;br&gt; $1 off wines &lt;br&gt; Monday &lt;br&gt; $3.50 burger baskets &lt;br&gt; $2.50 pints of 90 Schilling, 5 Barrel, Odell IPA &lt;br&gt; Tuesday &lt;br&gt; $2.50 Guinness pints all day &lt;br&gt; Wednesday &lt;br&gt; $2.50 You Call It 7pm-close &lt;br&gt; Thursday &lt;br&gt; $3 pints w/ $3 bomb shots &lt;br&gt; Sunday &lt;br&gt; $2 Bloody Marys, well vodka drinks, and green chili &lt;br&gt; $2.50 New Belgium", 'link':"http://www.luckyjoes.com/", 'pricing':"med",   'phone-number': "", 'address': "25 Old Town Square, Fort Collins, CO 80524", 'other-amenities': ['','','hard'], 'has-drink':true, 'has-food':true},</v>
      </c>
      <c r="AY98" s="1" t="str">
        <f t="shared" ref="AY98:AY128" si="119">IF(AS98&gt;0,"&lt;img src=@img/outdoor.png@&gt;","")</f>
        <v/>
      </c>
      <c r="AZ98" s="1" t="str">
        <f t="shared" ref="AZ98:AZ128" si="120">IF(AT98&gt;0,"&lt;img src=@img/pets.png@&gt;","")</f>
        <v/>
      </c>
      <c r="BA98" s="1" t="str">
        <f t="shared" ref="BA98:BA128" si="121">IF(AU98="hard","&lt;img src=@img/hard.png@&gt;",IF(AU98="medium","&lt;img src=@img/medium.png@&gt;",IF(AU98="easy","&lt;img src=@img/easy.png@&gt;","")))</f>
        <v>&lt;img src=@img/hard.png@&gt;</v>
      </c>
      <c r="BB98" s="1" t="str">
        <f t="shared" ref="BB98:BB128" si="122">IF(AV98="true","&lt;img src=@img/drinkicon.png@&gt;","")</f>
        <v>&lt;img src=@img/drinkicon.png@&gt;</v>
      </c>
      <c r="BC98" s="1" t="str">
        <f t="shared" ref="BC98:BC128" si="123">IF(AW98="true","&lt;img src=@img/foodicon.png@&gt;","")</f>
        <v>&lt;img src=@img/foodicon.png@&gt;</v>
      </c>
      <c r="BD98" s="1" t="str">
        <f t="shared" ref="BD98:BD128" si="124">CONCATENATE(AY98,AZ98,BA98,BB98,BC98,BK98)</f>
        <v>&lt;img src=@img/hard.png@&gt;&lt;img src=@img/drinkicon.png@&gt;&lt;img src=@img/foodicon.png@&gt;</v>
      </c>
      <c r="BE98" s="1" t="str">
        <f t="shared" ref="BE98:BE128" si="125">CONCATENATE(IF(AS98&gt;0,"outdoor ",""),IF(AT98&gt;0,"pet ",""),IF(AV98="true","drink ",""),IF(AW98="true","food ",""),AU98," ",E98," ",C98,IF(BJ98=TRUE," kid",""))</f>
        <v>drink food hard med old</v>
      </c>
      <c r="BF98" s="1" t="str">
        <f t="shared" ref="BF98:BF128" si="126">IF(C98="old","Old Town",IF(C98="campus","Near Campus",IF(C98="sfoco","South Foco",IF(C98="nfoco","North Foco",IF(C98="midtown","Midtown",IF(C98="cwest","Campus West",IF(C98="efoco","East FoCo",IF(C98="windsor","Windsor",""))))))))</f>
        <v>Old Town</v>
      </c>
      <c r="BG98" s="1">
        <v>40.587446999999997</v>
      </c>
      <c r="BH98" s="1">
        <v>-105.07635399999999</v>
      </c>
      <c r="BI98" s="1" t="str">
        <f t="shared" ref="BI98:BI128" si="127">CONCATENATE("[",BG98,",",BH98,"],")</f>
        <v>[40.587447,-105.076354],</v>
      </c>
      <c r="BK98" s="1" t="str">
        <f>IF(BJ98&gt;0,"&lt;img src=@img/kidicon.png@&gt;","")</f>
        <v/>
      </c>
    </row>
    <row r="99" spans="2:64" ht="21" customHeight="1" x14ac:dyDescent="0.25">
      <c r="B99" s="1" t="s">
        <v>611</v>
      </c>
      <c r="C99" s="1" t="s">
        <v>427</v>
      </c>
      <c r="G99" s="9" t="s">
        <v>612</v>
      </c>
      <c r="W99" s="1" t="str">
        <f t="shared" si="97"/>
        <v/>
      </c>
      <c r="X99" s="1" t="str">
        <f t="shared" si="98"/>
        <v/>
      </c>
      <c r="Y99" s="1" t="str">
        <f t="shared" si="99"/>
        <v/>
      </c>
      <c r="Z99" s="1" t="str">
        <f t="shared" si="100"/>
        <v/>
      </c>
      <c r="AA99" s="1" t="str">
        <f t="shared" si="101"/>
        <v/>
      </c>
      <c r="AB99" s="1" t="str">
        <f t="shared" si="102"/>
        <v/>
      </c>
      <c r="AC99" s="1" t="str">
        <f t="shared" si="103"/>
        <v/>
      </c>
      <c r="AD99" s="1" t="str">
        <f t="shared" si="104"/>
        <v/>
      </c>
      <c r="AE99" s="1" t="str">
        <f t="shared" si="105"/>
        <v/>
      </c>
      <c r="AF99" s="1" t="str">
        <f t="shared" si="106"/>
        <v/>
      </c>
      <c r="AG99" s="1" t="str">
        <f t="shared" si="107"/>
        <v/>
      </c>
      <c r="AH99" s="1" t="str">
        <f t="shared" si="108"/>
        <v/>
      </c>
      <c r="AI99" s="1" t="str">
        <f t="shared" si="109"/>
        <v/>
      </c>
      <c r="AJ99" s="1" t="str">
        <f t="shared" si="110"/>
        <v/>
      </c>
      <c r="AK99" s="1" t="str">
        <f t="shared" si="111"/>
        <v/>
      </c>
      <c r="AL99" s="1" t="str">
        <f t="shared" si="112"/>
        <v/>
      </c>
      <c r="AM99" s="1" t="str">
        <f t="shared" si="113"/>
        <v/>
      </c>
      <c r="AN99" s="1" t="str">
        <f t="shared" si="114"/>
        <v/>
      </c>
      <c r="AO99" s="1" t="str">
        <f t="shared" si="115"/>
        <v/>
      </c>
      <c r="AP99" s="1" t="str">
        <f t="shared" si="116"/>
        <v/>
      </c>
      <c r="AQ99" s="1" t="str">
        <f t="shared" si="117"/>
        <v/>
      </c>
      <c r="AR99" s="15" t="s">
        <v>613</v>
      </c>
      <c r="AU99" s="1" t="s">
        <v>299</v>
      </c>
      <c r="AV99" s="1" t="b">
        <v>0</v>
      </c>
      <c r="AW99" s="1" t="b">
        <v>0</v>
      </c>
      <c r="AX99" s="6" t="str">
        <f t="shared" si="118"/>
        <v>{
    'name': "LuLu Asian Bistro",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'link':"www.lulufc.com/", 'pricing':"",   'phone-number': "", 'address': "117 S College Ave, Fort Collins, CO 80521", 'other-amenities': ['','','hard'], 'has-drink':FALSE, 'has-food':FALSE},</v>
      </c>
      <c r="AY99" s="1" t="str">
        <f t="shared" si="119"/>
        <v/>
      </c>
      <c r="AZ99" s="1" t="str">
        <f t="shared" si="120"/>
        <v/>
      </c>
      <c r="BA99" s="1" t="str">
        <f t="shared" si="121"/>
        <v>&lt;img src=@img/hard.png@&gt;</v>
      </c>
      <c r="BB99" s="1" t="str">
        <f t="shared" si="122"/>
        <v/>
      </c>
      <c r="BC99" s="1" t="str">
        <f t="shared" si="123"/>
        <v/>
      </c>
      <c r="BD99" s="1" t="str">
        <f t="shared" si="124"/>
        <v>&lt;img src=@img/hard.png@&gt;</v>
      </c>
      <c r="BE99" s="1" t="str">
        <f t="shared" si="125"/>
        <v>hard  old</v>
      </c>
      <c r="BF99" s="1" t="str">
        <f t="shared" si="126"/>
        <v>Old Town</v>
      </c>
      <c r="BG99" s="1">
        <v>40.586530000000003</v>
      </c>
      <c r="BH99" s="1">
        <v>-105.07751</v>
      </c>
      <c r="BI99" s="1" t="str">
        <f t="shared" si="127"/>
        <v>[40.58653,-105.07751],</v>
      </c>
    </row>
    <row r="100" spans="2:64" ht="21" customHeight="1" x14ac:dyDescent="0.25">
      <c r="B100" s="1" t="s">
        <v>614</v>
      </c>
      <c r="C100" s="1" t="s">
        <v>430</v>
      </c>
      <c r="G100" s="9" t="s">
        <v>615</v>
      </c>
      <c r="W100" s="1" t="str">
        <f t="shared" si="97"/>
        <v/>
      </c>
      <c r="X100" s="1" t="str">
        <f t="shared" si="98"/>
        <v/>
      </c>
      <c r="Y100" s="1" t="str">
        <f t="shared" si="99"/>
        <v/>
      </c>
      <c r="Z100" s="1" t="str">
        <f t="shared" si="100"/>
        <v/>
      </c>
      <c r="AA100" s="1" t="str">
        <f t="shared" si="101"/>
        <v/>
      </c>
      <c r="AB100" s="1" t="str">
        <f t="shared" si="102"/>
        <v/>
      </c>
      <c r="AC100" s="1" t="str">
        <f t="shared" si="103"/>
        <v/>
      </c>
      <c r="AD100" s="1" t="str">
        <f t="shared" si="104"/>
        <v/>
      </c>
      <c r="AE100" s="1" t="str">
        <f t="shared" si="105"/>
        <v/>
      </c>
      <c r="AF100" s="1" t="str">
        <f t="shared" si="106"/>
        <v/>
      </c>
      <c r="AG100" s="1" t="str">
        <f t="shared" si="107"/>
        <v/>
      </c>
      <c r="AH100" s="1" t="str">
        <f t="shared" si="108"/>
        <v/>
      </c>
      <c r="AI100" s="1" t="str">
        <f t="shared" si="109"/>
        <v/>
      </c>
      <c r="AJ100" s="1" t="str">
        <f t="shared" si="110"/>
        <v/>
      </c>
      <c r="AK100" s="1" t="str">
        <f t="shared" si="111"/>
        <v/>
      </c>
      <c r="AL100" s="1" t="str">
        <f t="shared" si="112"/>
        <v/>
      </c>
      <c r="AM100" s="1" t="str">
        <f t="shared" si="113"/>
        <v/>
      </c>
      <c r="AN100" s="1" t="str">
        <f t="shared" si="114"/>
        <v/>
      </c>
      <c r="AO100" s="1" t="str">
        <f t="shared" si="115"/>
        <v/>
      </c>
      <c r="AP100" s="1" t="str">
        <f t="shared" si="116"/>
        <v/>
      </c>
      <c r="AQ100" s="1" t="str">
        <f t="shared" si="117"/>
        <v/>
      </c>
      <c r="AU100" s="1" t="s">
        <v>28</v>
      </c>
      <c r="AV100" s="1" t="b">
        <v>0</v>
      </c>
      <c r="AW100" s="1" t="b">
        <v>0</v>
      </c>
      <c r="AX100" s="6" t="str">
        <f t="shared" si="118"/>
        <v>{
    'name': "Lupitas Mexican Restaurant",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"1720 W Mulberry St, Fort Collins, CO 80521", 'other-amenities': ['','','medium'], 'has-drink':FALSE, 'has-food':FALSE},</v>
      </c>
      <c r="AY100" s="1" t="str">
        <f t="shared" si="119"/>
        <v/>
      </c>
      <c r="AZ100" s="1" t="str">
        <f t="shared" si="120"/>
        <v/>
      </c>
      <c r="BA100" s="1" t="str">
        <f t="shared" si="121"/>
        <v>&lt;img src=@img/medium.png@&gt;</v>
      </c>
      <c r="BB100" s="1" t="str">
        <f t="shared" si="122"/>
        <v/>
      </c>
      <c r="BC100" s="1" t="str">
        <f t="shared" si="123"/>
        <v/>
      </c>
      <c r="BD100" s="1" t="str">
        <f t="shared" si="124"/>
        <v>&lt;img src=@img/medium.png@&gt;</v>
      </c>
      <c r="BE100" s="1" t="str">
        <f t="shared" si="125"/>
        <v>medium  cwest</v>
      </c>
      <c r="BF100" s="1" t="str">
        <f t="shared" si="126"/>
        <v>Campus West</v>
      </c>
      <c r="BG100" s="1">
        <v>40.58231</v>
      </c>
      <c r="BH100" s="1">
        <v>-105.10714</v>
      </c>
      <c r="BI100" s="1" t="str">
        <f t="shared" si="127"/>
        <v>[40.58231,-105.10714],</v>
      </c>
    </row>
    <row r="101" spans="2:64" ht="21" customHeight="1" x14ac:dyDescent="0.25">
      <c r="B101" s="1" t="s">
        <v>372</v>
      </c>
      <c r="C101" s="1" t="s">
        <v>427</v>
      </c>
      <c r="D101" s="1" t="s">
        <v>373</v>
      </c>
      <c r="E101" s="1" t="s">
        <v>432</v>
      </c>
      <c r="G101" s="9" t="s">
        <v>369</v>
      </c>
      <c r="L101" s="1">
        <v>1600</v>
      </c>
      <c r="M101" s="1">
        <v>1800</v>
      </c>
      <c r="N101" s="1">
        <v>1600</v>
      </c>
      <c r="O101" s="1">
        <v>1800</v>
      </c>
      <c r="P101" s="1">
        <v>1600</v>
      </c>
      <c r="Q101" s="1">
        <v>1800</v>
      </c>
      <c r="R101" s="1">
        <v>1600</v>
      </c>
      <c r="S101" s="1">
        <v>1800</v>
      </c>
      <c r="T101" s="1">
        <v>1600</v>
      </c>
      <c r="U101" s="1">
        <v>1800</v>
      </c>
      <c r="W101" s="1" t="str">
        <f t="shared" si="97"/>
        <v/>
      </c>
      <c r="X101" s="1" t="str">
        <f t="shared" si="98"/>
        <v/>
      </c>
      <c r="Y101" s="1" t="str">
        <f t="shared" si="99"/>
        <v/>
      </c>
      <c r="Z101" s="1" t="str">
        <f t="shared" si="100"/>
        <v/>
      </c>
      <c r="AA101" s="1">
        <f t="shared" si="101"/>
        <v>16</v>
      </c>
      <c r="AB101" s="1">
        <f t="shared" si="102"/>
        <v>18</v>
      </c>
      <c r="AC101" s="1">
        <f t="shared" si="103"/>
        <v>16</v>
      </c>
      <c r="AD101" s="1">
        <f t="shared" si="104"/>
        <v>18</v>
      </c>
      <c r="AE101" s="1">
        <f t="shared" si="105"/>
        <v>16</v>
      </c>
      <c r="AF101" s="1">
        <f t="shared" si="106"/>
        <v>18</v>
      </c>
      <c r="AG101" s="1">
        <f t="shared" si="107"/>
        <v>16</v>
      </c>
      <c r="AH101" s="1">
        <f t="shared" si="108"/>
        <v>18</v>
      </c>
      <c r="AI101" s="1">
        <f t="shared" si="109"/>
        <v>16</v>
      </c>
      <c r="AJ101" s="1">
        <f t="shared" si="110"/>
        <v>18</v>
      </c>
      <c r="AK101" s="1" t="str">
        <f t="shared" si="111"/>
        <v/>
      </c>
      <c r="AL101" s="1" t="str">
        <f t="shared" si="112"/>
        <v/>
      </c>
      <c r="AM101" s="1" t="str">
        <f t="shared" si="113"/>
        <v>4pm-6pm</v>
      </c>
      <c r="AN101" s="1" t="str">
        <f t="shared" si="114"/>
        <v>4pm-6pm</v>
      </c>
      <c r="AO101" s="1" t="str">
        <f t="shared" si="115"/>
        <v>4pm-6pm</v>
      </c>
      <c r="AP101" s="1" t="str">
        <f t="shared" si="116"/>
        <v>4pm-6pm</v>
      </c>
      <c r="AQ101" s="1" t="str">
        <f t="shared" si="117"/>
        <v>4pm-6pm</v>
      </c>
      <c r="AR101" s="1" t="s">
        <v>374</v>
      </c>
      <c r="AS101" s="1" t="s">
        <v>296</v>
      </c>
      <c r="AU101" s="1" t="s">
        <v>28</v>
      </c>
      <c r="AV101" s="5" t="s">
        <v>308</v>
      </c>
      <c r="AW101" s="5" t="s">
        <v>308</v>
      </c>
      <c r="AX101" s="6" t="str">
        <f t="shared" si="118"/>
        <v>{
    'name': "Magic Rat",
    'area': "old",'hours': {
      'sunday-start':"", 'sunday-end':"", 'monday-start':"", 'monday-end':"", 'tuesday-start':"1600", 'tuesday-end':"1800", 'wednesday-start':"1600", 'wednesday-end':"1800", 'thursday-start':"1600", 'thursday-end':"1800", 'friday-start':"1600", 'friday-end':"1800", 'saturday-start':"1600", 'saturday-end':"1800"},  'description': "", 'link':"https://magicratlivemusic.com", 'pricing':"med",   'phone-number': "", 'address': "378 Walnut St, Fort Collins, CO 80524", 'other-amenities': ['outdoor','','medium'], 'has-drink':false, 'has-food':false},</v>
      </c>
      <c r="AY101" s="1" t="str">
        <f t="shared" si="119"/>
        <v>&lt;img src=@img/outdoor.png@&gt;</v>
      </c>
      <c r="AZ101" s="1" t="str">
        <f t="shared" si="120"/>
        <v/>
      </c>
      <c r="BA101" s="1" t="str">
        <f t="shared" si="121"/>
        <v>&lt;img src=@img/medium.png@&gt;</v>
      </c>
      <c r="BB101" s="1" t="str">
        <f t="shared" si="122"/>
        <v/>
      </c>
      <c r="BC101" s="1" t="str">
        <f t="shared" si="123"/>
        <v/>
      </c>
      <c r="BD101" s="1" t="str">
        <f t="shared" si="124"/>
        <v>&lt;img src=@img/outdoor.png@&gt;&lt;img src=@img/medium.png@&gt;</v>
      </c>
      <c r="BE101" s="1" t="str">
        <f t="shared" si="125"/>
        <v>outdoor medium med old</v>
      </c>
      <c r="BF101" s="1" t="str">
        <f t="shared" si="126"/>
        <v>Old Town</v>
      </c>
      <c r="BG101" s="1">
        <v>40.587229000000001</v>
      </c>
      <c r="BH101" s="1">
        <v>-105.07409699999999</v>
      </c>
      <c r="BI101" s="1" t="str">
        <f t="shared" si="127"/>
        <v>[40.587229,-105.074097],</v>
      </c>
      <c r="BK101" s="1" t="str">
        <f>IF(BJ101&gt;0,"&lt;img src=@img/kidicon.png@&gt;","")</f>
        <v/>
      </c>
    </row>
    <row r="102" spans="2:64" ht="21" customHeight="1" x14ac:dyDescent="0.25">
      <c r="B102" s="1" t="s">
        <v>668</v>
      </c>
      <c r="C102" s="1" t="s">
        <v>309</v>
      </c>
      <c r="E102" s="1" t="s">
        <v>432</v>
      </c>
      <c r="G102" s="1" t="s">
        <v>691</v>
      </c>
      <c r="W102" s="1" t="str">
        <f t="shared" si="97"/>
        <v/>
      </c>
      <c r="X102" s="1" t="str">
        <f t="shared" si="98"/>
        <v/>
      </c>
      <c r="Y102" s="1" t="str">
        <f t="shared" si="99"/>
        <v/>
      </c>
      <c r="Z102" s="1" t="str">
        <f t="shared" si="100"/>
        <v/>
      </c>
      <c r="AA102" s="1" t="str">
        <f t="shared" si="101"/>
        <v/>
      </c>
      <c r="AB102" s="1" t="str">
        <f t="shared" si="102"/>
        <v/>
      </c>
      <c r="AC102" s="1" t="str">
        <f t="shared" si="103"/>
        <v/>
      </c>
      <c r="AD102" s="1" t="str">
        <f t="shared" si="104"/>
        <v/>
      </c>
      <c r="AE102" s="1" t="str">
        <f t="shared" si="105"/>
        <v/>
      </c>
      <c r="AF102" s="1" t="str">
        <f t="shared" si="106"/>
        <v/>
      </c>
      <c r="AG102" s="1" t="str">
        <f t="shared" si="107"/>
        <v/>
      </c>
      <c r="AH102" s="1" t="str">
        <f t="shared" si="108"/>
        <v/>
      </c>
      <c r="AI102" s="1" t="str">
        <f t="shared" si="109"/>
        <v/>
      </c>
      <c r="AJ102" s="1" t="str">
        <f t="shared" si="110"/>
        <v/>
      </c>
      <c r="AK102" s="1" t="str">
        <f t="shared" si="111"/>
        <v/>
      </c>
      <c r="AL102" s="1" t="str">
        <f t="shared" si="112"/>
        <v/>
      </c>
      <c r="AM102" s="1" t="str">
        <f t="shared" si="113"/>
        <v/>
      </c>
      <c r="AN102" s="1" t="str">
        <f t="shared" si="114"/>
        <v/>
      </c>
      <c r="AO102" s="1" t="str">
        <f t="shared" si="115"/>
        <v/>
      </c>
      <c r="AP102" s="1" t="str">
        <f t="shared" si="116"/>
        <v/>
      </c>
      <c r="AQ102" s="1" t="str">
        <f t="shared" si="117"/>
        <v/>
      </c>
      <c r="AR102" s="1" t="s">
        <v>712</v>
      </c>
      <c r="AU102" s="1" t="s">
        <v>28</v>
      </c>
      <c r="AV102" s="5" t="s">
        <v>308</v>
      </c>
      <c r="AW102" s="5" t="s">
        <v>308</v>
      </c>
      <c r="AX102" s="6" t="str">
        <f t="shared" si="118"/>
        <v>{
    'name': "Match Ups Pool Hall",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'link':"http://www.matchupspoolhall.com/", 'pricing':"med",   'phone-number': "", 'address': "625 S Mason St Fort Collins CO", 'other-amenities': ['','','medium'], 'has-drink':false, 'has-food':false},</v>
      </c>
      <c r="AY102" s="1" t="str">
        <f t="shared" si="119"/>
        <v/>
      </c>
      <c r="AZ102" s="1" t="str">
        <f t="shared" si="120"/>
        <v/>
      </c>
      <c r="BA102" s="1" t="str">
        <f t="shared" si="121"/>
        <v>&lt;img src=@img/medium.png@&gt;</v>
      </c>
      <c r="BB102" s="1" t="str">
        <f t="shared" si="122"/>
        <v/>
      </c>
      <c r="BC102" s="1" t="str">
        <f t="shared" si="123"/>
        <v/>
      </c>
      <c r="BD102" s="1" t="str">
        <f t="shared" si="124"/>
        <v>&lt;img src=@img/medium.png@&gt;</v>
      </c>
      <c r="BE102" s="1" t="str">
        <f t="shared" si="125"/>
        <v>medium med campus</v>
      </c>
      <c r="BF102" s="1" t="str">
        <f t="shared" si="126"/>
        <v>Near Campus</v>
      </c>
      <c r="BG102" s="1">
        <v>40.579140000000002</v>
      </c>
      <c r="BH102" s="1">
        <v>-105.07946</v>
      </c>
      <c r="BI102" s="1" t="str">
        <f t="shared" si="127"/>
        <v>[40.57914,-105.07946],</v>
      </c>
    </row>
    <row r="103" spans="2:64" ht="21" customHeight="1" x14ac:dyDescent="0.25">
      <c r="B103" s="1" t="s">
        <v>164</v>
      </c>
      <c r="C103" s="1" t="s">
        <v>310</v>
      </c>
      <c r="D103" s="1" t="s">
        <v>272</v>
      </c>
      <c r="E103" s="1" t="s">
        <v>54</v>
      </c>
      <c r="G103" s="1" t="s">
        <v>165</v>
      </c>
      <c r="W103" s="1" t="str">
        <f t="shared" si="97"/>
        <v/>
      </c>
      <c r="X103" s="1" t="str">
        <f t="shared" si="98"/>
        <v/>
      </c>
      <c r="Y103" s="1" t="str">
        <f t="shared" si="99"/>
        <v/>
      </c>
      <c r="Z103" s="1" t="str">
        <f t="shared" si="100"/>
        <v/>
      </c>
      <c r="AA103" s="1" t="str">
        <f t="shared" si="101"/>
        <v/>
      </c>
      <c r="AB103" s="1" t="str">
        <f t="shared" si="102"/>
        <v/>
      </c>
      <c r="AC103" s="1" t="str">
        <f t="shared" si="103"/>
        <v/>
      </c>
      <c r="AD103" s="1" t="str">
        <f t="shared" si="104"/>
        <v/>
      </c>
      <c r="AE103" s="1" t="str">
        <f t="shared" si="105"/>
        <v/>
      </c>
      <c r="AF103" s="1" t="str">
        <f t="shared" si="106"/>
        <v/>
      </c>
      <c r="AG103" s="1" t="str">
        <f t="shared" si="107"/>
        <v/>
      </c>
      <c r="AH103" s="1" t="str">
        <f t="shared" si="108"/>
        <v/>
      </c>
      <c r="AI103" s="1" t="str">
        <f t="shared" si="109"/>
        <v/>
      </c>
      <c r="AJ103" s="1" t="str">
        <f t="shared" si="110"/>
        <v/>
      </c>
      <c r="AK103" s="1" t="str">
        <f t="shared" si="111"/>
        <v/>
      </c>
      <c r="AL103" s="1" t="str">
        <f t="shared" si="112"/>
        <v/>
      </c>
      <c r="AM103" s="1" t="str">
        <f t="shared" si="113"/>
        <v/>
      </c>
      <c r="AN103" s="1" t="str">
        <f t="shared" si="114"/>
        <v/>
      </c>
      <c r="AO103" s="1" t="str">
        <f t="shared" si="115"/>
        <v/>
      </c>
      <c r="AP103" s="1" t="str">
        <f t="shared" si="116"/>
        <v/>
      </c>
      <c r="AQ103" s="1" t="str">
        <f t="shared" si="117"/>
        <v/>
      </c>
      <c r="AR103" s="4" t="s">
        <v>340</v>
      </c>
      <c r="AS103" s="1" t="s">
        <v>296</v>
      </c>
      <c r="AT103" s="1" t="s">
        <v>306</v>
      </c>
      <c r="AU103" s="1" t="s">
        <v>300</v>
      </c>
      <c r="AV103" s="5" t="s">
        <v>308</v>
      </c>
      <c r="AW103" s="5" t="s">
        <v>308</v>
      </c>
      <c r="AX103" s="6" t="str">
        <f t="shared" si="118"/>
        <v>{
    'name': "Maxline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'link':"http://www.maxlinebrewing.com", 'pricing':"low",   'phone-number': "", 'address': "2724 McClelland Drive Unit 190, Fort Collins, CO 80525", 'other-amenities': ['outdoor','pets','easy'], 'has-drink':false, 'has-food':false},</v>
      </c>
      <c r="AY103" s="1" t="str">
        <f t="shared" si="119"/>
        <v>&lt;img src=@img/outdoor.png@&gt;</v>
      </c>
      <c r="AZ103" s="1" t="str">
        <f t="shared" si="120"/>
        <v>&lt;img src=@img/pets.png@&gt;</v>
      </c>
      <c r="BA103" s="1" t="str">
        <f t="shared" si="121"/>
        <v>&lt;img src=@img/easy.png@&gt;</v>
      </c>
      <c r="BB103" s="1" t="str">
        <f t="shared" si="122"/>
        <v/>
      </c>
      <c r="BC103" s="1" t="str">
        <f t="shared" si="123"/>
        <v/>
      </c>
      <c r="BD103" s="1" t="str">
        <f t="shared" si="124"/>
        <v>&lt;img src=@img/outdoor.png@&gt;&lt;img src=@img/pets.png@&gt;&lt;img src=@img/easy.png@&gt;</v>
      </c>
      <c r="BE103" s="1" t="str">
        <f t="shared" si="125"/>
        <v>outdoor pet easy low midtown</v>
      </c>
      <c r="BF103" s="1" t="str">
        <f t="shared" si="126"/>
        <v>Midtown</v>
      </c>
      <c r="BG103" s="1">
        <v>40.550355000000003</v>
      </c>
      <c r="BH103" s="1">
        <v>-105.07907</v>
      </c>
      <c r="BI103" s="1" t="str">
        <f t="shared" si="127"/>
        <v>[40.550355,-105.07907],</v>
      </c>
      <c r="BK103" s="1" t="str">
        <f>IF(BJ103&gt;0,"&lt;img src=@img/kidicon.png@&gt;","")</f>
        <v/>
      </c>
    </row>
    <row r="104" spans="2:64" ht="21" customHeight="1" x14ac:dyDescent="0.25">
      <c r="B104" s="1" t="s">
        <v>616</v>
      </c>
      <c r="C104" s="1" t="s">
        <v>310</v>
      </c>
      <c r="G104" s="9" t="s">
        <v>617</v>
      </c>
      <c r="W104" s="1" t="str">
        <f t="shared" si="97"/>
        <v/>
      </c>
      <c r="X104" s="1" t="str">
        <f t="shared" si="98"/>
        <v/>
      </c>
      <c r="Y104" s="1" t="str">
        <f t="shared" si="99"/>
        <v/>
      </c>
      <c r="Z104" s="1" t="str">
        <f t="shared" si="100"/>
        <v/>
      </c>
      <c r="AA104" s="1" t="str">
        <f t="shared" si="101"/>
        <v/>
      </c>
      <c r="AB104" s="1" t="str">
        <f t="shared" si="102"/>
        <v/>
      </c>
      <c r="AC104" s="1" t="str">
        <f t="shared" si="103"/>
        <v/>
      </c>
      <c r="AD104" s="1" t="str">
        <f t="shared" si="104"/>
        <v/>
      </c>
      <c r="AE104" s="1" t="str">
        <f t="shared" si="105"/>
        <v/>
      </c>
      <c r="AF104" s="1" t="str">
        <f t="shared" si="106"/>
        <v/>
      </c>
      <c r="AG104" s="1" t="str">
        <f t="shared" si="107"/>
        <v/>
      </c>
      <c r="AH104" s="1" t="str">
        <f t="shared" si="108"/>
        <v/>
      </c>
      <c r="AI104" s="1" t="str">
        <f t="shared" si="109"/>
        <v/>
      </c>
      <c r="AJ104" s="1" t="str">
        <f t="shared" si="110"/>
        <v/>
      </c>
      <c r="AK104" s="1" t="str">
        <f t="shared" si="111"/>
        <v/>
      </c>
      <c r="AL104" s="1" t="str">
        <f t="shared" si="112"/>
        <v/>
      </c>
      <c r="AM104" s="1" t="str">
        <f t="shared" si="113"/>
        <v/>
      </c>
      <c r="AN104" s="1" t="str">
        <f t="shared" si="114"/>
        <v/>
      </c>
      <c r="AO104" s="1" t="str">
        <f t="shared" si="115"/>
        <v/>
      </c>
      <c r="AP104" s="1" t="str">
        <f t="shared" si="116"/>
        <v/>
      </c>
      <c r="AQ104" s="1" t="str">
        <f t="shared" si="117"/>
        <v/>
      </c>
      <c r="AR104" s="13" t="s">
        <v>618</v>
      </c>
      <c r="AU104" s="1" t="s">
        <v>300</v>
      </c>
      <c r="AV104" s="1" t="b">
        <v>0</v>
      </c>
      <c r="AW104" s="1" t="b">
        <v>0</v>
      </c>
      <c r="AX104" s="6" t="str">
        <f t="shared" si="118"/>
        <v>{
    'name': "Maza Kabob",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'link':"www.mazakabob.com/", 'pricing':"",   'phone-number': "", 'address': "2427 S College Ave, Fort Collins, CO 80525", 'other-amenities': ['','','easy'], 'has-drink':FALSE, 'has-food':FALSE},</v>
      </c>
      <c r="AY104" s="1" t="str">
        <f t="shared" si="119"/>
        <v/>
      </c>
      <c r="AZ104" s="1" t="str">
        <f t="shared" si="120"/>
        <v/>
      </c>
      <c r="BA104" s="1" t="str">
        <f t="shared" si="121"/>
        <v>&lt;img src=@img/easy.png@&gt;</v>
      </c>
      <c r="BB104" s="1" t="str">
        <f t="shared" si="122"/>
        <v/>
      </c>
      <c r="BC104" s="1" t="str">
        <f t="shared" si="123"/>
        <v/>
      </c>
      <c r="BD104" s="1" t="str">
        <f t="shared" si="124"/>
        <v>&lt;img src=@img/easy.png@&gt;</v>
      </c>
      <c r="BE104" s="1" t="str">
        <f t="shared" si="125"/>
        <v>easy  midtown</v>
      </c>
      <c r="BF104" s="1" t="str">
        <f t="shared" si="126"/>
        <v>Midtown</v>
      </c>
      <c r="BG104" s="1">
        <v>40.555109999999999</v>
      </c>
      <c r="BH104" s="1">
        <v>-105.07836</v>
      </c>
      <c r="BI104" s="1" t="str">
        <f t="shared" si="127"/>
        <v>[40.55511,-105.07836],</v>
      </c>
    </row>
    <row r="105" spans="2:64" ht="21" customHeight="1" x14ac:dyDescent="0.25">
      <c r="B105" s="1" t="s">
        <v>562</v>
      </c>
      <c r="C105" s="1" t="s">
        <v>310</v>
      </c>
      <c r="D105" s="1" t="s">
        <v>563</v>
      </c>
      <c r="E105" s="1" t="s">
        <v>54</v>
      </c>
      <c r="G105" s="9" t="s">
        <v>564</v>
      </c>
      <c r="H105" s="1">
        <v>1400</v>
      </c>
      <c r="I105" s="1">
        <v>1700</v>
      </c>
      <c r="J105" s="1">
        <v>1400</v>
      </c>
      <c r="K105" s="1">
        <v>1700</v>
      </c>
      <c r="L105" s="1">
        <v>1400</v>
      </c>
      <c r="M105" s="1">
        <v>1700</v>
      </c>
      <c r="N105" s="1">
        <v>1400</v>
      </c>
      <c r="O105" s="1">
        <v>1700</v>
      </c>
      <c r="P105" s="1">
        <v>1400</v>
      </c>
      <c r="Q105" s="1">
        <v>1700</v>
      </c>
      <c r="R105" s="1">
        <v>1400</v>
      </c>
      <c r="S105" s="1">
        <v>1700</v>
      </c>
      <c r="T105" s="1">
        <v>1400</v>
      </c>
      <c r="U105" s="1">
        <v>1700</v>
      </c>
      <c r="V105" s="1" t="s">
        <v>565</v>
      </c>
      <c r="W105" s="1">
        <f t="shared" si="97"/>
        <v>14</v>
      </c>
      <c r="X105" s="1">
        <f t="shared" si="98"/>
        <v>17</v>
      </c>
      <c r="Y105" s="1">
        <f t="shared" si="99"/>
        <v>14</v>
      </c>
      <c r="Z105" s="1">
        <f t="shared" si="100"/>
        <v>17</v>
      </c>
      <c r="AA105" s="1">
        <f t="shared" si="101"/>
        <v>14</v>
      </c>
      <c r="AB105" s="1">
        <f t="shared" si="102"/>
        <v>17</v>
      </c>
      <c r="AC105" s="1">
        <f t="shared" si="103"/>
        <v>14</v>
      </c>
      <c r="AD105" s="1">
        <f t="shared" si="104"/>
        <v>17</v>
      </c>
      <c r="AE105" s="1">
        <f t="shared" si="105"/>
        <v>14</v>
      </c>
      <c r="AF105" s="1">
        <f t="shared" si="106"/>
        <v>17</v>
      </c>
      <c r="AG105" s="1">
        <f t="shared" si="107"/>
        <v>14</v>
      </c>
      <c r="AH105" s="1">
        <f t="shared" si="108"/>
        <v>17</v>
      </c>
      <c r="AI105" s="1">
        <f t="shared" si="109"/>
        <v>14</v>
      </c>
      <c r="AJ105" s="1">
        <f t="shared" si="110"/>
        <v>17</v>
      </c>
      <c r="AK105" s="1" t="str">
        <f t="shared" si="111"/>
        <v>2pm-5pm</v>
      </c>
      <c r="AL105" s="1" t="str">
        <f t="shared" si="112"/>
        <v>2pm-5pm</v>
      </c>
      <c r="AM105" s="1" t="str">
        <f t="shared" si="113"/>
        <v>2pm-5pm</v>
      </c>
      <c r="AN105" s="1" t="str">
        <f t="shared" si="114"/>
        <v>2pm-5pm</v>
      </c>
      <c r="AO105" s="1" t="str">
        <f t="shared" si="115"/>
        <v>2pm-5pm</v>
      </c>
      <c r="AP105" s="1" t="str">
        <f t="shared" si="116"/>
        <v>2pm-5pm</v>
      </c>
      <c r="AQ105" s="1" t="str">
        <f t="shared" si="117"/>
        <v>2pm-5pm</v>
      </c>
      <c r="AR105" s="4" t="s">
        <v>566</v>
      </c>
      <c r="AU105" s="1" t="s">
        <v>300</v>
      </c>
      <c r="AV105" s="5" t="s">
        <v>307</v>
      </c>
      <c r="AW105" s="5" t="s">
        <v>307</v>
      </c>
      <c r="AX105" s="6" t="str">
        <f t="shared" si="118"/>
        <v>{
    'name': "McClellans Brewing",
    'area': "midtown",'hours': {
      'sunday-start':"1400", 'sunday-end':"1700", 'monday-start':"1400", 'monday-end':"1700", 'tuesday-start':"1400", 'tuesday-end':"1700", 'wednesday-start':"1400", 'wednesday-end':"1700", 'thursday-start':"1400", 'thursday-end':"1700", 'friday-start':"1400", 'friday-end':"1700", 'saturday-start':"1400", 'saturday-end':"1700"},  'description': "$1 Off House Pints and Specialty Drinks &lt;br&gt; Half Off All Apps", 'link':"http://www.mcclellansbrewingcompany.com/", 'pricing':"low",   'phone-number': "", 'address': "1035 S Taft Hill Rd Fort Collins, CO", 'other-amenities': ['','','easy'], 'has-drink':true, 'has-food':true},</v>
      </c>
      <c r="AY105" s="1" t="str">
        <f t="shared" si="119"/>
        <v/>
      </c>
      <c r="AZ105" s="1" t="str">
        <f t="shared" si="120"/>
        <v/>
      </c>
      <c r="BA105" s="1" t="str">
        <f t="shared" si="121"/>
        <v>&lt;img src=@img/easy.png@&gt;</v>
      </c>
      <c r="BB105" s="1" t="str">
        <f t="shared" si="122"/>
        <v>&lt;img src=@img/drinkicon.png@&gt;</v>
      </c>
      <c r="BC105" s="1" t="str">
        <f t="shared" si="123"/>
        <v>&lt;img src=@img/foodicon.png@&gt;</v>
      </c>
      <c r="BD105" s="1" t="str">
        <f t="shared" si="124"/>
        <v>&lt;img src=@img/easy.png@&gt;&lt;img src=@img/drinkicon.png@&gt;&lt;img src=@img/foodicon.png@&gt;</v>
      </c>
      <c r="BE105" s="1" t="str">
        <f t="shared" si="125"/>
        <v>drink food easy low midtown</v>
      </c>
      <c r="BF105" s="1" t="str">
        <f t="shared" si="126"/>
        <v>Midtown</v>
      </c>
      <c r="BG105" s="1">
        <v>40.57291</v>
      </c>
      <c r="BH105" s="1">
        <v>-105.11539999999999</v>
      </c>
      <c r="BI105" s="1" t="str">
        <f t="shared" si="127"/>
        <v>[40.57291,-105.1154],</v>
      </c>
    </row>
    <row r="106" spans="2:64" ht="21" customHeight="1" x14ac:dyDescent="0.25">
      <c r="B106" s="1" t="s">
        <v>62</v>
      </c>
      <c r="C106" s="1" t="s">
        <v>427</v>
      </c>
      <c r="D106" s="1" t="s">
        <v>63</v>
      </c>
      <c r="E106" s="1" t="s">
        <v>35</v>
      </c>
      <c r="G106" s="3" t="s">
        <v>64</v>
      </c>
      <c r="W106" s="1" t="str">
        <f t="shared" si="97"/>
        <v/>
      </c>
      <c r="X106" s="1" t="str">
        <f t="shared" si="98"/>
        <v/>
      </c>
      <c r="Y106" s="1" t="str">
        <f t="shared" si="99"/>
        <v/>
      </c>
      <c r="Z106" s="1" t="str">
        <f t="shared" si="100"/>
        <v/>
      </c>
      <c r="AA106" s="1" t="str">
        <f t="shared" si="101"/>
        <v/>
      </c>
      <c r="AB106" s="1" t="str">
        <f t="shared" si="102"/>
        <v/>
      </c>
      <c r="AC106" s="1" t="str">
        <f t="shared" si="103"/>
        <v/>
      </c>
      <c r="AD106" s="1" t="str">
        <f t="shared" si="104"/>
        <v/>
      </c>
      <c r="AE106" s="1" t="str">
        <f t="shared" si="105"/>
        <v/>
      </c>
      <c r="AF106" s="1" t="str">
        <f t="shared" si="106"/>
        <v/>
      </c>
      <c r="AG106" s="1" t="str">
        <f t="shared" si="107"/>
        <v/>
      </c>
      <c r="AH106" s="1" t="str">
        <f t="shared" si="108"/>
        <v/>
      </c>
      <c r="AI106" s="1" t="str">
        <f t="shared" si="109"/>
        <v/>
      </c>
      <c r="AJ106" s="1" t="str">
        <f t="shared" si="110"/>
        <v/>
      </c>
      <c r="AK106" s="1" t="str">
        <f t="shared" si="111"/>
        <v/>
      </c>
      <c r="AL106" s="1" t="str">
        <f t="shared" si="112"/>
        <v/>
      </c>
      <c r="AM106" s="1" t="str">
        <f t="shared" si="113"/>
        <v/>
      </c>
      <c r="AN106" s="1" t="str">
        <f t="shared" si="114"/>
        <v/>
      </c>
      <c r="AO106" s="1" t="str">
        <f t="shared" si="115"/>
        <v/>
      </c>
      <c r="AP106" s="1" t="str">
        <f t="shared" si="116"/>
        <v/>
      </c>
      <c r="AQ106" s="1" t="str">
        <f t="shared" si="117"/>
        <v/>
      </c>
      <c r="AR106" s="1" t="s">
        <v>241</v>
      </c>
      <c r="AU106" s="1" t="s">
        <v>28</v>
      </c>
      <c r="AV106" s="5" t="s">
        <v>308</v>
      </c>
      <c r="AW106" s="5" t="s">
        <v>308</v>
      </c>
      <c r="AX106" s="6" t="str">
        <f t="shared" si="118"/>
        <v>{
    'name': "Melting Pot",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'link':"https://www.meltingpot.com/fort-collins-co/", 'pricing':"high",   'phone-number': "", 'address': "334 E Mountain Ave, Fort Collins 80524", 'other-amenities': ['','','medium'], 'has-drink':false, 'has-food':false},</v>
      </c>
      <c r="AY106" s="1" t="str">
        <f t="shared" si="119"/>
        <v/>
      </c>
      <c r="AZ106" s="1" t="str">
        <f t="shared" si="120"/>
        <v/>
      </c>
      <c r="BA106" s="1" t="str">
        <f t="shared" si="121"/>
        <v>&lt;img src=@img/medium.png@&gt;</v>
      </c>
      <c r="BB106" s="1" t="str">
        <f t="shared" si="122"/>
        <v/>
      </c>
      <c r="BC106" s="1" t="str">
        <f t="shared" si="123"/>
        <v/>
      </c>
      <c r="BD106" s="1" t="str">
        <f t="shared" si="124"/>
        <v>&lt;img src=@img/medium.png@&gt;</v>
      </c>
      <c r="BE106" s="1" t="str">
        <f t="shared" si="125"/>
        <v>medium high old</v>
      </c>
      <c r="BF106" s="1" t="str">
        <f t="shared" si="126"/>
        <v>Old Town</v>
      </c>
      <c r="BG106" s="1">
        <v>40.587355000000002</v>
      </c>
      <c r="BH106" s="1">
        <v>-105.07316299999999</v>
      </c>
      <c r="BI106" s="1" t="str">
        <f t="shared" si="127"/>
        <v>[40.587355,-105.073163],</v>
      </c>
      <c r="BK106" s="1" t="str">
        <f>IF(BJ106&gt;0,"&lt;img src=@img/kidicon.png@&gt;","")</f>
        <v/>
      </c>
    </row>
    <row r="107" spans="2:64" ht="21" customHeight="1" x14ac:dyDescent="0.25">
      <c r="B107" s="1" t="s">
        <v>198</v>
      </c>
      <c r="C107" s="1" t="s">
        <v>427</v>
      </c>
      <c r="D107" s="1" t="s">
        <v>185</v>
      </c>
      <c r="E107" s="1" t="s">
        <v>432</v>
      </c>
      <c r="G107" s="1" t="s">
        <v>199</v>
      </c>
      <c r="W107" s="1" t="str">
        <f t="shared" si="97"/>
        <v/>
      </c>
      <c r="X107" s="1" t="str">
        <f t="shared" si="98"/>
        <v/>
      </c>
      <c r="Y107" s="1" t="str">
        <f t="shared" si="99"/>
        <v/>
      </c>
      <c r="Z107" s="1" t="str">
        <f t="shared" si="100"/>
        <v/>
      </c>
      <c r="AA107" s="1" t="str">
        <f t="shared" si="101"/>
        <v/>
      </c>
      <c r="AB107" s="1" t="str">
        <f t="shared" si="102"/>
        <v/>
      </c>
      <c r="AC107" s="1" t="str">
        <f t="shared" si="103"/>
        <v/>
      </c>
      <c r="AD107" s="1" t="str">
        <f t="shared" si="104"/>
        <v/>
      </c>
      <c r="AE107" s="1" t="str">
        <f t="shared" si="105"/>
        <v/>
      </c>
      <c r="AF107" s="1" t="str">
        <f t="shared" si="106"/>
        <v/>
      </c>
      <c r="AG107" s="1" t="str">
        <f t="shared" si="107"/>
        <v/>
      </c>
      <c r="AH107" s="1" t="str">
        <f t="shared" si="108"/>
        <v/>
      </c>
      <c r="AI107" s="1" t="str">
        <f t="shared" si="109"/>
        <v/>
      </c>
      <c r="AJ107" s="1" t="str">
        <f t="shared" si="110"/>
        <v/>
      </c>
      <c r="AK107" s="1" t="str">
        <f t="shared" si="111"/>
        <v/>
      </c>
      <c r="AL107" s="1" t="str">
        <f t="shared" si="112"/>
        <v/>
      </c>
      <c r="AM107" s="1" t="str">
        <f t="shared" si="113"/>
        <v/>
      </c>
      <c r="AN107" s="1" t="str">
        <f t="shared" si="114"/>
        <v/>
      </c>
      <c r="AO107" s="1" t="str">
        <f t="shared" si="115"/>
        <v/>
      </c>
      <c r="AP107" s="1" t="str">
        <f t="shared" si="116"/>
        <v/>
      </c>
      <c r="AQ107" s="1" t="str">
        <f t="shared" si="117"/>
        <v/>
      </c>
      <c r="AR107" s="4" t="s">
        <v>350</v>
      </c>
      <c r="AU107" s="1" t="s">
        <v>28</v>
      </c>
      <c r="AV107" s="5" t="s">
        <v>308</v>
      </c>
      <c r="AW107" s="5" t="s">
        <v>308</v>
      </c>
      <c r="AX107" s="6" t="str">
        <f t="shared" si="118"/>
        <v>{
    'name': "Mobb Mountain Distillers",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'link':"http://www.mobbmountain.com", 'pricing':"med",   'phone-number': "", 'address': "400 Linden Street, Fort Collins, CO 80524", 'other-amenities': ['','','medium'], 'has-drink':false, 'has-food':false},</v>
      </c>
      <c r="AY107" s="1" t="str">
        <f t="shared" si="119"/>
        <v/>
      </c>
      <c r="AZ107" s="1" t="str">
        <f t="shared" si="120"/>
        <v/>
      </c>
      <c r="BA107" s="1" t="str">
        <f t="shared" si="121"/>
        <v>&lt;img src=@img/medium.png@&gt;</v>
      </c>
      <c r="BB107" s="1" t="str">
        <f t="shared" si="122"/>
        <v/>
      </c>
      <c r="BC107" s="1" t="str">
        <f t="shared" si="123"/>
        <v/>
      </c>
      <c r="BD107" s="1" t="str">
        <f t="shared" si="124"/>
        <v>&lt;img src=@img/medium.png@&gt;</v>
      </c>
      <c r="BE107" s="1" t="str">
        <f t="shared" si="125"/>
        <v>medium med old</v>
      </c>
      <c r="BF107" s="1" t="str">
        <f t="shared" si="126"/>
        <v>Old Town</v>
      </c>
      <c r="BG107" s="1">
        <v>40.590091999999999</v>
      </c>
      <c r="BH107" s="1">
        <v>-105.07255000000001</v>
      </c>
      <c r="BI107" s="1" t="str">
        <f t="shared" si="127"/>
        <v>[40.590092,-105.07255],</v>
      </c>
      <c r="BK107" s="1" t="str">
        <f>IF(BJ107&gt;0,"&lt;img src=@img/kidicon.png@&gt;","")</f>
        <v/>
      </c>
    </row>
    <row r="108" spans="2:64" ht="21" customHeight="1" x14ac:dyDescent="0.25">
      <c r="B108" s="1" t="s">
        <v>395</v>
      </c>
      <c r="C108" s="1" t="s">
        <v>427</v>
      </c>
      <c r="D108" s="1" t="s">
        <v>132</v>
      </c>
      <c r="E108" s="1" t="s">
        <v>432</v>
      </c>
      <c r="G108" s="16" t="s">
        <v>396</v>
      </c>
      <c r="W108" s="1" t="str">
        <f t="shared" si="97"/>
        <v/>
      </c>
      <c r="X108" s="1" t="str">
        <f t="shared" si="98"/>
        <v/>
      </c>
      <c r="Y108" s="1" t="str">
        <f t="shared" si="99"/>
        <v/>
      </c>
      <c r="Z108" s="1" t="str">
        <f t="shared" si="100"/>
        <v/>
      </c>
      <c r="AA108" s="1" t="str">
        <f t="shared" si="101"/>
        <v/>
      </c>
      <c r="AB108" s="1" t="str">
        <f t="shared" si="102"/>
        <v/>
      </c>
      <c r="AC108" s="1" t="str">
        <f t="shared" si="103"/>
        <v/>
      </c>
      <c r="AD108" s="1" t="str">
        <f t="shared" si="104"/>
        <v/>
      </c>
      <c r="AE108" s="1" t="str">
        <f t="shared" si="105"/>
        <v/>
      </c>
      <c r="AF108" s="1" t="str">
        <f t="shared" si="106"/>
        <v/>
      </c>
      <c r="AG108" s="1" t="str">
        <f t="shared" si="107"/>
        <v/>
      </c>
      <c r="AH108" s="1" t="str">
        <f t="shared" si="108"/>
        <v/>
      </c>
      <c r="AI108" s="1" t="str">
        <f t="shared" si="109"/>
        <v/>
      </c>
      <c r="AJ108" s="1" t="str">
        <f t="shared" si="110"/>
        <v/>
      </c>
      <c r="AK108" s="1" t="str">
        <f t="shared" si="111"/>
        <v/>
      </c>
      <c r="AL108" s="1" t="str">
        <f t="shared" si="112"/>
        <v/>
      </c>
      <c r="AM108" s="1" t="str">
        <f t="shared" si="113"/>
        <v/>
      </c>
      <c r="AN108" s="1" t="str">
        <f t="shared" si="114"/>
        <v/>
      </c>
      <c r="AO108" s="1" t="str">
        <f t="shared" si="115"/>
        <v/>
      </c>
      <c r="AP108" s="1" t="str">
        <f t="shared" si="116"/>
        <v/>
      </c>
      <c r="AQ108" s="1" t="str">
        <f t="shared" si="117"/>
        <v/>
      </c>
      <c r="AR108" s="1" t="s">
        <v>397</v>
      </c>
      <c r="AS108" s="1" t="s">
        <v>296</v>
      </c>
      <c r="AU108" s="1" t="s">
        <v>28</v>
      </c>
      <c r="AV108" s="5" t="s">
        <v>308</v>
      </c>
      <c r="AW108" s="5" t="s">
        <v>308</v>
      </c>
      <c r="AX108" s="6" t="str">
        <f t="shared" si="118"/>
        <v>{
    'name': "Moes Original BBQ",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'link':"https://www.moesoriginalbbq.com/lo/fort-collins", 'pricing':"med",   'phone-number': "", 'address': "181 N College Ave", 'other-amenities': ['outdoor','','medium'], 'has-drink':false, 'has-food':false},</v>
      </c>
      <c r="AY108" s="1" t="str">
        <f t="shared" si="119"/>
        <v>&lt;img src=@img/outdoor.png@&gt;</v>
      </c>
      <c r="AZ108" s="1" t="str">
        <f t="shared" si="120"/>
        <v/>
      </c>
      <c r="BA108" s="1" t="str">
        <f t="shared" si="121"/>
        <v>&lt;img src=@img/medium.png@&gt;</v>
      </c>
      <c r="BB108" s="1" t="str">
        <f t="shared" si="122"/>
        <v/>
      </c>
      <c r="BC108" s="1" t="str">
        <f t="shared" si="123"/>
        <v/>
      </c>
      <c r="BD108" s="1" t="str">
        <f t="shared" si="124"/>
        <v>&lt;img src=@img/outdoor.png@&gt;&lt;img src=@img/medium.png@&gt;&lt;img src=@img/kidicon.png@&gt;</v>
      </c>
      <c r="BE108" s="1" t="str">
        <f t="shared" si="125"/>
        <v>outdoor medium med old kid</v>
      </c>
      <c r="BF108" s="1" t="str">
        <f t="shared" si="126"/>
        <v>Old Town</v>
      </c>
      <c r="BG108" s="1">
        <v>40.588638000000003</v>
      </c>
      <c r="BH108" s="1">
        <v>-105.077392</v>
      </c>
      <c r="BI108" s="1" t="str">
        <f t="shared" si="127"/>
        <v>[40.588638,-105.077392],</v>
      </c>
      <c r="BJ108" s="1" t="b">
        <v>1</v>
      </c>
      <c r="BK108" s="1" t="str">
        <f>IF(BJ108&gt;0,"&lt;img src=@img/kidicon.png@&gt;","")</f>
        <v>&lt;img src=@img/kidicon.png@&gt;</v>
      </c>
      <c r="BL108" s="1" t="s">
        <v>439</v>
      </c>
    </row>
    <row r="109" spans="2:64" ht="21" customHeight="1" x14ac:dyDescent="0.25">
      <c r="B109" s="1" t="s">
        <v>660</v>
      </c>
      <c r="C109" s="1" t="s">
        <v>430</v>
      </c>
      <c r="E109" s="1" t="s">
        <v>432</v>
      </c>
      <c r="G109" s="1" t="s">
        <v>684</v>
      </c>
      <c r="H109" s="1">
        <v>1600</v>
      </c>
      <c r="I109" s="1">
        <v>1900</v>
      </c>
      <c r="J109" s="1">
        <v>1600</v>
      </c>
      <c r="K109" s="1">
        <v>1900</v>
      </c>
      <c r="L109" s="1">
        <v>1600</v>
      </c>
      <c r="M109" s="1">
        <v>1900</v>
      </c>
      <c r="N109" s="1">
        <v>1600</v>
      </c>
      <c r="O109" s="1">
        <v>1900</v>
      </c>
      <c r="P109" s="1">
        <v>1600</v>
      </c>
      <c r="Q109" s="1">
        <v>2400</v>
      </c>
      <c r="R109" s="1">
        <v>1600</v>
      </c>
      <c r="S109" s="1">
        <v>1900</v>
      </c>
      <c r="T109" s="1">
        <v>1600</v>
      </c>
      <c r="U109" s="1">
        <v>1900</v>
      </c>
      <c r="V109" s="6" t="s">
        <v>701</v>
      </c>
      <c r="W109" s="1">
        <f t="shared" si="97"/>
        <v>16</v>
      </c>
      <c r="X109" s="1">
        <f t="shared" si="98"/>
        <v>19</v>
      </c>
      <c r="Y109" s="1">
        <f t="shared" si="99"/>
        <v>16</v>
      </c>
      <c r="Z109" s="1">
        <f t="shared" si="100"/>
        <v>19</v>
      </c>
      <c r="AA109" s="1">
        <f t="shared" si="101"/>
        <v>16</v>
      </c>
      <c r="AB109" s="1">
        <f t="shared" si="102"/>
        <v>19</v>
      </c>
      <c r="AC109" s="1">
        <f t="shared" si="103"/>
        <v>16</v>
      </c>
      <c r="AD109" s="1">
        <f t="shared" si="104"/>
        <v>19</v>
      </c>
      <c r="AE109" s="1">
        <f t="shared" si="105"/>
        <v>16</v>
      </c>
      <c r="AF109" s="1">
        <f t="shared" si="106"/>
        <v>24</v>
      </c>
      <c r="AG109" s="1">
        <f t="shared" si="107"/>
        <v>16</v>
      </c>
      <c r="AH109" s="1">
        <f t="shared" si="108"/>
        <v>19</v>
      </c>
      <c r="AI109" s="1">
        <f t="shared" si="109"/>
        <v>16</v>
      </c>
      <c r="AJ109" s="1">
        <f t="shared" si="110"/>
        <v>19</v>
      </c>
      <c r="AK109" s="1" t="str">
        <f t="shared" si="111"/>
        <v>4pm-7pm</v>
      </c>
      <c r="AL109" s="1" t="str">
        <f t="shared" si="112"/>
        <v>4pm-7pm</v>
      </c>
      <c r="AM109" s="1" t="str">
        <f t="shared" si="113"/>
        <v>4pm-7pm</v>
      </c>
      <c r="AN109" s="1" t="str">
        <f t="shared" si="114"/>
        <v>4pm-7pm</v>
      </c>
      <c r="AO109" s="1" t="str">
        <f t="shared" si="115"/>
        <v>4pm-12am</v>
      </c>
      <c r="AP109" s="1" t="str">
        <f t="shared" si="116"/>
        <v>4pm-7pm</v>
      </c>
      <c r="AQ109" s="1" t="str">
        <f t="shared" si="117"/>
        <v>4pm-7pm</v>
      </c>
      <c r="AR109" s="1" t="s">
        <v>713</v>
      </c>
      <c r="AS109" s="1" t="s">
        <v>296</v>
      </c>
      <c r="AU109" s="1" t="s">
        <v>28</v>
      </c>
      <c r="AV109" s="5" t="s">
        <v>307</v>
      </c>
      <c r="AW109" s="5" t="s">
        <v>307</v>
      </c>
      <c r="AX109" s="6" t="str">
        <f t="shared" si="118"/>
        <v>{
    'name': "Mojeaux's",
    'area': "cwest",'hours': {
      'sunday-start':"1600", 'sunday-end':"1900", 'monday-start':"1600", 'monday-end':"1900", 'tuesday-start':"1600", 'tuesday-end':"1900", 'wednesday-start':"1600", 'wednesday-end':"1900", 'thursday-start':"1600", 'thursday-end':"2400", 'friday-start':"1600", 'friday-end':"1900", 'saturday-start':"1600", 'saturday-end':"1900"},  'description': "$2 Single &amp; $4 Double Well Cocktails&lt;br&gt;$3 Select Micro Pints&lt;br&gt;&lt;br&gt;Monday:Free pool ALL DAY!&lt;br&gt;Wednesday:2 for 1 Burgers 5pm-9 and$1 Pints 9pm-12 with a Live DJ&lt;br&gt;Thursday:all day happy hour&lt;br&gt;Sunday:$3 Local Pints
", 'link':"http://www.mojeauxsfortcollins.com/", 'pricing':"med",   'phone-number': "", 'address': "820 City Park Ave Fort Collins CO", 'other-amenities': ['outdoor','','medium'], 'has-drink':true, 'has-food':true},</v>
      </c>
      <c r="AY109" s="1" t="str">
        <f t="shared" si="119"/>
        <v>&lt;img src=@img/outdoor.png@&gt;</v>
      </c>
      <c r="AZ109" s="1" t="str">
        <f t="shared" si="120"/>
        <v/>
      </c>
      <c r="BA109" s="1" t="str">
        <f t="shared" si="121"/>
        <v>&lt;img src=@img/medium.png@&gt;</v>
      </c>
      <c r="BB109" s="1" t="str">
        <f t="shared" si="122"/>
        <v>&lt;img src=@img/drinkicon.png@&gt;</v>
      </c>
      <c r="BC109" s="1" t="str">
        <f t="shared" si="123"/>
        <v>&lt;img src=@img/foodicon.png@&gt;</v>
      </c>
      <c r="BD109" s="1" t="str">
        <f t="shared" si="124"/>
        <v>&lt;img src=@img/outdoor.png@&gt;&lt;img src=@img/medium.png@&gt;&lt;img src=@img/drinkicon.png@&gt;&lt;img src=@img/foodicon.png@&gt;</v>
      </c>
      <c r="BE109" s="1" t="str">
        <f t="shared" si="125"/>
        <v>outdoor drink food medium med cwest</v>
      </c>
      <c r="BF109" s="1" t="str">
        <f t="shared" si="126"/>
        <v>Campus West</v>
      </c>
      <c r="BG109" s="1">
        <v>40.575319999999998</v>
      </c>
      <c r="BH109" s="1">
        <v>-105.10038</v>
      </c>
      <c r="BI109" s="1" t="str">
        <f t="shared" si="127"/>
        <v>[40.57532,-105.10038],</v>
      </c>
    </row>
    <row r="110" spans="2:64" ht="21" customHeight="1" x14ac:dyDescent="0.25">
      <c r="B110" s="1" t="s">
        <v>121</v>
      </c>
      <c r="C110" s="1" t="s">
        <v>310</v>
      </c>
      <c r="D110" s="1" t="s">
        <v>104</v>
      </c>
      <c r="E110" s="1" t="s">
        <v>35</v>
      </c>
      <c r="G110" s="3" t="s">
        <v>122</v>
      </c>
      <c r="H110" s="1">
        <v>1500</v>
      </c>
      <c r="I110" s="1">
        <v>1800</v>
      </c>
      <c r="J110" s="1">
        <v>1500</v>
      </c>
      <c r="K110" s="1">
        <v>1800</v>
      </c>
      <c r="L110" s="1">
        <v>1500</v>
      </c>
      <c r="M110" s="1">
        <v>1800</v>
      </c>
      <c r="N110" s="1">
        <v>1500</v>
      </c>
      <c r="O110" s="1">
        <v>1800</v>
      </c>
      <c r="P110" s="1">
        <v>1500</v>
      </c>
      <c r="Q110" s="1">
        <v>1800</v>
      </c>
      <c r="R110" s="1">
        <v>1500</v>
      </c>
      <c r="S110" s="1">
        <v>1800</v>
      </c>
      <c r="T110" s="1">
        <v>1500</v>
      </c>
      <c r="U110" s="1">
        <v>1800</v>
      </c>
      <c r="V110" s="1" t="s">
        <v>502</v>
      </c>
      <c r="W110" s="1">
        <f t="shared" si="97"/>
        <v>15</v>
      </c>
      <c r="X110" s="1">
        <f t="shared" si="98"/>
        <v>18</v>
      </c>
      <c r="Y110" s="1">
        <f t="shared" si="99"/>
        <v>15</v>
      </c>
      <c r="Z110" s="1">
        <f t="shared" si="100"/>
        <v>18</v>
      </c>
      <c r="AA110" s="1">
        <f t="shared" si="101"/>
        <v>15</v>
      </c>
      <c r="AB110" s="1">
        <f t="shared" si="102"/>
        <v>18</v>
      </c>
      <c r="AC110" s="1">
        <f t="shared" si="103"/>
        <v>15</v>
      </c>
      <c r="AD110" s="1">
        <f t="shared" si="104"/>
        <v>18</v>
      </c>
      <c r="AE110" s="1">
        <f t="shared" si="105"/>
        <v>15</v>
      </c>
      <c r="AF110" s="1">
        <f t="shared" si="106"/>
        <v>18</v>
      </c>
      <c r="AG110" s="1">
        <f t="shared" si="107"/>
        <v>15</v>
      </c>
      <c r="AH110" s="1">
        <f t="shared" si="108"/>
        <v>18</v>
      </c>
      <c r="AI110" s="1">
        <f t="shared" si="109"/>
        <v>15</v>
      </c>
      <c r="AJ110" s="1">
        <f t="shared" si="110"/>
        <v>18</v>
      </c>
      <c r="AK110" s="1" t="str">
        <f t="shared" si="111"/>
        <v>3pm-6pm</v>
      </c>
      <c r="AL110" s="1" t="str">
        <f t="shared" si="112"/>
        <v>3pm-6pm</v>
      </c>
      <c r="AM110" s="1" t="str">
        <f t="shared" si="113"/>
        <v>3pm-6pm</v>
      </c>
      <c r="AN110" s="1" t="str">
        <f t="shared" si="114"/>
        <v>3pm-6pm</v>
      </c>
      <c r="AO110" s="1" t="str">
        <f t="shared" si="115"/>
        <v>3pm-6pm</v>
      </c>
      <c r="AP110" s="1" t="str">
        <f t="shared" si="116"/>
        <v>3pm-6pm</v>
      </c>
      <c r="AQ110" s="1" t="str">
        <f t="shared" si="117"/>
        <v>3pm-6pm</v>
      </c>
      <c r="AR110" s="4" t="s">
        <v>329</v>
      </c>
      <c r="AS110" s="1" t="s">
        <v>296</v>
      </c>
      <c r="AU110" s="1" t="s">
        <v>300</v>
      </c>
      <c r="AV110" s="5" t="s">
        <v>307</v>
      </c>
      <c r="AW110" s="5" t="s">
        <v>307</v>
      </c>
      <c r="AX110" s="6" t="str">
        <f t="shared" si="118"/>
        <v>{
    'name': "Moot House",
    'area': "midtown",'hours':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"Mule: $7 &lt;br&gt; Martini: $6 &lt;br&gt; Select Cocktails: $6 &lt;br&gt; Season Beer: $6 &lt;br&gt; Wines: $5 &lt;br&gt; Draft Beer: $1.50 off &lt;br&gt; Fish &amp; Chips with Beer: $24.95 &lt;br&gt; Wide range of appetizers", 'link':"http://www.themoothouse.com/", 'pricing':"high",   'phone-number': "", 'address': "2626 S College Ave, Fort Collins 80525", 'other-amenities': ['outdoor','','easy'], 'has-drink':true, 'has-food':true},</v>
      </c>
      <c r="AY110" s="1" t="str">
        <f t="shared" si="119"/>
        <v>&lt;img src=@img/outdoor.png@&gt;</v>
      </c>
      <c r="AZ110" s="1" t="str">
        <f t="shared" si="120"/>
        <v/>
      </c>
      <c r="BA110" s="1" t="str">
        <f t="shared" si="121"/>
        <v>&lt;img src=@img/easy.png@&gt;</v>
      </c>
      <c r="BB110" s="1" t="str">
        <f t="shared" si="122"/>
        <v>&lt;img src=@img/drinkicon.png@&gt;</v>
      </c>
      <c r="BC110" s="1" t="str">
        <f t="shared" si="123"/>
        <v>&lt;img src=@img/foodicon.png@&gt;</v>
      </c>
      <c r="BD110" s="1" t="str">
        <f t="shared" si="124"/>
        <v>&lt;img src=@img/outdoor.png@&gt;&lt;img src=@img/easy.png@&gt;&lt;img src=@img/drinkicon.png@&gt;&lt;img src=@img/foodicon.png@&gt;</v>
      </c>
      <c r="BE110" s="1" t="str">
        <f t="shared" si="125"/>
        <v>outdoor drink food easy high midtown</v>
      </c>
      <c r="BF110" s="1" t="str">
        <f t="shared" si="126"/>
        <v>Midtown</v>
      </c>
      <c r="BG110" s="1">
        <v>40.551181</v>
      </c>
      <c r="BH110" s="1">
        <v>-105.07652</v>
      </c>
      <c r="BI110" s="1" t="str">
        <f t="shared" si="127"/>
        <v>[40.551181,-105.07652],</v>
      </c>
      <c r="BK110" s="1" t="str">
        <f>IF(BJ110&gt;0,"&lt;img src=@img/kidicon.png@&gt;","")</f>
        <v/>
      </c>
    </row>
    <row r="111" spans="2:64" ht="21" customHeight="1" x14ac:dyDescent="0.25">
      <c r="B111" s="1" t="s">
        <v>166</v>
      </c>
      <c r="C111" s="1" t="s">
        <v>309</v>
      </c>
      <c r="D111" s="1" t="s">
        <v>154</v>
      </c>
      <c r="E111" s="1" t="s">
        <v>54</v>
      </c>
      <c r="G111" s="1" t="s">
        <v>167</v>
      </c>
      <c r="H111" s="1">
        <v>1500</v>
      </c>
      <c r="I111" s="1">
        <v>1900</v>
      </c>
      <c r="J111" s="1">
        <v>1100</v>
      </c>
      <c r="K111" s="1">
        <v>2030</v>
      </c>
      <c r="L111" s="1">
        <v>1500</v>
      </c>
      <c r="M111" s="1">
        <v>1900</v>
      </c>
      <c r="N111" s="1">
        <v>1500</v>
      </c>
      <c r="O111" s="1">
        <v>1900</v>
      </c>
      <c r="P111" s="1">
        <v>1500</v>
      </c>
      <c r="Q111" s="1">
        <v>1900</v>
      </c>
      <c r="R111" s="1">
        <v>1500</v>
      </c>
      <c r="S111" s="1">
        <v>1900</v>
      </c>
      <c r="T111" s="1">
        <v>1500</v>
      </c>
      <c r="U111" s="1">
        <v>1900</v>
      </c>
      <c r="V111" s="1" t="s">
        <v>503</v>
      </c>
      <c r="W111" s="1">
        <f t="shared" si="97"/>
        <v>15</v>
      </c>
      <c r="X111" s="1">
        <f t="shared" si="98"/>
        <v>19</v>
      </c>
      <c r="Y111" s="1">
        <f t="shared" si="99"/>
        <v>11</v>
      </c>
      <c r="Z111" s="1">
        <f t="shared" si="100"/>
        <v>20.3</v>
      </c>
      <c r="AA111" s="1">
        <f t="shared" si="101"/>
        <v>15</v>
      </c>
      <c r="AB111" s="1">
        <f t="shared" si="102"/>
        <v>19</v>
      </c>
      <c r="AC111" s="1">
        <f t="shared" si="103"/>
        <v>15</v>
      </c>
      <c r="AD111" s="1">
        <f t="shared" si="104"/>
        <v>19</v>
      </c>
      <c r="AE111" s="1">
        <f t="shared" si="105"/>
        <v>15</v>
      </c>
      <c r="AF111" s="1">
        <f t="shared" si="106"/>
        <v>19</v>
      </c>
      <c r="AG111" s="1">
        <f t="shared" si="107"/>
        <v>15</v>
      </c>
      <c r="AH111" s="1">
        <f t="shared" si="108"/>
        <v>19</v>
      </c>
      <c r="AI111" s="1">
        <f t="shared" si="109"/>
        <v>15</v>
      </c>
      <c r="AJ111" s="1">
        <f t="shared" si="110"/>
        <v>19</v>
      </c>
      <c r="AK111" s="1" t="str">
        <f t="shared" si="111"/>
        <v>3pm-7pm</v>
      </c>
      <c r="AL111" s="1" t="str">
        <f t="shared" si="112"/>
        <v>11am-8.3pm</v>
      </c>
      <c r="AM111" s="1" t="str">
        <f t="shared" si="113"/>
        <v>3pm-7pm</v>
      </c>
      <c r="AN111" s="1" t="str">
        <f t="shared" si="114"/>
        <v>3pm-7pm</v>
      </c>
      <c r="AO111" s="1" t="str">
        <f t="shared" si="115"/>
        <v>3pm-7pm</v>
      </c>
      <c r="AP111" s="1" t="str">
        <f t="shared" si="116"/>
        <v>3pm-7pm</v>
      </c>
      <c r="AQ111" s="1" t="str">
        <f t="shared" si="117"/>
        <v>3pm-7pm</v>
      </c>
      <c r="AR111" s="4" t="s">
        <v>341</v>
      </c>
      <c r="AU111" s="1" t="s">
        <v>300</v>
      </c>
      <c r="AV111" s="5" t="s">
        <v>307</v>
      </c>
      <c r="AW111" s="5" t="s">
        <v>308</v>
      </c>
      <c r="AX111" s="6" t="str">
        <f t="shared" si="118"/>
        <v>{
    'name': "Music City Hot Chicken",
    'area': "campus",'hours': {
      'sunday-start':"1500", 'sunday-end':"1900", 'monday-start':"1100", 'monday-end':"2030", 'tuesday-start':"1500", 'tuesday-end':"1900", 'wednesday-start':"1500", 'wednesday-end':"1900", 'thursday-start':"1500", 'thursday-end':"1900", 'friday-start':"1500", 'friday-end':"1900", 'saturday-start':"1500", 'saturday-end':"1900"},  'description': "$1 Off House Cocktails &lt;br&gt; $5 Mai Tais All Day on Mondays!", 'link':"http://www.mchcco.com/", 'pricing':"low",   'phone-number': "", 'address': "111 W. Prospect Road, Propsector Shops, Fort Collins, CO 80525", 'other-amenities': ['','','easy'], 'has-drink':true, 'has-food':false},</v>
      </c>
      <c r="AY111" s="1" t="str">
        <f t="shared" si="119"/>
        <v/>
      </c>
      <c r="AZ111" s="1" t="str">
        <f t="shared" si="120"/>
        <v/>
      </c>
      <c r="BA111" s="1" t="str">
        <f t="shared" si="121"/>
        <v>&lt;img src=@img/easy.png@&gt;</v>
      </c>
      <c r="BB111" s="1" t="str">
        <f t="shared" si="122"/>
        <v>&lt;img src=@img/drinkicon.png@&gt;</v>
      </c>
      <c r="BC111" s="1" t="str">
        <f t="shared" si="123"/>
        <v/>
      </c>
      <c r="BD111" s="1" t="str">
        <f t="shared" si="124"/>
        <v>&lt;img src=@img/easy.png@&gt;&lt;img src=@img/drinkicon.png@&gt;</v>
      </c>
      <c r="BE111" s="1" t="str">
        <f t="shared" si="125"/>
        <v>drink easy low campus</v>
      </c>
      <c r="BF111" s="1" t="str">
        <f t="shared" si="126"/>
        <v>Near Campus</v>
      </c>
      <c r="BG111" s="1">
        <v>40.566623999999997</v>
      </c>
      <c r="BH111" s="1">
        <v>-105.07869100000001</v>
      </c>
      <c r="BI111" s="1" t="str">
        <f t="shared" si="127"/>
        <v>[40.566624,-105.078691],</v>
      </c>
      <c r="BK111" s="1" t="str">
        <f>IF(BJ111&gt;0,"&lt;img src=@img/kidicon.png@&gt;","")</f>
        <v/>
      </c>
    </row>
    <row r="112" spans="2:64" ht="21" customHeight="1" x14ac:dyDescent="0.25">
      <c r="B112" s="1" t="s">
        <v>200</v>
      </c>
      <c r="C112" s="1" t="s">
        <v>427</v>
      </c>
      <c r="D112" s="1" t="s">
        <v>272</v>
      </c>
      <c r="E112" s="1" t="s">
        <v>432</v>
      </c>
      <c r="G112" s="1" t="s">
        <v>201</v>
      </c>
      <c r="W112" s="1" t="str">
        <f t="shared" si="97"/>
        <v/>
      </c>
      <c r="X112" s="1" t="str">
        <f t="shared" si="98"/>
        <v/>
      </c>
      <c r="Y112" s="1" t="str">
        <f t="shared" si="99"/>
        <v/>
      </c>
      <c r="Z112" s="1" t="str">
        <f t="shared" si="100"/>
        <v/>
      </c>
      <c r="AA112" s="1" t="str">
        <f t="shared" si="101"/>
        <v/>
      </c>
      <c r="AB112" s="1" t="str">
        <f t="shared" si="102"/>
        <v/>
      </c>
      <c r="AC112" s="1" t="str">
        <f t="shared" si="103"/>
        <v/>
      </c>
      <c r="AD112" s="1" t="str">
        <f t="shared" si="104"/>
        <v/>
      </c>
      <c r="AE112" s="1" t="str">
        <f t="shared" si="105"/>
        <v/>
      </c>
      <c r="AF112" s="1" t="str">
        <f t="shared" si="106"/>
        <v/>
      </c>
      <c r="AG112" s="1" t="str">
        <f t="shared" si="107"/>
        <v/>
      </c>
      <c r="AH112" s="1" t="str">
        <f t="shared" si="108"/>
        <v/>
      </c>
      <c r="AI112" s="1" t="str">
        <f t="shared" si="109"/>
        <v/>
      </c>
      <c r="AJ112" s="1" t="str">
        <f t="shared" si="110"/>
        <v/>
      </c>
      <c r="AK112" s="1" t="str">
        <f t="shared" si="111"/>
        <v/>
      </c>
      <c r="AL112" s="1" t="str">
        <f t="shared" si="112"/>
        <v/>
      </c>
      <c r="AM112" s="1" t="str">
        <f t="shared" si="113"/>
        <v/>
      </c>
      <c r="AN112" s="1" t="str">
        <f t="shared" si="114"/>
        <v/>
      </c>
      <c r="AO112" s="1" t="str">
        <f t="shared" si="115"/>
        <v/>
      </c>
      <c r="AP112" s="1" t="str">
        <f t="shared" si="116"/>
        <v/>
      </c>
      <c r="AQ112" s="1" t="str">
        <f t="shared" si="117"/>
        <v/>
      </c>
      <c r="AR112" s="4" t="s">
        <v>351</v>
      </c>
      <c r="AS112" s="1" t="s">
        <v>296</v>
      </c>
      <c r="AT112" s="1" t="s">
        <v>306</v>
      </c>
      <c r="AU112" s="1" t="s">
        <v>28</v>
      </c>
      <c r="AV112" s="5" t="s">
        <v>308</v>
      </c>
      <c r="AW112" s="5" t="s">
        <v>308</v>
      </c>
      <c r="AX112" s="6" t="str">
        <f t="shared" si="118"/>
        <v>{
    'name': "New Belgium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'link':"http://www.newbelgium.com/Craft Beer", 'pricing':"med",   'phone-number': "", 'address': "500 Linden Street, Fort Collins, CO 80524", 'other-amenities': ['outdoor','pets','medium'], 'has-drink':false, 'has-food':false},</v>
      </c>
      <c r="AY112" s="1" t="str">
        <f t="shared" si="119"/>
        <v>&lt;img src=@img/outdoor.png@&gt;</v>
      </c>
      <c r="AZ112" s="1" t="str">
        <f t="shared" si="120"/>
        <v>&lt;img src=@img/pets.png@&gt;</v>
      </c>
      <c r="BA112" s="1" t="str">
        <f t="shared" si="121"/>
        <v>&lt;img src=@img/medium.png@&gt;</v>
      </c>
      <c r="BB112" s="1" t="str">
        <f t="shared" si="122"/>
        <v/>
      </c>
      <c r="BC112" s="1" t="str">
        <f t="shared" si="123"/>
        <v/>
      </c>
      <c r="BD112" s="1" t="str">
        <f t="shared" si="124"/>
        <v>&lt;img src=@img/outdoor.png@&gt;&lt;img src=@img/pets.png@&gt;&lt;img src=@img/medium.png@&gt;</v>
      </c>
      <c r="BE112" s="1" t="str">
        <f t="shared" si="125"/>
        <v>outdoor pet medium med old</v>
      </c>
      <c r="BF112" s="1" t="str">
        <f t="shared" si="126"/>
        <v>Old Town</v>
      </c>
      <c r="BG112" s="1">
        <v>40.593415</v>
      </c>
      <c r="BH112" s="1">
        <v>-105.066874</v>
      </c>
      <c r="BI112" s="1" t="str">
        <f t="shared" si="127"/>
        <v>[40.593415,-105.066874],</v>
      </c>
      <c r="BK112" s="1" t="str">
        <f>IF(BJ112&gt;0,"&lt;img src=@img/kidicon.png@&gt;","")</f>
        <v/>
      </c>
    </row>
    <row r="113" spans="2:64" ht="21" customHeight="1" x14ac:dyDescent="0.25">
      <c r="B113" s="1" t="s">
        <v>168</v>
      </c>
      <c r="C113" s="1" t="s">
        <v>309</v>
      </c>
      <c r="D113" s="1" t="s">
        <v>57</v>
      </c>
      <c r="E113" s="1" t="s">
        <v>432</v>
      </c>
      <c r="G113" s="1" t="s">
        <v>169</v>
      </c>
      <c r="J113" s="1">
        <v>1530</v>
      </c>
      <c r="K113" s="1">
        <v>1800</v>
      </c>
      <c r="L113" s="1">
        <v>1530</v>
      </c>
      <c r="M113" s="1">
        <v>1800</v>
      </c>
      <c r="N113" s="1">
        <v>1530</v>
      </c>
      <c r="O113" s="1">
        <v>1800</v>
      </c>
      <c r="P113" s="1">
        <v>1530</v>
      </c>
      <c r="Q113" s="1">
        <v>1800</v>
      </c>
      <c r="R113" s="1">
        <v>1530</v>
      </c>
      <c r="S113" s="1">
        <v>1800</v>
      </c>
      <c r="V113" s="1" t="s">
        <v>542</v>
      </c>
      <c r="W113" s="1" t="str">
        <f t="shared" si="97"/>
        <v/>
      </c>
      <c r="X113" s="1" t="str">
        <f t="shared" si="98"/>
        <v/>
      </c>
      <c r="Y113" s="1">
        <f t="shared" si="99"/>
        <v>15.3</v>
      </c>
      <c r="Z113" s="1">
        <f t="shared" si="100"/>
        <v>18</v>
      </c>
      <c r="AA113" s="1">
        <f t="shared" si="101"/>
        <v>15.3</v>
      </c>
      <c r="AB113" s="1">
        <f t="shared" si="102"/>
        <v>18</v>
      </c>
      <c r="AC113" s="1">
        <f t="shared" si="103"/>
        <v>15.3</v>
      </c>
      <c r="AD113" s="1">
        <f t="shared" si="104"/>
        <v>18</v>
      </c>
      <c r="AE113" s="1">
        <f t="shared" si="105"/>
        <v>15.3</v>
      </c>
      <c r="AF113" s="1">
        <f t="shared" si="106"/>
        <v>18</v>
      </c>
      <c r="AG113" s="1">
        <f t="shared" si="107"/>
        <v>15.3</v>
      </c>
      <c r="AH113" s="1">
        <f t="shared" si="108"/>
        <v>18</v>
      </c>
      <c r="AI113" s="1" t="str">
        <f t="shared" si="109"/>
        <v/>
      </c>
      <c r="AJ113" s="1" t="str">
        <f t="shared" si="110"/>
        <v/>
      </c>
      <c r="AK113" s="1" t="str">
        <f t="shared" si="111"/>
        <v/>
      </c>
      <c r="AL113" s="1" t="str">
        <f t="shared" si="112"/>
        <v>3.3pm-6pm</v>
      </c>
      <c r="AM113" s="1" t="str">
        <f t="shared" si="113"/>
        <v>3.3pm-6pm</v>
      </c>
      <c r="AN113" s="1" t="str">
        <f t="shared" si="114"/>
        <v>3.3pm-6pm</v>
      </c>
      <c r="AO113" s="1" t="str">
        <f t="shared" si="115"/>
        <v>3.3pm-6pm</v>
      </c>
      <c r="AP113" s="1" t="str">
        <f t="shared" si="116"/>
        <v>3.3pm-6pm</v>
      </c>
      <c r="AQ113" s="1" t="str">
        <f t="shared" si="117"/>
        <v/>
      </c>
      <c r="AR113" s="4" t="s">
        <v>342</v>
      </c>
      <c r="AS113" s="1" t="s">
        <v>296</v>
      </c>
      <c r="AU113" s="1" t="s">
        <v>300</v>
      </c>
      <c r="AV113" s="5" t="s">
        <v>307</v>
      </c>
      <c r="AW113" s="5" t="s">
        <v>307</v>
      </c>
      <c r="AX113" s="6" t="str">
        <f t="shared" si="118"/>
        <v>{
    'name': "Nick's Italian",
    'area': "campus",'hours': {
      'sunday-start':"", 'sunday-end':"", 'monday-start':"1530", 'monday-end':"1800", 'tuesday-start':"1530", 'tuesday-end':"1800", 'wednesday-start':"1530", 'wednesday-end':"1800", 'thursday-start':"1530", 'thursday-end':"1800", 'friday-start':"1530", 'friday-end':"1800", 'saturday-start':"", 'saturday-end':""},  'description': "Draft beers $3.00 &lt;br&gt; Budwiser $2.00 &lt;br&gt; House Wine $3.75 &lt;br&gt; Appetizer specials and pizza by the slice &lt;br&gt;Tuesday: Burger Night &lt;br&gt; Thursday: Mussels &lt;br&gt; Friday: Fresh Clams until they’re gone &lt;br&gt;Saturday: Prime Rib", 'link':"http://www.nicksfc.com/", 'pricing':"med",   'phone-number': "", 'address': "1100 S. College Avenue, Fort Collins, CO 80524", 'other-amenities': ['outdoor','','easy'], 'has-drink':true, 'has-food':true},</v>
      </c>
      <c r="AY113" s="1" t="str">
        <f t="shared" si="119"/>
        <v>&lt;img src=@img/outdoor.png@&gt;</v>
      </c>
      <c r="AZ113" s="1" t="str">
        <f t="shared" si="120"/>
        <v/>
      </c>
      <c r="BA113" s="1" t="str">
        <f t="shared" si="121"/>
        <v>&lt;img src=@img/easy.png@&gt;</v>
      </c>
      <c r="BB113" s="1" t="str">
        <f t="shared" si="122"/>
        <v>&lt;img src=@img/drinkicon.png@&gt;</v>
      </c>
      <c r="BC113" s="1" t="str">
        <f t="shared" si="123"/>
        <v>&lt;img src=@img/foodicon.png@&gt;</v>
      </c>
      <c r="BD113" s="1" t="str">
        <f t="shared" si="124"/>
        <v>&lt;img src=@img/outdoor.png@&gt;&lt;img src=@img/easy.png@&gt;&lt;img src=@img/drinkicon.png@&gt;&lt;img src=@img/foodicon.png@&gt;&lt;img src=@img/kidicon.png@&gt;</v>
      </c>
      <c r="BE113" s="1" t="str">
        <f t="shared" si="125"/>
        <v>outdoor drink food easy med campus kid</v>
      </c>
      <c r="BF113" s="1" t="str">
        <f t="shared" si="126"/>
        <v>Near Campus</v>
      </c>
      <c r="BG113" s="1">
        <v>40.572982000000003</v>
      </c>
      <c r="BH113" s="1">
        <v>-105.076702</v>
      </c>
      <c r="BI113" s="1" t="str">
        <f t="shared" si="127"/>
        <v>[40.572982,-105.076702],</v>
      </c>
      <c r="BJ113" s="1" t="b">
        <v>1</v>
      </c>
      <c r="BK113" s="1" t="str">
        <f>IF(BJ113&gt;0,"&lt;img src=@img/kidicon.png@&gt;","")</f>
        <v>&lt;img src=@img/kidicon.png@&gt;</v>
      </c>
      <c r="BL113" s="1" t="s">
        <v>442</v>
      </c>
    </row>
    <row r="114" spans="2:64" ht="21" customHeight="1" x14ac:dyDescent="0.25">
      <c r="B114" s="1" t="s">
        <v>658</v>
      </c>
      <c r="C114" s="1" t="s">
        <v>428</v>
      </c>
      <c r="E114" s="1" t="s">
        <v>432</v>
      </c>
      <c r="G114" s="1" t="s">
        <v>682</v>
      </c>
      <c r="W114" s="1" t="str">
        <f t="shared" si="97"/>
        <v/>
      </c>
      <c r="X114" s="1" t="str">
        <f t="shared" si="98"/>
        <v/>
      </c>
      <c r="Y114" s="1" t="str">
        <f t="shared" si="99"/>
        <v/>
      </c>
      <c r="Z114" s="1" t="str">
        <f t="shared" si="100"/>
        <v/>
      </c>
      <c r="AA114" s="1" t="str">
        <f t="shared" si="101"/>
        <v/>
      </c>
      <c r="AB114" s="1" t="str">
        <f t="shared" si="102"/>
        <v/>
      </c>
      <c r="AC114" s="1" t="str">
        <f t="shared" si="103"/>
        <v/>
      </c>
      <c r="AD114" s="1" t="str">
        <f t="shared" si="104"/>
        <v/>
      </c>
      <c r="AE114" s="1" t="str">
        <f t="shared" si="105"/>
        <v/>
      </c>
      <c r="AF114" s="1" t="str">
        <f t="shared" si="106"/>
        <v/>
      </c>
      <c r="AG114" s="1" t="str">
        <f t="shared" si="107"/>
        <v/>
      </c>
      <c r="AH114" s="1" t="str">
        <f t="shared" si="108"/>
        <v/>
      </c>
      <c r="AI114" s="1" t="str">
        <f t="shared" si="109"/>
        <v/>
      </c>
      <c r="AJ114" s="1" t="str">
        <f t="shared" si="110"/>
        <v/>
      </c>
      <c r="AK114" s="1" t="str">
        <f t="shared" si="111"/>
        <v/>
      </c>
      <c r="AL114" s="1" t="str">
        <f t="shared" si="112"/>
        <v/>
      </c>
      <c r="AM114" s="1" t="str">
        <f t="shared" si="113"/>
        <v/>
      </c>
      <c r="AN114" s="1" t="str">
        <f t="shared" si="114"/>
        <v/>
      </c>
      <c r="AO114" s="1" t="str">
        <f t="shared" si="115"/>
        <v/>
      </c>
      <c r="AP114" s="1" t="str">
        <f t="shared" si="116"/>
        <v/>
      </c>
      <c r="AQ114" s="1" t="str">
        <f t="shared" si="117"/>
        <v/>
      </c>
      <c r="AR114" s="1" t="s">
        <v>714</v>
      </c>
      <c r="AU114" s="1" t="s">
        <v>300</v>
      </c>
      <c r="AV114" s="5" t="s">
        <v>308</v>
      </c>
      <c r="AW114" s="5" t="s">
        <v>308</v>
      </c>
      <c r="AX114" s="6" t="str">
        <f t="shared" si="118"/>
        <v>{
    'name': "NOCO Distillery",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'link':"https://www.nocodistillery.com/", 'pricing':"med",   'phone-number': "", 'address': "328 S Link Ln Fort Collins CO", 'other-amenities': ['','','easy'], 'has-drink':false, 'has-food':false},</v>
      </c>
      <c r="AY114" s="1" t="str">
        <f t="shared" si="119"/>
        <v/>
      </c>
      <c r="AZ114" s="1" t="str">
        <f t="shared" si="120"/>
        <v/>
      </c>
      <c r="BA114" s="1" t="str">
        <f t="shared" si="121"/>
        <v>&lt;img src=@img/easy.png@&gt;</v>
      </c>
      <c r="BB114" s="1" t="str">
        <f t="shared" si="122"/>
        <v/>
      </c>
      <c r="BC114" s="1" t="str">
        <f t="shared" si="123"/>
        <v/>
      </c>
      <c r="BD114" s="1" t="str">
        <f t="shared" si="124"/>
        <v>&lt;img src=@img/easy.png@&gt;</v>
      </c>
      <c r="BE114" s="1" t="str">
        <f t="shared" si="125"/>
        <v>easy med nfoco</v>
      </c>
      <c r="BF114" s="1" t="str">
        <f t="shared" si="126"/>
        <v>North Foco</v>
      </c>
      <c r="BG114" s="1">
        <v>40.583579999999998</v>
      </c>
      <c r="BH114" s="1">
        <v>-105.04801</v>
      </c>
      <c r="BI114" s="1" t="str">
        <f t="shared" si="127"/>
        <v>[40.58358,-105.04801],</v>
      </c>
    </row>
    <row r="115" spans="2:64" ht="21" customHeight="1" x14ac:dyDescent="0.25">
      <c r="B115" s="1" t="s">
        <v>123</v>
      </c>
      <c r="C115" s="1" t="s">
        <v>310</v>
      </c>
      <c r="D115" s="1" t="s">
        <v>124</v>
      </c>
      <c r="E115" s="1" t="s">
        <v>432</v>
      </c>
      <c r="G115" s="3" t="s">
        <v>125</v>
      </c>
      <c r="W115" s="1" t="str">
        <f t="shared" si="97"/>
        <v/>
      </c>
      <c r="X115" s="1" t="str">
        <f t="shared" si="98"/>
        <v/>
      </c>
      <c r="Y115" s="1" t="str">
        <f t="shared" si="99"/>
        <v/>
      </c>
      <c r="Z115" s="1" t="str">
        <f t="shared" si="100"/>
        <v/>
      </c>
      <c r="AA115" s="1" t="str">
        <f t="shared" si="101"/>
        <v/>
      </c>
      <c r="AB115" s="1" t="str">
        <f t="shared" si="102"/>
        <v/>
      </c>
      <c r="AC115" s="1" t="str">
        <f t="shared" si="103"/>
        <v/>
      </c>
      <c r="AD115" s="1" t="str">
        <f t="shared" si="104"/>
        <v/>
      </c>
      <c r="AE115" s="1" t="str">
        <f t="shared" si="105"/>
        <v/>
      </c>
      <c r="AF115" s="1" t="str">
        <f t="shared" si="106"/>
        <v/>
      </c>
      <c r="AG115" s="1" t="str">
        <f t="shared" si="107"/>
        <v/>
      </c>
      <c r="AH115" s="1" t="str">
        <f t="shared" si="108"/>
        <v/>
      </c>
      <c r="AI115" s="1" t="str">
        <f t="shared" si="109"/>
        <v/>
      </c>
      <c r="AJ115" s="1" t="str">
        <f t="shared" si="110"/>
        <v/>
      </c>
      <c r="AK115" s="1" t="str">
        <f t="shared" si="111"/>
        <v/>
      </c>
      <c r="AL115" s="1" t="str">
        <f t="shared" si="112"/>
        <v/>
      </c>
      <c r="AM115" s="1" t="str">
        <f t="shared" si="113"/>
        <v/>
      </c>
      <c r="AN115" s="1" t="str">
        <f t="shared" si="114"/>
        <v/>
      </c>
      <c r="AO115" s="1" t="str">
        <f t="shared" si="115"/>
        <v/>
      </c>
      <c r="AP115" s="1" t="str">
        <f t="shared" si="116"/>
        <v/>
      </c>
      <c r="AQ115" s="1" t="str">
        <f t="shared" si="117"/>
        <v/>
      </c>
      <c r="AR115" s="8" t="s">
        <v>249</v>
      </c>
      <c r="AU115" s="1" t="s">
        <v>300</v>
      </c>
      <c r="AV115" s="5" t="s">
        <v>308</v>
      </c>
      <c r="AW115" s="5" t="s">
        <v>308</v>
      </c>
      <c r="AX115" s="6" t="str">
        <f t="shared" si="118"/>
        <v>{
    'name': "Nyala Ethiopian Cuisine",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'link':"https://www.nyalafortcollins.com/", 'pricing':"med",   'phone-number': "", 'address': "2900 Harvard St Ste A, Fort Collins 80525", 'other-amenities': ['','','easy'], 'has-drink':false, 'has-food':false},</v>
      </c>
      <c r="AY115" s="1" t="str">
        <f t="shared" si="119"/>
        <v/>
      </c>
      <c r="AZ115" s="1" t="str">
        <f t="shared" si="120"/>
        <v/>
      </c>
      <c r="BA115" s="1" t="str">
        <f t="shared" si="121"/>
        <v>&lt;img src=@img/easy.png@&gt;</v>
      </c>
      <c r="BB115" s="1" t="str">
        <f t="shared" si="122"/>
        <v/>
      </c>
      <c r="BC115" s="1" t="str">
        <f t="shared" si="123"/>
        <v/>
      </c>
      <c r="BD115" s="1" t="str">
        <f t="shared" si="124"/>
        <v>&lt;img src=@img/easy.png@&gt;</v>
      </c>
      <c r="BE115" s="1" t="str">
        <f t="shared" si="125"/>
        <v>easy med midtown</v>
      </c>
      <c r="BF115" s="1" t="str">
        <f t="shared" si="126"/>
        <v>Midtown</v>
      </c>
      <c r="BG115" s="1">
        <v>40.549143999999998</v>
      </c>
      <c r="BH115" s="1">
        <v>-105.076063</v>
      </c>
      <c r="BI115" s="1" t="str">
        <f t="shared" si="127"/>
        <v>[40.549144,-105.076063],</v>
      </c>
      <c r="BK115" s="1" t="str">
        <f>IF(BJ115&gt;0,"&lt;img src=@img/kidicon.png@&gt;","")</f>
        <v/>
      </c>
    </row>
    <row r="116" spans="2:64" ht="21" customHeight="1" x14ac:dyDescent="0.25">
      <c r="B116" s="1" t="s">
        <v>656</v>
      </c>
      <c r="C116" s="1" t="s">
        <v>310</v>
      </c>
      <c r="E116" s="1" t="s">
        <v>54</v>
      </c>
      <c r="G116" s="1" t="s">
        <v>680</v>
      </c>
      <c r="W116" s="1" t="str">
        <f t="shared" si="97"/>
        <v/>
      </c>
      <c r="X116" s="1" t="str">
        <f t="shared" si="98"/>
        <v/>
      </c>
      <c r="Y116" s="1" t="str">
        <f t="shared" si="99"/>
        <v/>
      </c>
      <c r="Z116" s="1" t="str">
        <f t="shared" si="100"/>
        <v/>
      </c>
      <c r="AA116" s="1" t="str">
        <f t="shared" si="101"/>
        <v/>
      </c>
      <c r="AB116" s="1" t="str">
        <f t="shared" si="102"/>
        <v/>
      </c>
      <c r="AC116" s="1" t="str">
        <f t="shared" si="103"/>
        <v/>
      </c>
      <c r="AD116" s="1" t="str">
        <f t="shared" si="104"/>
        <v/>
      </c>
      <c r="AE116" s="1" t="str">
        <f t="shared" si="105"/>
        <v/>
      </c>
      <c r="AF116" s="1" t="str">
        <f t="shared" si="106"/>
        <v/>
      </c>
      <c r="AG116" s="1" t="str">
        <f t="shared" si="107"/>
        <v/>
      </c>
      <c r="AH116" s="1" t="str">
        <f t="shared" si="108"/>
        <v/>
      </c>
      <c r="AI116" s="1" t="str">
        <f t="shared" si="109"/>
        <v/>
      </c>
      <c r="AJ116" s="1" t="str">
        <f t="shared" si="110"/>
        <v/>
      </c>
      <c r="AK116" s="1" t="str">
        <f t="shared" si="111"/>
        <v/>
      </c>
      <c r="AL116" s="1" t="str">
        <f t="shared" si="112"/>
        <v/>
      </c>
      <c r="AM116" s="1" t="str">
        <f t="shared" si="113"/>
        <v/>
      </c>
      <c r="AN116" s="1" t="str">
        <f t="shared" si="114"/>
        <v/>
      </c>
      <c r="AO116" s="1" t="str">
        <f t="shared" si="115"/>
        <v/>
      </c>
      <c r="AP116" s="1" t="str">
        <f t="shared" si="116"/>
        <v/>
      </c>
      <c r="AQ116" s="1" t="str">
        <f t="shared" si="117"/>
        <v/>
      </c>
      <c r="AT116" s="1" t="s">
        <v>306</v>
      </c>
      <c r="AU116" s="1" t="s">
        <v>28</v>
      </c>
      <c r="AV116" s="5" t="s">
        <v>308</v>
      </c>
      <c r="AW116" s="5" t="s">
        <v>308</v>
      </c>
      <c r="AX116" s="6" t="str">
        <f t="shared" si="118"/>
        <v>{
    'name': "Ocean's Bar &amp; Grill",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"2713 Adobe Dr Fort Collins CO", 'other-amenities': ['','pets','medium'], 'has-drink':false, 'has-food':false},</v>
      </c>
      <c r="AY116" s="1" t="str">
        <f t="shared" si="119"/>
        <v/>
      </c>
      <c r="AZ116" s="1" t="str">
        <f t="shared" si="120"/>
        <v>&lt;img src=@img/pets.png@&gt;</v>
      </c>
      <c r="BA116" s="1" t="str">
        <f t="shared" si="121"/>
        <v>&lt;img src=@img/medium.png@&gt;</v>
      </c>
      <c r="BB116" s="1" t="str">
        <f t="shared" si="122"/>
        <v/>
      </c>
      <c r="BC116" s="1" t="str">
        <f t="shared" si="123"/>
        <v/>
      </c>
      <c r="BD116" s="1" t="str">
        <f t="shared" si="124"/>
        <v>&lt;img src=@img/pets.png@&gt;&lt;img src=@img/medium.png@&gt;</v>
      </c>
      <c r="BE116" s="1" t="str">
        <f t="shared" si="125"/>
        <v>pet medium low midtown</v>
      </c>
      <c r="BF116" s="1" t="str">
        <f t="shared" si="126"/>
        <v>Midtown</v>
      </c>
      <c r="BG116" s="1">
        <v>40.550649999999997</v>
      </c>
      <c r="BH116" s="1">
        <v>-105.04275</v>
      </c>
      <c r="BI116" s="1" t="str">
        <f t="shared" si="127"/>
        <v>[40.55065,-105.04275],</v>
      </c>
    </row>
    <row r="117" spans="2:64" ht="21" customHeight="1" x14ac:dyDescent="0.25">
      <c r="B117" s="1" t="s">
        <v>202</v>
      </c>
      <c r="C117" s="1" t="s">
        <v>427</v>
      </c>
      <c r="D117" s="1" t="s">
        <v>272</v>
      </c>
      <c r="E117" s="1" t="s">
        <v>432</v>
      </c>
      <c r="G117" s="1" t="s">
        <v>203</v>
      </c>
      <c r="W117" s="1" t="str">
        <f t="shared" si="97"/>
        <v/>
      </c>
      <c r="X117" s="1" t="str">
        <f t="shared" si="98"/>
        <v/>
      </c>
      <c r="Y117" s="1" t="str">
        <f t="shared" si="99"/>
        <v/>
      </c>
      <c r="Z117" s="1" t="str">
        <f t="shared" si="100"/>
        <v/>
      </c>
      <c r="AA117" s="1" t="str">
        <f t="shared" si="101"/>
        <v/>
      </c>
      <c r="AB117" s="1" t="str">
        <f t="shared" si="102"/>
        <v/>
      </c>
      <c r="AC117" s="1" t="str">
        <f t="shared" si="103"/>
        <v/>
      </c>
      <c r="AD117" s="1" t="str">
        <f t="shared" si="104"/>
        <v/>
      </c>
      <c r="AE117" s="1" t="str">
        <f t="shared" si="105"/>
        <v/>
      </c>
      <c r="AF117" s="1" t="str">
        <f t="shared" si="106"/>
        <v/>
      </c>
      <c r="AG117" s="1" t="str">
        <f t="shared" si="107"/>
        <v/>
      </c>
      <c r="AH117" s="1" t="str">
        <f t="shared" si="108"/>
        <v/>
      </c>
      <c r="AI117" s="1" t="str">
        <f t="shared" si="109"/>
        <v/>
      </c>
      <c r="AJ117" s="1" t="str">
        <f t="shared" si="110"/>
        <v/>
      </c>
      <c r="AK117" s="1" t="str">
        <f t="shared" si="111"/>
        <v/>
      </c>
      <c r="AL117" s="1" t="str">
        <f t="shared" si="112"/>
        <v/>
      </c>
      <c r="AM117" s="1" t="str">
        <f t="shared" si="113"/>
        <v/>
      </c>
      <c r="AN117" s="1" t="str">
        <f t="shared" si="114"/>
        <v/>
      </c>
      <c r="AO117" s="1" t="str">
        <f t="shared" si="115"/>
        <v/>
      </c>
      <c r="AP117" s="1" t="str">
        <f t="shared" si="116"/>
        <v/>
      </c>
      <c r="AQ117" s="1" t="str">
        <f t="shared" si="117"/>
        <v/>
      </c>
      <c r="AR117" s="8" t="s">
        <v>262</v>
      </c>
      <c r="AS117" s="1" t="s">
        <v>296</v>
      </c>
      <c r="AT117" s="1" t="s">
        <v>306</v>
      </c>
      <c r="AU117" s="1" t="s">
        <v>28</v>
      </c>
      <c r="AV117" s="5" t="s">
        <v>308</v>
      </c>
      <c r="AW117" s="5" t="s">
        <v>308</v>
      </c>
      <c r="AX117" s="6" t="str">
        <f t="shared" si="118"/>
        <v>{
    'name': "Odell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'link':"https://www.odellbrewing.com/", 'pricing':"med",   'phone-number': "", 'address': "800 E. Lincoln Avenue, Fort Collins, CO 80524", 'other-amenities': ['outdoor','pets','medium'], 'has-drink':false, 'has-food':false},</v>
      </c>
      <c r="AY117" s="1" t="str">
        <f t="shared" si="119"/>
        <v>&lt;img src=@img/outdoor.png@&gt;</v>
      </c>
      <c r="AZ117" s="1" t="str">
        <f t="shared" si="120"/>
        <v>&lt;img src=@img/pets.png@&gt;</v>
      </c>
      <c r="BA117" s="1" t="str">
        <f t="shared" si="121"/>
        <v>&lt;img src=@img/medium.png@&gt;</v>
      </c>
      <c r="BB117" s="1" t="str">
        <f t="shared" si="122"/>
        <v/>
      </c>
      <c r="BC117" s="1" t="str">
        <f t="shared" si="123"/>
        <v/>
      </c>
      <c r="BD117" s="1" t="str">
        <f t="shared" si="124"/>
        <v>&lt;img src=@img/outdoor.png@&gt;&lt;img src=@img/pets.png@&gt;&lt;img src=@img/medium.png@&gt;</v>
      </c>
      <c r="BE117" s="1" t="str">
        <f t="shared" si="125"/>
        <v>outdoor pet medium med old</v>
      </c>
      <c r="BF117" s="1" t="str">
        <f t="shared" si="126"/>
        <v>Old Town</v>
      </c>
      <c r="BG117" s="1">
        <v>40.589475</v>
      </c>
      <c r="BH117" s="1">
        <v>-105.063322</v>
      </c>
      <c r="BI117" s="1" t="str">
        <f t="shared" si="127"/>
        <v>[40.589475,-105.063322],</v>
      </c>
      <c r="BK117" s="1" t="str">
        <f>IF(BJ117&gt;0,"&lt;img src=@img/kidicon.png@&gt;","")</f>
        <v/>
      </c>
    </row>
    <row r="118" spans="2:64" ht="21" customHeight="1" x14ac:dyDescent="0.25">
      <c r="B118" s="1" t="s">
        <v>143</v>
      </c>
      <c r="C118" s="1" t="s">
        <v>427</v>
      </c>
      <c r="D118" s="1" t="s">
        <v>144</v>
      </c>
      <c r="E118" s="1" t="s">
        <v>432</v>
      </c>
      <c r="G118" s="3" t="s">
        <v>145</v>
      </c>
      <c r="W118" s="1" t="str">
        <f t="shared" si="97"/>
        <v/>
      </c>
      <c r="X118" s="1" t="str">
        <f t="shared" si="98"/>
        <v/>
      </c>
      <c r="Y118" s="1" t="str">
        <f t="shared" si="99"/>
        <v/>
      </c>
      <c r="Z118" s="1" t="str">
        <f t="shared" si="100"/>
        <v/>
      </c>
      <c r="AA118" s="1" t="str">
        <f t="shared" si="101"/>
        <v/>
      </c>
      <c r="AB118" s="1" t="str">
        <f t="shared" si="102"/>
        <v/>
      </c>
      <c r="AC118" s="1" t="str">
        <f t="shared" si="103"/>
        <v/>
      </c>
      <c r="AD118" s="1" t="str">
        <f t="shared" si="104"/>
        <v/>
      </c>
      <c r="AE118" s="1" t="str">
        <f t="shared" si="105"/>
        <v/>
      </c>
      <c r="AF118" s="1" t="str">
        <f t="shared" si="106"/>
        <v/>
      </c>
      <c r="AG118" s="1" t="str">
        <f t="shared" si="107"/>
        <v/>
      </c>
      <c r="AH118" s="1" t="str">
        <f t="shared" si="108"/>
        <v/>
      </c>
      <c r="AI118" s="1" t="str">
        <f t="shared" si="109"/>
        <v/>
      </c>
      <c r="AJ118" s="1" t="str">
        <f t="shared" si="110"/>
        <v/>
      </c>
      <c r="AK118" s="1" t="str">
        <f t="shared" si="111"/>
        <v/>
      </c>
      <c r="AL118" s="1" t="str">
        <f t="shared" si="112"/>
        <v/>
      </c>
      <c r="AM118" s="1" t="str">
        <f t="shared" si="113"/>
        <v/>
      </c>
      <c r="AN118" s="1" t="str">
        <f t="shared" si="114"/>
        <v/>
      </c>
      <c r="AO118" s="1" t="str">
        <f t="shared" si="115"/>
        <v/>
      </c>
      <c r="AP118" s="1" t="str">
        <f t="shared" si="116"/>
        <v/>
      </c>
      <c r="AQ118" s="1" t="str">
        <f t="shared" si="117"/>
        <v/>
      </c>
      <c r="AR118" s="8" t="s">
        <v>253</v>
      </c>
      <c r="AU118" s="1" t="s">
        <v>299</v>
      </c>
      <c r="AV118" s="5" t="s">
        <v>308</v>
      </c>
      <c r="AW118" s="5" t="s">
        <v>308</v>
      </c>
      <c r="AX118" s="6" t="str">
        <f t="shared" si="118"/>
        <v>{
    'name': "Old Chicago",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'link':"https://oldchicago.com/", 'pricing':"med",   'phone-number': "", 'address': "147 S College Ave, Fort Collins 80524", 'other-amenities': ['','','hard'], 'has-drink':false, 'has-food':false},</v>
      </c>
      <c r="AY118" s="1" t="str">
        <f t="shared" si="119"/>
        <v/>
      </c>
      <c r="AZ118" s="1" t="str">
        <f t="shared" si="120"/>
        <v/>
      </c>
      <c r="BA118" s="1" t="str">
        <f t="shared" si="121"/>
        <v>&lt;img src=@img/hard.png@&gt;</v>
      </c>
      <c r="BB118" s="1" t="str">
        <f t="shared" si="122"/>
        <v/>
      </c>
      <c r="BC118" s="1" t="str">
        <f t="shared" si="123"/>
        <v/>
      </c>
      <c r="BD118" s="1" t="str">
        <f t="shared" si="124"/>
        <v>&lt;img src=@img/hard.png@&gt;</v>
      </c>
      <c r="BE118" s="1" t="str">
        <f t="shared" si="125"/>
        <v>hard med old</v>
      </c>
      <c r="BF118" s="1" t="str">
        <f t="shared" si="126"/>
        <v>Old Town</v>
      </c>
      <c r="BG118" s="1">
        <v>40.586066000000002</v>
      </c>
      <c r="BH118" s="1">
        <v>-105.077451</v>
      </c>
      <c r="BI118" s="1" t="str">
        <f t="shared" si="127"/>
        <v>[40.586066,-105.077451],</v>
      </c>
      <c r="BK118" s="1" t="str">
        <f>IF(BJ118&gt;0,"&lt;img src=@img/kidicon.png@&gt;","")</f>
        <v/>
      </c>
    </row>
    <row r="119" spans="2:64" ht="21" customHeight="1" x14ac:dyDescent="0.25">
      <c r="B119" s="1" t="s">
        <v>450</v>
      </c>
      <c r="C119" s="1" t="s">
        <v>429</v>
      </c>
      <c r="E119" s="1" t="s">
        <v>432</v>
      </c>
      <c r="G119" s="1" t="s">
        <v>468</v>
      </c>
      <c r="W119" s="1" t="str">
        <f t="shared" si="97"/>
        <v/>
      </c>
      <c r="X119" s="1" t="str">
        <f t="shared" si="98"/>
        <v/>
      </c>
      <c r="Y119" s="1" t="str">
        <f t="shared" si="99"/>
        <v/>
      </c>
      <c r="Z119" s="1" t="str">
        <f t="shared" si="100"/>
        <v/>
      </c>
      <c r="AA119" s="1" t="str">
        <f t="shared" si="101"/>
        <v/>
      </c>
      <c r="AB119" s="1" t="str">
        <f t="shared" si="102"/>
        <v/>
      </c>
      <c r="AC119" s="1" t="str">
        <f t="shared" si="103"/>
        <v/>
      </c>
      <c r="AD119" s="1" t="str">
        <f t="shared" si="104"/>
        <v/>
      </c>
      <c r="AE119" s="1" t="str">
        <f t="shared" si="105"/>
        <v/>
      </c>
      <c r="AF119" s="1" t="str">
        <f t="shared" si="106"/>
        <v/>
      </c>
      <c r="AG119" s="1" t="str">
        <f t="shared" si="107"/>
        <v/>
      </c>
      <c r="AH119" s="1" t="str">
        <f t="shared" si="108"/>
        <v/>
      </c>
      <c r="AI119" s="1" t="str">
        <f t="shared" si="109"/>
        <v/>
      </c>
      <c r="AJ119" s="1" t="str">
        <f t="shared" si="110"/>
        <v/>
      </c>
      <c r="AK119" s="1" t="str">
        <f t="shared" si="111"/>
        <v/>
      </c>
      <c r="AL119" s="1" t="str">
        <f t="shared" si="112"/>
        <v/>
      </c>
      <c r="AM119" s="1" t="str">
        <f t="shared" si="113"/>
        <v/>
      </c>
      <c r="AN119" s="1" t="str">
        <f t="shared" si="114"/>
        <v/>
      </c>
      <c r="AO119" s="1" t="str">
        <f t="shared" si="115"/>
        <v/>
      </c>
      <c r="AP119" s="1" t="str">
        <f t="shared" si="116"/>
        <v/>
      </c>
      <c r="AQ119" s="1" t="str">
        <f t="shared" si="117"/>
        <v/>
      </c>
      <c r="AU119" s="1" t="s">
        <v>300</v>
      </c>
      <c r="AV119" s="1" t="b">
        <v>0</v>
      </c>
      <c r="AW119" s="1" t="b">
        <v>0</v>
      </c>
      <c r="AX119" s="6" t="str">
        <f t="shared" si="118"/>
        <v>{
    'name': "Old Chicago Timberline",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"4709 S. Timberline Rd. Fort Collins CO", 'other-amenities': ['','','easy'], 'has-drink':FALSE, 'has-food':FALSE},</v>
      </c>
      <c r="AY119" s="1" t="str">
        <f t="shared" si="119"/>
        <v/>
      </c>
      <c r="AZ119" s="1" t="str">
        <f t="shared" si="120"/>
        <v/>
      </c>
      <c r="BA119" s="1" t="str">
        <f t="shared" si="121"/>
        <v>&lt;img src=@img/easy.png@&gt;</v>
      </c>
      <c r="BB119" s="1" t="str">
        <f t="shared" si="122"/>
        <v/>
      </c>
      <c r="BC119" s="1" t="str">
        <f t="shared" si="123"/>
        <v/>
      </c>
      <c r="BD119" s="1" t="str">
        <f t="shared" si="124"/>
        <v>&lt;img src=@img/easy.png@&gt;&lt;img src=@img/kidicon.png@&gt;</v>
      </c>
      <c r="BE119" s="1" t="str">
        <f t="shared" si="125"/>
        <v>easy med sfoco kid</v>
      </c>
      <c r="BF119" s="1" t="str">
        <f t="shared" si="126"/>
        <v>South Foco</v>
      </c>
      <c r="BG119" s="1">
        <v>40.521680000000003</v>
      </c>
      <c r="BH119" s="1">
        <v>-105.040327</v>
      </c>
      <c r="BI119" s="1" t="str">
        <f t="shared" si="127"/>
        <v>[40.52168,-105.040327],</v>
      </c>
      <c r="BJ119" s="1" t="b">
        <v>1</v>
      </c>
      <c r="BK119" s="1" t="str">
        <f>IF(BJ119&gt;0,"&lt;img src=@img/kidicon.png@&gt;","")</f>
        <v>&lt;img src=@img/kidicon.png@&gt;</v>
      </c>
      <c r="BL119" s="1" t="s">
        <v>469</v>
      </c>
    </row>
    <row r="120" spans="2:64" ht="21" customHeight="1" x14ac:dyDescent="0.25">
      <c r="B120" s="1" t="s">
        <v>756</v>
      </c>
      <c r="C120" s="1" t="s">
        <v>310</v>
      </c>
      <c r="E120" s="1" t="s">
        <v>432</v>
      </c>
      <c r="G120" s="18" t="s">
        <v>768</v>
      </c>
      <c r="W120" s="1" t="str">
        <f t="shared" ref="W120:W150" si="128">IF(H120&gt;0,H120/100,"")</f>
        <v/>
      </c>
      <c r="X120" s="1" t="str">
        <f t="shared" ref="X120:X150" si="129">IF(I120&gt;0,I120/100,"")</f>
        <v/>
      </c>
      <c r="Y120" s="1" t="str">
        <f t="shared" ref="Y120:Y150" si="130">IF(J120&gt;0,J120/100,"")</f>
        <v/>
      </c>
      <c r="Z120" s="1" t="str">
        <f t="shared" ref="Z120:Z150" si="131">IF(K120&gt;0,K120/100,"")</f>
        <v/>
      </c>
      <c r="AA120" s="1" t="str">
        <f t="shared" ref="AA120:AA150" si="132">IF(L120&gt;0,L120/100,"")</f>
        <v/>
      </c>
      <c r="AB120" s="1" t="str">
        <f t="shared" ref="AB120:AB150" si="133">IF(M120&gt;0,M120/100,"")</f>
        <v/>
      </c>
      <c r="AC120" s="1" t="str">
        <f t="shared" ref="AC120:AC150" si="134">IF(N120&gt;0,N120/100,"")</f>
        <v/>
      </c>
      <c r="AD120" s="1" t="str">
        <f t="shared" ref="AD120:AD150" si="135">IF(O120&gt;0,O120/100,"")</f>
        <v/>
      </c>
      <c r="AG120" s="1" t="str">
        <f t="shared" ref="AG120:AG150" si="136">IF(R120&gt;0,R120/100,"")</f>
        <v/>
      </c>
      <c r="AH120" s="1" t="str">
        <f t="shared" ref="AH120:AH150" si="137">IF(S120&gt;0,S120/100,"")</f>
        <v/>
      </c>
      <c r="AI120" s="1" t="str">
        <f t="shared" ref="AI120:AI150" si="138">IF(T120&gt;0,T120/100,"")</f>
        <v/>
      </c>
      <c r="AJ120" s="1" t="str">
        <f t="shared" ref="AJ120:AJ150" si="139">IF(U120&gt;0,U120/100,"")</f>
        <v/>
      </c>
      <c r="AK120" s="1" t="str">
        <f t="shared" si="111"/>
        <v/>
      </c>
      <c r="AL120" s="1" t="str">
        <f t="shared" si="112"/>
        <v/>
      </c>
      <c r="AM120" s="1" t="str">
        <f t="shared" si="113"/>
        <v/>
      </c>
      <c r="AN120" s="1" t="str">
        <f t="shared" si="114"/>
        <v/>
      </c>
      <c r="AO120" s="1" t="str">
        <f t="shared" si="115"/>
        <v/>
      </c>
      <c r="AP120" s="1" t="str">
        <f t="shared" si="116"/>
        <v/>
      </c>
      <c r="AQ120" s="1" t="str">
        <f t="shared" si="117"/>
        <v/>
      </c>
      <c r="AR120" s="1" t="s">
        <v>769</v>
      </c>
      <c r="AU120" s="1" t="s">
        <v>300</v>
      </c>
      <c r="AV120" s="1" t="b">
        <v>0</v>
      </c>
      <c r="AW120" s="1" t="b">
        <v>0</v>
      </c>
      <c r="AX120" s="6" t="str">
        <f t="shared" si="118"/>
        <v>{
    'name': "Oreganos",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'link':"http://oreganos.com/locations/fort-collins/", 'pricing':"med",   'phone-number': "", 'address': "4235 S College Ave, Fort Collins, CO 80525", 'other-amenities': ['','','easy'], 'has-drink':FALSE, 'has-food':FALSE},</v>
      </c>
      <c r="AY120" s="1" t="str">
        <f t="shared" si="119"/>
        <v/>
      </c>
      <c r="AZ120" s="1" t="str">
        <f t="shared" si="120"/>
        <v/>
      </c>
      <c r="BA120" s="1" t="str">
        <f t="shared" si="121"/>
        <v>&lt;img src=@img/easy.png@&gt;</v>
      </c>
      <c r="BB120" s="1" t="str">
        <f t="shared" si="122"/>
        <v/>
      </c>
      <c r="BC120" s="1" t="str">
        <f t="shared" si="123"/>
        <v/>
      </c>
      <c r="BD120" s="1" t="str">
        <f t="shared" si="124"/>
        <v>&lt;img src=@img/easy.png@&gt;</v>
      </c>
      <c r="BE120" s="1" t="str">
        <f t="shared" si="125"/>
        <v>easy med midtown</v>
      </c>
      <c r="BF120" s="1" t="str">
        <f t="shared" si="126"/>
        <v>Midtown</v>
      </c>
      <c r="BG120" s="11">
        <v>40.527959000000003</v>
      </c>
      <c r="BH120" s="11">
        <v>-105.07761600000001</v>
      </c>
      <c r="BI120" s="1" t="str">
        <f t="shared" si="127"/>
        <v>[40.527959,-105.077616],</v>
      </c>
    </row>
    <row r="121" spans="2:64" ht="21" customHeight="1" x14ac:dyDescent="0.25">
      <c r="B121" s="1" t="s">
        <v>619</v>
      </c>
      <c r="C121" s="1" t="s">
        <v>429</v>
      </c>
      <c r="G121" s="9" t="s">
        <v>620</v>
      </c>
      <c r="H121" s="1">
        <v>1500</v>
      </c>
      <c r="I121" s="1">
        <v>1800</v>
      </c>
      <c r="J121" s="1">
        <v>1500</v>
      </c>
      <c r="K121" s="1">
        <v>1800</v>
      </c>
      <c r="L121" s="1">
        <v>1500</v>
      </c>
      <c r="M121" s="1">
        <v>1800</v>
      </c>
      <c r="N121" s="1">
        <v>1500</v>
      </c>
      <c r="O121" s="1">
        <v>1800</v>
      </c>
      <c r="P121" s="1">
        <v>1500</v>
      </c>
      <c r="Q121" s="1">
        <v>1800</v>
      </c>
      <c r="R121" s="1">
        <v>1500</v>
      </c>
      <c r="S121" s="1">
        <v>1800</v>
      </c>
      <c r="T121" s="1">
        <v>1500</v>
      </c>
      <c r="U121" s="1">
        <v>1800</v>
      </c>
      <c r="V121" s="1" t="s">
        <v>621</v>
      </c>
      <c r="W121" s="1">
        <f t="shared" si="128"/>
        <v>15</v>
      </c>
      <c r="X121" s="1">
        <f t="shared" si="129"/>
        <v>18</v>
      </c>
      <c r="Y121" s="1">
        <f t="shared" si="130"/>
        <v>15</v>
      </c>
      <c r="Z121" s="1">
        <f t="shared" si="131"/>
        <v>18</v>
      </c>
      <c r="AA121" s="1">
        <f t="shared" si="132"/>
        <v>15</v>
      </c>
      <c r="AB121" s="1">
        <f t="shared" si="133"/>
        <v>18</v>
      </c>
      <c r="AC121" s="1">
        <f t="shared" si="134"/>
        <v>15</v>
      </c>
      <c r="AD121" s="1">
        <f t="shared" si="135"/>
        <v>18</v>
      </c>
      <c r="AE121" s="1">
        <f t="shared" ref="AE121:AE141" si="140">IF(P121&gt;0,P121/100,"")</f>
        <v>15</v>
      </c>
      <c r="AF121" s="1">
        <f t="shared" ref="AF121:AF141" si="141">IF(Q121&gt;0,Q121/100,"")</f>
        <v>18</v>
      </c>
      <c r="AG121" s="1">
        <f t="shared" si="136"/>
        <v>15</v>
      </c>
      <c r="AH121" s="1">
        <f t="shared" si="137"/>
        <v>18</v>
      </c>
      <c r="AI121" s="1">
        <f t="shared" si="138"/>
        <v>15</v>
      </c>
      <c r="AJ121" s="1">
        <f t="shared" si="139"/>
        <v>18</v>
      </c>
      <c r="AK121" s="1" t="str">
        <f t="shared" si="111"/>
        <v>3pm-6pm</v>
      </c>
      <c r="AL121" s="1" t="str">
        <f t="shared" si="112"/>
        <v>3pm-6pm</v>
      </c>
      <c r="AM121" s="1" t="str">
        <f t="shared" si="113"/>
        <v>3pm-6pm</v>
      </c>
      <c r="AN121" s="1" t="str">
        <f t="shared" si="114"/>
        <v>3pm-6pm</v>
      </c>
      <c r="AO121" s="1" t="str">
        <f t="shared" si="115"/>
        <v>3pm-6pm</v>
      </c>
      <c r="AP121" s="1" t="str">
        <f t="shared" si="116"/>
        <v>3pm-6pm</v>
      </c>
      <c r="AQ121" s="1" t="str">
        <f t="shared" si="117"/>
        <v>3pm-6pm</v>
      </c>
      <c r="AR121" s="15" t="s">
        <v>622</v>
      </c>
      <c r="AS121" s="1" t="s">
        <v>296</v>
      </c>
      <c r="AU121" s="1" t="s">
        <v>300</v>
      </c>
      <c r="AV121" s="1" t="b">
        <v>1</v>
      </c>
      <c r="AW121" s="1" t="b">
        <v>1</v>
      </c>
      <c r="AX121" s="6" t="str">
        <f t="shared" si="118"/>
        <v>{
    'name': "otto PINT",
    'area': "sfoco",'hours':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"$5 Margs &lt;br&gt; $5 Ottom Press &lt;br&gt; $5 Taster Tray &lt;br&gt; $5 bar bites including stuffed pretzels, olive bowls, and pepper teaser tray", 'link':"www.ottopint.com/", 'pricing':"",   'phone-number': "", 'address': "1100 Oakridge Dr, Fort Collins, CO 80525", 'other-amenities': ['outdoor','','easy'], 'has-drink':TRUE, 'has-food':TRUE},</v>
      </c>
      <c r="AY121" s="1" t="str">
        <f t="shared" si="119"/>
        <v>&lt;img src=@img/outdoor.png@&gt;</v>
      </c>
      <c r="AZ121" s="1" t="str">
        <f t="shared" si="120"/>
        <v/>
      </c>
      <c r="BA121" s="1" t="str">
        <f t="shared" si="121"/>
        <v>&lt;img src=@img/easy.png@&gt;</v>
      </c>
      <c r="BB121" s="1" t="str">
        <f t="shared" si="122"/>
        <v/>
      </c>
      <c r="BC121" s="1" t="str">
        <f t="shared" si="123"/>
        <v/>
      </c>
      <c r="BD121" s="1" t="str">
        <f t="shared" si="124"/>
        <v>&lt;img src=@img/outdoor.png@&gt;&lt;img src=@img/easy.png@&gt;</v>
      </c>
      <c r="BE121" s="1" t="str">
        <f t="shared" si="125"/>
        <v>outdoor easy  sfoco</v>
      </c>
      <c r="BF121" s="1" t="str">
        <f t="shared" si="126"/>
        <v>South Foco</v>
      </c>
      <c r="BG121" s="1">
        <v>40.521430000000002</v>
      </c>
      <c r="BH121" s="1">
        <v>-105.05755000000001</v>
      </c>
      <c r="BI121" s="1" t="str">
        <f t="shared" si="127"/>
        <v>[40.52143,-105.05755],</v>
      </c>
    </row>
    <row r="122" spans="2:64" ht="21" customHeight="1" x14ac:dyDescent="0.25">
      <c r="B122" s="1" t="s">
        <v>623</v>
      </c>
      <c r="C122" s="1" t="s">
        <v>309</v>
      </c>
      <c r="G122" s="9" t="s">
        <v>624</v>
      </c>
      <c r="H122" s="1">
        <v>1500</v>
      </c>
      <c r="I122" s="1">
        <v>1800</v>
      </c>
      <c r="J122" s="1">
        <v>1500</v>
      </c>
      <c r="K122" s="1">
        <v>1800</v>
      </c>
      <c r="L122" s="1">
        <v>1500</v>
      </c>
      <c r="M122" s="1">
        <v>1800</v>
      </c>
      <c r="N122" s="1">
        <v>1500</v>
      </c>
      <c r="O122" s="1">
        <v>1800</v>
      </c>
      <c r="P122" s="1">
        <v>1500</v>
      </c>
      <c r="Q122" s="1">
        <v>1800</v>
      </c>
      <c r="R122" s="1">
        <v>1500</v>
      </c>
      <c r="S122" s="1">
        <v>1800</v>
      </c>
      <c r="T122" s="1">
        <v>1500</v>
      </c>
      <c r="U122" s="1">
        <v>1800</v>
      </c>
      <c r="V122" s="1" t="s">
        <v>254</v>
      </c>
      <c r="W122" s="1">
        <f t="shared" si="128"/>
        <v>15</v>
      </c>
      <c r="X122" s="1">
        <f t="shared" si="129"/>
        <v>18</v>
      </c>
      <c r="Y122" s="1">
        <f t="shared" si="130"/>
        <v>15</v>
      </c>
      <c r="Z122" s="1">
        <f t="shared" si="131"/>
        <v>18</v>
      </c>
      <c r="AA122" s="1">
        <f t="shared" si="132"/>
        <v>15</v>
      </c>
      <c r="AB122" s="1">
        <f t="shared" si="133"/>
        <v>18</v>
      </c>
      <c r="AC122" s="1">
        <f t="shared" si="134"/>
        <v>15</v>
      </c>
      <c r="AD122" s="1">
        <f t="shared" si="135"/>
        <v>18</v>
      </c>
      <c r="AE122" s="1">
        <f t="shared" si="140"/>
        <v>15</v>
      </c>
      <c r="AF122" s="1">
        <f t="shared" si="141"/>
        <v>18</v>
      </c>
      <c r="AG122" s="1">
        <f t="shared" si="136"/>
        <v>15</v>
      </c>
      <c r="AH122" s="1">
        <f t="shared" si="137"/>
        <v>18</v>
      </c>
      <c r="AI122" s="1">
        <f t="shared" si="138"/>
        <v>15</v>
      </c>
      <c r="AJ122" s="1">
        <f t="shared" si="139"/>
        <v>18</v>
      </c>
      <c r="AK122" s="1" t="str">
        <f t="shared" ref="AK122:AK152" si="142">IF(H122&gt;0,CONCATENATE(IF(W122&lt;=12,W122,W122-12),IF(OR(W122&lt;12,W122=24),"am","pm"),"-",IF(X122&lt;=12,X122,X122-12),IF(OR(X122&lt;12,X122=24),"am","pm")),"")</f>
        <v>3pm-6pm</v>
      </c>
      <c r="AL122" s="1" t="str">
        <f t="shared" ref="AL122:AL152" si="143">IF(J122&gt;0,CONCATENATE(IF(Y122&lt;=12,Y122,Y122-12),IF(OR(Y122&lt;12,Y122=24),"am","pm"),"-",IF(Z122&lt;=12,Z122,Z122-12),IF(OR(Z122&lt;12,Z122=24),"am","pm")),"")</f>
        <v>3pm-6pm</v>
      </c>
      <c r="AM122" s="1" t="str">
        <f t="shared" ref="AM122:AM152" si="144">IF(L122&gt;0,CONCATENATE(IF(AA122&lt;=12,AA122,AA122-12),IF(OR(AA122&lt;12,AA122=24),"am","pm"),"-",IF(AB122&lt;=12,AB122,AB122-12),IF(OR(AB122&lt;12,AB122=24),"am","pm")),"")</f>
        <v>3pm-6pm</v>
      </c>
      <c r="AN122" s="1" t="str">
        <f t="shared" ref="AN122:AN152" si="145">IF(N122&gt;0,CONCATENATE(IF(AC122&lt;=12,AC122,AC122-12),IF(OR(AC122&lt;12,AC122=24),"am","pm"),"-",IF(AD122&lt;=12,AD122,AD122-12),IF(OR(AD122&lt;12,AD122=24),"am","pm")),"")</f>
        <v>3pm-6pm</v>
      </c>
      <c r="AO122" s="1" t="str">
        <f t="shared" ref="AO122:AO152" si="146">IF(O122&gt;0,CONCATENATE(IF(AE122&lt;=12,AE122,AE122-12),IF(OR(AE122&lt;12,AE122=24),"am","pm"),"-",IF(AF122&lt;=12,AF122,AF122-12),IF(OR(AF122&lt;12,AF122=24),"am","pm")),"")</f>
        <v>3pm-6pm</v>
      </c>
      <c r="AP122" s="1" t="str">
        <f t="shared" ref="AP122:AP152" si="147">IF(R122&gt;0,CONCATENATE(IF(AG122&lt;=12,AG122,AG122-12),IF(OR(AG122&lt;12,AG122=24),"am","pm"),"-",IF(AH122&lt;=12,AH122,AH122-12),IF(OR(AH122&lt;12,AH122=24),"am","pm")),"")</f>
        <v>3pm-6pm</v>
      </c>
      <c r="AQ122" s="1" t="str">
        <f t="shared" ref="AQ122:AQ152" si="148">IF(T122&gt;0,CONCATENATE(IF(AI122&lt;=12,AI122,AI122-12),IF(OR(AI122&lt;12,AI122=24),"am","pm"),"-",IF(AJ122&lt;=12,AJ122,AJ122-12),IF(OR(AJ122&lt;12,AJ122=24),"am","pm")),"")</f>
        <v>3pm-6pm</v>
      </c>
      <c r="AR122" s="15" t="s">
        <v>625</v>
      </c>
      <c r="AU122" s="1" t="s">
        <v>28</v>
      </c>
      <c r="AV122" s="1" t="b">
        <v>1</v>
      </c>
      <c r="AW122" s="1" t="b">
        <v>1</v>
      </c>
      <c r="AX122" s="6" t="str">
        <f t="shared" si="118"/>
        <v>{
    'name': "Paninos Italian Restaurant",
    'area': "campus",'hours':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"Wide range of food and drink specials", 'link':"www.fortcollinspaninos.com", 'pricing':"",   'phone-number': "", 'address': "310 W Prospect Rd, Fort Collins, CO 80526", 'other-amenities': ['','','medium'], 'has-drink':TRUE, 'has-food':TRUE},</v>
      </c>
      <c r="AY122" s="1" t="str">
        <f t="shared" si="119"/>
        <v/>
      </c>
      <c r="AZ122" s="1" t="str">
        <f t="shared" si="120"/>
        <v/>
      </c>
      <c r="BA122" s="1" t="str">
        <f t="shared" si="121"/>
        <v>&lt;img src=@img/medium.png@&gt;</v>
      </c>
      <c r="BB122" s="1" t="str">
        <f t="shared" si="122"/>
        <v/>
      </c>
      <c r="BC122" s="1" t="str">
        <f t="shared" si="123"/>
        <v/>
      </c>
      <c r="BD122" s="1" t="str">
        <f t="shared" si="124"/>
        <v>&lt;img src=@img/medium.png@&gt;</v>
      </c>
      <c r="BE122" s="1" t="str">
        <f t="shared" si="125"/>
        <v>medium  campus</v>
      </c>
      <c r="BF122" s="1" t="str">
        <f t="shared" si="126"/>
        <v>Near Campus</v>
      </c>
      <c r="BG122" s="1">
        <v>40.567410000000002</v>
      </c>
      <c r="BH122" s="1">
        <v>-105.08268</v>
      </c>
      <c r="BI122" s="1" t="str">
        <f t="shared" si="127"/>
        <v>[40.56741,-105.08268],</v>
      </c>
    </row>
    <row r="123" spans="2:64" ht="21" customHeight="1" x14ac:dyDescent="0.25">
      <c r="B123" s="1" t="s">
        <v>89</v>
      </c>
      <c r="C123" s="1" t="s">
        <v>309</v>
      </c>
      <c r="D123" s="1" t="s">
        <v>90</v>
      </c>
      <c r="E123" s="1" t="s">
        <v>54</v>
      </c>
      <c r="G123" s="3" t="s">
        <v>91</v>
      </c>
      <c r="H123" s="1">
        <v>1600</v>
      </c>
      <c r="I123" s="1">
        <v>1800</v>
      </c>
      <c r="J123" s="1">
        <v>1600</v>
      </c>
      <c r="K123" s="1">
        <v>1800</v>
      </c>
      <c r="L123" s="1">
        <v>1600</v>
      </c>
      <c r="M123" s="1">
        <v>1800</v>
      </c>
      <c r="N123" s="1">
        <v>1600</v>
      </c>
      <c r="O123" s="1">
        <v>1800</v>
      </c>
      <c r="P123" s="1">
        <v>1600</v>
      </c>
      <c r="Q123" s="1">
        <v>1800</v>
      </c>
      <c r="R123" s="1">
        <v>1600</v>
      </c>
      <c r="S123" s="1">
        <v>1800</v>
      </c>
      <c r="T123" s="1">
        <v>1600</v>
      </c>
      <c r="U123" s="1">
        <v>1800</v>
      </c>
      <c r="V123" s="1" t="s">
        <v>243</v>
      </c>
      <c r="W123" s="1">
        <f t="shared" si="128"/>
        <v>16</v>
      </c>
      <c r="X123" s="1">
        <f t="shared" si="129"/>
        <v>18</v>
      </c>
      <c r="Y123" s="1">
        <f t="shared" si="130"/>
        <v>16</v>
      </c>
      <c r="Z123" s="1">
        <f t="shared" si="131"/>
        <v>18</v>
      </c>
      <c r="AA123" s="1">
        <f t="shared" si="132"/>
        <v>16</v>
      </c>
      <c r="AB123" s="1">
        <f t="shared" si="133"/>
        <v>18</v>
      </c>
      <c r="AC123" s="1">
        <f t="shared" si="134"/>
        <v>16</v>
      </c>
      <c r="AD123" s="1">
        <f t="shared" si="135"/>
        <v>18</v>
      </c>
      <c r="AE123" s="1">
        <f t="shared" si="140"/>
        <v>16</v>
      </c>
      <c r="AF123" s="1">
        <f t="shared" si="141"/>
        <v>18</v>
      </c>
      <c r="AG123" s="1">
        <f t="shared" si="136"/>
        <v>16</v>
      </c>
      <c r="AH123" s="1">
        <f t="shared" si="137"/>
        <v>18</v>
      </c>
      <c r="AI123" s="1">
        <f t="shared" si="138"/>
        <v>16</v>
      </c>
      <c r="AJ123" s="1">
        <f t="shared" si="139"/>
        <v>18</v>
      </c>
      <c r="AK123" s="1" t="str">
        <f t="shared" si="142"/>
        <v>4pm-6pm</v>
      </c>
      <c r="AL123" s="1" t="str">
        <f t="shared" si="143"/>
        <v>4pm-6pm</v>
      </c>
      <c r="AM123" s="1" t="str">
        <f t="shared" si="144"/>
        <v>4pm-6pm</v>
      </c>
      <c r="AN123" s="1" t="str">
        <f t="shared" si="145"/>
        <v>4pm-6pm</v>
      </c>
      <c r="AO123" s="1" t="str">
        <f t="shared" si="146"/>
        <v>4pm-6pm</v>
      </c>
      <c r="AP123" s="1" t="str">
        <f t="shared" si="147"/>
        <v>4pm-6pm</v>
      </c>
      <c r="AQ123" s="1" t="str">
        <f t="shared" si="148"/>
        <v>4pm-6pm</v>
      </c>
      <c r="AR123" s="4" t="s">
        <v>318</v>
      </c>
      <c r="AS123" s="1" t="s">
        <v>296</v>
      </c>
      <c r="AU123" s="1" t="s">
        <v>299</v>
      </c>
      <c r="AV123" s="5" t="s">
        <v>307</v>
      </c>
      <c r="AW123" s="5" t="s">
        <v>308</v>
      </c>
      <c r="AX123" s="6" t="str">
        <f t="shared" si="118"/>
        <v>{
    'name': "Pickle Barrel",
    'area': "campus",'hours':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"Daily Drink Specials", 'link':"http://www.picklebarrelfc.com/", 'pricing':"low",   'phone-number': "", 'address': "122 W Laurel St, Fort Collins 80524", 'other-amenities': ['outdoor','','hard'], 'has-drink':true, 'has-food':false},</v>
      </c>
      <c r="AY123" s="1" t="str">
        <f t="shared" si="119"/>
        <v>&lt;img src=@img/outdoor.png@&gt;</v>
      </c>
      <c r="AZ123" s="1" t="str">
        <f t="shared" si="120"/>
        <v/>
      </c>
      <c r="BA123" s="1" t="str">
        <f t="shared" si="121"/>
        <v>&lt;img src=@img/hard.png@&gt;</v>
      </c>
      <c r="BB123" s="1" t="str">
        <f t="shared" si="122"/>
        <v>&lt;img src=@img/drinkicon.png@&gt;</v>
      </c>
      <c r="BC123" s="1" t="str">
        <f t="shared" si="123"/>
        <v/>
      </c>
      <c r="BD123" s="1" t="str">
        <f t="shared" si="124"/>
        <v>&lt;img src=@img/outdoor.png@&gt;&lt;img src=@img/hard.png@&gt;&lt;img src=@img/drinkicon.png@&gt;</v>
      </c>
      <c r="BE123" s="1" t="str">
        <f t="shared" si="125"/>
        <v>outdoor drink hard low campus</v>
      </c>
      <c r="BF123" s="1" t="str">
        <f t="shared" si="126"/>
        <v>Near Campus</v>
      </c>
      <c r="BG123" s="1">
        <v>40.578336999999998</v>
      </c>
      <c r="BH123" s="1">
        <v>-105.07832399999999</v>
      </c>
      <c r="BI123" s="1" t="str">
        <f t="shared" si="127"/>
        <v>[40.578337,-105.078324],</v>
      </c>
      <c r="BK123" s="1" t="str">
        <f>IF(BJ123&gt;0,"&lt;img src=@img/kidicon.png@&gt;","")</f>
        <v/>
      </c>
    </row>
    <row r="124" spans="2:64" ht="21" customHeight="1" x14ac:dyDescent="0.25">
      <c r="B124" s="1" t="s">
        <v>577</v>
      </c>
      <c r="C124" s="1" t="s">
        <v>427</v>
      </c>
      <c r="D124" s="1" t="s">
        <v>578</v>
      </c>
      <c r="E124" s="1" t="s">
        <v>432</v>
      </c>
      <c r="G124" s="3" t="s">
        <v>579</v>
      </c>
      <c r="J124" s="1">
        <v>1700</v>
      </c>
      <c r="K124" s="1">
        <v>2400</v>
      </c>
      <c r="L124" s="1">
        <v>1700</v>
      </c>
      <c r="M124" s="1">
        <v>2400</v>
      </c>
      <c r="N124" s="1">
        <v>1700</v>
      </c>
      <c r="O124" s="1">
        <v>2400</v>
      </c>
      <c r="P124" s="1">
        <v>1700</v>
      </c>
      <c r="Q124" s="1">
        <v>2400</v>
      </c>
      <c r="R124" s="1">
        <v>1700</v>
      </c>
      <c r="S124" s="1">
        <v>2400</v>
      </c>
      <c r="V124" s="1" t="s">
        <v>580</v>
      </c>
      <c r="W124" s="1" t="str">
        <f t="shared" si="128"/>
        <v/>
      </c>
      <c r="X124" s="1" t="str">
        <f t="shared" si="129"/>
        <v/>
      </c>
      <c r="Y124" s="1">
        <f t="shared" si="130"/>
        <v>17</v>
      </c>
      <c r="Z124" s="1">
        <f t="shared" si="131"/>
        <v>24</v>
      </c>
      <c r="AA124" s="1">
        <f t="shared" si="132"/>
        <v>17</v>
      </c>
      <c r="AB124" s="1">
        <f t="shared" si="133"/>
        <v>24</v>
      </c>
      <c r="AC124" s="1">
        <f t="shared" si="134"/>
        <v>17</v>
      </c>
      <c r="AD124" s="1">
        <f t="shared" si="135"/>
        <v>24</v>
      </c>
      <c r="AE124" s="1">
        <f t="shared" si="140"/>
        <v>17</v>
      </c>
      <c r="AF124" s="1">
        <f t="shared" si="141"/>
        <v>24</v>
      </c>
      <c r="AG124" s="1">
        <f t="shared" si="136"/>
        <v>17</v>
      </c>
      <c r="AH124" s="1">
        <f t="shared" si="137"/>
        <v>24</v>
      </c>
      <c r="AI124" s="1" t="str">
        <f t="shared" si="138"/>
        <v/>
      </c>
      <c r="AJ124" s="1" t="str">
        <f t="shared" si="139"/>
        <v/>
      </c>
      <c r="AK124" s="1" t="str">
        <f t="shared" si="142"/>
        <v/>
      </c>
      <c r="AL124" s="1" t="str">
        <f t="shared" si="143"/>
        <v>5pm-12am</v>
      </c>
      <c r="AM124" s="1" t="str">
        <f t="shared" si="144"/>
        <v>5pm-12am</v>
      </c>
      <c r="AN124" s="1" t="str">
        <f t="shared" si="145"/>
        <v>5pm-12am</v>
      </c>
      <c r="AO124" s="1" t="str">
        <f t="shared" si="146"/>
        <v>5pm-12am</v>
      </c>
      <c r="AP124" s="1" t="str">
        <f t="shared" si="147"/>
        <v>5pm-12am</v>
      </c>
      <c r="AQ124" s="1" t="str">
        <f t="shared" si="148"/>
        <v/>
      </c>
      <c r="AR124" s="13" t="s">
        <v>581</v>
      </c>
      <c r="AU124" s="1" t="s">
        <v>299</v>
      </c>
      <c r="AV124" s="5" t="s">
        <v>307</v>
      </c>
      <c r="AW124" s="5" t="s">
        <v>308</v>
      </c>
      <c r="AX124" s="6" t="str">
        <f t="shared" si="118"/>
        <v>{
    'name': "Pinball Jones",
    'area': "old",'hours': {
      'sunday-start':"", 'sunday-end':"", 'monday-start':"1700", 'monday-end':"2400", 'tuesday-start':"1700", 'tuesday-end':"2400", 'wednesday-start':"1700", 'wednesday-end':"2400", 'thursday-start':"1700", 'thursday-end':"2400", 'friday-start':"1700", 'friday-end':"2400", 'saturday-start':"", 'saturday-end':""},  'description': "Mondays: $2 PBR &lt;br&gt; Wednsday: $1 off Odells &lt;br&gt; Thursday: $1 off New Belgium &lt;br&gt; Friday: $1 off select bottles, $3 select drafts", 'link':"https://www.pinballjones.com/", 'pricing':"med",   'phone-number': "", 'address': "107 Linden St, Fort Collins, CO 80524", 'other-amenities': ['','','hard'], 'has-drink':true, 'has-food':false},</v>
      </c>
      <c r="AY124" s="1" t="str">
        <f t="shared" si="119"/>
        <v/>
      </c>
      <c r="AZ124" s="1" t="str">
        <f t="shared" si="120"/>
        <v/>
      </c>
      <c r="BA124" s="1" t="str">
        <f t="shared" si="121"/>
        <v>&lt;img src=@img/hard.png@&gt;</v>
      </c>
      <c r="BB124" s="1" t="str">
        <f t="shared" si="122"/>
        <v>&lt;img src=@img/drinkicon.png@&gt;</v>
      </c>
      <c r="BC124" s="1" t="str">
        <f t="shared" si="123"/>
        <v/>
      </c>
      <c r="BD124" s="1" t="str">
        <f t="shared" si="124"/>
        <v>&lt;img src=@img/hard.png@&gt;&lt;img src=@img/drinkicon.png@&gt;</v>
      </c>
      <c r="BE124" s="1" t="str">
        <f t="shared" si="125"/>
        <v>drink hard med old</v>
      </c>
      <c r="BF124" s="1" t="str">
        <f t="shared" si="126"/>
        <v>Old Town</v>
      </c>
      <c r="BG124" s="1">
        <v>40.589979999999997</v>
      </c>
      <c r="BH124" s="1">
        <v>-105.0731</v>
      </c>
      <c r="BI124" s="1" t="str">
        <f t="shared" si="127"/>
        <v>[40.58998,-105.0731],</v>
      </c>
    </row>
    <row r="125" spans="2:64" ht="21" customHeight="1" x14ac:dyDescent="0.25">
      <c r="B125" s="1" t="s">
        <v>204</v>
      </c>
      <c r="C125" s="1" t="s">
        <v>427</v>
      </c>
      <c r="D125" s="1" t="s">
        <v>78</v>
      </c>
      <c r="E125" s="1" t="s">
        <v>432</v>
      </c>
      <c r="G125" s="1" t="s">
        <v>205</v>
      </c>
      <c r="H125" s="1">
        <v>1000</v>
      </c>
      <c r="I125" s="1">
        <v>1800</v>
      </c>
      <c r="J125" s="1">
        <v>1600</v>
      </c>
      <c r="K125" s="1">
        <v>1800</v>
      </c>
      <c r="L125" s="1">
        <v>1600</v>
      </c>
      <c r="M125" s="1">
        <v>1800</v>
      </c>
      <c r="N125" s="1">
        <v>1600</v>
      </c>
      <c r="O125" s="1">
        <v>1800</v>
      </c>
      <c r="P125" s="1">
        <v>1600</v>
      </c>
      <c r="Q125" s="1">
        <v>1800</v>
      </c>
      <c r="R125" s="1">
        <v>1400</v>
      </c>
      <c r="S125" s="1">
        <v>1800</v>
      </c>
      <c r="T125" s="1">
        <v>1000</v>
      </c>
      <c r="U125" s="1">
        <v>1800</v>
      </c>
      <c r="V125" s="2" t="s">
        <v>504</v>
      </c>
      <c r="W125" s="1">
        <f t="shared" si="128"/>
        <v>10</v>
      </c>
      <c r="X125" s="1">
        <f t="shared" si="129"/>
        <v>18</v>
      </c>
      <c r="Y125" s="1">
        <f t="shared" si="130"/>
        <v>16</v>
      </c>
      <c r="Z125" s="1">
        <f t="shared" si="131"/>
        <v>18</v>
      </c>
      <c r="AA125" s="1">
        <f t="shared" si="132"/>
        <v>16</v>
      </c>
      <c r="AB125" s="1">
        <f t="shared" si="133"/>
        <v>18</v>
      </c>
      <c r="AC125" s="1">
        <f t="shared" si="134"/>
        <v>16</v>
      </c>
      <c r="AD125" s="1">
        <f t="shared" si="135"/>
        <v>18</v>
      </c>
      <c r="AE125" s="1">
        <f t="shared" si="140"/>
        <v>16</v>
      </c>
      <c r="AF125" s="1">
        <f t="shared" si="141"/>
        <v>18</v>
      </c>
      <c r="AG125" s="1">
        <f t="shared" si="136"/>
        <v>14</v>
      </c>
      <c r="AH125" s="1">
        <f t="shared" si="137"/>
        <v>18</v>
      </c>
      <c r="AI125" s="1">
        <f t="shared" si="138"/>
        <v>10</v>
      </c>
      <c r="AJ125" s="1">
        <f t="shared" si="139"/>
        <v>18</v>
      </c>
      <c r="AK125" s="1" t="str">
        <f t="shared" si="142"/>
        <v>10am-6pm</v>
      </c>
      <c r="AL125" s="1" t="str">
        <f t="shared" si="143"/>
        <v>4pm-6pm</v>
      </c>
      <c r="AM125" s="1" t="str">
        <f t="shared" si="144"/>
        <v>4pm-6pm</v>
      </c>
      <c r="AN125" s="1" t="str">
        <f t="shared" si="145"/>
        <v>4pm-6pm</v>
      </c>
      <c r="AO125" s="1" t="str">
        <f t="shared" si="146"/>
        <v>4pm-6pm</v>
      </c>
      <c r="AP125" s="1" t="str">
        <f t="shared" si="147"/>
        <v>2pm-6pm</v>
      </c>
      <c r="AQ125" s="1" t="str">
        <f t="shared" si="148"/>
        <v>10am-6pm</v>
      </c>
      <c r="AR125" s="4" t="s">
        <v>352</v>
      </c>
      <c r="AU125" s="1" t="s">
        <v>299</v>
      </c>
      <c r="AV125" s="5" t="s">
        <v>307</v>
      </c>
      <c r="AW125" s="5" t="s">
        <v>307</v>
      </c>
      <c r="AX125" s="6" t="str">
        <f t="shared" si="118"/>
        <v>{
    'name': "Pour Brothers Community Tavern",
    'area': "old",'hours': {
      'sunday-start':"1000", 'sunday-end':"1800", 'monday-start':"1600", 'monday-end':"1800", 'tuesday-start':"1600", 'tuesday-end':"1800", 'wednesday-start':"1600", 'wednesday-end':"1800", 'thursday-start':"1600", 'thursday-end':"1800", 'friday-start':"1400", 'friday-end':"1800", 'saturday-start':"1000", 'saturday-end':"1800"},  'description': " $1 off all drafts &lt;br&gt; $3.50 Wells &lt;br&gt; $5 grilled cheese meals.", 'link':"http://www.pourbrothers.com/", 'pricing':"med",   'phone-number': "", 'address': "220 Linden Street, Fort Collins, CO 80524", 'other-amenities': ['','','hard'], 'has-drink':true, 'has-food':true},</v>
      </c>
      <c r="AY125" s="1" t="str">
        <f t="shared" si="119"/>
        <v/>
      </c>
      <c r="AZ125" s="1" t="str">
        <f t="shared" si="120"/>
        <v/>
      </c>
      <c r="BA125" s="1" t="str">
        <f t="shared" si="121"/>
        <v>&lt;img src=@img/hard.png@&gt;</v>
      </c>
      <c r="BB125" s="1" t="str">
        <f t="shared" si="122"/>
        <v>&lt;img src=@img/drinkicon.png@&gt;</v>
      </c>
      <c r="BC125" s="1" t="str">
        <f t="shared" si="123"/>
        <v>&lt;img src=@img/foodicon.png@&gt;</v>
      </c>
      <c r="BD125" s="1" t="str">
        <f t="shared" si="124"/>
        <v>&lt;img src=@img/hard.png@&gt;&lt;img src=@img/drinkicon.png@&gt;&lt;img src=@img/foodicon.png@&gt;</v>
      </c>
      <c r="BE125" s="1" t="str">
        <f t="shared" si="125"/>
        <v>drink food hard med old</v>
      </c>
      <c r="BF125" s="1" t="str">
        <f t="shared" si="126"/>
        <v>Old Town</v>
      </c>
      <c r="BG125" s="1">
        <v>40.588324</v>
      </c>
      <c r="BH125" s="1">
        <v>-105.074746</v>
      </c>
      <c r="BI125" s="1" t="str">
        <f t="shared" si="127"/>
        <v>[40.588324,-105.074746],</v>
      </c>
      <c r="BK125" s="1" t="str">
        <f>IF(BJ125&gt;0,"&lt;img src=@img/kidicon.png@&gt;","")</f>
        <v/>
      </c>
    </row>
    <row r="126" spans="2:64" ht="21" customHeight="1" x14ac:dyDescent="0.25">
      <c r="B126" s="1" t="s">
        <v>206</v>
      </c>
      <c r="C126" s="1" t="s">
        <v>427</v>
      </c>
      <c r="D126" s="1" t="s">
        <v>272</v>
      </c>
      <c r="E126" s="1" t="s">
        <v>432</v>
      </c>
      <c r="G126" s="1" t="s">
        <v>207</v>
      </c>
      <c r="W126" s="1" t="str">
        <f t="shared" si="128"/>
        <v/>
      </c>
      <c r="X126" s="1" t="str">
        <f t="shared" si="129"/>
        <v/>
      </c>
      <c r="Y126" s="1" t="str">
        <f t="shared" si="130"/>
        <v/>
      </c>
      <c r="Z126" s="1" t="str">
        <f t="shared" si="131"/>
        <v/>
      </c>
      <c r="AA126" s="1" t="str">
        <f t="shared" si="132"/>
        <v/>
      </c>
      <c r="AB126" s="1" t="str">
        <f t="shared" si="133"/>
        <v/>
      </c>
      <c r="AC126" s="1" t="str">
        <f t="shared" si="134"/>
        <v/>
      </c>
      <c r="AD126" s="1" t="str">
        <f t="shared" si="135"/>
        <v/>
      </c>
      <c r="AE126" s="1" t="str">
        <f t="shared" si="140"/>
        <v/>
      </c>
      <c r="AF126" s="1" t="str">
        <f t="shared" si="141"/>
        <v/>
      </c>
      <c r="AG126" s="1" t="str">
        <f t="shared" si="136"/>
        <v/>
      </c>
      <c r="AH126" s="1" t="str">
        <f t="shared" si="137"/>
        <v/>
      </c>
      <c r="AI126" s="1" t="str">
        <f t="shared" si="138"/>
        <v/>
      </c>
      <c r="AJ126" s="1" t="str">
        <f t="shared" si="139"/>
        <v/>
      </c>
      <c r="AK126" s="1" t="str">
        <f t="shared" si="142"/>
        <v/>
      </c>
      <c r="AL126" s="1" t="str">
        <f t="shared" si="143"/>
        <v/>
      </c>
      <c r="AM126" s="1" t="str">
        <f t="shared" si="144"/>
        <v/>
      </c>
      <c r="AN126" s="1" t="str">
        <f t="shared" si="145"/>
        <v/>
      </c>
      <c r="AO126" s="1" t="str">
        <f t="shared" si="146"/>
        <v/>
      </c>
      <c r="AP126" s="1" t="str">
        <f t="shared" si="147"/>
        <v/>
      </c>
      <c r="AQ126" s="1" t="str">
        <f t="shared" si="148"/>
        <v/>
      </c>
      <c r="AR126" s="10" t="s">
        <v>263</v>
      </c>
      <c r="AS126" s="1" t="s">
        <v>296</v>
      </c>
      <c r="AU126" s="1" t="s">
        <v>299</v>
      </c>
      <c r="AV126" s="5" t="s">
        <v>308</v>
      </c>
      <c r="AW126" s="5" t="s">
        <v>308</v>
      </c>
      <c r="AX126" s="6" t="str">
        <f t="shared" si="118"/>
        <v>{
    'name': "Prost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'link':"https://prostbrewing.com/", 'pricing':"med",   'phone-number': "", 'address': "321 Old Firehouse Alley, Fort Collins, CO 80524", 'other-amenities': ['outdoor','','hard'], 'has-drink':false, 'has-food':false},</v>
      </c>
      <c r="AY126" s="1" t="str">
        <f t="shared" si="119"/>
        <v>&lt;img src=@img/outdoor.png@&gt;</v>
      </c>
      <c r="AZ126" s="1" t="str">
        <f t="shared" si="120"/>
        <v/>
      </c>
      <c r="BA126" s="1" t="str">
        <f t="shared" si="121"/>
        <v>&lt;img src=@img/hard.png@&gt;</v>
      </c>
      <c r="BB126" s="1" t="str">
        <f t="shared" si="122"/>
        <v/>
      </c>
      <c r="BC126" s="1" t="str">
        <f t="shared" si="123"/>
        <v/>
      </c>
      <c r="BD126" s="1" t="str">
        <f t="shared" si="124"/>
        <v>&lt;img src=@img/outdoor.png@&gt;&lt;img src=@img/hard.png@&gt;</v>
      </c>
      <c r="BE126" s="1" t="str">
        <f t="shared" si="125"/>
        <v>outdoor hard med old</v>
      </c>
      <c r="BF126" s="1" t="str">
        <f t="shared" si="126"/>
        <v>Old Town</v>
      </c>
      <c r="BG126" s="1">
        <v>40.588152000000001</v>
      </c>
      <c r="BH126" s="1">
        <v>-105.074395</v>
      </c>
      <c r="BI126" s="1" t="str">
        <f t="shared" si="127"/>
        <v>[40.588152,-105.074395],</v>
      </c>
      <c r="BK126" s="1" t="str">
        <f>IF(BJ126&gt;0,"&lt;img src=@img/kidicon.png@&gt;","")</f>
        <v/>
      </c>
    </row>
    <row r="127" spans="2:64" ht="21" customHeight="1" x14ac:dyDescent="0.25">
      <c r="B127" s="1" t="s">
        <v>451</v>
      </c>
      <c r="C127" s="1" t="s">
        <v>427</v>
      </c>
      <c r="E127" s="1" t="s">
        <v>432</v>
      </c>
      <c r="G127" s="1" t="s">
        <v>470</v>
      </c>
      <c r="W127" s="1" t="str">
        <f t="shared" si="128"/>
        <v/>
      </c>
      <c r="X127" s="1" t="str">
        <f t="shared" si="129"/>
        <v/>
      </c>
      <c r="Y127" s="1" t="str">
        <f t="shared" si="130"/>
        <v/>
      </c>
      <c r="Z127" s="1" t="str">
        <f t="shared" si="131"/>
        <v/>
      </c>
      <c r="AA127" s="1" t="str">
        <f t="shared" si="132"/>
        <v/>
      </c>
      <c r="AB127" s="1" t="str">
        <f t="shared" si="133"/>
        <v/>
      </c>
      <c r="AC127" s="1" t="str">
        <f t="shared" si="134"/>
        <v/>
      </c>
      <c r="AD127" s="1" t="str">
        <f t="shared" si="135"/>
        <v/>
      </c>
      <c r="AE127" s="1" t="str">
        <f t="shared" si="140"/>
        <v/>
      </c>
      <c r="AF127" s="1" t="str">
        <f t="shared" si="141"/>
        <v/>
      </c>
      <c r="AG127" s="1" t="str">
        <f t="shared" si="136"/>
        <v/>
      </c>
      <c r="AH127" s="1" t="str">
        <f t="shared" si="137"/>
        <v/>
      </c>
      <c r="AI127" s="1" t="str">
        <f t="shared" si="138"/>
        <v/>
      </c>
      <c r="AJ127" s="1" t="str">
        <f t="shared" si="139"/>
        <v/>
      </c>
      <c r="AK127" s="1" t="str">
        <f t="shared" si="142"/>
        <v/>
      </c>
      <c r="AL127" s="1" t="str">
        <f t="shared" si="143"/>
        <v/>
      </c>
      <c r="AM127" s="1" t="str">
        <f t="shared" si="144"/>
        <v/>
      </c>
      <c r="AN127" s="1" t="str">
        <f t="shared" si="145"/>
        <v/>
      </c>
      <c r="AO127" s="1" t="str">
        <f t="shared" si="146"/>
        <v/>
      </c>
      <c r="AP127" s="1" t="str">
        <f t="shared" si="147"/>
        <v/>
      </c>
      <c r="AQ127" s="1" t="str">
        <f t="shared" si="148"/>
        <v/>
      </c>
      <c r="AU127" s="1" t="s">
        <v>299</v>
      </c>
      <c r="AV127" s="1" t="b">
        <v>1</v>
      </c>
      <c r="AW127" s="1" t="b">
        <v>1</v>
      </c>
      <c r="AX127" s="6" t="str">
        <f t="shared" si="118"/>
        <v>{
    'name': "Pueblo Viejo",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"185 N College Ave Fort Collins CO", 'other-amenities': ['','','hard'], 'has-drink':TRUE, 'has-food':TRUE},</v>
      </c>
      <c r="AY127" s="1" t="str">
        <f t="shared" si="119"/>
        <v/>
      </c>
      <c r="AZ127" s="1" t="str">
        <f t="shared" si="120"/>
        <v/>
      </c>
      <c r="BA127" s="1" t="str">
        <f t="shared" si="121"/>
        <v>&lt;img src=@img/hard.png@&gt;</v>
      </c>
      <c r="BB127" s="1" t="str">
        <f t="shared" si="122"/>
        <v/>
      </c>
      <c r="BC127" s="1" t="str">
        <f t="shared" si="123"/>
        <v/>
      </c>
      <c r="BD127" s="1" t="str">
        <f t="shared" si="124"/>
        <v>&lt;img src=@img/hard.png@&gt;&lt;img src=@img/kidicon.png@&gt;</v>
      </c>
      <c r="BE127" s="1" t="str">
        <f t="shared" si="125"/>
        <v>hard med old kid</v>
      </c>
      <c r="BF127" s="1" t="str">
        <f t="shared" si="126"/>
        <v>Old Town</v>
      </c>
      <c r="BG127" s="1">
        <v>40.588735999999997</v>
      </c>
      <c r="BH127" s="1">
        <v>-105.0774</v>
      </c>
      <c r="BI127" s="1" t="str">
        <f t="shared" si="127"/>
        <v>[40.588736,-105.0774],</v>
      </c>
      <c r="BJ127" s="1" t="b">
        <v>1</v>
      </c>
      <c r="BK127" s="1" t="str">
        <f>IF(BJ127&gt;0,"&lt;img src=@img/kidicon.png@&gt;","")</f>
        <v>&lt;img src=@img/kidicon.png@&gt;</v>
      </c>
      <c r="BL127" s="1" t="s">
        <v>442</v>
      </c>
    </row>
    <row r="128" spans="2:64" ht="21" customHeight="1" x14ac:dyDescent="0.25">
      <c r="B128" s="1" t="s">
        <v>657</v>
      </c>
      <c r="C128" s="1" t="s">
        <v>309</v>
      </c>
      <c r="E128" s="1" t="s">
        <v>54</v>
      </c>
      <c r="G128" s="1" t="s">
        <v>681</v>
      </c>
      <c r="W128" s="1" t="str">
        <f t="shared" si="128"/>
        <v/>
      </c>
      <c r="X128" s="1" t="str">
        <f t="shared" si="129"/>
        <v/>
      </c>
      <c r="Y128" s="1" t="str">
        <f t="shared" si="130"/>
        <v/>
      </c>
      <c r="Z128" s="1" t="str">
        <f t="shared" si="131"/>
        <v/>
      </c>
      <c r="AA128" s="1" t="str">
        <f t="shared" si="132"/>
        <v/>
      </c>
      <c r="AB128" s="1" t="str">
        <f t="shared" si="133"/>
        <v/>
      </c>
      <c r="AC128" s="1" t="str">
        <f t="shared" si="134"/>
        <v/>
      </c>
      <c r="AD128" s="1" t="str">
        <f t="shared" si="135"/>
        <v/>
      </c>
      <c r="AE128" s="1" t="str">
        <f t="shared" si="140"/>
        <v/>
      </c>
      <c r="AF128" s="1" t="str">
        <f t="shared" si="141"/>
        <v/>
      </c>
      <c r="AG128" s="1" t="str">
        <f t="shared" si="136"/>
        <v/>
      </c>
      <c r="AH128" s="1" t="str">
        <f t="shared" si="137"/>
        <v/>
      </c>
      <c r="AI128" s="1" t="str">
        <f t="shared" si="138"/>
        <v/>
      </c>
      <c r="AJ128" s="1" t="str">
        <f t="shared" si="139"/>
        <v/>
      </c>
      <c r="AK128" s="1" t="str">
        <f t="shared" si="142"/>
        <v/>
      </c>
      <c r="AL128" s="1" t="str">
        <f t="shared" si="143"/>
        <v/>
      </c>
      <c r="AM128" s="1" t="str">
        <f t="shared" si="144"/>
        <v/>
      </c>
      <c r="AN128" s="1" t="str">
        <f t="shared" si="145"/>
        <v/>
      </c>
      <c r="AO128" s="1" t="str">
        <f t="shared" si="146"/>
        <v/>
      </c>
      <c r="AP128" s="1" t="str">
        <f t="shared" si="147"/>
        <v/>
      </c>
      <c r="AQ128" s="1" t="str">
        <f t="shared" si="148"/>
        <v/>
      </c>
      <c r="AR128" s="1" t="s">
        <v>715</v>
      </c>
      <c r="AU128" s="1" t="s">
        <v>28</v>
      </c>
      <c r="AV128" s="5" t="s">
        <v>308</v>
      </c>
      <c r="AW128" s="5" t="s">
        <v>308</v>
      </c>
      <c r="AX128" s="6" t="str">
        <f t="shared" si="118"/>
        <v>{
    'name': "R Bar and Lounge",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'link':"http://www.rbarandlounge.com/", 'pricing':"low",   'phone-number': "", 'address': "107 Laurel St Fort Collins CO", 'other-amenities': ['','','medium'], 'has-drink':false, 'has-food':false},</v>
      </c>
      <c r="AY128" s="1" t="str">
        <f t="shared" si="119"/>
        <v/>
      </c>
      <c r="AZ128" s="1" t="str">
        <f t="shared" si="120"/>
        <v/>
      </c>
      <c r="BA128" s="1" t="str">
        <f t="shared" si="121"/>
        <v>&lt;img src=@img/medium.png@&gt;</v>
      </c>
      <c r="BB128" s="1" t="str">
        <f t="shared" si="122"/>
        <v/>
      </c>
      <c r="BC128" s="1" t="str">
        <f t="shared" si="123"/>
        <v/>
      </c>
      <c r="BD128" s="1" t="str">
        <f t="shared" si="124"/>
        <v>&lt;img src=@img/medium.png@&gt;</v>
      </c>
      <c r="BE128" s="1" t="str">
        <f t="shared" si="125"/>
        <v>medium low campus</v>
      </c>
      <c r="BF128" s="1" t="str">
        <f t="shared" si="126"/>
        <v>Near Campus</v>
      </c>
      <c r="BG128" s="1">
        <v>40.577889999999996</v>
      </c>
      <c r="BH128" s="1">
        <v>-105.0766</v>
      </c>
      <c r="BI128" s="1" t="str">
        <f t="shared" si="127"/>
        <v>[40.57789,-105.0766],</v>
      </c>
    </row>
    <row r="129" spans="2:64" ht="21" customHeight="1" x14ac:dyDescent="0.25">
      <c r="B129" s="1" t="s">
        <v>653</v>
      </c>
      <c r="C129" s="1" t="s">
        <v>309</v>
      </c>
      <c r="E129" s="1" t="s">
        <v>432</v>
      </c>
      <c r="G129" s="1" t="s">
        <v>677</v>
      </c>
      <c r="W129" s="1" t="str">
        <f t="shared" si="128"/>
        <v/>
      </c>
      <c r="X129" s="1" t="str">
        <f t="shared" si="129"/>
        <v/>
      </c>
      <c r="Y129" s="1" t="str">
        <f t="shared" si="130"/>
        <v/>
      </c>
      <c r="Z129" s="1" t="str">
        <f t="shared" si="131"/>
        <v/>
      </c>
      <c r="AA129" s="1" t="str">
        <f t="shared" si="132"/>
        <v/>
      </c>
      <c r="AB129" s="1" t="str">
        <f t="shared" si="133"/>
        <v/>
      </c>
      <c r="AC129" s="1" t="str">
        <f t="shared" si="134"/>
        <v/>
      </c>
      <c r="AD129" s="1" t="str">
        <f t="shared" si="135"/>
        <v/>
      </c>
      <c r="AE129" s="1" t="str">
        <f t="shared" si="140"/>
        <v/>
      </c>
      <c r="AF129" s="1" t="str">
        <f t="shared" si="141"/>
        <v/>
      </c>
      <c r="AG129" s="1" t="str">
        <f t="shared" si="136"/>
        <v/>
      </c>
      <c r="AH129" s="1" t="str">
        <f t="shared" si="137"/>
        <v/>
      </c>
      <c r="AI129" s="1" t="str">
        <f t="shared" si="138"/>
        <v/>
      </c>
      <c r="AJ129" s="1" t="str">
        <f t="shared" si="139"/>
        <v/>
      </c>
      <c r="AK129" s="1" t="str">
        <f t="shared" si="142"/>
        <v/>
      </c>
      <c r="AL129" s="1" t="str">
        <f t="shared" si="143"/>
        <v/>
      </c>
      <c r="AM129" s="1" t="str">
        <f t="shared" si="144"/>
        <v/>
      </c>
      <c r="AN129" s="1" t="str">
        <f t="shared" si="145"/>
        <v/>
      </c>
      <c r="AO129" s="1" t="str">
        <f t="shared" si="146"/>
        <v/>
      </c>
      <c r="AP129" s="1" t="str">
        <f t="shared" si="147"/>
        <v/>
      </c>
      <c r="AQ129" s="1" t="str">
        <f t="shared" si="148"/>
        <v/>
      </c>
      <c r="AR129" s="1" t="s">
        <v>716</v>
      </c>
      <c r="AS129" s="1" t="s">
        <v>296</v>
      </c>
      <c r="AU129" s="1" t="s">
        <v>28</v>
      </c>
      <c r="AV129" s="5" t="s">
        <v>308</v>
      </c>
      <c r="AW129" s="5" t="s">
        <v>308</v>
      </c>
      <c r="AX129" s="6" t="str">
        <f t="shared" ref="AX129:AX159" si="149">CONCATENATE("{
    'name': """,B129,""",
    'area': ","""",C129,""",",
"'hours': {
      'sunday-start':","""",H129,"""",", 'sunday-end':","""",I129,"""",", 'monday-start':","""",J129,"""",", 'monday-end':","""",K129,"""",", 'tuesday-start':","""",L129,"""",", 'tuesday-end':","""",M129,""", 'wednesday-start':","""",N129,""", 'wednesday-end':","""",O129,""", 'thursday-start':","""",P129,""", 'thursday-end':","""",Q129,""", 'friday-start':","""",R129,""", 'friday-end':","""",S129,""", 'saturday-start':","""",T129,""", 'saturday-end':","""",U129,"""","},","  'description': ","""",V129,"""",", 'link':","""",AR129,"""",", 'pricing':","""",E129,"""",",   'phone-number': ","""",F129,"""",", 'address': ","""",G129,"""",", 'other-amenities': [","'",AS129,"','",AT129,"','",AU129,"'","]",", 'has-drink':",AV129,", 'has-food':",AW129,"},")</f>
        <v>{
    'name': "Rainbow Restaurant",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'link':"https://rainbowfoco.com/", 'pricing':"med",   'phone-number': "", 'address': "212 W Laurel St Fort Collins CO", 'other-amenities': ['outdoor','','medium'], 'has-drink':false, 'has-food':false},</v>
      </c>
      <c r="AY129" s="1" t="str">
        <f t="shared" ref="AY129:AY159" si="150">IF(AS129&gt;0,"&lt;img src=@img/outdoor.png@&gt;","")</f>
        <v>&lt;img src=@img/outdoor.png@&gt;</v>
      </c>
      <c r="AZ129" s="1" t="str">
        <f t="shared" ref="AZ129:AZ159" si="151">IF(AT129&gt;0,"&lt;img src=@img/pets.png@&gt;","")</f>
        <v/>
      </c>
      <c r="BA129" s="1" t="str">
        <f t="shared" ref="BA129:BA159" si="152">IF(AU129="hard","&lt;img src=@img/hard.png@&gt;",IF(AU129="medium","&lt;img src=@img/medium.png@&gt;",IF(AU129="easy","&lt;img src=@img/easy.png@&gt;","")))</f>
        <v>&lt;img src=@img/medium.png@&gt;</v>
      </c>
      <c r="BB129" s="1" t="str">
        <f t="shared" ref="BB129:BB159" si="153">IF(AV129="true","&lt;img src=@img/drinkicon.png@&gt;","")</f>
        <v/>
      </c>
      <c r="BC129" s="1" t="str">
        <f t="shared" ref="BC129:BC159" si="154">IF(AW129="true","&lt;img src=@img/foodicon.png@&gt;","")</f>
        <v/>
      </c>
      <c r="BD129" s="1" t="str">
        <f t="shared" ref="BD129:BD159" si="155">CONCATENATE(AY129,AZ129,BA129,BB129,BC129,BK129)</f>
        <v>&lt;img src=@img/outdoor.png@&gt;&lt;img src=@img/medium.png@&gt;</v>
      </c>
      <c r="BE129" s="1" t="str">
        <f t="shared" ref="BE129:BE159" si="156">CONCATENATE(IF(AS129&gt;0,"outdoor ",""),IF(AT129&gt;0,"pet ",""),IF(AV129="true","drink ",""),IF(AW129="true","food ",""),AU129," ",E129," ",C129,IF(BJ129=TRUE," kid",""))</f>
        <v>outdoor medium med campus</v>
      </c>
      <c r="BF129" s="1" t="str">
        <f t="shared" ref="BF129:BF159" si="157">IF(C129="old","Old Town",IF(C129="campus","Near Campus",IF(C129="sfoco","South Foco",IF(C129="nfoco","North Foco",IF(C129="midtown","Midtown",IF(C129="cwest","Campus West",IF(C129="efoco","East FoCo",IF(C129="windsor","Windsor",""))))))))</f>
        <v>Near Campus</v>
      </c>
      <c r="BG129" s="1">
        <v>40.57855</v>
      </c>
      <c r="BH129" s="1">
        <v>-105.07975</v>
      </c>
      <c r="BI129" s="1" t="str">
        <f t="shared" ref="BI129:BI159" si="158">CONCATENATE("[",BG129,",",BH129,"],")</f>
        <v>[40.57855,-105.07975],</v>
      </c>
    </row>
    <row r="130" spans="2:64" ht="21" customHeight="1" x14ac:dyDescent="0.25">
      <c r="B130" s="1" t="s">
        <v>208</v>
      </c>
      <c r="C130" s="1" t="s">
        <v>310</v>
      </c>
      <c r="D130" s="1" t="s">
        <v>272</v>
      </c>
      <c r="E130" s="1" t="s">
        <v>432</v>
      </c>
      <c r="G130" s="1" t="s">
        <v>209</v>
      </c>
      <c r="W130" s="1" t="str">
        <f t="shared" si="128"/>
        <v/>
      </c>
      <c r="X130" s="1" t="str">
        <f t="shared" si="129"/>
        <v/>
      </c>
      <c r="Y130" s="1" t="str">
        <f t="shared" si="130"/>
        <v/>
      </c>
      <c r="Z130" s="1" t="str">
        <f t="shared" si="131"/>
        <v/>
      </c>
      <c r="AA130" s="1" t="str">
        <f t="shared" si="132"/>
        <v/>
      </c>
      <c r="AB130" s="1" t="str">
        <f t="shared" si="133"/>
        <v/>
      </c>
      <c r="AC130" s="1" t="str">
        <f t="shared" si="134"/>
        <v/>
      </c>
      <c r="AD130" s="1" t="str">
        <f t="shared" si="135"/>
        <v/>
      </c>
      <c r="AE130" s="1" t="str">
        <f t="shared" si="140"/>
        <v/>
      </c>
      <c r="AF130" s="1" t="str">
        <f t="shared" si="141"/>
        <v/>
      </c>
      <c r="AG130" s="1" t="str">
        <f t="shared" si="136"/>
        <v/>
      </c>
      <c r="AH130" s="1" t="str">
        <f t="shared" si="137"/>
        <v/>
      </c>
      <c r="AI130" s="1" t="str">
        <f t="shared" si="138"/>
        <v/>
      </c>
      <c r="AJ130" s="1" t="str">
        <f t="shared" si="139"/>
        <v/>
      </c>
      <c r="AK130" s="1" t="str">
        <f t="shared" si="142"/>
        <v/>
      </c>
      <c r="AL130" s="1" t="str">
        <f t="shared" si="143"/>
        <v/>
      </c>
      <c r="AM130" s="1" t="str">
        <f t="shared" si="144"/>
        <v/>
      </c>
      <c r="AN130" s="1" t="str">
        <f t="shared" si="145"/>
        <v/>
      </c>
      <c r="AO130" s="1" t="str">
        <f t="shared" si="146"/>
        <v/>
      </c>
      <c r="AP130" s="1" t="str">
        <f t="shared" si="147"/>
        <v/>
      </c>
      <c r="AQ130" s="1" t="str">
        <f t="shared" si="148"/>
        <v/>
      </c>
      <c r="AR130" s="8" t="s">
        <v>264</v>
      </c>
      <c r="AS130" s="1" t="s">
        <v>296</v>
      </c>
      <c r="AT130" s="1" t="s">
        <v>306</v>
      </c>
      <c r="AU130" s="1" t="s">
        <v>300</v>
      </c>
      <c r="AV130" s="5" t="s">
        <v>308</v>
      </c>
      <c r="AW130" s="5" t="s">
        <v>308</v>
      </c>
      <c r="AX130" s="6" t="str">
        <f t="shared" si="149"/>
        <v>{
    'name': "Rally King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'link':"https://rallykingbrewing.com/", 'pricing':"med",   'phone-number': "", 'address': "1624 S Lemay Ave #4, Fort Collins, CO", 'other-amenities': ['outdoor','pets','easy'], 'has-drink':false, 'has-food':false},</v>
      </c>
      <c r="AY130" s="1" t="str">
        <f t="shared" si="150"/>
        <v>&lt;img src=@img/outdoor.png@&gt;</v>
      </c>
      <c r="AZ130" s="1" t="str">
        <f t="shared" si="151"/>
        <v>&lt;img src=@img/pets.png@&gt;</v>
      </c>
      <c r="BA130" s="1" t="str">
        <f t="shared" si="152"/>
        <v>&lt;img src=@img/easy.png@&gt;</v>
      </c>
      <c r="BB130" s="1" t="str">
        <f t="shared" si="153"/>
        <v/>
      </c>
      <c r="BC130" s="1" t="str">
        <f t="shared" si="154"/>
        <v/>
      </c>
      <c r="BD130" s="1" t="str">
        <f t="shared" si="155"/>
        <v>&lt;img src=@img/outdoor.png@&gt;&lt;img src=@img/pets.png@&gt;&lt;img src=@img/easy.png@&gt;</v>
      </c>
      <c r="BE130" s="1" t="str">
        <f t="shared" si="156"/>
        <v>outdoor pet easy med midtown</v>
      </c>
      <c r="BF130" s="1" t="str">
        <f t="shared" si="157"/>
        <v>Midtown</v>
      </c>
      <c r="BG130" s="1">
        <v>40.566077</v>
      </c>
      <c r="BH130" s="1">
        <v>-105.056792</v>
      </c>
      <c r="BI130" s="1" t="str">
        <f t="shared" si="158"/>
        <v>[40.566077,-105.056792],</v>
      </c>
      <c r="BK130" s="1" t="str">
        <f>IF(BJ130&gt;0,"&lt;img src=@img/kidicon.png@&gt;","")</f>
        <v/>
      </c>
    </row>
    <row r="131" spans="2:64" ht="21" customHeight="1" x14ac:dyDescent="0.25">
      <c r="B131" s="1" t="s">
        <v>746</v>
      </c>
      <c r="C131" s="1" t="s">
        <v>310</v>
      </c>
      <c r="E131" s="1" t="s">
        <v>432</v>
      </c>
      <c r="G131" s="1" t="s">
        <v>747</v>
      </c>
      <c r="H131" s="1">
        <v>1500</v>
      </c>
      <c r="I131" s="1">
        <v>1800</v>
      </c>
      <c r="J131" s="1">
        <v>1500</v>
      </c>
      <c r="K131" s="1">
        <v>1800</v>
      </c>
      <c r="L131" s="1">
        <v>1500</v>
      </c>
      <c r="M131" s="1">
        <v>1800</v>
      </c>
      <c r="N131" s="1">
        <v>1500</v>
      </c>
      <c r="O131" s="1">
        <v>1800</v>
      </c>
      <c r="P131" s="1">
        <v>1500</v>
      </c>
      <c r="Q131" s="1">
        <v>1800</v>
      </c>
      <c r="R131" s="1">
        <v>1500</v>
      </c>
      <c r="S131" s="1">
        <v>1800</v>
      </c>
      <c r="T131" s="1">
        <v>1500</v>
      </c>
      <c r="U131" s="1">
        <v>1800</v>
      </c>
      <c r="V131" s="6" t="s">
        <v>748</v>
      </c>
      <c r="W131" s="1">
        <f t="shared" si="128"/>
        <v>15</v>
      </c>
      <c r="X131" s="1">
        <f t="shared" si="129"/>
        <v>18</v>
      </c>
      <c r="Y131" s="1">
        <f t="shared" si="130"/>
        <v>15</v>
      </c>
      <c r="Z131" s="1">
        <f t="shared" si="131"/>
        <v>18</v>
      </c>
      <c r="AA131" s="1">
        <f t="shared" si="132"/>
        <v>15</v>
      </c>
      <c r="AB131" s="1">
        <f t="shared" si="133"/>
        <v>18</v>
      </c>
      <c r="AC131" s="1">
        <f t="shared" si="134"/>
        <v>15</v>
      </c>
      <c r="AD131" s="1">
        <f t="shared" si="135"/>
        <v>18</v>
      </c>
      <c r="AE131" s="1">
        <f t="shared" si="140"/>
        <v>15</v>
      </c>
      <c r="AF131" s="1">
        <f t="shared" si="141"/>
        <v>18</v>
      </c>
      <c r="AG131" s="1">
        <f t="shared" si="136"/>
        <v>15</v>
      </c>
      <c r="AH131" s="1">
        <f t="shared" si="137"/>
        <v>18</v>
      </c>
      <c r="AI131" s="1">
        <f t="shared" si="138"/>
        <v>15</v>
      </c>
      <c r="AJ131" s="1">
        <f t="shared" si="139"/>
        <v>18</v>
      </c>
      <c r="AK131" s="1" t="str">
        <f t="shared" si="142"/>
        <v>3pm-6pm</v>
      </c>
      <c r="AL131" s="1" t="str">
        <f t="shared" si="143"/>
        <v>3pm-6pm</v>
      </c>
      <c r="AM131" s="1" t="str">
        <f t="shared" si="144"/>
        <v>3pm-6pm</v>
      </c>
      <c r="AN131" s="1" t="str">
        <f t="shared" si="145"/>
        <v>3pm-6pm</v>
      </c>
      <c r="AO131" s="1" t="str">
        <f t="shared" si="146"/>
        <v>3pm-6pm</v>
      </c>
      <c r="AP131" s="1" t="str">
        <f t="shared" si="147"/>
        <v>3pm-6pm</v>
      </c>
      <c r="AQ131" s="1" t="str">
        <f t="shared" si="148"/>
        <v>3pm-6pm</v>
      </c>
      <c r="AR131" s="1" t="s">
        <v>749</v>
      </c>
      <c r="AU131" s="1" t="s">
        <v>300</v>
      </c>
      <c r="AV131" s="5" t="s">
        <v>307</v>
      </c>
      <c r="AW131" s="5" t="s">
        <v>307</v>
      </c>
      <c r="AX131" s="6" t="str">
        <f t="shared" si="149"/>
        <v>{
    'name': "Rally5 Street Eats and Bar",
    'area': "midtown",'hours':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"$3 Well Drinks and Micro drafts&lt;br&gt;$4 Wine by the glass, Premium Drafts, Mules, Classics, Mojitos and Margs&lt;br&gt;$5 Shareable Plates", 'link':"https://www.rally5streeteats.com/", 'pricing':"med",   'phone-number': "", 'address': "2310 E Harmony Rd, Fort Collins, CO 80525", 'other-amenities': ['','','easy'], 'has-drink':true, 'has-food':true},</v>
      </c>
      <c r="AY131" s="1" t="str">
        <f t="shared" si="150"/>
        <v/>
      </c>
      <c r="AZ131" s="1" t="str">
        <f t="shared" si="151"/>
        <v/>
      </c>
      <c r="BA131" s="1" t="str">
        <f t="shared" si="152"/>
        <v>&lt;img src=@img/easy.png@&gt;</v>
      </c>
      <c r="BB131" s="1" t="str">
        <f t="shared" si="153"/>
        <v>&lt;img src=@img/drinkicon.png@&gt;</v>
      </c>
      <c r="BC131" s="1" t="str">
        <f t="shared" si="154"/>
        <v>&lt;img src=@img/foodicon.png@&gt;</v>
      </c>
      <c r="BD131" s="1" t="str">
        <f t="shared" si="155"/>
        <v>&lt;img src=@img/easy.png@&gt;&lt;img src=@img/drinkicon.png@&gt;&lt;img src=@img/foodicon.png@&gt;</v>
      </c>
      <c r="BE131" s="1" t="str">
        <f t="shared" si="156"/>
        <v>drink food easy med midtown</v>
      </c>
      <c r="BF131" s="1" t="str">
        <f t="shared" si="157"/>
        <v>Midtown</v>
      </c>
      <c r="BG131" s="1">
        <v>40.523690000000002</v>
      </c>
      <c r="BH131" s="1">
        <v>-105.03435</v>
      </c>
      <c r="BI131" s="1" t="str">
        <f t="shared" si="158"/>
        <v>[40.52369,-105.03435],</v>
      </c>
    </row>
    <row r="132" spans="2:64" ht="21" customHeight="1" x14ac:dyDescent="0.25">
      <c r="B132" s="1" t="s">
        <v>665</v>
      </c>
      <c r="C132" s="1" t="s">
        <v>309</v>
      </c>
      <c r="E132" s="1" t="s">
        <v>54</v>
      </c>
      <c r="G132" s="1" t="s">
        <v>689</v>
      </c>
      <c r="W132" s="1" t="str">
        <f t="shared" si="128"/>
        <v/>
      </c>
      <c r="X132" s="1" t="str">
        <f t="shared" si="129"/>
        <v/>
      </c>
      <c r="Y132" s="1" t="str">
        <f t="shared" si="130"/>
        <v/>
      </c>
      <c r="Z132" s="1" t="str">
        <f t="shared" si="131"/>
        <v/>
      </c>
      <c r="AA132" s="1" t="str">
        <f t="shared" si="132"/>
        <v/>
      </c>
      <c r="AB132" s="1" t="str">
        <f t="shared" si="133"/>
        <v/>
      </c>
      <c r="AC132" s="1" t="str">
        <f t="shared" si="134"/>
        <v/>
      </c>
      <c r="AD132" s="1" t="str">
        <f t="shared" si="135"/>
        <v/>
      </c>
      <c r="AE132" s="1" t="str">
        <f t="shared" si="140"/>
        <v/>
      </c>
      <c r="AF132" s="1" t="str">
        <f t="shared" si="141"/>
        <v/>
      </c>
      <c r="AG132" s="1" t="str">
        <f t="shared" si="136"/>
        <v/>
      </c>
      <c r="AH132" s="1" t="str">
        <f t="shared" si="137"/>
        <v/>
      </c>
      <c r="AI132" s="1" t="str">
        <f t="shared" si="138"/>
        <v/>
      </c>
      <c r="AJ132" s="1" t="str">
        <f t="shared" si="139"/>
        <v/>
      </c>
      <c r="AK132" s="1" t="str">
        <f t="shared" si="142"/>
        <v/>
      </c>
      <c r="AL132" s="1" t="str">
        <f t="shared" si="143"/>
        <v/>
      </c>
      <c r="AM132" s="1" t="str">
        <f t="shared" si="144"/>
        <v/>
      </c>
      <c r="AN132" s="1" t="str">
        <f t="shared" si="145"/>
        <v/>
      </c>
      <c r="AO132" s="1" t="str">
        <f t="shared" si="146"/>
        <v/>
      </c>
      <c r="AP132" s="1" t="str">
        <f t="shared" si="147"/>
        <v/>
      </c>
      <c r="AQ132" s="1" t="str">
        <f t="shared" si="148"/>
        <v/>
      </c>
      <c r="AR132" s="1" t="s">
        <v>717</v>
      </c>
      <c r="AU132" s="1" t="s">
        <v>28</v>
      </c>
      <c r="AV132" s="5" t="s">
        <v>308</v>
      </c>
      <c r="AW132" s="5" t="s">
        <v>308</v>
      </c>
      <c r="AX132" s="6" t="str">
        <f t="shared" si="149"/>
        <v>{
    'name': "Ramskellar Pub &amp; Grub",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'link':"https://lsc.colostate.edu/lory-student-centers-ramskeller-pub/", 'pricing':"low",   'phone-number': "", 'address': "500 University Ave Fort Collins CO", 'other-amenities': ['','','medium'], 'has-drink':false, 'has-food':false},</v>
      </c>
      <c r="AY132" s="1" t="str">
        <f t="shared" si="150"/>
        <v/>
      </c>
      <c r="AZ132" s="1" t="str">
        <f t="shared" si="151"/>
        <v/>
      </c>
      <c r="BA132" s="1" t="str">
        <f t="shared" si="152"/>
        <v>&lt;img src=@img/medium.png@&gt;</v>
      </c>
      <c r="BB132" s="1" t="str">
        <f t="shared" si="153"/>
        <v/>
      </c>
      <c r="BC132" s="1" t="str">
        <f t="shared" si="154"/>
        <v/>
      </c>
      <c r="BD132" s="1" t="str">
        <f t="shared" si="155"/>
        <v>&lt;img src=@img/medium.png@&gt;</v>
      </c>
      <c r="BE132" s="1" t="str">
        <f t="shared" si="156"/>
        <v>medium low campus</v>
      </c>
      <c r="BF132" s="1" t="str">
        <f t="shared" si="157"/>
        <v>Near Campus</v>
      </c>
      <c r="BG132" s="1">
        <v>40.573785000000001</v>
      </c>
      <c r="BH132" s="1">
        <v>-105.08336060000001</v>
      </c>
      <c r="BI132" s="1" t="str">
        <f t="shared" si="158"/>
        <v>[40.573785,-105.0833606],</v>
      </c>
    </row>
    <row r="133" spans="2:64" ht="21" customHeight="1" x14ac:dyDescent="0.25">
      <c r="B133" s="1" t="s">
        <v>170</v>
      </c>
      <c r="C133" s="1" t="s">
        <v>427</v>
      </c>
      <c r="D133" s="1" t="s">
        <v>171</v>
      </c>
      <c r="E133" s="1" t="s">
        <v>35</v>
      </c>
      <c r="G133" s="4" t="s">
        <v>172</v>
      </c>
      <c r="J133" s="1">
        <v>1600</v>
      </c>
      <c r="K133" s="1">
        <v>1800</v>
      </c>
      <c r="L133" s="1">
        <v>1600</v>
      </c>
      <c r="M133" s="1">
        <v>1800</v>
      </c>
      <c r="N133" s="1">
        <v>1600</v>
      </c>
      <c r="O133" s="1">
        <v>1800</v>
      </c>
      <c r="P133" s="1">
        <v>1600</v>
      </c>
      <c r="Q133" s="1">
        <v>1800</v>
      </c>
      <c r="R133" s="1">
        <v>1600</v>
      </c>
      <c r="S133" s="1">
        <v>1800</v>
      </c>
      <c r="T133" s="1">
        <v>1600</v>
      </c>
      <c r="U133" s="1">
        <v>1800</v>
      </c>
      <c r="V133" s="1" t="s">
        <v>254</v>
      </c>
      <c r="W133" s="1" t="str">
        <f t="shared" si="128"/>
        <v/>
      </c>
      <c r="X133" s="1" t="str">
        <f t="shared" si="129"/>
        <v/>
      </c>
      <c r="Y133" s="1">
        <f t="shared" si="130"/>
        <v>16</v>
      </c>
      <c r="Z133" s="1">
        <f t="shared" si="131"/>
        <v>18</v>
      </c>
      <c r="AA133" s="1">
        <f t="shared" si="132"/>
        <v>16</v>
      </c>
      <c r="AB133" s="1">
        <f t="shared" si="133"/>
        <v>18</v>
      </c>
      <c r="AC133" s="1">
        <f t="shared" si="134"/>
        <v>16</v>
      </c>
      <c r="AD133" s="1">
        <f t="shared" si="135"/>
        <v>18</v>
      </c>
      <c r="AE133" s="1">
        <f t="shared" si="140"/>
        <v>16</v>
      </c>
      <c r="AF133" s="1">
        <f t="shared" si="141"/>
        <v>18</v>
      </c>
      <c r="AG133" s="1">
        <f t="shared" si="136"/>
        <v>16</v>
      </c>
      <c r="AH133" s="1">
        <f t="shared" si="137"/>
        <v>18</v>
      </c>
      <c r="AI133" s="1">
        <f t="shared" si="138"/>
        <v>16</v>
      </c>
      <c r="AJ133" s="1">
        <f t="shared" si="139"/>
        <v>18</v>
      </c>
      <c r="AK133" s="1" t="str">
        <f t="shared" si="142"/>
        <v/>
      </c>
      <c r="AL133" s="1" t="str">
        <f t="shared" si="143"/>
        <v>4pm-6pm</v>
      </c>
      <c r="AM133" s="1" t="str">
        <f t="shared" si="144"/>
        <v>4pm-6pm</v>
      </c>
      <c r="AN133" s="1" t="str">
        <f t="shared" si="145"/>
        <v>4pm-6pm</v>
      </c>
      <c r="AO133" s="1" t="str">
        <f t="shared" si="146"/>
        <v>4pm-6pm</v>
      </c>
      <c r="AP133" s="1" t="str">
        <f t="shared" si="147"/>
        <v>4pm-6pm</v>
      </c>
      <c r="AQ133" s="1" t="str">
        <f t="shared" si="148"/>
        <v>4pm-6pm</v>
      </c>
      <c r="AR133" s="4" t="s">
        <v>343</v>
      </c>
      <c r="AU133" s="1" t="s">
        <v>299</v>
      </c>
      <c r="AV133" s="5" t="s">
        <v>307</v>
      </c>
      <c r="AW133" s="5" t="s">
        <v>307</v>
      </c>
      <c r="AX133" s="6" t="str">
        <f t="shared" si="149"/>
        <v>{
    'name': "RARE Italian",
    'area': "old",'hours':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"Wide range of food and drink specials", 'link':"http://www.rareitalian.com/", 'pricing':"high",   'phone-number': "", 'address': "101 S. College Avenue, Fort Collins, CO 80524", 'other-amenities': ['','','hard'], 'has-drink':true, 'has-food':true},</v>
      </c>
      <c r="AY133" s="1" t="str">
        <f t="shared" si="150"/>
        <v/>
      </c>
      <c r="AZ133" s="1" t="str">
        <f t="shared" si="151"/>
        <v/>
      </c>
      <c r="BA133" s="1" t="str">
        <f t="shared" si="152"/>
        <v>&lt;img src=@img/hard.png@&gt;</v>
      </c>
      <c r="BB133" s="1" t="str">
        <f t="shared" si="153"/>
        <v>&lt;img src=@img/drinkicon.png@&gt;</v>
      </c>
      <c r="BC133" s="1" t="str">
        <f t="shared" si="154"/>
        <v>&lt;img src=@img/foodicon.png@&gt;</v>
      </c>
      <c r="BD133" s="1" t="str">
        <f t="shared" si="155"/>
        <v>&lt;img src=@img/hard.png@&gt;&lt;img src=@img/drinkicon.png@&gt;&lt;img src=@img/foodicon.png@&gt;</v>
      </c>
      <c r="BE133" s="1" t="str">
        <f t="shared" si="156"/>
        <v>drink food hard high old</v>
      </c>
      <c r="BF133" s="1" t="str">
        <f t="shared" si="157"/>
        <v>Old Town</v>
      </c>
      <c r="BG133" s="1">
        <v>40.586821999999998</v>
      </c>
      <c r="BH133" s="1">
        <v>-105.07723799999999</v>
      </c>
      <c r="BI133" s="1" t="str">
        <f t="shared" si="158"/>
        <v>[40.586822,-105.077238],</v>
      </c>
      <c r="BK133" s="1" t="str">
        <f t="shared" ref="BK133:BK137" si="159">IF(BJ133&gt;0,"&lt;img src=@img/kidicon.png@&gt;","")</f>
        <v/>
      </c>
    </row>
    <row r="134" spans="2:64" ht="21" customHeight="1" x14ac:dyDescent="0.25">
      <c r="B134" s="1" t="s">
        <v>43</v>
      </c>
      <c r="C134" s="1" t="s">
        <v>427</v>
      </c>
      <c r="D134" s="1" t="s">
        <v>44</v>
      </c>
      <c r="E134" s="1" t="s">
        <v>432</v>
      </c>
      <c r="G134" s="3" t="s">
        <v>45</v>
      </c>
      <c r="J134" s="1">
        <v>1500</v>
      </c>
      <c r="K134" s="1">
        <v>1800</v>
      </c>
      <c r="L134" s="1">
        <v>1500</v>
      </c>
      <c r="M134" s="1">
        <v>1800</v>
      </c>
      <c r="N134" s="1">
        <v>1500</v>
      </c>
      <c r="O134" s="1">
        <v>1800</v>
      </c>
      <c r="P134" s="1">
        <v>1500</v>
      </c>
      <c r="Q134" s="1">
        <v>1800</v>
      </c>
      <c r="R134" s="1">
        <v>1500</v>
      </c>
      <c r="S134" s="1">
        <v>1800</v>
      </c>
      <c r="W134" s="1" t="str">
        <f t="shared" si="128"/>
        <v/>
      </c>
      <c r="X134" s="1" t="str">
        <f t="shared" si="129"/>
        <v/>
      </c>
      <c r="Y134" s="1">
        <f t="shared" si="130"/>
        <v>15</v>
      </c>
      <c r="Z134" s="1">
        <f t="shared" si="131"/>
        <v>18</v>
      </c>
      <c r="AA134" s="1">
        <f t="shared" si="132"/>
        <v>15</v>
      </c>
      <c r="AB134" s="1">
        <f t="shared" si="133"/>
        <v>18</v>
      </c>
      <c r="AC134" s="1">
        <f t="shared" si="134"/>
        <v>15</v>
      </c>
      <c r="AD134" s="1">
        <f t="shared" si="135"/>
        <v>18</v>
      </c>
      <c r="AE134" s="1">
        <f t="shared" si="140"/>
        <v>15</v>
      </c>
      <c r="AF134" s="1">
        <f t="shared" si="141"/>
        <v>18</v>
      </c>
      <c r="AG134" s="1">
        <f t="shared" si="136"/>
        <v>15</v>
      </c>
      <c r="AH134" s="1">
        <f t="shared" si="137"/>
        <v>18</v>
      </c>
      <c r="AI134" s="1" t="str">
        <f t="shared" si="138"/>
        <v/>
      </c>
      <c r="AJ134" s="1" t="str">
        <f t="shared" si="139"/>
        <v/>
      </c>
      <c r="AK134" s="1" t="str">
        <f t="shared" si="142"/>
        <v/>
      </c>
      <c r="AL134" s="1" t="str">
        <f t="shared" si="143"/>
        <v>3pm-6pm</v>
      </c>
      <c r="AM134" s="1" t="str">
        <f t="shared" si="144"/>
        <v>3pm-6pm</v>
      </c>
      <c r="AN134" s="1" t="str">
        <f t="shared" si="145"/>
        <v>3pm-6pm</v>
      </c>
      <c r="AO134" s="1" t="str">
        <f t="shared" si="146"/>
        <v>3pm-6pm</v>
      </c>
      <c r="AP134" s="1" t="str">
        <f t="shared" si="147"/>
        <v>3pm-6pm</v>
      </c>
      <c r="AQ134" s="1" t="str">
        <f t="shared" si="148"/>
        <v/>
      </c>
      <c r="AR134" s="1" t="s">
        <v>236</v>
      </c>
      <c r="AS134" s="1" t="s">
        <v>296</v>
      </c>
      <c r="AU134" s="1" t="s">
        <v>299</v>
      </c>
      <c r="AV134" s="5" t="s">
        <v>308</v>
      </c>
      <c r="AW134" s="5" t="s">
        <v>308</v>
      </c>
      <c r="AX134" s="6" t="str">
        <f t="shared" si="149"/>
        <v>{
    'name': "Rio Grande Mexican Restaurant",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"", 'link':"https://www.riograndemexican.com/", 'pricing':"med",   'phone-number': "", 'address': "143 W Mountain Ave, Fort Collins 80524", 'other-amenities': ['outdoor','','hard'], 'has-drink':false, 'has-food':false},</v>
      </c>
      <c r="AY134" s="1" t="str">
        <f t="shared" si="150"/>
        <v>&lt;img src=@img/outdoor.png@&gt;</v>
      </c>
      <c r="AZ134" s="1" t="str">
        <f t="shared" si="151"/>
        <v/>
      </c>
      <c r="BA134" s="1" t="str">
        <f t="shared" si="152"/>
        <v>&lt;img src=@img/hard.png@&gt;</v>
      </c>
      <c r="BB134" s="1" t="str">
        <f t="shared" si="153"/>
        <v/>
      </c>
      <c r="BC134" s="1" t="str">
        <f t="shared" si="154"/>
        <v/>
      </c>
      <c r="BD134" s="1" t="str">
        <f t="shared" si="155"/>
        <v>&lt;img src=@img/outdoor.png@&gt;&lt;img src=@img/hard.png@&gt;</v>
      </c>
      <c r="BE134" s="1" t="str">
        <f t="shared" si="156"/>
        <v>outdoor hard med old</v>
      </c>
      <c r="BF134" s="1" t="str">
        <f t="shared" si="157"/>
        <v>Old Town</v>
      </c>
      <c r="BG134" s="1">
        <v>40.586728999999998</v>
      </c>
      <c r="BH134" s="1">
        <v>-105.07814500000001</v>
      </c>
      <c r="BI134" s="1" t="str">
        <f t="shared" si="158"/>
        <v>[40.586729,-105.078145],</v>
      </c>
      <c r="BK134" s="1" t="str">
        <f t="shared" si="159"/>
        <v/>
      </c>
    </row>
    <row r="135" spans="2:64" ht="21" customHeight="1" x14ac:dyDescent="0.25">
      <c r="B135" s="1" t="s">
        <v>210</v>
      </c>
      <c r="C135" s="1" t="s">
        <v>430</v>
      </c>
      <c r="D135" s="1" t="s">
        <v>211</v>
      </c>
      <c r="E135" s="1" t="s">
        <v>432</v>
      </c>
      <c r="G135" s="1" t="s">
        <v>212</v>
      </c>
      <c r="H135" s="1">
        <v>1100</v>
      </c>
      <c r="I135" s="1">
        <v>2400</v>
      </c>
      <c r="J135" s="1">
        <v>1600</v>
      </c>
      <c r="K135" s="1">
        <v>2400</v>
      </c>
      <c r="L135" s="1">
        <v>1600</v>
      </c>
      <c r="M135" s="1">
        <v>2300</v>
      </c>
      <c r="N135" s="1">
        <v>1600</v>
      </c>
      <c r="O135" s="1">
        <v>2400</v>
      </c>
      <c r="P135" s="1">
        <v>1600</v>
      </c>
      <c r="Q135" s="1">
        <v>2400</v>
      </c>
      <c r="R135" s="1">
        <v>1600</v>
      </c>
      <c r="S135" s="1">
        <v>2000</v>
      </c>
      <c r="T135" s="1">
        <v>1600</v>
      </c>
      <c r="U135" s="1">
        <v>2000</v>
      </c>
      <c r="V135" s="1" t="s">
        <v>536</v>
      </c>
      <c r="W135" s="1">
        <f t="shared" si="128"/>
        <v>11</v>
      </c>
      <c r="X135" s="1">
        <f t="shared" si="129"/>
        <v>24</v>
      </c>
      <c r="Y135" s="1">
        <f t="shared" si="130"/>
        <v>16</v>
      </c>
      <c r="Z135" s="1">
        <f t="shared" si="131"/>
        <v>24</v>
      </c>
      <c r="AA135" s="1">
        <f t="shared" si="132"/>
        <v>16</v>
      </c>
      <c r="AB135" s="1">
        <f t="shared" si="133"/>
        <v>23</v>
      </c>
      <c r="AC135" s="1">
        <f t="shared" si="134"/>
        <v>16</v>
      </c>
      <c r="AD135" s="1">
        <f t="shared" si="135"/>
        <v>24</v>
      </c>
      <c r="AE135" s="1">
        <f t="shared" si="140"/>
        <v>16</v>
      </c>
      <c r="AF135" s="1">
        <f t="shared" si="141"/>
        <v>24</v>
      </c>
      <c r="AG135" s="1">
        <f t="shared" si="136"/>
        <v>16</v>
      </c>
      <c r="AH135" s="1">
        <f t="shared" si="137"/>
        <v>20</v>
      </c>
      <c r="AI135" s="1">
        <f t="shared" si="138"/>
        <v>16</v>
      </c>
      <c r="AJ135" s="1">
        <f t="shared" si="139"/>
        <v>20</v>
      </c>
      <c r="AK135" s="1" t="str">
        <f t="shared" si="142"/>
        <v>11am-12am</v>
      </c>
      <c r="AL135" s="1" t="str">
        <f t="shared" si="143"/>
        <v>4pm-12am</v>
      </c>
      <c r="AM135" s="1" t="str">
        <f t="shared" si="144"/>
        <v>4pm-11pm</v>
      </c>
      <c r="AN135" s="1" t="str">
        <f t="shared" si="145"/>
        <v>4pm-12am</v>
      </c>
      <c r="AO135" s="1" t="str">
        <f t="shared" si="146"/>
        <v>4pm-12am</v>
      </c>
      <c r="AP135" s="1" t="str">
        <f t="shared" si="147"/>
        <v>4pm-8pm</v>
      </c>
      <c r="AQ135" s="1" t="str">
        <f t="shared" si="148"/>
        <v>4pm-8pm</v>
      </c>
      <c r="AR135" s="4" t="s">
        <v>353</v>
      </c>
      <c r="AS135" s="1" t="s">
        <v>296</v>
      </c>
      <c r="AU135" s="1" t="s">
        <v>28</v>
      </c>
      <c r="AV135" s="5" t="s">
        <v>307</v>
      </c>
      <c r="AW135" s="5" t="s">
        <v>307</v>
      </c>
      <c r="AX135" s="6" t="str">
        <f t="shared" si="149"/>
        <v>{
    'name': "Road 34",
    'area': "cwest",'hours': {
      'sunday-start':"1100", 'sunday-end':"2400", 'monday-start':"1600", 'monday-end':"2400", 'tuesday-start':"1600", 'tuesday-end':"2300", 'wednesday-start':"1600", 'wednesday-end':"2400", 'thursday-start':"1600", 'thursday-end':"2400", 'friday-start':"1600", 'friday-end':"2000", 'saturday-start':"1600", 'saturday-end':"2000"},  'description': "Monday-Sunday&lt;br&gt;4-8 pm:&lt;br&gt;$3 select New Belgium &amp; Odell drafts&lt;br&gt;$3 wells&lt;br&gt;&lt;br&gt;Monday&lt;br&gt;$6 select pitchers 8 pm-2 am&lt;br&gt;&lt;br&gt;Tuesday&lt;br&gt;2-for-1 sandwiches 6-11 pm&lt;br&gt;&lt;br&gt;Wednesday&lt;br&gt;$2 pints/$6 select pitchers 8 pm-2 am&lt;br&gt;&lt;br&gt;Thursday&lt;br&gt;8 pm-12 am:&lt;br&gt;$1 Micros &amp; domestic drafts&lt;br&gt;&lt;br&gt;12 am-2 am:&lt;br&gt;$2 Micros &amp; domestic drafts&lt;br&gt;&lt;br&gt;Sunday: &lt;br&gt;All Day Happy Hour:&lt;br&gt;$3 select New Belgium &amp; Odell drafts&lt;br&gt;$3 wells", 'link':"http://www.road34.com/", 'pricing':"med",   'phone-number': "", 'address': "1213 W. Elizabeth Street, Fort Collins, CO 80521", 'other-amenities': ['outdoor','','medium'], 'has-drink':true, 'has-food':true},</v>
      </c>
      <c r="AY135" s="1" t="str">
        <f t="shared" si="150"/>
        <v>&lt;img src=@img/outdoor.png@&gt;</v>
      </c>
      <c r="AZ135" s="1" t="str">
        <f t="shared" si="151"/>
        <v/>
      </c>
      <c r="BA135" s="1" t="str">
        <f t="shared" si="152"/>
        <v>&lt;img src=@img/medium.png@&gt;</v>
      </c>
      <c r="BB135" s="1" t="str">
        <f t="shared" si="153"/>
        <v>&lt;img src=@img/drinkicon.png@&gt;</v>
      </c>
      <c r="BC135" s="1" t="str">
        <f t="shared" si="154"/>
        <v>&lt;img src=@img/foodicon.png@&gt;</v>
      </c>
      <c r="BD135" s="1" t="str">
        <f t="shared" si="155"/>
        <v>&lt;img src=@img/outdoor.png@&gt;&lt;img src=@img/medium.png@&gt;&lt;img src=@img/drinkicon.png@&gt;&lt;img src=@img/foodicon.png@&gt;</v>
      </c>
      <c r="BE135" s="1" t="str">
        <f t="shared" si="156"/>
        <v>outdoor drink food medium med cwest</v>
      </c>
      <c r="BF135" s="1" t="str">
        <f t="shared" si="157"/>
        <v>Campus West</v>
      </c>
      <c r="BG135" s="1">
        <v>40.574368999999997</v>
      </c>
      <c r="BH135" s="1">
        <v>-105.09835099999999</v>
      </c>
      <c r="BI135" s="1" t="str">
        <f t="shared" si="158"/>
        <v>[40.574369,-105.098351],</v>
      </c>
      <c r="BK135" s="1" t="str">
        <f t="shared" si="159"/>
        <v/>
      </c>
    </row>
    <row r="136" spans="2:64" ht="21" customHeight="1" x14ac:dyDescent="0.25">
      <c r="B136" s="1" t="s">
        <v>59</v>
      </c>
      <c r="C136" s="1" t="s">
        <v>427</v>
      </c>
      <c r="D136" s="1" t="s">
        <v>60</v>
      </c>
      <c r="E136" s="1" t="s">
        <v>35</v>
      </c>
      <c r="G136" s="3" t="s">
        <v>61</v>
      </c>
      <c r="W136" s="1" t="str">
        <f t="shared" si="128"/>
        <v/>
      </c>
      <c r="X136" s="1" t="str">
        <f t="shared" si="129"/>
        <v/>
      </c>
      <c r="Y136" s="1" t="str">
        <f t="shared" si="130"/>
        <v/>
      </c>
      <c r="Z136" s="1" t="str">
        <f t="shared" si="131"/>
        <v/>
      </c>
      <c r="AA136" s="1" t="str">
        <f t="shared" si="132"/>
        <v/>
      </c>
      <c r="AB136" s="1" t="str">
        <f t="shared" si="133"/>
        <v/>
      </c>
      <c r="AC136" s="1" t="str">
        <f t="shared" si="134"/>
        <v/>
      </c>
      <c r="AD136" s="1" t="str">
        <f t="shared" si="135"/>
        <v/>
      </c>
      <c r="AE136" s="1" t="str">
        <f t="shared" si="140"/>
        <v/>
      </c>
      <c r="AF136" s="1" t="str">
        <f t="shared" si="141"/>
        <v/>
      </c>
      <c r="AG136" s="1" t="str">
        <f t="shared" si="136"/>
        <v/>
      </c>
      <c r="AH136" s="1" t="str">
        <f t="shared" si="137"/>
        <v/>
      </c>
      <c r="AI136" s="1" t="str">
        <f t="shared" si="138"/>
        <v/>
      </c>
      <c r="AJ136" s="1" t="str">
        <f t="shared" si="139"/>
        <v/>
      </c>
      <c r="AK136" s="1" t="str">
        <f t="shared" si="142"/>
        <v/>
      </c>
      <c r="AL136" s="1" t="str">
        <f t="shared" si="143"/>
        <v/>
      </c>
      <c r="AM136" s="1" t="str">
        <f t="shared" si="144"/>
        <v/>
      </c>
      <c r="AN136" s="1" t="str">
        <f t="shared" si="145"/>
        <v/>
      </c>
      <c r="AO136" s="1" t="str">
        <f t="shared" si="146"/>
        <v/>
      </c>
      <c r="AP136" s="1" t="str">
        <f t="shared" si="147"/>
        <v/>
      </c>
      <c r="AQ136" s="1" t="str">
        <f t="shared" si="148"/>
        <v/>
      </c>
      <c r="AR136" s="8" t="s">
        <v>240</v>
      </c>
      <c r="AU136" s="1" t="s">
        <v>299</v>
      </c>
      <c r="AV136" s="5" t="s">
        <v>308</v>
      </c>
      <c r="AW136" s="5" t="s">
        <v>308</v>
      </c>
      <c r="AX136" s="6" t="str">
        <f t="shared" si="149"/>
        <v>{
    'name': "Rodizio Grill",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'link':"https://www.rodiziogrill.com/fort-collins/", 'pricing':"high",   'phone-number': "", 'address': "200 Jefferson St, Fort Collins 80524", 'other-amenities': ['','','hard'], 'has-drink':false, 'has-food':false},</v>
      </c>
      <c r="AY136" s="1" t="str">
        <f t="shared" si="150"/>
        <v/>
      </c>
      <c r="AZ136" s="1" t="str">
        <f t="shared" si="151"/>
        <v/>
      </c>
      <c r="BA136" s="1" t="str">
        <f t="shared" si="152"/>
        <v>&lt;img src=@img/hard.png@&gt;</v>
      </c>
      <c r="BB136" s="1" t="str">
        <f t="shared" si="153"/>
        <v/>
      </c>
      <c r="BC136" s="1" t="str">
        <f t="shared" si="154"/>
        <v/>
      </c>
      <c r="BD136" s="1" t="str">
        <f t="shared" si="155"/>
        <v>&lt;img src=@img/hard.png@&gt;</v>
      </c>
      <c r="BE136" s="1" t="str">
        <f t="shared" si="156"/>
        <v>hard high old</v>
      </c>
      <c r="BF136" s="1" t="str">
        <f t="shared" si="157"/>
        <v>Old Town</v>
      </c>
      <c r="BG136" s="1">
        <v>40.590139000000001</v>
      </c>
      <c r="BH136" s="1">
        <v>-105.075401</v>
      </c>
      <c r="BI136" s="1" t="str">
        <f t="shared" si="158"/>
        <v>[40.590139,-105.075401],</v>
      </c>
      <c r="BK136" s="1" t="str">
        <f t="shared" si="159"/>
        <v/>
      </c>
    </row>
    <row r="137" spans="2:64" ht="21" customHeight="1" x14ac:dyDescent="0.25">
      <c r="B137" s="1" t="s">
        <v>452</v>
      </c>
      <c r="C137" s="1" t="s">
        <v>429</v>
      </c>
      <c r="E137" s="1" t="s">
        <v>432</v>
      </c>
      <c r="G137" s="1" t="s">
        <v>471</v>
      </c>
      <c r="W137" s="1" t="str">
        <f t="shared" si="128"/>
        <v/>
      </c>
      <c r="X137" s="1" t="str">
        <f t="shared" si="129"/>
        <v/>
      </c>
      <c r="Y137" s="1" t="str">
        <f t="shared" si="130"/>
        <v/>
      </c>
      <c r="Z137" s="1" t="str">
        <f t="shared" si="131"/>
        <v/>
      </c>
      <c r="AA137" s="1" t="str">
        <f t="shared" si="132"/>
        <v/>
      </c>
      <c r="AB137" s="1" t="str">
        <f t="shared" si="133"/>
        <v/>
      </c>
      <c r="AC137" s="1" t="str">
        <f t="shared" si="134"/>
        <v/>
      </c>
      <c r="AD137" s="1" t="str">
        <f t="shared" si="135"/>
        <v/>
      </c>
      <c r="AE137" s="1" t="str">
        <f t="shared" si="140"/>
        <v/>
      </c>
      <c r="AF137" s="1" t="str">
        <f t="shared" si="141"/>
        <v/>
      </c>
      <c r="AG137" s="1" t="str">
        <f t="shared" si="136"/>
        <v/>
      </c>
      <c r="AH137" s="1" t="str">
        <f t="shared" si="137"/>
        <v/>
      </c>
      <c r="AI137" s="1" t="str">
        <f t="shared" si="138"/>
        <v/>
      </c>
      <c r="AJ137" s="1" t="str">
        <f t="shared" si="139"/>
        <v/>
      </c>
      <c r="AK137" s="1" t="str">
        <f t="shared" si="142"/>
        <v/>
      </c>
      <c r="AL137" s="1" t="str">
        <f t="shared" si="143"/>
        <v/>
      </c>
      <c r="AM137" s="1" t="str">
        <f t="shared" si="144"/>
        <v/>
      </c>
      <c r="AN137" s="1" t="str">
        <f t="shared" si="145"/>
        <v/>
      </c>
      <c r="AO137" s="1" t="str">
        <f t="shared" si="146"/>
        <v/>
      </c>
      <c r="AP137" s="1" t="str">
        <f t="shared" si="147"/>
        <v/>
      </c>
      <c r="AQ137" s="1" t="str">
        <f t="shared" si="148"/>
        <v/>
      </c>
      <c r="AU137" s="1" t="s">
        <v>300</v>
      </c>
      <c r="AV137" s="1" t="b">
        <v>1</v>
      </c>
      <c r="AW137" s="1" t="b">
        <v>1</v>
      </c>
      <c r="AX137" s="6" t="str">
        <f t="shared" si="149"/>
        <v>{
    'name': "Ryan's Sports Grill",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"925 East Harmony Road Fort Collins CO", 'other-amenities': ['','','easy'], 'has-drink':TRUE, 'has-food':TRUE},</v>
      </c>
      <c r="AY137" s="1" t="str">
        <f t="shared" si="150"/>
        <v/>
      </c>
      <c r="AZ137" s="1" t="str">
        <f t="shared" si="151"/>
        <v/>
      </c>
      <c r="BA137" s="1" t="str">
        <f t="shared" si="152"/>
        <v>&lt;img src=@img/easy.png@&gt;</v>
      </c>
      <c r="BB137" s="1" t="str">
        <f t="shared" si="153"/>
        <v/>
      </c>
      <c r="BC137" s="1" t="str">
        <f t="shared" si="154"/>
        <v/>
      </c>
      <c r="BD137" s="1" t="str">
        <f t="shared" si="155"/>
        <v>&lt;img src=@img/easy.png@&gt;&lt;img src=@img/kidicon.png@&gt;</v>
      </c>
      <c r="BE137" s="1" t="str">
        <f t="shared" si="156"/>
        <v>easy med sfoco kid</v>
      </c>
      <c r="BF137" s="1" t="str">
        <f t="shared" si="157"/>
        <v>South Foco</v>
      </c>
      <c r="BG137" s="1">
        <v>40.521709000000001</v>
      </c>
      <c r="BH137" s="1">
        <v>-105.060034</v>
      </c>
      <c r="BI137" s="1" t="str">
        <f t="shared" si="158"/>
        <v>[40.521709,-105.060034],</v>
      </c>
      <c r="BJ137" s="1" t="b">
        <v>1</v>
      </c>
      <c r="BK137" s="1" t="str">
        <f t="shared" si="159"/>
        <v>&lt;img src=@img/kidicon.png@&gt;</v>
      </c>
      <c r="BL137" s="1" t="s">
        <v>472</v>
      </c>
    </row>
    <row r="138" spans="2:64" ht="21" customHeight="1" x14ac:dyDescent="0.25">
      <c r="B138" s="1" t="s">
        <v>666</v>
      </c>
      <c r="C138" s="1" t="s">
        <v>310</v>
      </c>
      <c r="E138" s="1" t="s">
        <v>54</v>
      </c>
      <c r="G138" s="1" t="s">
        <v>687</v>
      </c>
      <c r="W138" s="1" t="str">
        <f t="shared" si="128"/>
        <v/>
      </c>
      <c r="X138" s="1" t="str">
        <f t="shared" si="129"/>
        <v/>
      </c>
      <c r="Y138" s="1" t="str">
        <f t="shared" si="130"/>
        <v/>
      </c>
      <c r="Z138" s="1" t="str">
        <f t="shared" si="131"/>
        <v/>
      </c>
      <c r="AA138" s="1" t="str">
        <f t="shared" si="132"/>
        <v/>
      </c>
      <c r="AB138" s="1" t="str">
        <f t="shared" si="133"/>
        <v/>
      </c>
      <c r="AC138" s="1" t="str">
        <f t="shared" si="134"/>
        <v/>
      </c>
      <c r="AD138" s="1" t="str">
        <f t="shared" si="135"/>
        <v/>
      </c>
      <c r="AE138" s="1" t="str">
        <f t="shared" si="140"/>
        <v/>
      </c>
      <c r="AF138" s="1" t="str">
        <f t="shared" si="141"/>
        <v/>
      </c>
      <c r="AG138" s="1" t="str">
        <f t="shared" si="136"/>
        <v/>
      </c>
      <c r="AH138" s="1" t="str">
        <f t="shared" si="137"/>
        <v/>
      </c>
      <c r="AI138" s="1" t="str">
        <f t="shared" si="138"/>
        <v/>
      </c>
      <c r="AJ138" s="1" t="str">
        <f t="shared" si="139"/>
        <v/>
      </c>
      <c r="AK138" s="1" t="str">
        <f t="shared" si="142"/>
        <v/>
      </c>
      <c r="AL138" s="1" t="str">
        <f t="shared" si="143"/>
        <v/>
      </c>
      <c r="AM138" s="1" t="str">
        <f t="shared" si="144"/>
        <v/>
      </c>
      <c r="AN138" s="1" t="str">
        <f t="shared" si="145"/>
        <v/>
      </c>
      <c r="AO138" s="1" t="str">
        <f t="shared" si="146"/>
        <v/>
      </c>
      <c r="AP138" s="1" t="str">
        <f t="shared" si="147"/>
        <v/>
      </c>
      <c r="AQ138" s="1" t="str">
        <f t="shared" si="148"/>
        <v/>
      </c>
      <c r="AU138" s="1" t="s">
        <v>300</v>
      </c>
      <c r="AV138" s="5" t="s">
        <v>308</v>
      </c>
      <c r="AW138" s="5" t="s">
        <v>308</v>
      </c>
      <c r="AX138" s="6" t="str">
        <f t="shared" si="149"/>
        <v>{
    'name': "Sahara Night Smoke Lounge",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"1119 W Drake Rd Fort Collins CO", 'other-amenities': ['','','easy'], 'has-drink':false, 'has-food':false},</v>
      </c>
      <c r="AY138" s="1" t="str">
        <f t="shared" si="150"/>
        <v/>
      </c>
      <c r="AZ138" s="1" t="str">
        <f t="shared" si="151"/>
        <v/>
      </c>
      <c r="BA138" s="1" t="str">
        <f t="shared" si="152"/>
        <v>&lt;img src=@img/easy.png@&gt;</v>
      </c>
      <c r="BB138" s="1" t="str">
        <f t="shared" si="153"/>
        <v/>
      </c>
      <c r="BC138" s="1" t="str">
        <f t="shared" si="154"/>
        <v/>
      </c>
      <c r="BD138" s="1" t="str">
        <f t="shared" si="155"/>
        <v>&lt;img src=@img/easy.png@&gt;</v>
      </c>
      <c r="BE138" s="1" t="str">
        <f t="shared" si="156"/>
        <v>easy low midtown</v>
      </c>
      <c r="BF138" s="1" t="str">
        <f t="shared" si="157"/>
        <v>Midtown</v>
      </c>
      <c r="BG138" s="1">
        <v>40.552579999999999</v>
      </c>
      <c r="BH138" s="1">
        <v>-105.09672999999999</v>
      </c>
      <c r="BI138" s="1" t="str">
        <f t="shared" si="158"/>
        <v>[40.55258,-105.09673],</v>
      </c>
    </row>
    <row r="139" spans="2:64" ht="21" customHeight="1" x14ac:dyDescent="0.25">
      <c r="B139" s="1" t="s">
        <v>213</v>
      </c>
      <c r="C139" s="1" t="s">
        <v>427</v>
      </c>
      <c r="D139" s="1" t="s">
        <v>214</v>
      </c>
      <c r="E139" s="1" t="s">
        <v>432</v>
      </c>
      <c r="G139" s="1" t="s">
        <v>215</v>
      </c>
      <c r="W139" s="1" t="str">
        <f t="shared" si="128"/>
        <v/>
      </c>
      <c r="X139" s="1" t="str">
        <f t="shared" si="129"/>
        <v/>
      </c>
      <c r="Y139" s="1" t="str">
        <f t="shared" si="130"/>
        <v/>
      </c>
      <c r="Z139" s="1" t="str">
        <f t="shared" si="131"/>
        <v/>
      </c>
      <c r="AA139" s="1" t="str">
        <f t="shared" si="132"/>
        <v/>
      </c>
      <c r="AB139" s="1" t="str">
        <f t="shared" si="133"/>
        <v/>
      </c>
      <c r="AC139" s="1" t="str">
        <f t="shared" si="134"/>
        <v/>
      </c>
      <c r="AD139" s="1" t="str">
        <f t="shared" si="135"/>
        <v/>
      </c>
      <c r="AE139" s="1" t="str">
        <f t="shared" si="140"/>
        <v/>
      </c>
      <c r="AF139" s="1" t="str">
        <f t="shared" si="141"/>
        <v/>
      </c>
      <c r="AG139" s="1" t="str">
        <f t="shared" si="136"/>
        <v/>
      </c>
      <c r="AH139" s="1" t="str">
        <f t="shared" si="137"/>
        <v/>
      </c>
      <c r="AI139" s="1" t="str">
        <f t="shared" si="138"/>
        <v/>
      </c>
      <c r="AJ139" s="1" t="str">
        <f t="shared" si="139"/>
        <v/>
      </c>
      <c r="AK139" s="1" t="str">
        <f t="shared" si="142"/>
        <v/>
      </c>
      <c r="AL139" s="1" t="str">
        <f t="shared" si="143"/>
        <v/>
      </c>
      <c r="AM139" s="1" t="str">
        <f t="shared" si="144"/>
        <v/>
      </c>
      <c r="AN139" s="1" t="str">
        <f t="shared" si="145"/>
        <v/>
      </c>
      <c r="AO139" s="1" t="str">
        <f t="shared" si="146"/>
        <v/>
      </c>
      <c r="AP139" s="1" t="str">
        <f t="shared" si="147"/>
        <v/>
      </c>
      <c r="AQ139" s="1" t="str">
        <f t="shared" si="148"/>
        <v/>
      </c>
      <c r="AR139" s="4" t="s">
        <v>354</v>
      </c>
      <c r="AU139" s="1" t="s">
        <v>299</v>
      </c>
      <c r="AV139" s="5" t="s">
        <v>308</v>
      </c>
      <c r="AW139" s="5" t="s">
        <v>308</v>
      </c>
      <c r="AX139" s="6" t="str">
        <f t="shared" si="149"/>
        <v>{
    'name': "Scrumpy's",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'link':"http://www.scrumpys.net", 'pricing':"med",   'phone-number': "", 'address': " 215 N. College Avenue, Fort Collins, CO 80524", 'other-amenities': ['','','hard'], 'has-drink':false, 'has-food':false},</v>
      </c>
      <c r="AY139" s="1" t="str">
        <f t="shared" si="150"/>
        <v/>
      </c>
      <c r="AZ139" s="1" t="str">
        <f t="shared" si="151"/>
        <v/>
      </c>
      <c r="BA139" s="1" t="str">
        <f t="shared" si="152"/>
        <v>&lt;img src=@img/hard.png@&gt;</v>
      </c>
      <c r="BB139" s="1" t="str">
        <f t="shared" si="153"/>
        <v/>
      </c>
      <c r="BC139" s="1" t="str">
        <f t="shared" si="154"/>
        <v/>
      </c>
      <c r="BD139" s="1" t="str">
        <f t="shared" si="155"/>
        <v>&lt;img src=@img/hard.png@&gt;</v>
      </c>
      <c r="BE139" s="1" t="str">
        <f t="shared" si="156"/>
        <v>hard med old</v>
      </c>
      <c r="BF139" s="1" t="str">
        <f t="shared" si="157"/>
        <v>Old Town</v>
      </c>
      <c r="BG139" s="1">
        <v>40.589492999999997</v>
      </c>
      <c r="BH139" s="1">
        <v>-105.077513</v>
      </c>
      <c r="BI139" s="1" t="str">
        <f t="shared" si="158"/>
        <v>[40.589493,-105.077513],</v>
      </c>
      <c r="BK139" s="1" t="str">
        <f>IF(BJ139&gt;0,"&lt;img src=@img/kidicon.png@&gt;","")</f>
        <v/>
      </c>
    </row>
    <row r="140" spans="2:64" ht="21" customHeight="1" x14ac:dyDescent="0.25">
      <c r="B140" s="1" t="s">
        <v>479</v>
      </c>
      <c r="C140" s="1" t="s">
        <v>429</v>
      </c>
      <c r="E140" s="1" t="s">
        <v>54</v>
      </c>
      <c r="G140" s="1" t="s">
        <v>474</v>
      </c>
      <c r="W140" s="1" t="str">
        <f t="shared" si="128"/>
        <v/>
      </c>
      <c r="X140" s="1" t="str">
        <f t="shared" si="129"/>
        <v/>
      </c>
      <c r="Y140" s="1" t="str">
        <f t="shared" si="130"/>
        <v/>
      </c>
      <c r="Z140" s="1" t="str">
        <f t="shared" si="131"/>
        <v/>
      </c>
      <c r="AA140" s="1" t="str">
        <f t="shared" si="132"/>
        <v/>
      </c>
      <c r="AB140" s="1" t="str">
        <f t="shared" si="133"/>
        <v/>
      </c>
      <c r="AC140" s="1" t="str">
        <f t="shared" si="134"/>
        <v/>
      </c>
      <c r="AD140" s="1" t="str">
        <f t="shared" si="135"/>
        <v/>
      </c>
      <c r="AE140" s="1" t="str">
        <f t="shared" si="140"/>
        <v/>
      </c>
      <c r="AF140" s="1" t="str">
        <f t="shared" si="141"/>
        <v/>
      </c>
      <c r="AG140" s="1" t="str">
        <f t="shared" si="136"/>
        <v/>
      </c>
      <c r="AH140" s="1" t="str">
        <f t="shared" si="137"/>
        <v/>
      </c>
      <c r="AI140" s="1" t="str">
        <f t="shared" si="138"/>
        <v/>
      </c>
      <c r="AJ140" s="1" t="str">
        <f t="shared" si="139"/>
        <v/>
      </c>
      <c r="AK140" s="1" t="str">
        <f t="shared" si="142"/>
        <v/>
      </c>
      <c r="AL140" s="1" t="str">
        <f t="shared" si="143"/>
        <v/>
      </c>
      <c r="AM140" s="1" t="str">
        <f t="shared" si="144"/>
        <v/>
      </c>
      <c r="AN140" s="1" t="str">
        <f t="shared" si="145"/>
        <v/>
      </c>
      <c r="AO140" s="1" t="str">
        <f t="shared" si="146"/>
        <v/>
      </c>
      <c r="AP140" s="1" t="str">
        <f t="shared" si="147"/>
        <v/>
      </c>
      <c r="AQ140" s="1" t="str">
        <f t="shared" si="148"/>
        <v/>
      </c>
      <c r="AU140" s="1" t="s">
        <v>300</v>
      </c>
      <c r="AV140" s="1" t="b">
        <v>0</v>
      </c>
      <c r="AW140" s="1" t="b">
        <v>0</v>
      </c>
      <c r="AX140" s="6" t="str">
        <f t="shared" si="149"/>
        <v>{
    'name': "Serious Texas BBQ",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"2001 S. Timberline Fort Collins CO", 'other-amenities': ['','','easy'], 'has-drink':FALSE, 'has-food':FALSE},</v>
      </c>
      <c r="AY140" s="1" t="str">
        <f t="shared" si="150"/>
        <v/>
      </c>
      <c r="AZ140" s="1" t="str">
        <f t="shared" si="151"/>
        <v/>
      </c>
      <c r="BA140" s="1" t="str">
        <f t="shared" si="152"/>
        <v>&lt;img src=@img/easy.png@&gt;</v>
      </c>
      <c r="BB140" s="1" t="str">
        <f t="shared" si="153"/>
        <v/>
      </c>
      <c r="BC140" s="1" t="str">
        <f t="shared" si="154"/>
        <v/>
      </c>
      <c r="BD140" s="1" t="str">
        <f t="shared" si="155"/>
        <v>&lt;img src=@img/easy.png@&gt;&lt;img src=@img/kidicon.png@&gt;</v>
      </c>
      <c r="BE140" s="1" t="str">
        <f t="shared" si="156"/>
        <v>easy low sfoco kid</v>
      </c>
      <c r="BF140" s="1" t="str">
        <f t="shared" si="157"/>
        <v>South Foco</v>
      </c>
      <c r="BG140" s="1">
        <v>40.561498</v>
      </c>
      <c r="BH140" s="1">
        <v>-105.039806</v>
      </c>
      <c r="BI140" s="1" t="str">
        <f t="shared" si="158"/>
        <v>[40.561498,-105.039806],</v>
      </c>
      <c r="BJ140" s="1" t="b">
        <v>1</v>
      </c>
      <c r="BK140" s="1" t="str">
        <f>IF(BJ140&gt;0,"&lt;img src=@img/kidicon.png@&gt;","")</f>
        <v>&lt;img src=@img/kidicon.png@&gt;</v>
      </c>
      <c r="BL140" s="1" t="s">
        <v>473</v>
      </c>
    </row>
    <row r="141" spans="2:64" ht="21" customHeight="1" x14ac:dyDescent="0.25">
      <c r="B141" s="1" t="s">
        <v>654</v>
      </c>
      <c r="C141" s="1" t="s">
        <v>310</v>
      </c>
      <c r="E141" s="1" t="s">
        <v>432</v>
      </c>
      <c r="G141" s="1" t="s">
        <v>678</v>
      </c>
      <c r="H141" s="1">
        <v>1500</v>
      </c>
      <c r="I141" s="1">
        <v>1800</v>
      </c>
      <c r="J141" s="1">
        <v>1500</v>
      </c>
      <c r="K141" s="1">
        <v>1800</v>
      </c>
      <c r="L141" s="1">
        <v>1500</v>
      </c>
      <c r="M141" s="1">
        <v>1800</v>
      </c>
      <c r="N141" s="1">
        <v>1500</v>
      </c>
      <c r="O141" s="1">
        <v>1800</v>
      </c>
      <c r="P141" s="1">
        <v>1500</v>
      </c>
      <c r="Q141" s="1">
        <v>1800</v>
      </c>
      <c r="R141" s="1">
        <v>1500</v>
      </c>
      <c r="S141" s="1">
        <v>1800</v>
      </c>
      <c r="T141" s="1">
        <v>1500</v>
      </c>
      <c r="U141" s="1">
        <v>1800</v>
      </c>
      <c r="V141" s="1" t="s">
        <v>745</v>
      </c>
      <c r="W141" s="1">
        <f t="shared" si="128"/>
        <v>15</v>
      </c>
      <c r="X141" s="1">
        <f t="shared" si="129"/>
        <v>18</v>
      </c>
      <c r="Y141" s="1">
        <f t="shared" si="130"/>
        <v>15</v>
      </c>
      <c r="Z141" s="1">
        <f t="shared" si="131"/>
        <v>18</v>
      </c>
      <c r="AA141" s="1">
        <f t="shared" si="132"/>
        <v>15</v>
      </c>
      <c r="AB141" s="1">
        <f t="shared" si="133"/>
        <v>18</v>
      </c>
      <c r="AC141" s="1">
        <f t="shared" si="134"/>
        <v>15</v>
      </c>
      <c r="AD141" s="1">
        <f t="shared" si="135"/>
        <v>18</v>
      </c>
      <c r="AE141" s="1">
        <f t="shared" si="140"/>
        <v>15</v>
      </c>
      <c r="AF141" s="1">
        <f t="shared" si="141"/>
        <v>18</v>
      </c>
      <c r="AG141" s="1">
        <f t="shared" si="136"/>
        <v>15</v>
      </c>
      <c r="AH141" s="1">
        <f t="shared" si="137"/>
        <v>18</v>
      </c>
      <c r="AI141" s="1">
        <f t="shared" si="138"/>
        <v>15</v>
      </c>
      <c r="AJ141" s="1">
        <f t="shared" si="139"/>
        <v>18</v>
      </c>
      <c r="AK141" s="1" t="str">
        <f t="shared" si="142"/>
        <v>3pm-6pm</v>
      </c>
      <c r="AL141" s="1" t="str">
        <f t="shared" si="143"/>
        <v>3pm-6pm</v>
      </c>
      <c r="AM141" s="1" t="str">
        <f t="shared" si="144"/>
        <v>3pm-6pm</v>
      </c>
      <c r="AN141" s="1" t="str">
        <f t="shared" si="145"/>
        <v>3pm-6pm</v>
      </c>
      <c r="AO141" s="1" t="str">
        <f t="shared" si="146"/>
        <v>3pm-6pm</v>
      </c>
      <c r="AP141" s="1" t="str">
        <f t="shared" si="147"/>
        <v>3pm-6pm</v>
      </c>
      <c r="AQ141" s="1" t="str">
        <f t="shared" si="148"/>
        <v>3pm-6pm</v>
      </c>
      <c r="AR141" s="1" t="s">
        <v>718</v>
      </c>
      <c r="AU141" s="1" t="s">
        <v>300</v>
      </c>
      <c r="AV141" s="5" t="s">
        <v>307</v>
      </c>
      <c r="AW141" s="5" t="s">
        <v>307</v>
      </c>
      <c r="AX141" s="6" t="str">
        <f t="shared" si="149"/>
        <v>{
    'name': "Simmer",
    'area': "midtown",'hours':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"1/2 OFF SELECT DRAFT BEER&lt;br&gt;$3 WELL DRINKS&lt;br&gt;$5 SELECT WINES&lt;br&gt;$6 SNACK PLATES", 'link':"https://simmerfc.com/", 'pricing':"med",   'phone-number': "", 'address': "2519 S Shields St Fort Collins CO", 'other-amenities': ['','','easy'], 'has-drink':true, 'has-food':true},</v>
      </c>
      <c r="AY141" s="1" t="str">
        <f t="shared" si="150"/>
        <v/>
      </c>
      <c r="AZ141" s="1" t="str">
        <f t="shared" si="151"/>
        <v/>
      </c>
      <c r="BA141" s="1" t="str">
        <f t="shared" si="152"/>
        <v>&lt;img src=@img/easy.png@&gt;</v>
      </c>
      <c r="BB141" s="1" t="str">
        <f t="shared" si="153"/>
        <v>&lt;img src=@img/drinkicon.png@&gt;</v>
      </c>
      <c r="BC141" s="1" t="str">
        <f t="shared" si="154"/>
        <v>&lt;img src=@img/foodicon.png@&gt;</v>
      </c>
      <c r="BD141" s="1" t="str">
        <f t="shared" si="155"/>
        <v>&lt;img src=@img/easy.png@&gt;&lt;img src=@img/drinkicon.png@&gt;&lt;img src=@img/foodicon.png@&gt;</v>
      </c>
      <c r="BE141" s="1" t="str">
        <f t="shared" si="156"/>
        <v>drink food easy med midtown</v>
      </c>
      <c r="BF141" s="1" t="str">
        <f t="shared" si="157"/>
        <v>Midtown</v>
      </c>
      <c r="BG141" s="1">
        <v>40.554749999999999</v>
      </c>
      <c r="BH141" s="1">
        <v>-105.09774</v>
      </c>
      <c r="BI141" s="1" t="str">
        <f t="shared" si="158"/>
        <v>[40.55475,-105.09774],</v>
      </c>
    </row>
    <row r="142" spans="2:64" ht="21" customHeight="1" x14ac:dyDescent="0.25">
      <c r="B142" s="1" t="s">
        <v>755</v>
      </c>
      <c r="C142" s="1" t="s">
        <v>310</v>
      </c>
      <c r="E142" s="1" t="s">
        <v>432</v>
      </c>
      <c r="G142" s="18" t="s">
        <v>766</v>
      </c>
      <c r="W142" s="1" t="str">
        <f t="shared" si="128"/>
        <v/>
      </c>
      <c r="X142" s="1" t="str">
        <f t="shared" si="129"/>
        <v/>
      </c>
      <c r="Y142" s="1" t="str">
        <f t="shared" si="130"/>
        <v/>
      </c>
      <c r="Z142" s="1" t="str">
        <f t="shared" si="131"/>
        <v/>
      </c>
      <c r="AA142" s="1" t="str">
        <f t="shared" si="132"/>
        <v/>
      </c>
      <c r="AB142" s="1" t="str">
        <f t="shared" si="133"/>
        <v/>
      </c>
      <c r="AC142" s="1" t="str">
        <f t="shared" si="134"/>
        <v/>
      </c>
      <c r="AD142" s="1" t="str">
        <f t="shared" si="135"/>
        <v/>
      </c>
      <c r="AG142" s="1" t="str">
        <f t="shared" si="136"/>
        <v/>
      </c>
      <c r="AH142" s="1" t="str">
        <f t="shared" si="137"/>
        <v/>
      </c>
      <c r="AI142" s="1" t="str">
        <f t="shared" si="138"/>
        <v/>
      </c>
      <c r="AJ142" s="1" t="str">
        <f t="shared" si="139"/>
        <v/>
      </c>
      <c r="AK142" s="1" t="str">
        <f t="shared" si="142"/>
        <v/>
      </c>
      <c r="AL142" s="1" t="str">
        <f t="shared" si="143"/>
        <v/>
      </c>
      <c r="AM142" s="1" t="str">
        <f t="shared" si="144"/>
        <v/>
      </c>
      <c r="AN142" s="1" t="str">
        <f t="shared" si="145"/>
        <v/>
      </c>
      <c r="AO142" s="1" t="str">
        <f t="shared" si="146"/>
        <v/>
      </c>
      <c r="AP142" s="1" t="str">
        <f t="shared" si="147"/>
        <v/>
      </c>
      <c r="AQ142" s="1" t="str">
        <f t="shared" si="148"/>
        <v/>
      </c>
      <c r="AR142" s="1" t="s">
        <v>767</v>
      </c>
      <c r="AS142" s="1" t="s">
        <v>296</v>
      </c>
      <c r="AU142" s="1" t="s">
        <v>28</v>
      </c>
      <c r="AV142" s="5" t="b">
        <v>1</v>
      </c>
      <c r="AW142" s="1" t="b">
        <v>1</v>
      </c>
      <c r="AX142" s="6" t="str">
        <f t="shared" si="149"/>
        <v>{
    'name': "Sips Grub and Pub",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'link':"https://www.facebook.com/sipsgrub/", 'pricing':"med",   'phone-number': "", 'address': "1801 S College Ave unit d, Fort Collins, CO 80525", 'other-amenities': ['outdoor','','medium'], 'has-drink':TRUE, 'has-food':TRUE},</v>
      </c>
      <c r="AY142" s="1" t="str">
        <f t="shared" si="150"/>
        <v>&lt;img src=@img/outdoor.png@&gt;</v>
      </c>
      <c r="AZ142" s="1" t="str">
        <f t="shared" si="151"/>
        <v/>
      </c>
      <c r="BA142" s="1" t="str">
        <f t="shared" si="152"/>
        <v>&lt;img src=@img/medium.png@&gt;</v>
      </c>
      <c r="BB142" s="1" t="str">
        <f t="shared" si="153"/>
        <v/>
      </c>
      <c r="BC142" s="1" t="str">
        <f t="shared" si="154"/>
        <v/>
      </c>
      <c r="BD142" s="1" t="str">
        <f t="shared" si="155"/>
        <v>&lt;img src=@img/outdoor.png@&gt;&lt;img src=@img/medium.png@&gt;</v>
      </c>
      <c r="BE142" s="1" t="str">
        <f t="shared" si="156"/>
        <v>outdoor medium med midtown</v>
      </c>
      <c r="BF142" s="1" t="str">
        <f t="shared" si="157"/>
        <v>Midtown</v>
      </c>
      <c r="BG142" s="11">
        <v>40.563256000000003</v>
      </c>
      <c r="BH142" s="11">
        <v>-105.07746400000001</v>
      </c>
      <c r="BI142" s="1" t="str">
        <f t="shared" si="158"/>
        <v>[40.563256,-105.077464],</v>
      </c>
    </row>
    <row r="143" spans="2:64" ht="21" customHeight="1" x14ac:dyDescent="0.25">
      <c r="B143" s="1" t="s">
        <v>398</v>
      </c>
      <c r="C143" s="1" t="s">
        <v>427</v>
      </c>
      <c r="D143" s="1" t="s">
        <v>399</v>
      </c>
      <c r="E143" s="1" t="s">
        <v>54</v>
      </c>
      <c r="G143" s="1" t="s">
        <v>401</v>
      </c>
      <c r="W143" s="1" t="str">
        <f t="shared" si="128"/>
        <v/>
      </c>
      <c r="X143" s="1" t="str">
        <f t="shared" si="129"/>
        <v/>
      </c>
      <c r="Y143" s="1" t="str">
        <f t="shared" si="130"/>
        <v/>
      </c>
      <c r="Z143" s="1" t="str">
        <f t="shared" si="131"/>
        <v/>
      </c>
      <c r="AA143" s="1" t="str">
        <f t="shared" si="132"/>
        <v/>
      </c>
      <c r="AB143" s="1" t="str">
        <f t="shared" si="133"/>
        <v/>
      </c>
      <c r="AC143" s="1" t="str">
        <f t="shared" si="134"/>
        <v/>
      </c>
      <c r="AD143" s="1" t="str">
        <f t="shared" si="135"/>
        <v/>
      </c>
      <c r="AE143" s="1" t="str">
        <f t="shared" ref="AE143:AE169" si="160">IF(P143&gt;0,P143/100,"")</f>
        <v/>
      </c>
      <c r="AF143" s="1" t="str">
        <f t="shared" ref="AF143:AF169" si="161">IF(Q143&gt;0,Q143/100,"")</f>
        <v/>
      </c>
      <c r="AG143" s="1" t="str">
        <f t="shared" si="136"/>
        <v/>
      </c>
      <c r="AH143" s="1" t="str">
        <f t="shared" si="137"/>
        <v/>
      </c>
      <c r="AI143" s="1" t="str">
        <f t="shared" si="138"/>
        <v/>
      </c>
      <c r="AJ143" s="1" t="str">
        <f t="shared" si="139"/>
        <v/>
      </c>
      <c r="AK143" s="1" t="str">
        <f t="shared" si="142"/>
        <v/>
      </c>
      <c r="AL143" s="1" t="str">
        <f t="shared" si="143"/>
        <v/>
      </c>
      <c r="AM143" s="1" t="str">
        <f t="shared" si="144"/>
        <v/>
      </c>
      <c r="AN143" s="1" t="str">
        <f t="shared" si="145"/>
        <v/>
      </c>
      <c r="AO143" s="1" t="str">
        <f t="shared" si="146"/>
        <v/>
      </c>
      <c r="AP143" s="1" t="str">
        <f t="shared" si="147"/>
        <v/>
      </c>
      <c r="AQ143" s="1" t="str">
        <f t="shared" si="148"/>
        <v/>
      </c>
      <c r="AR143" s="1" t="s">
        <v>400</v>
      </c>
      <c r="AU143" s="1" t="s">
        <v>28</v>
      </c>
      <c r="AV143" s="5" t="s">
        <v>308</v>
      </c>
      <c r="AW143" s="5" t="s">
        <v>308</v>
      </c>
      <c r="AX143" s="6" t="str">
        <f t="shared" si="149"/>
        <v>{
    'name': "Slyce Pizza Co",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'link':"https://www.slycepizzaco.com/", 'pricing':"low",   'phone-number': "", 'address': "163 W. Mountain Ave, Fort Collins, Co 80524", 'other-amenities': ['','','medium'], 'has-drink':false, 'has-food':false},</v>
      </c>
      <c r="AY143" s="1" t="str">
        <f t="shared" si="150"/>
        <v/>
      </c>
      <c r="AZ143" s="1" t="str">
        <f t="shared" si="151"/>
        <v/>
      </c>
      <c r="BA143" s="1" t="str">
        <f t="shared" si="152"/>
        <v>&lt;img src=@img/medium.png@&gt;</v>
      </c>
      <c r="BB143" s="1" t="str">
        <f t="shared" si="153"/>
        <v/>
      </c>
      <c r="BC143" s="1" t="str">
        <f t="shared" si="154"/>
        <v/>
      </c>
      <c r="BD143" s="1" t="str">
        <f t="shared" si="155"/>
        <v>&lt;img src=@img/medium.png@&gt;</v>
      </c>
      <c r="BE143" s="1" t="str">
        <f t="shared" si="156"/>
        <v>medium low old</v>
      </c>
      <c r="BF143" s="1" t="str">
        <f t="shared" si="157"/>
        <v>Old Town</v>
      </c>
      <c r="BG143" s="1">
        <v>40.586820000000003</v>
      </c>
      <c r="BH143" s="1">
        <v>-105.07865</v>
      </c>
      <c r="BI143" s="1" t="str">
        <f t="shared" si="158"/>
        <v>[40.58682,-105.07865],</v>
      </c>
      <c r="BK143" s="1" t="str">
        <f>IF(BJ143&gt;0,"&lt;img src=@img/kidicon.png@&gt;","")</f>
        <v/>
      </c>
    </row>
    <row r="144" spans="2:64" ht="21" customHeight="1" x14ac:dyDescent="0.25">
      <c r="B144" s="1" t="s">
        <v>379</v>
      </c>
      <c r="C144" s="1" t="s">
        <v>310</v>
      </c>
      <c r="D144" s="1" t="s">
        <v>93</v>
      </c>
      <c r="E144" s="1" t="s">
        <v>432</v>
      </c>
      <c r="G144" s="9" t="s">
        <v>394</v>
      </c>
      <c r="H144" s="1">
        <v>1100</v>
      </c>
      <c r="I144" s="1">
        <v>2100</v>
      </c>
      <c r="J144" s="1">
        <v>1500</v>
      </c>
      <c r="K144" s="1">
        <v>1800</v>
      </c>
      <c r="L144" s="1">
        <v>1500</v>
      </c>
      <c r="M144" s="1">
        <v>1800</v>
      </c>
      <c r="N144" s="1">
        <v>1500</v>
      </c>
      <c r="O144" s="1">
        <v>1800</v>
      </c>
      <c r="P144" s="1">
        <v>1500</v>
      </c>
      <c r="Q144" s="1">
        <v>1800</v>
      </c>
      <c r="R144" s="1">
        <v>1500</v>
      </c>
      <c r="S144" s="1">
        <v>1800</v>
      </c>
      <c r="V144" s="1" t="s">
        <v>481</v>
      </c>
      <c r="W144" s="1">
        <f t="shared" si="128"/>
        <v>11</v>
      </c>
      <c r="X144" s="1">
        <f t="shared" si="129"/>
        <v>21</v>
      </c>
      <c r="Y144" s="1">
        <f t="shared" si="130"/>
        <v>15</v>
      </c>
      <c r="Z144" s="1">
        <f t="shared" si="131"/>
        <v>18</v>
      </c>
      <c r="AA144" s="1">
        <f t="shared" si="132"/>
        <v>15</v>
      </c>
      <c r="AB144" s="1">
        <f t="shared" si="133"/>
        <v>18</v>
      </c>
      <c r="AC144" s="1">
        <f t="shared" si="134"/>
        <v>15</v>
      </c>
      <c r="AD144" s="1">
        <f t="shared" si="135"/>
        <v>18</v>
      </c>
      <c r="AE144" s="1">
        <f t="shared" si="160"/>
        <v>15</v>
      </c>
      <c r="AF144" s="1">
        <f t="shared" si="161"/>
        <v>18</v>
      </c>
      <c r="AG144" s="1">
        <f t="shared" si="136"/>
        <v>15</v>
      </c>
      <c r="AH144" s="1">
        <f t="shared" si="137"/>
        <v>18</v>
      </c>
      <c r="AI144" s="1" t="str">
        <f t="shared" si="138"/>
        <v/>
      </c>
      <c r="AJ144" s="1" t="str">
        <f t="shared" si="139"/>
        <v/>
      </c>
      <c r="AK144" s="1" t="str">
        <f t="shared" si="142"/>
        <v>11am-9pm</v>
      </c>
      <c r="AL144" s="1" t="str">
        <f t="shared" si="143"/>
        <v>3pm-6pm</v>
      </c>
      <c r="AM144" s="1" t="str">
        <f t="shared" si="144"/>
        <v>3pm-6pm</v>
      </c>
      <c r="AN144" s="1" t="str">
        <f t="shared" si="145"/>
        <v>3pm-6pm</v>
      </c>
      <c r="AO144" s="1" t="str">
        <f t="shared" si="146"/>
        <v>3pm-6pm</v>
      </c>
      <c r="AP144" s="1" t="str">
        <f t="shared" si="147"/>
        <v>3pm-6pm</v>
      </c>
      <c r="AQ144" s="1" t="str">
        <f t="shared" si="148"/>
        <v/>
      </c>
      <c r="AR144" s="1" t="s">
        <v>385</v>
      </c>
      <c r="AS144" s="1" t="s">
        <v>296</v>
      </c>
      <c r="AU144" s="1" t="s">
        <v>300</v>
      </c>
      <c r="AV144" s="5" t="s">
        <v>307</v>
      </c>
      <c r="AW144" s="5" t="s">
        <v>307</v>
      </c>
      <c r="AX144" s="6" t="str">
        <f t="shared" si="149"/>
        <v>{
    'name': "Smokin Fins",
    'area': "midtown",'hours': {
      'sunday-start':"1100", 'sunday-end':"2100",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"2 for 1 Drink Specials &lt;br&gt; Range of Appetizer Specials &lt;br&gt; Buy 1 Sushi Roll, Get Half Off 2nd Roll", 'link':"http://finsconcepts.com/restaurants/smokin-fins-grill/", 'pricing':"med",   'phone-number': "", 'address': "327 E Foothills Pkwy #120, Fort Collins, CO 80525", 'other-amenities': ['outdoor','','easy'], 'has-drink':true, 'has-food':true},</v>
      </c>
      <c r="AY144" s="1" t="str">
        <f t="shared" si="150"/>
        <v>&lt;img src=@img/outdoor.png@&gt;</v>
      </c>
      <c r="AZ144" s="1" t="str">
        <f t="shared" si="151"/>
        <v/>
      </c>
      <c r="BA144" s="1" t="str">
        <f t="shared" si="152"/>
        <v>&lt;img src=@img/easy.png@&gt;</v>
      </c>
      <c r="BB144" s="1" t="str">
        <f t="shared" si="153"/>
        <v>&lt;img src=@img/drinkicon.png@&gt;</v>
      </c>
      <c r="BC144" s="1" t="str">
        <f t="shared" si="154"/>
        <v>&lt;img src=@img/foodicon.png@&gt;</v>
      </c>
      <c r="BD144" s="1" t="str">
        <f t="shared" si="155"/>
        <v>&lt;img src=@img/outdoor.png@&gt;&lt;img src=@img/easy.png@&gt;&lt;img src=@img/drinkicon.png@&gt;&lt;img src=@img/foodicon.png@&gt;</v>
      </c>
      <c r="BE144" s="1" t="str">
        <f t="shared" si="156"/>
        <v>outdoor drink food easy med midtown</v>
      </c>
      <c r="BF144" s="1" t="str">
        <f t="shared" si="157"/>
        <v>Midtown</v>
      </c>
      <c r="BG144" s="1">
        <v>40.543309000000001</v>
      </c>
      <c r="BH144" s="1">
        <v>-105.073813</v>
      </c>
      <c r="BI144" s="1" t="str">
        <f t="shared" si="158"/>
        <v>[40.543309,-105.073813],</v>
      </c>
      <c r="BK144" s="1" t="str">
        <f>IF(BJ144&gt;0,"&lt;img src=@img/kidicon.png@&gt;","")</f>
        <v/>
      </c>
    </row>
    <row r="145" spans="2:64" ht="21" customHeight="1" x14ac:dyDescent="0.25">
      <c r="B145" s="1" t="s">
        <v>655</v>
      </c>
      <c r="C145" s="1" t="s">
        <v>309</v>
      </c>
      <c r="E145" s="1" t="s">
        <v>432</v>
      </c>
      <c r="G145" s="1" t="s">
        <v>679</v>
      </c>
      <c r="J145" s="1">
        <v>1500</v>
      </c>
      <c r="K145" s="1">
        <v>1800</v>
      </c>
      <c r="L145" s="1">
        <v>1500</v>
      </c>
      <c r="M145" s="1">
        <v>1800</v>
      </c>
      <c r="N145" s="1">
        <v>1500</v>
      </c>
      <c r="O145" s="1">
        <v>1800</v>
      </c>
      <c r="P145" s="1">
        <v>1500</v>
      </c>
      <c r="Q145" s="1">
        <v>1800</v>
      </c>
      <c r="R145" s="1">
        <v>1500</v>
      </c>
      <c r="S145" s="1">
        <v>1800</v>
      </c>
      <c r="V145" s="1" t="s">
        <v>699</v>
      </c>
      <c r="W145" s="1" t="str">
        <f t="shared" si="128"/>
        <v/>
      </c>
      <c r="X145" s="1" t="str">
        <f t="shared" si="129"/>
        <v/>
      </c>
      <c r="Y145" s="1">
        <f t="shared" si="130"/>
        <v>15</v>
      </c>
      <c r="Z145" s="1">
        <f t="shared" si="131"/>
        <v>18</v>
      </c>
      <c r="AA145" s="1">
        <f t="shared" si="132"/>
        <v>15</v>
      </c>
      <c r="AB145" s="1">
        <f t="shared" si="133"/>
        <v>18</v>
      </c>
      <c r="AC145" s="1">
        <f t="shared" si="134"/>
        <v>15</v>
      </c>
      <c r="AD145" s="1">
        <f t="shared" si="135"/>
        <v>18</v>
      </c>
      <c r="AE145" s="1">
        <f t="shared" si="160"/>
        <v>15</v>
      </c>
      <c r="AF145" s="1">
        <f t="shared" si="161"/>
        <v>18</v>
      </c>
      <c r="AG145" s="1">
        <f t="shared" si="136"/>
        <v>15</v>
      </c>
      <c r="AH145" s="1">
        <f t="shared" si="137"/>
        <v>18</v>
      </c>
      <c r="AI145" s="1" t="str">
        <f t="shared" si="138"/>
        <v/>
      </c>
      <c r="AJ145" s="1" t="str">
        <f t="shared" si="139"/>
        <v/>
      </c>
      <c r="AK145" s="1" t="str">
        <f t="shared" si="142"/>
        <v/>
      </c>
      <c r="AL145" s="1" t="str">
        <f t="shared" si="143"/>
        <v>3pm-6pm</v>
      </c>
      <c r="AM145" s="1" t="str">
        <f t="shared" si="144"/>
        <v>3pm-6pm</v>
      </c>
      <c r="AN145" s="1" t="str">
        <f t="shared" si="145"/>
        <v>3pm-6pm</v>
      </c>
      <c r="AO145" s="1" t="str">
        <f t="shared" si="146"/>
        <v>3pm-6pm</v>
      </c>
      <c r="AP145" s="1" t="str">
        <f t="shared" si="147"/>
        <v>3pm-6pm</v>
      </c>
      <c r="AQ145" s="1" t="str">
        <f t="shared" si="148"/>
        <v/>
      </c>
      <c r="AU145" s="1" t="s">
        <v>28</v>
      </c>
      <c r="AV145" s="5" t="s">
        <v>307</v>
      </c>
      <c r="AW145" s="5" t="s">
        <v>308</v>
      </c>
      <c r="AX145" s="6" t="str">
        <f t="shared" si="149"/>
        <v>{
    'name': "Snack Attack Specialty Sandwiches &amp; Brews",
    'area': "campus",'hours':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"$2 off all beers", 'link':"", 'pricing':"med",   'phone-number': "", 'address': "120 W Stuart St Fort Collins CO", 'other-amenities': ['','','medium'], 'has-drink':true, 'has-food':false},</v>
      </c>
      <c r="AY145" s="1" t="str">
        <f t="shared" si="150"/>
        <v/>
      </c>
      <c r="AZ145" s="1" t="str">
        <f t="shared" si="151"/>
        <v/>
      </c>
      <c r="BA145" s="1" t="str">
        <f t="shared" si="152"/>
        <v>&lt;img src=@img/medium.png@&gt;</v>
      </c>
      <c r="BB145" s="1" t="str">
        <f t="shared" si="153"/>
        <v>&lt;img src=@img/drinkicon.png@&gt;</v>
      </c>
      <c r="BC145" s="1" t="str">
        <f t="shared" si="154"/>
        <v/>
      </c>
      <c r="BD145" s="1" t="str">
        <f t="shared" si="155"/>
        <v>&lt;img src=@img/medium.png@&gt;&lt;img src=@img/drinkicon.png@&gt;</v>
      </c>
      <c r="BE145" s="1" t="str">
        <f t="shared" si="156"/>
        <v>drink medium med campus</v>
      </c>
      <c r="BF145" s="1" t="str">
        <f t="shared" si="157"/>
        <v>Near Campus</v>
      </c>
      <c r="BG145" s="1">
        <v>40.563517699999998</v>
      </c>
      <c r="BH145" s="1">
        <v>-105.07731800000001</v>
      </c>
      <c r="BI145" s="1" t="str">
        <f t="shared" si="158"/>
        <v>[40.5635177,-105.077318],</v>
      </c>
    </row>
    <row r="146" spans="2:64" ht="21" customHeight="1" x14ac:dyDescent="0.25">
      <c r="B146" s="1" t="s">
        <v>216</v>
      </c>
      <c r="C146" s="1" t="s">
        <v>427</v>
      </c>
      <c r="D146" s="1" t="s">
        <v>272</v>
      </c>
      <c r="E146" s="1" t="s">
        <v>432</v>
      </c>
      <c r="G146" s="1" t="s">
        <v>217</v>
      </c>
      <c r="H146" s="1">
        <v>1200</v>
      </c>
      <c r="I146" s="1">
        <v>2000</v>
      </c>
      <c r="J146" s="1">
        <v>1400</v>
      </c>
      <c r="K146" s="1">
        <v>2000</v>
      </c>
      <c r="L146" s="1">
        <v>1400</v>
      </c>
      <c r="M146" s="1">
        <v>2000</v>
      </c>
      <c r="N146" s="1">
        <v>1400</v>
      </c>
      <c r="O146" s="1">
        <v>2000</v>
      </c>
      <c r="R146" s="1">
        <v>1400</v>
      </c>
      <c r="S146" s="1">
        <v>2000</v>
      </c>
      <c r="T146" s="1">
        <v>1200</v>
      </c>
      <c r="U146" s="1">
        <v>2000</v>
      </c>
      <c r="V146" s="6" t="s">
        <v>544</v>
      </c>
      <c r="W146" s="1">
        <f t="shared" si="128"/>
        <v>12</v>
      </c>
      <c r="X146" s="1">
        <f t="shared" si="129"/>
        <v>20</v>
      </c>
      <c r="Y146" s="1">
        <f t="shared" si="130"/>
        <v>14</v>
      </c>
      <c r="Z146" s="1">
        <f t="shared" si="131"/>
        <v>20</v>
      </c>
      <c r="AA146" s="1">
        <f t="shared" si="132"/>
        <v>14</v>
      </c>
      <c r="AB146" s="1">
        <f t="shared" si="133"/>
        <v>20</v>
      </c>
      <c r="AC146" s="1">
        <f t="shared" si="134"/>
        <v>14</v>
      </c>
      <c r="AD146" s="1">
        <f t="shared" si="135"/>
        <v>20</v>
      </c>
      <c r="AE146" s="1" t="str">
        <f t="shared" si="160"/>
        <v/>
      </c>
      <c r="AF146" s="1" t="str">
        <f t="shared" si="161"/>
        <v/>
      </c>
      <c r="AG146" s="1">
        <f t="shared" si="136"/>
        <v>14</v>
      </c>
      <c r="AH146" s="1">
        <f t="shared" si="137"/>
        <v>20</v>
      </c>
      <c r="AI146" s="1">
        <f t="shared" si="138"/>
        <v>12</v>
      </c>
      <c r="AJ146" s="1">
        <f t="shared" si="139"/>
        <v>20</v>
      </c>
      <c r="AK146" s="1" t="str">
        <f t="shared" si="142"/>
        <v>12pm-8pm</v>
      </c>
      <c r="AL146" s="1" t="str">
        <f t="shared" si="143"/>
        <v>2pm-8pm</v>
      </c>
      <c r="AM146" s="1" t="str">
        <f t="shared" si="144"/>
        <v>2pm-8pm</v>
      </c>
      <c r="AN146" s="1" t="str">
        <f t="shared" si="145"/>
        <v>2pm-8pm</v>
      </c>
      <c r="AO146" s="1" t="e">
        <f t="shared" si="146"/>
        <v>#VALUE!</v>
      </c>
      <c r="AP146" s="1" t="str">
        <f t="shared" si="147"/>
        <v>2pm-8pm</v>
      </c>
      <c r="AQ146" s="1" t="str">
        <f t="shared" si="148"/>
        <v>12pm-8pm</v>
      </c>
      <c r="AR146" s="4" t="s">
        <v>355</v>
      </c>
      <c r="AS146" s="1" t="s">
        <v>296</v>
      </c>
      <c r="AT146" s="1" t="s">
        <v>306</v>
      </c>
      <c r="AU146" s="1" t="s">
        <v>300</v>
      </c>
      <c r="AV146" s="5" t="s">
        <v>307</v>
      </c>
      <c r="AW146" s="5" t="s">
        <v>308</v>
      </c>
      <c r="AX146" s="6" t="str">
        <f t="shared" si="149"/>
        <v>{
    'name': "Snowbank Brewing",
    'area': "old",'hours': {
      'sunday-start':"1200", 'sunday-end':"2000", 'monday-start':"1400", 'monday-end':"2000", 'tuesday-start':"1400", 'tuesday-end':"2000", 'wednesday-start':"1400", 'wednesday-end':"2000", 'thursday-start':"", 'thursday-end':"", 'friday-start':"1400", 'friday-end':"2000", 'saturday-start':"1200", 'saturday-end':"2000"},  'description': "Mon - Bike in and get $2 off your tab &lt;br&gt;Tues - Tech Tuesday get $2 off if you work at a local tech company &lt;br&gt;Wed - Wear it Wed - get a free flagship pint with purchase of merch  &lt;br&gt;Thur - Trivia Night &lt;br&gt;Fri - Crowlerpalooza - $5 off a three-pack of crowler cans &lt;br&gt;Sat - $1 off with food truck purchase &lt;br&gt;Sun - Growler Sunday $3 off growler fills", 'link':"http://www.snowbank.beer/", 'pricing':"med",   'phone-number': "", 'address': "225 N. Lemay Avenue, Suite 1, Fort Collins, CO 80524", 'other-amenities': ['outdoor','pets','easy'], 'has-drink':true, 'has-food':false},</v>
      </c>
      <c r="AY146" s="1" t="str">
        <f t="shared" si="150"/>
        <v>&lt;img src=@img/outdoor.png@&gt;</v>
      </c>
      <c r="AZ146" s="1" t="str">
        <f t="shared" si="151"/>
        <v>&lt;img src=@img/pets.png@&gt;</v>
      </c>
      <c r="BA146" s="1" t="str">
        <f t="shared" si="152"/>
        <v>&lt;img src=@img/easy.png@&gt;</v>
      </c>
      <c r="BB146" s="1" t="str">
        <f t="shared" si="153"/>
        <v>&lt;img src=@img/drinkicon.png@&gt;</v>
      </c>
      <c r="BC146" s="1" t="str">
        <f t="shared" si="154"/>
        <v/>
      </c>
      <c r="BD146" s="1" t="str">
        <f t="shared" si="155"/>
        <v>&lt;img src=@img/outdoor.png@&gt;&lt;img src=@img/pets.png@&gt;&lt;img src=@img/easy.png@&gt;&lt;img src=@img/drinkicon.png@&gt;</v>
      </c>
      <c r="BE146" s="1" t="str">
        <f t="shared" si="156"/>
        <v>outdoor pet drink easy med old</v>
      </c>
      <c r="BF146" s="1" t="str">
        <f t="shared" si="157"/>
        <v>Old Town</v>
      </c>
      <c r="BG146" s="1">
        <v>40.589928999999998</v>
      </c>
      <c r="BH146" s="1">
        <v>-105.058724</v>
      </c>
      <c r="BI146" s="1" t="str">
        <f t="shared" si="158"/>
        <v>[40.589929,-105.058724],</v>
      </c>
      <c r="BK146" s="1" t="str">
        <f>IF(BJ146&gt;0,"&lt;img src=@img/kidicon.png@&gt;","")</f>
        <v/>
      </c>
    </row>
    <row r="147" spans="2:64" ht="21" customHeight="1" x14ac:dyDescent="0.25">
      <c r="B147" s="1" t="s">
        <v>286</v>
      </c>
      <c r="C147" s="1" t="s">
        <v>427</v>
      </c>
      <c r="D147" s="1" t="s">
        <v>221</v>
      </c>
      <c r="E147" s="1" t="s">
        <v>35</v>
      </c>
      <c r="G147" s="9" t="s">
        <v>294</v>
      </c>
      <c r="H147" s="1">
        <v>1600</v>
      </c>
      <c r="I147" s="1">
        <v>1800</v>
      </c>
      <c r="J147" s="1">
        <v>1600</v>
      </c>
      <c r="K147" s="1">
        <v>1800</v>
      </c>
      <c r="L147" s="1">
        <v>1600</v>
      </c>
      <c r="M147" s="1">
        <v>1800</v>
      </c>
      <c r="N147" s="1">
        <v>1600</v>
      </c>
      <c r="O147" s="1">
        <v>1800</v>
      </c>
      <c r="P147" s="1">
        <v>1600</v>
      </c>
      <c r="Q147" s="1">
        <v>1800</v>
      </c>
      <c r="R147" s="1">
        <v>1600</v>
      </c>
      <c r="S147" s="1">
        <v>1800</v>
      </c>
      <c r="T147" s="1">
        <v>1600</v>
      </c>
      <c r="U147" s="1">
        <v>1800</v>
      </c>
      <c r="V147" s="1" t="s">
        <v>287</v>
      </c>
      <c r="W147" s="1">
        <f t="shared" si="128"/>
        <v>16</v>
      </c>
      <c r="X147" s="1">
        <f t="shared" si="129"/>
        <v>18</v>
      </c>
      <c r="Y147" s="1">
        <f t="shared" si="130"/>
        <v>16</v>
      </c>
      <c r="Z147" s="1">
        <f t="shared" si="131"/>
        <v>18</v>
      </c>
      <c r="AA147" s="1">
        <f t="shared" si="132"/>
        <v>16</v>
      </c>
      <c r="AB147" s="1">
        <f t="shared" si="133"/>
        <v>18</v>
      </c>
      <c r="AC147" s="1">
        <f t="shared" si="134"/>
        <v>16</v>
      </c>
      <c r="AD147" s="1">
        <f t="shared" si="135"/>
        <v>18</v>
      </c>
      <c r="AE147" s="1">
        <f t="shared" si="160"/>
        <v>16</v>
      </c>
      <c r="AF147" s="1">
        <f t="shared" si="161"/>
        <v>18</v>
      </c>
      <c r="AG147" s="1">
        <f t="shared" si="136"/>
        <v>16</v>
      </c>
      <c r="AH147" s="1">
        <f t="shared" si="137"/>
        <v>18</v>
      </c>
      <c r="AI147" s="1">
        <f t="shared" si="138"/>
        <v>16</v>
      </c>
      <c r="AJ147" s="1">
        <f t="shared" si="139"/>
        <v>18</v>
      </c>
      <c r="AK147" s="1" t="str">
        <f t="shared" si="142"/>
        <v>4pm-6pm</v>
      </c>
      <c r="AL147" s="1" t="str">
        <f t="shared" si="143"/>
        <v>4pm-6pm</v>
      </c>
      <c r="AM147" s="1" t="str">
        <f t="shared" si="144"/>
        <v>4pm-6pm</v>
      </c>
      <c r="AN147" s="1" t="str">
        <f t="shared" si="145"/>
        <v>4pm-6pm</v>
      </c>
      <c r="AO147" s="1" t="str">
        <f t="shared" si="146"/>
        <v>4pm-6pm</v>
      </c>
      <c r="AP147" s="1" t="str">
        <f t="shared" si="147"/>
        <v>4pm-6pm</v>
      </c>
      <c r="AQ147" s="1" t="str">
        <f t="shared" si="148"/>
        <v>4pm-6pm</v>
      </c>
      <c r="AR147" s="4" t="s">
        <v>365</v>
      </c>
      <c r="AU147" s="1" t="s">
        <v>299</v>
      </c>
      <c r="AV147" s="5" t="s">
        <v>307</v>
      </c>
      <c r="AW147" s="5" t="s">
        <v>307</v>
      </c>
      <c r="AX147" s="6" t="str">
        <f t="shared" si="149"/>
        <v>{
    'name': "Social",
    'area': "old",'hours':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"$3 – $6 drink and food specials", 'link':"http://www.socialfortcollins.com/", 'pricing':"high",   'phone-number': "", 'address': "1, Old Town Square #7, Fort Collins, CO 80524", 'other-amenities': ['','','hard'], 'has-drink':true, 'has-food':true},</v>
      </c>
      <c r="AY147" s="1" t="str">
        <f t="shared" si="150"/>
        <v/>
      </c>
      <c r="AZ147" s="1" t="str">
        <f t="shared" si="151"/>
        <v/>
      </c>
      <c r="BA147" s="1" t="str">
        <f t="shared" si="152"/>
        <v>&lt;img src=@img/hard.png@&gt;</v>
      </c>
      <c r="BB147" s="1" t="str">
        <f t="shared" si="153"/>
        <v>&lt;img src=@img/drinkicon.png@&gt;</v>
      </c>
      <c r="BC147" s="1" t="str">
        <f t="shared" si="154"/>
        <v>&lt;img src=@img/foodicon.png@&gt;</v>
      </c>
      <c r="BD147" s="1" t="str">
        <f t="shared" si="155"/>
        <v>&lt;img src=@img/hard.png@&gt;&lt;img src=@img/drinkicon.png@&gt;&lt;img src=@img/foodicon.png@&gt;</v>
      </c>
      <c r="BE147" s="1" t="str">
        <f t="shared" si="156"/>
        <v>drink food hard high old</v>
      </c>
      <c r="BF147" s="1" t="str">
        <f t="shared" si="157"/>
        <v>Old Town</v>
      </c>
      <c r="BG147" s="1">
        <v>40.587333000000001</v>
      </c>
      <c r="BH147" s="1">
        <v>-105.075926</v>
      </c>
      <c r="BI147" s="1" t="str">
        <f t="shared" si="158"/>
        <v>[40.587333,-105.075926],</v>
      </c>
      <c r="BK147" s="1" t="str">
        <f>IF(BJ147&gt;0,"&lt;img src=@img/kidicon.png@&gt;","")</f>
        <v/>
      </c>
    </row>
    <row r="148" spans="2:64" ht="21" customHeight="1" x14ac:dyDescent="0.25">
      <c r="B148" s="1" t="s">
        <v>103</v>
      </c>
      <c r="C148" s="1" t="s">
        <v>427</v>
      </c>
      <c r="D148" s="1" t="s">
        <v>104</v>
      </c>
      <c r="E148" s="1" t="s">
        <v>35</v>
      </c>
      <c r="G148" s="3" t="s">
        <v>105</v>
      </c>
      <c r="H148" s="1">
        <v>1600</v>
      </c>
      <c r="I148" s="1">
        <v>2100</v>
      </c>
      <c r="J148" s="1">
        <v>1600</v>
      </c>
      <c r="K148" s="1">
        <v>1900</v>
      </c>
      <c r="L148" s="1">
        <v>1600</v>
      </c>
      <c r="M148" s="1">
        <v>1900</v>
      </c>
      <c r="N148" s="1">
        <v>1600</v>
      </c>
      <c r="O148" s="1">
        <v>1900</v>
      </c>
      <c r="P148" s="1">
        <v>1600</v>
      </c>
      <c r="Q148" s="1">
        <v>1900</v>
      </c>
      <c r="R148" s="1">
        <v>1600</v>
      </c>
      <c r="S148" s="1">
        <v>1900</v>
      </c>
      <c r="V148" s="1" t="s">
        <v>537</v>
      </c>
      <c r="W148" s="1">
        <f t="shared" si="128"/>
        <v>16</v>
      </c>
      <c r="X148" s="1">
        <f t="shared" si="129"/>
        <v>21</v>
      </c>
      <c r="Y148" s="1">
        <f t="shared" si="130"/>
        <v>16</v>
      </c>
      <c r="Z148" s="1">
        <f t="shared" si="131"/>
        <v>19</v>
      </c>
      <c r="AA148" s="1">
        <f t="shared" si="132"/>
        <v>16</v>
      </c>
      <c r="AB148" s="1">
        <f t="shared" si="133"/>
        <v>19</v>
      </c>
      <c r="AC148" s="1">
        <f t="shared" si="134"/>
        <v>16</v>
      </c>
      <c r="AD148" s="1">
        <f t="shared" si="135"/>
        <v>19</v>
      </c>
      <c r="AE148" s="1">
        <f t="shared" si="160"/>
        <v>16</v>
      </c>
      <c r="AF148" s="1">
        <f t="shared" si="161"/>
        <v>19</v>
      </c>
      <c r="AG148" s="1">
        <f t="shared" si="136"/>
        <v>16</v>
      </c>
      <c r="AH148" s="1">
        <f t="shared" si="137"/>
        <v>19</v>
      </c>
      <c r="AI148" s="1" t="str">
        <f t="shared" si="138"/>
        <v/>
      </c>
      <c r="AJ148" s="1" t="str">
        <f t="shared" si="139"/>
        <v/>
      </c>
      <c r="AK148" s="1" t="str">
        <f t="shared" si="142"/>
        <v>4pm-9pm</v>
      </c>
      <c r="AL148" s="1" t="str">
        <f t="shared" si="143"/>
        <v>4pm-7pm</v>
      </c>
      <c r="AM148" s="1" t="str">
        <f t="shared" si="144"/>
        <v>4pm-7pm</v>
      </c>
      <c r="AN148" s="1" t="str">
        <f t="shared" si="145"/>
        <v>4pm-7pm</v>
      </c>
      <c r="AO148" s="1" t="str">
        <f t="shared" si="146"/>
        <v>4pm-7pm</v>
      </c>
      <c r="AP148" s="1" t="str">
        <f t="shared" si="147"/>
        <v>4pm-7pm</v>
      </c>
      <c r="AQ148" s="1" t="str">
        <f t="shared" si="148"/>
        <v/>
      </c>
      <c r="AR148" s="4" t="s">
        <v>322</v>
      </c>
      <c r="AU148" s="1" t="s">
        <v>299</v>
      </c>
      <c r="AV148" s="5" t="s">
        <v>307</v>
      </c>
      <c r="AW148" s="5" t="s">
        <v>307</v>
      </c>
      <c r="AX148" s="6" t="str">
        <f t="shared" si="149"/>
        <v>{
    'name': "Sonny Lubick Steakhouse",
    'area': "old",'hours': {
      'sunday-start':"1600", 'sunday-end':"2100",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"Monday-Friday&lt;br&gt;4-7 pm &amp; Sunday 4 pm-Close:&lt;br&gt;$1 off Draft Pints &amp; Bottled Beer&lt;br&gt;$1 off Wines&lt;br&gt;$5.50 Wells&lt;br&gt;$6.50 Premium Well Martini&lt;br&gt;$6.50 Margaritas&lt;br&gt;$5 Specialty Appetizers", 'link':"http://www.sonnylubicksteakhouse.com", 'pricing':"high",   'phone-number': "", 'address': "115 S College Ave, Fort Collins 80524", 'other-amenities': ['','','hard'], 'has-drink':true, 'has-food':true},</v>
      </c>
      <c r="AY148" s="1" t="str">
        <f t="shared" si="150"/>
        <v/>
      </c>
      <c r="AZ148" s="1" t="str">
        <f t="shared" si="151"/>
        <v/>
      </c>
      <c r="BA148" s="1" t="str">
        <f t="shared" si="152"/>
        <v>&lt;img src=@img/hard.png@&gt;</v>
      </c>
      <c r="BB148" s="1" t="str">
        <f t="shared" si="153"/>
        <v>&lt;img src=@img/drinkicon.png@&gt;</v>
      </c>
      <c r="BC148" s="1" t="str">
        <f t="shared" si="154"/>
        <v>&lt;img src=@img/foodicon.png@&gt;</v>
      </c>
      <c r="BD148" s="1" t="str">
        <f t="shared" si="155"/>
        <v>&lt;img src=@img/hard.png@&gt;&lt;img src=@img/drinkicon.png@&gt;&lt;img src=@img/foodicon.png@&gt;</v>
      </c>
      <c r="BE148" s="1" t="str">
        <f t="shared" si="156"/>
        <v>drink food hard high old</v>
      </c>
      <c r="BF148" s="1" t="str">
        <f t="shared" si="157"/>
        <v>Old Town</v>
      </c>
      <c r="BG148" s="1">
        <v>40.586602999999997</v>
      </c>
      <c r="BH148" s="1">
        <v>-105.077275</v>
      </c>
      <c r="BI148" s="1" t="str">
        <f t="shared" si="158"/>
        <v>[40.586603,-105.077275],</v>
      </c>
      <c r="BK148" s="1" t="str">
        <f>IF(BJ148&gt;0,"&lt;img src=@img/kidicon.png@&gt;","")</f>
        <v/>
      </c>
    </row>
    <row r="149" spans="2:64" ht="21" customHeight="1" x14ac:dyDescent="0.25">
      <c r="B149" s="1" t="s">
        <v>137</v>
      </c>
      <c r="C149" s="1" t="s">
        <v>427</v>
      </c>
      <c r="D149" s="1" t="s">
        <v>138</v>
      </c>
      <c r="E149" s="1" t="s">
        <v>54</v>
      </c>
      <c r="G149" s="3" t="s">
        <v>139</v>
      </c>
      <c r="W149" s="1" t="str">
        <f t="shared" si="128"/>
        <v/>
      </c>
      <c r="X149" s="1" t="str">
        <f t="shared" si="129"/>
        <v/>
      </c>
      <c r="Y149" s="1" t="str">
        <f t="shared" si="130"/>
        <v/>
      </c>
      <c r="Z149" s="1" t="str">
        <f t="shared" si="131"/>
        <v/>
      </c>
      <c r="AA149" s="1" t="str">
        <f t="shared" si="132"/>
        <v/>
      </c>
      <c r="AB149" s="1" t="str">
        <f t="shared" si="133"/>
        <v/>
      </c>
      <c r="AC149" s="1" t="str">
        <f t="shared" si="134"/>
        <v/>
      </c>
      <c r="AD149" s="1" t="str">
        <f t="shared" si="135"/>
        <v/>
      </c>
      <c r="AE149" s="1" t="str">
        <f t="shared" si="160"/>
        <v/>
      </c>
      <c r="AF149" s="1" t="str">
        <f t="shared" si="161"/>
        <v/>
      </c>
      <c r="AG149" s="1" t="str">
        <f t="shared" si="136"/>
        <v/>
      </c>
      <c r="AH149" s="1" t="str">
        <f t="shared" si="137"/>
        <v/>
      </c>
      <c r="AI149" s="1" t="str">
        <f t="shared" si="138"/>
        <v/>
      </c>
      <c r="AJ149" s="1" t="str">
        <f t="shared" si="139"/>
        <v/>
      </c>
      <c r="AK149" s="1" t="str">
        <f t="shared" si="142"/>
        <v/>
      </c>
      <c r="AL149" s="1" t="str">
        <f t="shared" si="143"/>
        <v/>
      </c>
      <c r="AM149" s="1" t="str">
        <f t="shared" si="144"/>
        <v/>
      </c>
      <c r="AN149" s="1" t="str">
        <f t="shared" si="145"/>
        <v/>
      </c>
      <c r="AO149" s="1" t="str">
        <f t="shared" si="146"/>
        <v/>
      </c>
      <c r="AP149" s="1" t="str">
        <f t="shared" si="147"/>
        <v/>
      </c>
      <c r="AQ149" s="1" t="str">
        <f t="shared" si="148"/>
        <v/>
      </c>
      <c r="AR149" s="8" t="s">
        <v>251</v>
      </c>
      <c r="AU149" s="1" t="s">
        <v>299</v>
      </c>
      <c r="AV149" s="5" t="s">
        <v>308</v>
      </c>
      <c r="AW149" s="5" t="s">
        <v>308</v>
      </c>
      <c r="AX149" s="6" t="str">
        <f t="shared" si="149"/>
        <v>{
    'name': "Spoons Soups &amp; Salads",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'link':"https://espoons.com", 'pricing':"low",   'phone-number': "", 'address': "172 N College Ave, Fort Collins 80524", 'other-amenities': ['','','hard'], 'has-drink':false, 'has-food':false},</v>
      </c>
      <c r="AY149" s="1" t="str">
        <f t="shared" si="150"/>
        <v/>
      </c>
      <c r="AZ149" s="1" t="str">
        <f t="shared" si="151"/>
        <v/>
      </c>
      <c r="BA149" s="1" t="str">
        <f t="shared" si="152"/>
        <v>&lt;img src=@img/hard.png@&gt;</v>
      </c>
      <c r="BB149" s="1" t="str">
        <f t="shared" si="153"/>
        <v/>
      </c>
      <c r="BC149" s="1" t="str">
        <f t="shared" si="154"/>
        <v/>
      </c>
      <c r="BD149" s="1" t="str">
        <f t="shared" si="155"/>
        <v>&lt;img src=@img/hard.png@&gt;&lt;img src=@img/kidicon.png@&gt;</v>
      </c>
      <c r="BE149" s="1" t="str">
        <f t="shared" si="156"/>
        <v>hard low old kid</v>
      </c>
      <c r="BF149" s="1" t="str">
        <f t="shared" si="157"/>
        <v>Old Town</v>
      </c>
      <c r="BG149" s="1">
        <v>40.588476999999997</v>
      </c>
      <c r="BH149" s="1">
        <v>-105.076657</v>
      </c>
      <c r="BI149" s="1" t="str">
        <f t="shared" si="158"/>
        <v>[40.588477,-105.076657],</v>
      </c>
      <c r="BJ149" s="1" t="b">
        <v>1</v>
      </c>
      <c r="BK149" s="1" t="str">
        <f>IF(BJ149&gt;0,"&lt;img src=@img/kidicon.png@&gt;","")</f>
        <v>&lt;img src=@img/kidicon.png@&gt;</v>
      </c>
      <c r="BL149" s="1" t="s">
        <v>443</v>
      </c>
    </row>
    <row r="150" spans="2:64" ht="21" customHeight="1" x14ac:dyDescent="0.25">
      <c r="B150" s="1" t="s">
        <v>118</v>
      </c>
      <c r="C150" s="1" t="s">
        <v>430</v>
      </c>
      <c r="D150" s="1" t="s">
        <v>119</v>
      </c>
      <c r="E150" s="1" t="s">
        <v>54</v>
      </c>
      <c r="G150" s="3" t="s">
        <v>120</v>
      </c>
      <c r="W150" s="1" t="str">
        <f t="shared" si="128"/>
        <v/>
      </c>
      <c r="X150" s="1" t="str">
        <f t="shared" si="129"/>
        <v/>
      </c>
      <c r="Y150" s="1" t="str">
        <f t="shared" si="130"/>
        <v/>
      </c>
      <c r="Z150" s="1" t="str">
        <f t="shared" si="131"/>
        <v/>
      </c>
      <c r="AA150" s="1" t="str">
        <f t="shared" si="132"/>
        <v/>
      </c>
      <c r="AB150" s="1" t="str">
        <f t="shared" si="133"/>
        <v/>
      </c>
      <c r="AC150" s="1" t="str">
        <f t="shared" si="134"/>
        <v/>
      </c>
      <c r="AD150" s="1" t="str">
        <f t="shared" si="135"/>
        <v/>
      </c>
      <c r="AE150" s="1" t="str">
        <f t="shared" si="160"/>
        <v/>
      </c>
      <c r="AF150" s="1" t="str">
        <f t="shared" si="161"/>
        <v/>
      </c>
      <c r="AG150" s="1" t="str">
        <f t="shared" si="136"/>
        <v/>
      </c>
      <c r="AH150" s="1" t="str">
        <f t="shared" si="137"/>
        <v/>
      </c>
      <c r="AI150" s="1" t="str">
        <f t="shared" si="138"/>
        <v/>
      </c>
      <c r="AJ150" s="1" t="str">
        <f t="shared" si="139"/>
        <v/>
      </c>
      <c r="AK150" s="1" t="str">
        <f t="shared" si="142"/>
        <v/>
      </c>
      <c r="AL150" s="1" t="str">
        <f t="shared" si="143"/>
        <v/>
      </c>
      <c r="AM150" s="1" t="str">
        <f t="shared" si="144"/>
        <v/>
      </c>
      <c r="AN150" s="1" t="str">
        <f t="shared" si="145"/>
        <v/>
      </c>
      <c r="AO150" s="1" t="str">
        <f t="shared" si="146"/>
        <v/>
      </c>
      <c r="AP150" s="1" t="str">
        <f t="shared" si="147"/>
        <v/>
      </c>
      <c r="AQ150" s="1" t="str">
        <f t="shared" si="148"/>
        <v/>
      </c>
      <c r="AR150" s="4" t="s">
        <v>328</v>
      </c>
      <c r="AU150" s="1" t="s">
        <v>300</v>
      </c>
      <c r="AV150" s="5" t="s">
        <v>308</v>
      </c>
      <c r="AW150" s="5" t="s">
        <v>308</v>
      </c>
      <c r="AX150" s="6" t="str">
        <f t="shared" si="149"/>
        <v>{
    'name': "Sri Tahi",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'link':"http://www.srithairestaurant.com/", 'pricing':"low",   'phone-number': "", 'address': "950 S Taft Hill Rd, Fort Collins 80521", 'other-amenities': ['','','easy'], 'has-drink':false, 'has-food':false},</v>
      </c>
      <c r="AY150" s="1" t="str">
        <f t="shared" si="150"/>
        <v/>
      </c>
      <c r="AZ150" s="1" t="str">
        <f t="shared" si="151"/>
        <v/>
      </c>
      <c r="BA150" s="1" t="str">
        <f t="shared" si="152"/>
        <v>&lt;img src=@img/easy.png@&gt;</v>
      </c>
      <c r="BB150" s="1" t="str">
        <f t="shared" si="153"/>
        <v/>
      </c>
      <c r="BC150" s="1" t="str">
        <f t="shared" si="154"/>
        <v/>
      </c>
      <c r="BD150" s="1" t="str">
        <f t="shared" si="155"/>
        <v>&lt;img src=@img/easy.png@&gt;</v>
      </c>
      <c r="BE150" s="1" t="str">
        <f t="shared" si="156"/>
        <v>easy low cwest</v>
      </c>
      <c r="BF150" s="1" t="str">
        <f t="shared" si="157"/>
        <v>Campus West</v>
      </c>
      <c r="BG150" s="1">
        <v>40.574905999999999</v>
      </c>
      <c r="BH150" s="1">
        <v>-105.114704</v>
      </c>
      <c r="BI150" s="1" t="str">
        <f t="shared" si="158"/>
        <v>[40.574906,-105.114704],</v>
      </c>
      <c r="BK150" s="1" t="str">
        <f>IF(BJ150&gt;0,"&lt;img src=@img/kidicon.png@&gt;","")</f>
        <v/>
      </c>
    </row>
    <row r="151" spans="2:64" ht="21" customHeight="1" x14ac:dyDescent="0.25">
      <c r="B151" s="1" t="s">
        <v>626</v>
      </c>
      <c r="C151" s="1" t="s">
        <v>427</v>
      </c>
      <c r="G151" s="9" t="s">
        <v>627</v>
      </c>
      <c r="W151" s="1" t="str">
        <f t="shared" ref="W151:W182" si="162">IF(H151&gt;0,H151/100,"")</f>
        <v/>
      </c>
      <c r="X151" s="1" t="str">
        <f t="shared" ref="X151:X182" si="163">IF(I151&gt;0,I151/100,"")</f>
        <v/>
      </c>
      <c r="Y151" s="1" t="str">
        <f t="shared" ref="Y151:Y182" si="164">IF(J151&gt;0,J151/100,"")</f>
        <v/>
      </c>
      <c r="Z151" s="1" t="str">
        <f t="shared" ref="Z151:Z182" si="165">IF(K151&gt;0,K151/100,"")</f>
        <v/>
      </c>
      <c r="AA151" s="1" t="str">
        <f t="shared" ref="AA151:AA182" si="166">IF(L151&gt;0,L151/100,"")</f>
        <v/>
      </c>
      <c r="AB151" s="1" t="str">
        <f t="shared" ref="AB151:AB182" si="167">IF(M151&gt;0,M151/100,"")</f>
        <v/>
      </c>
      <c r="AC151" s="1" t="str">
        <f t="shared" ref="AC151:AC182" si="168">IF(N151&gt;0,N151/100,"")</f>
        <v/>
      </c>
      <c r="AD151" s="1" t="str">
        <f t="shared" ref="AD151:AD182" si="169">IF(O151&gt;0,O151/100,"")</f>
        <v/>
      </c>
      <c r="AE151" s="1" t="str">
        <f t="shared" si="160"/>
        <v/>
      </c>
      <c r="AF151" s="1" t="str">
        <f t="shared" si="161"/>
        <v/>
      </c>
      <c r="AG151" s="1" t="str">
        <f t="shared" ref="AG151:AG182" si="170">IF(R151&gt;0,R151/100,"")</f>
        <v/>
      </c>
      <c r="AH151" s="1" t="str">
        <f t="shared" ref="AH151:AH182" si="171">IF(S151&gt;0,S151/100,"")</f>
        <v/>
      </c>
      <c r="AI151" s="1" t="str">
        <f t="shared" ref="AI151:AI182" si="172">IF(T151&gt;0,T151/100,"")</f>
        <v/>
      </c>
      <c r="AJ151" s="1" t="str">
        <f t="shared" ref="AJ151:AJ182" si="173">IF(U151&gt;0,U151/100,"")</f>
        <v/>
      </c>
      <c r="AK151" s="1" t="str">
        <f t="shared" si="142"/>
        <v/>
      </c>
      <c r="AL151" s="1" t="str">
        <f t="shared" si="143"/>
        <v/>
      </c>
      <c r="AM151" s="1" t="str">
        <f t="shared" si="144"/>
        <v/>
      </c>
      <c r="AN151" s="1" t="str">
        <f t="shared" si="145"/>
        <v/>
      </c>
      <c r="AO151" s="1" t="str">
        <f t="shared" si="146"/>
        <v/>
      </c>
      <c r="AP151" s="1" t="str">
        <f t="shared" si="147"/>
        <v/>
      </c>
      <c r="AQ151" s="1" t="str">
        <f t="shared" si="148"/>
        <v/>
      </c>
      <c r="AR151" s="15" t="s">
        <v>628</v>
      </c>
      <c r="AU151" s="1" t="s">
        <v>299</v>
      </c>
      <c r="AV151" s="1" t="b">
        <v>0</v>
      </c>
      <c r="AW151" s="1" t="b">
        <v>0</v>
      </c>
      <c r="AX151" s="6" t="str">
        <f t="shared" si="149"/>
        <v>{
    'name': "Steak-Out Saloon",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'link':"steakoutsaloon.com/", 'pricing':"",   'phone-number': "", 'address': "152 W Mountain Ave, Fort Collins, CO 80524", 'other-amenities': ['','','hard'], 'has-drink':FALSE, 'has-food':FALSE},</v>
      </c>
      <c r="AY151" s="1" t="str">
        <f t="shared" si="150"/>
        <v/>
      </c>
      <c r="AZ151" s="1" t="str">
        <f t="shared" si="151"/>
        <v/>
      </c>
      <c r="BA151" s="1" t="str">
        <f t="shared" si="152"/>
        <v>&lt;img src=@img/hard.png@&gt;</v>
      </c>
      <c r="BB151" s="1" t="str">
        <f t="shared" si="153"/>
        <v/>
      </c>
      <c r="BC151" s="1" t="str">
        <f t="shared" si="154"/>
        <v/>
      </c>
      <c r="BD151" s="1" t="str">
        <f t="shared" si="155"/>
        <v>&lt;img src=@img/hard.png@&gt;</v>
      </c>
      <c r="BE151" s="1" t="str">
        <f t="shared" si="156"/>
        <v>hard  old</v>
      </c>
      <c r="BF151" s="1" t="str">
        <f t="shared" si="157"/>
        <v>Old Town</v>
      </c>
      <c r="BG151" s="1">
        <v>40.587420000000002</v>
      </c>
      <c r="BH151" s="1">
        <v>-105.0784</v>
      </c>
      <c r="BI151" s="1" t="str">
        <f t="shared" si="158"/>
        <v>[40.58742,-105.0784],</v>
      </c>
    </row>
    <row r="152" spans="2:64" ht="21" customHeight="1" x14ac:dyDescent="0.25">
      <c r="B152" s="1" t="s">
        <v>40</v>
      </c>
      <c r="C152" s="1" t="s">
        <v>427</v>
      </c>
      <c r="D152" s="1" t="s">
        <v>41</v>
      </c>
      <c r="E152" s="1" t="s">
        <v>432</v>
      </c>
      <c r="G152" s="3" t="s">
        <v>42</v>
      </c>
      <c r="W152" s="1" t="str">
        <f t="shared" si="162"/>
        <v/>
      </c>
      <c r="X152" s="1" t="str">
        <f t="shared" si="163"/>
        <v/>
      </c>
      <c r="Y152" s="1" t="str">
        <f t="shared" si="164"/>
        <v/>
      </c>
      <c r="Z152" s="1" t="str">
        <f t="shared" si="165"/>
        <v/>
      </c>
      <c r="AA152" s="1" t="str">
        <f t="shared" si="166"/>
        <v/>
      </c>
      <c r="AB152" s="1" t="str">
        <f t="shared" si="167"/>
        <v/>
      </c>
      <c r="AC152" s="1" t="str">
        <f t="shared" si="168"/>
        <v/>
      </c>
      <c r="AD152" s="1" t="str">
        <f t="shared" si="169"/>
        <v/>
      </c>
      <c r="AE152" s="1" t="str">
        <f t="shared" si="160"/>
        <v/>
      </c>
      <c r="AF152" s="1" t="str">
        <f t="shared" si="161"/>
        <v/>
      </c>
      <c r="AG152" s="1" t="str">
        <f t="shared" si="170"/>
        <v/>
      </c>
      <c r="AH152" s="1" t="str">
        <f t="shared" si="171"/>
        <v/>
      </c>
      <c r="AI152" s="1" t="str">
        <f t="shared" si="172"/>
        <v/>
      </c>
      <c r="AJ152" s="1" t="str">
        <f t="shared" si="173"/>
        <v/>
      </c>
      <c r="AK152" s="1" t="str">
        <f t="shared" si="142"/>
        <v/>
      </c>
      <c r="AL152" s="1" t="str">
        <f t="shared" si="143"/>
        <v/>
      </c>
      <c r="AM152" s="1" t="str">
        <f t="shared" si="144"/>
        <v/>
      </c>
      <c r="AN152" s="1" t="str">
        <f t="shared" si="145"/>
        <v/>
      </c>
      <c r="AO152" s="1" t="str">
        <f t="shared" si="146"/>
        <v/>
      </c>
      <c r="AP152" s="1" t="str">
        <f t="shared" si="147"/>
        <v/>
      </c>
      <c r="AQ152" s="1" t="str">
        <f t="shared" si="148"/>
        <v/>
      </c>
      <c r="AR152" s="1" t="s">
        <v>235</v>
      </c>
      <c r="AS152" s="1" t="s">
        <v>296</v>
      </c>
      <c r="AU152" s="1" t="s">
        <v>28</v>
      </c>
      <c r="AV152" s="5" t="s">
        <v>308</v>
      </c>
      <c r="AW152" s="5" t="s">
        <v>308</v>
      </c>
      <c r="AX152" s="6" t="str">
        <f t="shared" si="149"/>
        <v>{
    'name': "Stuft - A Burger Bar",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'link':"https://stuftburgerbar.com/splash/assets/pdf/stuftFTC.pdf", 'pricing':"med",   'phone-number': "", 'address': "210 S. College Ave., Fort Collins 80524", 'other-amenities': ['outdoor','','medium'], 'has-drink':false, 'has-food':false},</v>
      </c>
      <c r="AY152" s="1" t="str">
        <f t="shared" si="150"/>
        <v>&lt;img src=@img/outdoor.png@&gt;</v>
      </c>
      <c r="AZ152" s="1" t="str">
        <f t="shared" si="151"/>
        <v/>
      </c>
      <c r="BA152" s="1" t="str">
        <f t="shared" si="152"/>
        <v>&lt;img src=@img/medium.png@&gt;</v>
      </c>
      <c r="BB152" s="1" t="str">
        <f t="shared" si="153"/>
        <v/>
      </c>
      <c r="BC152" s="1" t="str">
        <f t="shared" si="154"/>
        <v/>
      </c>
      <c r="BD152" s="1" t="str">
        <f t="shared" si="155"/>
        <v>&lt;img src=@img/outdoor.png@&gt;&lt;img src=@img/medium.png@&gt;&lt;img src=@img/kidicon.png@&gt;</v>
      </c>
      <c r="BE152" s="1" t="str">
        <f t="shared" si="156"/>
        <v>outdoor medium med old kid</v>
      </c>
      <c r="BF152" s="1" t="str">
        <f t="shared" si="157"/>
        <v>Old Town</v>
      </c>
      <c r="BG152" s="1">
        <v>40.585056999999999</v>
      </c>
      <c r="BH152" s="1">
        <v>-105.076543</v>
      </c>
      <c r="BI152" s="1" t="str">
        <f t="shared" si="158"/>
        <v>[40.585057,-105.076543],</v>
      </c>
      <c r="BJ152" s="1" t="b">
        <v>1</v>
      </c>
      <c r="BK152" s="1" t="str">
        <f>IF(BJ152&gt;0,"&lt;img src=@img/kidicon.png@&gt;","")</f>
        <v>&lt;img src=@img/kidicon.png@&gt;</v>
      </c>
      <c r="BL152" s="1" t="s">
        <v>444</v>
      </c>
    </row>
    <row r="153" spans="2:64" ht="21" customHeight="1" x14ac:dyDescent="0.25">
      <c r="B153" s="1" t="s">
        <v>37</v>
      </c>
      <c r="C153" s="1" t="s">
        <v>309</v>
      </c>
      <c r="D153" s="1" t="s">
        <v>38</v>
      </c>
      <c r="E153" s="1" t="s">
        <v>432</v>
      </c>
      <c r="G153" s="3" t="s">
        <v>39</v>
      </c>
      <c r="H153" s="1">
        <v>1130</v>
      </c>
      <c r="I153" s="1">
        <v>1400</v>
      </c>
      <c r="J153" s="1">
        <v>1100</v>
      </c>
      <c r="K153" s="1">
        <v>1400</v>
      </c>
      <c r="L153" s="1">
        <v>1100</v>
      </c>
      <c r="M153" s="1">
        <v>1400</v>
      </c>
      <c r="N153" s="1">
        <v>1100</v>
      </c>
      <c r="O153" s="1">
        <v>1400</v>
      </c>
      <c r="P153" s="1">
        <v>1100</v>
      </c>
      <c r="Q153" s="1">
        <v>1400</v>
      </c>
      <c r="R153" s="1">
        <v>1100</v>
      </c>
      <c r="S153" s="1">
        <v>1400</v>
      </c>
      <c r="T153" s="1">
        <v>1130</v>
      </c>
      <c r="U153" s="1">
        <v>1400</v>
      </c>
      <c r="V153" s="1" t="s">
        <v>234</v>
      </c>
      <c r="W153" s="1">
        <f t="shared" si="162"/>
        <v>11.3</v>
      </c>
      <c r="X153" s="1">
        <f t="shared" si="163"/>
        <v>14</v>
      </c>
      <c r="Y153" s="1">
        <f t="shared" si="164"/>
        <v>11</v>
      </c>
      <c r="Z153" s="1">
        <f t="shared" si="165"/>
        <v>14</v>
      </c>
      <c r="AA153" s="1">
        <f t="shared" si="166"/>
        <v>11</v>
      </c>
      <c r="AB153" s="1">
        <f t="shared" si="167"/>
        <v>14</v>
      </c>
      <c r="AC153" s="1">
        <f t="shared" si="168"/>
        <v>11</v>
      </c>
      <c r="AD153" s="1">
        <f t="shared" si="169"/>
        <v>14</v>
      </c>
      <c r="AE153" s="1">
        <f t="shared" si="160"/>
        <v>11</v>
      </c>
      <c r="AF153" s="1">
        <f t="shared" si="161"/>
        <v>14</v>
      </c>
      <c r="AG153" s="1">
        <f t="shared" si="170"/>
        <v>11</v>
      </c>
      <c r="AH153" s="1">
        <f t="shared" si="171"/>
        <v>14</v>
      </c>
      <c r="AI153" s="1">
        <f t="shared" si="172"/>
        <v>11.3</v>
      </c>
      <c r="AJ153" s="1">
        <f t="shared" si="173"/>
        <v>14</v>
      </c>
      <c r="AK153" s="1" t="str">
        <f t="shared" ref="AK153:AK184" si="174">IF(H153&gt;0,CONCATENATE(IF(W153&lt;=12,W153,W153-12),IF(OR(W153&lt;12,W153=24),"am","pm"),"-",IF(X153&lt;=12,X153,X153-12),IF(OR(X153&lt;12,X153=24),"am","pm")),"")</f>
        <v>11.3am-2pm</v>
      </c>
      <c r="AL153" s="1" t="str">
        <f t="shared" ref="AL153:AL184" si="175">IF(J153&gt;0,CONCATENATE(IF(Y153&lt;=12,Y153,Y153-12),IF(OR(Y153&lt;12,Y153=24),"am","pm"),"-",IF(Z153&lt;=12,Z153,Z153-12),IF(OR(Z153&lt;12,Z153=24),"am","pm")),"")</f>
        <v>11am-2pm</v>
      </c>
      <c r="AM153" s="1" t="str">
        <f t="shared" ref="AM153:AM184" si="176">IF(L153&gt;0,CONCATENATE(IF(AA153&lt;=12,AA153,AA153-12),IF(OR(AA153&lt;12,AA153=24),"am","pm"),"-",IF(AB153&lt;=12,AB153,AB153-12),IF(OR(AB153&lt;12,AB153=24),"am","pm")),"")</f>
        <v>11am-2pm</v>
      </c>
      <c r="AN153" s="1" t="str">
        <f t="shared" ref="AN153:AN184" si="177">IF(N153&gt;0,CONCATENATE(IF(AC153&lt;=12,AC153,AC153-12),IF(OR(AC153&lt;12,AC153=24),"am","pm"),"-",IF(AD153&lt;=12,AD153,AD153-12),IF(OR(AD153&lt;12,AD153=24),"am","pm")),"")</f>
        <v>11am-2pm</v>
      </c>
      <c r="AO153" s="1" t="str">
        <f t="shared" ref="AO153:AO184" si="178">IF(O153&gt;0,CONCATENATE(IF(AE153&lt;=12,AE153,AE153-12),IF(OR(AE153&lt;12,AE153=24),"am","pm"),"-",IF(AF153&lt;=12,AF153,AF153-12),IF(OR(AF153&lt;12,AF153=24),"am","pm")),"")</f>
        <v>11am-2pm</v>
      </c>
      <c r="AP153" s="1" t="str">
        <f t="shared" ref="AP153:AP184" si="179">IF(R153&gt;0,CONCATENATE(IF(AG153&lt;=12,AG153,AG153-12),IF(OR(AG153&lt;12,AG153=24),"am","pm"),"-",IF(AH153&lt;=12,AH153,AH153-12),IF(OR(AH153&lt;12,AH153=24),"am","pm")),"")</f>
        <v>11am-2pm</v>
      </c>
      <c r="AQ153" s="1" t="str">
        <f t="shared" ref="AQ153:AQ184" si="180">IF(T153&gt;0,CONCATENATE(IF(AI153&lt;=12,AI153,AI153-12),IF(OR(AI153&lt;12,AI153=24),"am","pm"),"-",IF(AJ153&lt;=12,AJ153,AJ153-12),IF(OR(AJ153&lt;12,AJ153=24),"am","pm")),"")</f>
        <v>11.3am-2pm</v>
      </c>
      <c r="AR153" s="1" t="s">
        <v>233</v>
      </c>
      <c r="AU153" s="1" t="s">
        <v>28</v>
      </c>
      <c r="AV153" s="5" t="s">
        <v>307</v>
      </c>
      <c r="AW153" s="5" t="s">
        <v>307</v>
      </c>
      <c r="AX153" s="6" t="str">
        <f t="shared" si="149"/>
        <v>{
    'name': "Suh Sushi",
    'area': "campus",'hours': {
      'sunday-start':"1130", 'sunday-end':"1400", 'monday-start':"1100", 'monday-end':"1400", 'tuesday-start':"1100", 'tuesday-end':"1400", 'wednesday-start':"1100", 'wednesday-end':"1400", 'thursday-start':"1100", 'thursday-end':"1400", 'friday-start':"1100", 'friday-end':"1400", 'saturday-start':"1130", 'saturday-end':"1400"},  'description': "Special Priced Lunch Menu", 'link':"http://suhsushi.wixsite.com/suhsushi", 'pricing':"med",   'phone-number': "", 'address': "200 W Prospect Rd, Fort Collins 80526", 'other-amenities': ['','','medium'], 'has-drink':true, 'has-food':true},</v>
      </c>
      <c r="AY153" s="1" t="str">
        <f t="shared" si="150"/>
        <v/>
      </c>
      <c r="AZ153" s="1" t="str">
        <f t="shared" si="151"/>
        <v/>
      </c>
      <c r="BA153" s="1" t="str">
        <f t="shared" si="152"/>
        <v>&lt;img src=@img/medium.png@&gt;</v>
      </c>
      <c r="BB153" s="1" t="str">
        <f t="shared" si="153"/>
        <v>&lt;img src=@img/drinkicon.png@&gt;</v>
      </c>
      <c r="BC153" s="1" t="str">
        <f t="shared" si="154"/>
        <v>&lt;img src=@img/foodicon.png@&gt;</v>
      </c>
      <c r="BD153" s="1" t="str">
        <f t="shared" si="155"/>
        <v>&lt;img src=@img/medium.png@&gt;&lt;img src=@img/drinkicon.png@&gt;&lt;img src=@img/foodicon.png@&gt;</v>
      </c>
      <c r="BE153" s="1" t="str">
        <f t="shared" si="156"/>
        <v>drink food medium med campus</v>
      </c>
      <c r="BF153" s="1" t="str">
        <f t="shared" si="157"/>
        <v>Near Campus</v>
      </c>
      <c r="BG153" s="1">
        <v>40.567421000000003</v>
      </c>
      <c r="BH153" s="1">
        <v>-105.079369</v>
      </c>
      <c r="BI153" s="1" t="str">
        <f t="shared" si="158"/>
        <v>[40.567421,-105.079369],</v>
      </c>
      <c r="BK153" s="1" t="str">
        <f>IF(BJ153&gt;0,"&lt;img src=@img/kidicon.png@&gt;","")</f>
        <v/>
      </c>
    </row>
    <row r="154" spans="2:64" ht="21" customHeight="1" x14ac:dyDescent="0.25">
      <c r="B154" s="1" t="s">
        <v>667</v>
      </c>
      <c r="E154" s="1" t="s">
        <v>432</v>
      </c>
      <c r="G154" s="1" t="s">
        <v>690</v>
      </c>
      <c r="W154" s="1" t="str">
        <f t="shared" si="162"/>
        <v/>
      </c>
      <c r="X154" s="1" t="str">
        <f t="shared" si="163"/>
        <v/>
      </c>
      <c r="Y154" s="1" t="str">
        <f t="shared" si="164"/>
        <v/>
      </c>
      <c r="Z154" s="1" t="str">
        <f t="shared" si="165"/>
        <v/>
      </c>
      <c r="AA154" s="1" t="str">
        <f t="shared" si="166"/>
        <v/>
      </c>
      <c r="AB154" s="1" t="str">
        <f t="shared" si="167"/>
        <v/>
      </c>
      <c r="AC154" s="1" t="str">
        <f t="shared" si="168"/>
        <v/>
      </c>
      <c r="AD154" s="1" t="str">
        <f t="shared" si="169"/>
        <v/>
      </c>
      <c r="AE154" s="1" t="str">
        <f t="shared" si="160"/>
        <v/>
      </c>
      <c r="AF154" s="1" t="str">
        <f t="shared" si="161"/>
        <v/>
      </c>
      <c r="AG154" s="1" t="str">
        <f t="shared" si="170"/>
        <v/>
      </c>
      <c r="AH154" s="1" t="str">
        <f t="shared" si="171"/>
        <v/>
      </c>
      <c r="AI154" s="1" t="str">
        <f t="shared" si="172"/>
        <v/>
      </c>
      <c r="AJ154" s="1" t="str">
        <f t="shared" si="173"/>
        <v/>
      </c>
      <c r="AK154" s="1" t="str">
        <f t="shared" si="174"/>
        <v/>
      </c>
      <c r="AL154" s="1" t="str">
        <f t="shared" si="175"/>
        <v/>
      </c>
      <c r="AM154" s="1" t="str">
        <f t="shared" si="176"/>
        <v/>
      </c>
      <c r="AN154" s="1" t="str">
        <f t="shared" si="177"/>
        <v/>
      </c>
      <c r="AO154" s="1" t="str">
        <f t="shared" si="178"/>
        <v/>
      </c>
      <c r="AP154" s="1" t="str">
        <f t="shared" si="179"/>
        <v/>
      </c>
      <c r="AQ154" s="1" t="str">
        <f t="shared" si="180"/>
        <v/>
      </c>
      <c r="AU154" s="1" t="s">
        <v>300</v>
      </c>
      <c r="AV154" s="5" t="s">
        <v>308</v>
      </c>
      <c r="AW154" s="5" t="s">
        <v>308</v>
      </c>
      <c r="AX154" s="6" t="str">
        <f t="shared" si="149"/>
        <v>{
    'name': "Sundance Steakhouse &amp; Saloon",
    'area': "",'hours':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"2716 E Mulberry St Fort Collins CO", 'other-amenities': ['','','easy'], 'has-drink':false, 'has-food':false},</v>
      </c>
      <c r="AY154" s="1" t="str">
        <f t="shared" si="150"/>
        <v/>
      </c>
      <c r="AZ154" s="1" t="str">
        <f t="shared" si="151"/>
        <v/>
      </c>
      <c r="BA154" s="1" t="str">
        <f t="shared" si="152"/>
        <v>&lt;img src=@img/easy.png@&gt;</v>
      </c>
      <c r="BB154" s="1" t="str">
        <f t="shared" si="153"/>
        <v/>
      </c>
      <c r="BC154" s="1" t="str">
        <f t="shared" si="154"/>
        <v/>
      </c>
      <c r="BD154" s="1" t="str">
        <f t="shared" si="155"/>
        <v>&lt;img src=@img/easy.png@&gt;</v>
      </c>
      <c r="BE154" s="1" t="str">
        <f t="shared" si="156"/>
        <v xml:space="preserve">easy med </v>
      </c>
      <c r="BF154" s="1" t="str">
        <f t="shared" si="157"/>
        <v/>
      </c>
      <c r="BG154" s="1">
        <v>40.582129999999999</v>
      </c>
      <c r="BH154" s="1">
        <v>-105.02703</v>
      </c>
      <c r="BI154" s="1" t="str">
        <f t="shared" si="158"/>
        <v>[40.58213,-105.02703],</v>
      </c>
    </row>
    <row r="155" spans="2:64" ht="21" customHeight="1" x14ac:dyDescent="0.25">
      <c r="B155" s="1" t="s">
        <v>376</v>
      </c>
      <c r="C155" s="1" t="s">
        <v>427</v>
      </c>
      <c r="D155" s="1" t="s">
        <v>373</v>
      </c>
      <c r="E155" s="1" t="s">
        <v>432</v>
      </c>
      <c r="G155" s="9" t="s">
        <v>369</v>
      </c>
      <c r="W155" s="1" t="str">
        <f t="shared" si="162"/>
        <v/>
      </c>
      <c r="X155" s="1" t="str">
        <f t="shared" si="163"/>
        <v/>
      </c>
      <c r="Y155" s="1" t="str">
        <f t="shared" si="164"/>
        <v/>
      </c>
      <c r="Z155" s="1" t="str">
        <f t="shared" si="165"/>
        <v/>
      </c>
      <c r="AA155" s="1" t="str">
        <f t="shared" si="166"/>
        <v/>
      </c>
      <c r="AB155" s="1" t="str">
        <f t="shared" si="167"/>
        <v/>
      </c>
      <c r="AC155" s="1" t="str">
        <f t="shared" si="168"/>
        <v/>
      </c>
      <c r="AD155" s="1" t="str">
        <f t="shared" si="169"/>
        <v/>
      </c>
      <c r="AE155" s="1" t="str">
        <f t="shared" si="160"/>
        <v/>
      </c>
      <c r="AF155" s="1" t="str">
        <f t="shared" si="161"/>
        <v/>
      </c>
      <c r="AG155" s="1" t="str">
        <f t="shared" si="170"/>
        <v/>
      </c>
      <c r="AH155" s="1" t="str">
        <f t="shared" si="171"/>
        <v/>
      </c>
      <c r="AI155" s="1" t="str">
        <f t="shared" si="172"/>
        <v/>
      </c>
      <c r="AJ155" s="1" t="str">
        <f t="shared" si="173"/>
        <v/>
      </c>
      <c r="AK155" s="1" t="str">
        <f t="shared" si="174"/>
        <v/>
      </c>
      <c r="AL155" s="1" t="str">
        <f t="shared" si="175"/>
        <v/>
      </c>
      <c r="AM155" s="1" t="str">
        <f t="shared" si="176"/>
        <v/>
      </c>
      <c r="AN155" s="1" t="str">
        <f t="shared" si="177"/>
        <v/>
      </c>
      <c r="AO155" s="1" t="str">
        <f t="shared" si="178"/>
        <v/>
      </c>
      <c r="AP155" s="1" t="str">
        <f t="shared" si="179"/>
        <v/>
      </c>
      <c r="AQ155" s="1" t="str">
        <f t="shared" si="180"/>
        <v/>
      </c>
      <c r="AR155" s="1" t="s">
        <v>375</v>
      </c>
      <c r="AU155" s="1" t="s">
        <v>299</v>
      </c>
      <c r="AV155" s="5" t="s">
        <v>308</v>
      </c>
      <c r="AW155" s="5" t="s">
        <v>308</v>
      </c>
      <c r="AX155" s="6" t="str">
        <f t="shared" si="149"/>
        <v>{
    'name': "Sunset Lounge",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'link':"https://sunsetloungerooftop.com/", 'pricing':"med",   'phone-number': "", 'address': "378 Walnut St, Fort Collins, CO 80524", 'other-amenities': ['','','hard'], 'has-drink':false, 'has-food':false},</v>
      </c>
      <c r="AY155" s="1" t="str">
        <f t="shared" si="150"/>
        <v/>
      </c>
      <c r="AZ155" s="1" t="str">
        <f t="shared" si="151"/>
        <v/>
      </c>
      <c r="BA155" s="1" t="str">
        <f t="shared" si="152"/>
        <v>&lt;img src=@img/hard.png@&gt;</v>
      </c>
      <c r="BB155" s="1" t="str">
        <f t="shared" si="153"/>
        <v/>
      </c>
      <c r="BC155" s="1" t="str">
        <f t="shared" si="154"/>
        <v/>
      </c>
      <c r="BD155" s="1" t="str">
        <f t="shared" si="155"/>
        <v>&lt;img src=@img/hard.png@&gt;</v>
      </c>
      <c r="BE155" s="1" t="str">
        <f t="shared" si="156"/>
        <v>hard med old</v>
      </c>
      <c r="BF155" s="1" t="str">
        <f t="shared" si="157"/>
        <v>Old Town</v>
      </c>
      <c r="BG155" s="1">
        <v>40.587229000000001</v>
      </c>
      <c r="BH155" s="1">
        <v>-105.07409699999999</v>
      </c>
      <c r="BI155" s="1" t="str">
        <f t="shared" si="158"/>
        <v>[40.587229,-105.074097],</v>
      </c>
      <c r="BK155" s="1" t="str">
        <f>IF(BJ155&gt;0,"&lt;img src=@img/kidicon.png@&gt;","")</f>
        <v/>
      </c>
    </row>
    <row r="156" spans="2:64" ht="21" customHeight="1" x14ac:dyDescent="0.25">
      <c r="B156" s="1" t="s">
        <v>538</v>
      </c>
      <c r="C156" s="1" t="s">
        <v>427</v>
      </c>
      <c r="E156" s="1" t="s">
        <v>432</v>
      </c>
      <c r="G156" s="3" t="s">
        <v>540</v>
      </c>
      <c r="H156" s="1">
        <v>1500</v>
      </c>
      <c r="I156" s="1">
        <v>2400</v>
      </c>
      <c r="J156" s="1">
        <v>1500</v>
      </c>
      <c r="K156" s="1">
        <v>2400</v>
      </c>
      <c r="L156" s="1">
        <v>1500</v>
      </c>
      <c r="M156" s="1">
        <v>2400</v>
      </c>
      <c r="N156" s="1">
        <v>1500</v>
      </c>
      <c r="O156" s="1">
        <v>2400</v>
      </c>
      <c r="P156" s="1">
        <v>1500</v>
      </c>
      <c r="Q156" s="1">
        <v>2400</v>
      </c>
      <c r="R156" s="1">
        <v>1500</v>
      </c>
      <c r="S156" s="1">
        <v>2400</v>
      </c>
      <c r="T156" s="1">
        <v>1500</v>
      </c>
      <c r="U156" s="1">
        <v>2400</v>
      </c>
      <c r="V156" s="1" t="s">
        <v>539</v>
      </c>
      <c r="W156" s="1">
        <f t="shared" si="162"/>
        <v>15</v>
      </c>
      <c r="X156" s="1">
        <f t="shared" si="163"/>
        <v>24</v>
      </c>
      <c r="Y156" s="1">
        <f t="shared" si="164"/>
        <v>15</v>
      </c>
      <c r="Z156" s="1">
        <f t="shared" si="165"/>
        <v>24</v>
      </c>
      <c r="AA156" s="1">
        <f t="shared" si="166"/>
        <v>15</v>
      </c>
      <c r="AB156" s="1">
        <f t="shared" si="167"/>
        <v>24</v>
      </c>
      <c r="AC156" s="1">
        <f t="shared" si="168"/>
        <v>15</v>
      </c>
      <c r="AD156" s="1">
        <f t="shared" si="169"/>
        <v>24</v>
      </c>
      <c r="AE156" s="1">
        <f t="shared" si="160"/>
        <v>15</v>
      </c>
      <c r="AF156" s="1">
        <f t="shared" si="161"/>
        <v>24</v>
      </c>
      <c r="AG156" s="1">
        <f t="shared" si="170"/>
        <v>15</v>
      </c>
      <c r="AH156" s="1">
        <f t="shared" si="171"/>
        <v>24</v>
      </c>
      <c r="AI156" s="1">
        <f t="shared" si="172"/>
        <v>15</v>
      </c>
      <c r="AJ156" s="1">
        <f t="shared" si="173"/>
        <v>24</v>
      </c>
      <c r="AK156" s="1" t="str">
        <f t="shared" si="174"/>
        <v>3pm-12am</v>
      </c>
      <c r="AL156" s="1" t="str">
        <f t="shared" si="175"/>
        <v>3pm-12am</v>
      </c>
      <c r="AM156" s="1" t="str">
        <f t="shared" si="176"/>
        <v>3pm-12am</v>
      </c>
      <c r="AN156" s="1" t="str">
        <f t="shared" si="177"/>
        <v>3pm-12am</v>
      </c>
      <c r="AO156" s="1" t="str">
        <f t="shared" si="178"/>
        <v>3pm-12am</v>
      </c>
      <c r="AP156" s="1" t="str">
        <f t="shared" si="179"/>
        <v>3pm-12am</v>
      </c>
      <c r="AQ156" s="1" t="str">
        <f t="shared" si="180"/>
        <v>3pm-12am</v>
      </c>
      <c r="AU156" s="1" t="s">
        <v>299</v>
      </c>
      <c r="AV156" s="5" t="s">
        <v>307</v>
      </c>
      <c r="AW156" s="5" t="s">
        <v>307</v>
      </c>
      <c r="AX156" s="6" t="str">
        <f t="shared" si="149"/>
        <v>{
    'name': "Surfside 7",
    'area': "old",'hours': {
      'sunday-start':"1500", 'sunday-end':"2400", 'monday-start':"1500", 'monday-end':"2400", 'tuesday-start':"1500", 'tuesday-end':"2400", 'wednesday-start':"1500", 'wednesday-end':"2400", 'thursday-start':"1500", 'thursday-end':"2400", 'friday-start':"1500", 'friday-end':"2400", 'saturday-start':"1500", 'saturday-end':"2400"},  'description': "Daily 3pm to 7pm: $1 off micros &lt;br&gt; $1 off wells &lt;br&gt; Monday&lt;br&gt;$1.50 High Life&lt;br&gt;$4 Moscow Mule&lt;br&gt;&lt;br&gt;Wednesday&lt;br&gt;$1.50 PBR&lt;br&gt;$3 Jim or Jerry&lt;br&gt;Thursday&lt;br&gt;$1.50 cans&lt;br&gt;$3 Jager&lt;br&gt;Friday&lt;br&gt;$3 Surfer on Acid&lt;br&gt;Saturday&lt;br&gt;$6 Corona/Hornitos&lt;br&gt;Sunday&lt;br&gt;Industry Night, Select $4 You Call Its", 'link':"", 'pricing':"med",   'phone-number': "", 'address': "238 Linden St, Fort Collins, CO 80524", 'other-amenities': ['','','hard'], 'has-drink':true, 'has-food':true},</v>
      </c>
      <c r="AY156" s="1" t="str">
        <f t="shared" si="150"/>
        <v/>
      </c>
      <c r="AZ156" s="1" t="str">
        <f t="shared" si="151"/>
        <v/>
      </c>
      <c r="BA156" s="1" t="str">
        <f t="shared" si="152"/>
        <v>&lt;img src=@img/hard.png@&gt;</v>
      </c>
      <c r="BB156" s="1" t="str">
        <f t="shared" si="153"/>
        <v>&lt;img src=@img/drinkicon.png@&gt;</v>
      </c>
      <c r="BC156" s="1" t="str">
        <f t="shared" si="154"/>
        <v>&lt;img src=@img/foodicon.png@&gt;</v>
      </c>
      <c r="BD156" s="1" t="str">
        <f t="shared" si="155"/>
        <v>&lt;img src=@img/hard.png@&gt;&lt;img src=@img/drinkicon.png@&gt;&lt;img src=@img/foodicon.png@&gt;</v>
      </c>
      <c r="BE156" s="1" t="str">
        <f t="shared" si="156"/>
        <v>drink food hard med old</v>
      </c>
      <c r="BF156" s="1" t="str">
        <f t="shared" si="157"/>
        <v>Old Town</v>
      </c>
      <c r="BG156" s="1">
        <v>40.588557999999999</v>
      </c>
      <c r="BH156" s="3">
        <v>-105.07453700000001</v>
      </c>
      <c r="BI156" s="1" t="str">
        <f t="shared" si="158"/>
        <v>[40.588558,-105.074537],</v>
      </c>
      <c r="BK156" s="1" t="str">
        <f>IF(BJ156&gt;0,"&lt;img src=@img/kidicon.png@&gt;","")</f>
        <v/>
      </c>
    </row>
    <row r="157" spans="2:64" ht="21" customHeight="1" x14ac:dyDescent="0.25">
      <c r="B157" s="1" t="s">
        <v>669</v>
      </c>
      <c r="C157" s="1" t="s">
        <v>428</v>
      </c>
      <c r="E157" s="1" t="s">
        <v>54</v>
      </c>
      <c r="G157" s="1" t="s">
        <v>697</v>
      </c>
      <c r="W157" s="1" t="str">
        <f t="shared" si="162"/>
        <v/>
      </c>
      <c r="X157" s="1" t="str">
        <f t="shared" si="163"/>
        <v/>
      </c>
      <c r="Y157" s="1" t="str">
        <f t="shared" si="164"/>
        <v/>
      </c>
      <c r="Z157" s="1" t="str">
        <f t="shared" si="165"/>
        <v/>
      </c>
      <c r="AA157" s="1" t="str">
        <f t="shared" si="166"/>
        <v/>
      </c>
      <c r="AB157" s="1" t="str">
        <f t="shared" si="167"/>
        <v/>
      </c>
      <c r="AC157" s="1" t="str">
        <f t="shared" si="168"/>
        <v/>
      </c>
      <c r="AD157" s="1" t="str">
        <f t="shared" si="169"/>
        <v/>
      </c>
      <c r="AE157" s="1" t="str">
        <f t="shared" si="160"/>
        <v/>
      </c>
      <c r="AF157" s="1" t="str">
        <f t="shared" si="161"/>
        <v/>
      </c>
      <c r="AG157" s="1" t="str">
        <f t="shared" si="170"/>
        <v/>
      </c>
      <c r="AH157" s="1" t="str">
        <f t="shared" si="171"/>
        <v/>
      </c>
      <c r="AI157" s="1" t="str">
        <f t="shared" si="172"/>
        <v/>
      </c>
      <c r="AJ157" s="1" t="str">
        <f t="shared" si="173"/>
        <v/>
      </c>
      <c r="AK157" s="1" t="str">
        <f t="shared" si="174"/>
        <v/>
      </c>
      <c r="AL157" s="1" t="str">
        <f t="shared" si="175"/>
        <v/>
      </c>
      <c r="AM157" s="1" t="str">
        <f t="shared" si="176"/>
        <v/>
      </c>
      <c r="AN157" s="1" t="str">
        <f t="shared" si="177"/>
        <v/>
      </c>
      <c r="AO157" s="1" t="str">
        <f t="shared" si="178"/>
        <v/>
      </c>
      <c r="AP157" s="1" t="str">
        <f t="shared" si="179"/>
        <v/>
      </c>
      <c r="AQ157" s="1" t="str">
        <f t="shared" si="180"/>
        <v/>
      </c>
      <c r="AS157" s="1" t="s">
        <v>296</v>
      </c>
      <c r="AU157" s="1" t="s">
        <v>28</v>
      </c>
      <c r="AV157" s="5" t="s">
        <v>308</v>
      </c>
      <c r="AW157" s="5" t="s">
        <v>308</v>
      </c>
      <c r="AX157" s="6" t="str">
        <f t="shared" si="149"/>
        <v>{
    'name': "Swing Station",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"3311 Co Road 54G Laporte CO", 'other-amenities': ['outdoor','','medium'], 'has-drink':false, 'has-food':false},</v>
      </c>
      <c r="AY157" s="1" t="str">
        <f t="shared" si="150"/>
        <v>&lt;img src=@img/outdoor.png@&gt;</v>
      </c>
      <c r="AZ157" s="1" t="str">
        <f t="shared" si="151"/>
        <v/>
      </c>
      <c r="BA157" s="1" t="str">
        <f t="shared" si="152"/>
        <v>&lt;img src=@img/medium.png@&gt;</v>
      </c>
      <c r="BB157" s="1" t="str">
        <f t="shared" si="153"/>
        <v/>
      </c>
      <c r="BC157" s="1" t="str">
        <f t="shared" si="154"/>
        <v/>
      </c>
      <c r="BD157" s="1" t="str">
        <f t="shared" si="155"/>
        <v>&lt;img src=@img/outdoor.png@&gt;&lt;img src=@img/medium.png@&gt;</v>
      </c>
      <c r="BE157" s="1" t="str">
        <f t="shared" si="156"/>
        <v>outdoor medium low nfoco</v>
      </c>
      <c r="BF157" s="1" t="str">
        <f t="shared" si="157"/>
        <v>North Foco</v>
      </c>
      <c r="BG157" s="1">
        <v>40.627009999999999</v>
      </c>
      <c r="BH157" s="1">
        <v>-105.13785</v>
      </c>
      <c r="BI157" s="1" t="str">
        <f t="shared" si="158"/>
        <v>[40.62701,-105.13785],</v>
      </c>
    </row>
    <row r="158" spans="2:64" ht="21" customHeight="1" x14ac:dyDescent="0.25">
      <c r="B158" s="1" t="s">
        <v>112</v>
      </c>
      <c r="C158" s="1" t="s">
        <v>427</v>
      </c>
      <c r="D158" s="1" t="s">
        <v>113</v>
      </c>
      <c r="E158" s="1" t="s">
        <v>432</v>
      </c>
      <c r="G158" s="3" t="s">
        <v>114</v>
      </c>
      <c r="J158" s="1">
        <v>1700</v>
      </c>
      <c r="K158" s="1">
        <v>1800</v>
      </c>
      <c r="L158" s="1">
        <v>1700</v>
      </c>
      <c r="M158" s="1">
        <v>1800</v>
      </c>
      <c r="N158" s="1">
        <v>1700</v>
      </c>
      <c r="O158" s="1">
        <v>1800</v>
      </c>
      <c r="P158" s="1">
        <v>1700</v>
      </c>
      <c r="Q158" s="1">
        <v>1800</v>
      </c>
      <c r="R158" s="1">
        <v>1700</v>
      </c>
      <c r="S158" s="1">
        <v>1800</v>
      </c>
      <c r="W158" s="1" t="str">
        <f t="shared" si="162"/>
        <v/>
      </c>
      <c r="X158" s="1" t="str">
        <f t="shared" si="163"/>
        <v/>
      </c>
      <c r="Y158" s="1">
        <f t="shared" si="164"/>
        <v>17</v>
      </c>
      <c r="Z158" s="1">
        <f t="shared" si="165"/>
        <v>18</v>
      </c>
      <c r="AA158" s="1">
        <f t="shared" si="166"/>
        <v>17</v>
      </c>
      <c r="AB158" s="1">
        <f t="shared" si="167"/>
        <v>18</v>
      </c>
      <c r="AC158" s="1">
        <f t="shared" si="168"/>
        <v>17</v>
      </c>
      <c r="AD158" s="1">
        <f t="shared" si="169"/>
        <v>18</v>
      </c>
      <c r="AE158" s="1">
        <f t="shared" si="160"/>
        <v>17</v>
      </c>
      <c r="AF158" s="1">
        <f t="shared" si="161"/>
        <v>18</v>
      </c>
      <c r="AG158" s="1">
        <f t="shared" si="170"/>
        <v>17</v>
      </c>
      <c r="AH158" s="1">
        <f t="shared" si="171"/>
        <v>18</v>
      </c>
      <c r="AI158" s="1" t="str">
        <f t="shared" si="172"/>
        <v/>
      </c>
      <c r="AJ158" s="1" t="str">
        <f t="shared" si="173"/>
        <v/>
      </c>
      <c r="AK158" s="1" t="str">
        <f t="shared" si="174"/>
        <v/>
      </c>
      <c r="AL158" s="1" t="str">
        <f t="shared" si="175"/>
        <v>5pm-6pm</v>
      </c>
      <c r="AM158" s="1" t="str">
        <f t="shared" si="176"/>
        <v>5pm-6pm</v>
      </c>
      <c r="AN158" s="1" t="str">
        <f t="shared" si="177"/>
        <v>5pm-6pm</v>
      </c>
      <c r="AO158" s="1" t="str">
        <f t="shared" si="178"/>
        <v>5pm-6pm</v>
      </c>
      <c r="AP158" s="1" t="str">
        <f t="shared" si="179"/>
        <v>5pm-6pm</v>
      </c>
      <c r="AQ158" s="1" t="str">
        <f t="shared" si="180"/>
        <v/>
      </c>
      <c r="AR158" s="4" t="s">
        <v>326</v>
      </c>
      <c r="AU158" s="1" t="s">
        <v>28</v>
      </c>
      <c r="AV158" s="5" t="s">
        <v>308</v>
      </c>
      <c r="AW158" s="5" t="s">
        <v>308</v>
      </c>
      <c r="AX158" s="6" t="str">
        <f t="shared" si="149"/>
        <v>{
    'name': "Taj Mahal Restaurant",
    'area': "old",'hours': {
      'sunday-start':"", 'sunday-end':"", 'monday-start':"1700", 'monday-end':"1800", 'tuesday-start':"1700", 'tuesday-end':"1800", 'wednesday-start':"1700", 'wednesday-end':"1800", 'thursday-start':"1700", 'thursday-end':"1800", 'friday-start':"1700", 'friday-end':"1800", 'saturday-start':"", 'saturday-end':""},  'description': "", 'link':"http://www.tajmahalfortcollins.com/", 'pricing':"med",   'phone-number': "", 'address': "148 W Oak St, Fort Collins 80524", 'other-amenities': ['','','medium'], 'has-drink':false, 'has-food':false},</v>
      </c>
      <c r="AY158" s="1" t="str">
        <f t="shared" si="150"/>
        <v/>
      </c>
      <c r="AZ158" s="1" t="str">
        <f t="shared" si="151"/>
        <v/>
      </c>
      <c r="BA158" s="1" t="str">
        <f t="shared" si="152"/>
        <v>&lt;img src=@img/medium.png@&gt;</v>
      </c>
      <c r="BB158" s="1" t="str">
        <f t="shared" si="153"/>
        <v/>
      </c>
      <c r="BC158" s="1" t="str">
        <f t="shared" si="154"/>
        <v/>
      </c>
      <c r="BD158" s="1" t="str">
        <f t="shared" si="155"/>
        <v>&lt;img src=@img/medium.png@&gt;</v>
      </c>
      <c r="BE158" s="1" t="str">
        <f t="shared" si="156"/>
        <v>medium med old</v>
      </c>
      <c r="BF158" s="1" t="str">
        <f t="shared" si="157"/>
        <v>Old Town</v>
      </c>
      <c r="BG158" s="1">
        <v>40.585957000000001</v>
      </c>
      <c r="BH158" s="1">
        <v>-105.07832999999999</v>
      </c>
      <c r="BI158" s="1" t="str">
        <f t="shared" si="158"/>
        <v>[40.585957,-105.07833],</v>
      </c>
      <c r="BK158" s="1" t="str">
        <f>IF(BJ158&gt;0,"&lt;img src=@img/kidicon.png@&gt;","")</f>
        <v/>
      </c>
    </row>
    <row r="159" spans="2:64" ht="21" customHeight="1" x14ac:dyDescent="0.25">
      <c r="B159" s="1" t="s">
        <v>545</v>
      </c>
      <c r="C159" s="1" t="s">
        <v>427</v>
      </c>
      <c r="D159" s="1" t="s">
        <v>382</v>
      </c>
      <c r="E159" s="1" t="s">
        <v>432</v>
      </c>
      <c r="G159" s="3" t="s">
        <v>546</v>
      </c>
      <c r="H159" s="1">
        <v>1130</v>
      </c>
      <c r="I159" s="1">
        <v>1800</v>
      </c>
      <c r="J159" s="1">
        <v>1130</v>
      </c>
      <c r="K159" s="1">
        <v>1800</v>
      </c>
      <c r="L159" s="1">
        <v>1130</v>
      </c>
      <c r="M159" s="1">
        <v>1800</v>
      </c>
      <c r="N159" s="1">
        <v>1130</v>
      </c>
      <c r="O159" s="1">
        <v>1800</v>
      </c>
      <c r="P159" s="1">
        <v>1130</v>
      </c>
      <c r="Q159" s="1">
        <v>1800</v>
      </c>
      <c r="V159" s="1" t="s">
        <v>548</v>
      </c>
      <c r="W159" s="1">
        <f t="shared" si="162"/>
        <v>11.3</v>
      </c>
      <c r="X159" s="1">
        <f t="shared" si="163"/>
        <v>18</v>
      </c>
      <c r="Y159" s="1">
        <f t="shared" si="164"/>
        <v>11.3</v>
      </c>
      <c r="Z159" s="1">
        <f t="shared" si="165"/>
        <v>18</v>
      </c>
      <c r="AA159" s="1">
        <f t="shared" si="166"/>
        <v>11.3</v>
      </c>
      <c r="AB159" s="1">
        <f t="shared" si="167"/>
        <v>18</v>
      </c>
      <c r="AC159" s="1">
        <f t="shared" si="168"/>
        <v>11.3</v>
      </c>
      <c r="AD159" s="1">
        <f t="shared" si="169"/>
        <v>18</v>
      </c>
      <c r="AE159" s="1">
        <f t="shared" si="160"/>
        <v>11.3</v>
      </c>
      <c r="AF159" s="1">
        <f t="shared" si="161"/>
        <v>18</v>
      </c>
      <c r="AG159" s="1" t="str">
        <f t="shared" si="170"/>
        <v/>
      </c>
      <c r="AH159" s="1" t="str">
        <f t="shared" si="171"/>
        <v/>
      </c>
      <c r="AI159" s="1" t="str">
        <f t="shared" si="172"/>
        <v/>
      </c>
      <c r="AJ159" s="1" t="str">
        <f t="shared" si="173"/>
        <v/>
      </c>
      <c r="AK159" s="1" t="str">
        <f t="shared" si="174"/>
        <v>11.3am-6pm</v>
      </c>
      <c r="AL159" s="1" t="str">
        <f t="shared" si="175"/>
        <v>11.3am-6pm</v>
      </c>
      <c r="AM159" s="1" t="str">
        <f t="shared" si="176"/>
        <v>11.3am-6pm</v>
      </c>
      <c r="AN159" s="1" t="str">
        <f t="shared" si="177"/>
        <v>11.3am-6pm</v>
      </c>
      <c r="AO159" s="1" t="str">
        <f t="shared" si="178"/>
        <v>11.3am-6pm</v>
      </c>
      <c r="AP159" s="1" t="str">
        <f t="shared" si="179"/>
        <v/>
      </c>
      <c r="AQ159" s="1" t="str">
        <f t="shared" si="180"/>
        <v/>
      </c>
      <c r="AR159" s="4" t="s">
        <v>547</v>
      </c>
      <c r="AS159" s="1" t="s">
        <v>296</v>
      </c>
      <c r="AU159" s="1" t="s">
        <v>28</v>
      </c>
      <c r="AV159" s="5" t="s">
        <v>307</v>
      </c>
      <c r="AW159" s="5" t="s">
        <v>307</v>
      </c>
      <c r="AX159" s="6" t="str">
        <f t="shared" si="149"/>
        <v>{
    'name': "Tap and Handle",
    'area': "old",'hours': {
      'sunday-start':"1130", 'sunday-end':"1800", 'monday-start':"1130", 'monday-end':"1800", 'tuesday-start':"1130", 'tuesday-end':"1800", 'wednesday-start':"1130", 'wednesday-end':"1800", 'thursday-start':"1130", 'thursday-end':"1800", 'friday-start':"", 'friday-end':"", 'saturday-start':"", 'saturday-end':""},  'description': "$1 off beers &lt;br&gt; Food deals", 'link':"http://www.tapandhandle.com/", 'pricing':"med",   'phone-number': "", 'address': "307 S College Ave, Fort Collins, CO 80524", 'other-amenities': ['outdoor','','medium'], 'has-drink':true, 'has-food':true},</v>
      </c>
      <c r="AY159" s="1" t="str">
        <f t="shared" si="150"/>
        <v>&lt;img src=@img/outdoor.png@&gt;</v>
      </c>
      <c r="AZ159" s="1" t="str">
        <f t="shared" si="151"/>
        <v/>
      </c>
      <c r="BA159" s="1" t="str">
        <f t="shared" si="152"/>
        <v>&lt;img src=@img/medium.png@&gt;</v>
      </c>
      <c r="BB159" s="1" t="str">
        <f t="shared" si="153"/>
        <v>&lt;img src=@img/drinkicon.png@&gt;</v>
      </c>
      <c r="BC159" s="1" t="str">
        <f t="shared" si="154"/>
        <v>&lt;img src=@img/foodicon.png@&gt;</v>
      </c>
      <c r="BD159" s="1" t="str">
        <f t="shared" si="155"/>
        <v>&lt;img src=@img/outdoor.png@&gt;&lt;img src=@img/medium.png@&gt;&lt;img src=@img/drinkicon.png@&gt;&lt;img src=@img/foodicon.png@&gt;</v>
      </c>
      <c r="BE159" s="1" t="str">
        <f t="shared" si="156"/>
        <v>outdoor drink food medium med old</v>
      </c>
      <c r="BF159" s="1" t="str">
        <f t="shared" si="157"/>
        <v>Old Town</v>
      </c>
      <c r="BG159" s="1">
        <v>40.583799999999997</v>
      </c>
      <c r="BH159" s="1">
        <v>-105.07763</v>
      </c>
      <c r="BI159" s="1" t="str">
        <f t="shared" si="158"/>
        <v>[40.5838,-105.07763],</v>
      </c>
      <c r="BK159" s="1" t="str">
        <f>IF(BJ159&gt;0,"&lt;img src=@img/kidicon.png@&gt;","")</f>
        <v/>
      </c>
    </row>
    <row r="160" spans="2:64" ht="21" customHeight="1" x14ac:dyDescent="0.25">
      <c r="B160" s="1" t="s">
        <v>80</v>
      </c>
      <c r="C160" s="1" t="s">
        <v>427</v>
      </c>
      <c r="D160" s="1" t="s">
        <v>81</v>
      </c>
      <c r="E160" s="1" t="s">
        <v>432</v>
      </c>
      <c r="G160" s="3" t="s">
        <v>82</v>
      </c>
      <c r="W160" s="1" t="str">
        <f t="shared" si="162"/>
        <v/>
      </c>
      <c r="X160" s="1" t="str">
        <f t="shared" si="163"/>
        <v/>
      </c>
      <c r="Y160" s="1" t="str">
        <f t="shared" si="164"/>
        <v/>
      </c>
      <c r="Z160" s="1" t="str">
        <f t="shared" si="165"/>
        <v/>
      </c>
      <c r="AA160" s="1" t="str">
        <f t="shared" si="166"/>
        <v/>
      </c>
      <c r="AB160" s="1" t="str">
        <f t="shared" si="167"/>
        <v/>
      </c>
      <c r="AC160" s="1" t="str">
        <f t="shared" si="168"/>
        <v/>
      </c>
      <c r="AD160" s="1" t="str">
        <f t="shared" si="169"/>
        <v/>
      </c>
      <c r="AE160" s="1" t="str">
        <f t="shared" si="160"/>
        <v/>
      </c>
      <c r="AF160" s="1" t="str">
        <f t="shared" si="161"/>
        <v/>
      </c>
      <c r="AG160" s="1" t="str">
        <f t="shared" si="170"/>
        <v/>
      </c>
      <c r="AH160" s="1" t="str">
        <f t="shared" si="171"/>
        <v/>
      </c>
      <c r="AI160" s="1" t="str">
        <f t="shared" si="172"/>
        <v/>
      </c>
      <c r="AJ160" s="1" t="str">
        <f t="shared" si="173"/>
        <v/>
      </c>
      <c r="AK160" s="1" t="str">
        <f t="shared" si="174"/>
        <v/>
      </c>
      <c r="AL160" s="1" t="str">
        <f t="shared" si="175"/>
        <v/>
      </c>
      <c r="AM160" s="1" t="str">
        <f t="shared" si="176"/>
        <v/>
      </c>
      <c r="AN160" s="1" t="str">
        <f t="shared" si="177"/>
        <v/>
      </c>
      <c r="AO160" s="1" t="str">
        <f t="shared" si="178"/>
        <v/>
      </c>
      <c r="AP160" s="1" t="str">
        <f t="shared" si="179"/>
        <v/>
      </c>
      <c r="AQ160" s="1" t="str">
        <f t="shared" si="180"/>
        <v/>
      </c>
      <c r="AR160" s="4" t="s">
        <v>317</v>
      </c>
      <c r="AS160" s="1" t="s">
        <v>296</v>
      </c>
      <c r="AU160" s="1" t="s">
        <v>299</v>
      </c>
      <c r="AV160" s="5" t="s">
        <v>308</v>
      </c>
      <c r="AW160" s="5" t="s">
        <v>308</v>
      </c>
      <c r="AX160" s="6" t="str">
        <f t="shared" ref="AX160:AX191" si="181">CONCATENATE("{
    'name': """,B160,""",
    'area': ","""",C160,""",",
"'hours': {
      'sunday-start':","""",H160,"""",", 'sunday-end':","""",I160,"""",", 'monday-start':","""",J160,"""",", 'monday-end':","""",K160,"""",", 'tuesday-start':","""",L160,"""",", 'tuesday-end':","""",M160,""", 'wednesday-start':","""",N160,""", 'wednesday-end':","""",O160,""", 'thursday-start':","""",P160,""", 'thursday-end':","""",Q160,""", 'friday-start':","""",R160,""", 'friday-end':","""",S160,""", 'saturday-start':","""",T160,""", 'saturday-end':","""",U160,"""","},","  'description': ","""",V160,"""",", 'link':","""",AR160,"""",", 'pricing':","""",E160,"""",",   'phone-number': ","""",F160,"""",", 'address': ","""",G160,"""",", 'other-amenities': [","'",AS160,"','",AT160,"','",AU160,"'","]",", 'has-drink':",AV160,", 'has-food':",AW160,"},")</f>
        <v>{
    'name': "Tasty Harmony",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'link':"http://www.tastyharmony.com/", 'pricing':"med",   'phone-number': "", 'address': "130 South Mason, Fort Collins 80524", 'other-amenities': ['outdoor','','hard'], 'has-drink':false, 'has-food':false},</v>
      </c>
      <c r="AY160" s="1" t="str">
        <f t="shared" ref="AY160:AY193" si="182">IF(AS160&gt;0,"&lt;img src=@img/outdoor.png@&gt;","")</f>
        <v>&lt;img src=@img/outdoor.png@&gt;</v>
      </c>
      <c r="AZ160" s="1" t="str">
        <f t="shared" ref="AZ160:AZ193" si="183">IF(AT160&gt;0,"&lt;img src=@img/pets.png@&gt;","")</f>
        <v/>
      </c>
      <c r="BA160" s="1" t="str">
        <f t="shared" ref="BA160:BA193" si="184">IF(AU160="hard","&lt;img src=@img/hard.png@&gt;",IF(AU160="medium","&lt;img src=@img/medium.png@&gt;",IF(AU160="easy","&lt;img src=@img/easy.png@&gt;","")))</f>
        <v>&lt;img src=@img/hard.png@&gt;</v>
      </c>
      <c r="BB160" s="1" t="str">
        <f t="shared" ref="BB160:BB193" si="185">IF(AV160="true","&lt;img src=@img/drinkicon.png@&gt;","")</f>
        <v/>
      </c>
      <c r="BC160" s="1" t="str">
        <f t="shared" ref="BC160:BC193" si="186">IF(AW160="true","&lt;img src=@img/foodicon.png@&gt;","")</f>
        <v/>
      </c>
      <c r="BD160" s="1" t="str">
        <f t="shared" ref="BD160:BD191" si="187">CONCATENATE(AY160,AZ160,BA160,BB160,BC160,BK160)</f>
        <v>&lt;img src=@img/outdoor.png@&gt;&lt;img src=@img/hard.png@&gt;</v>
      </c>
      <c r="BE160" s="1" t="str">
        <f t="shared" ref="BE160:BE193" si="188">CONCATENATE(IF(AS160&gt;0,"outdoor ",""),IF(AT160&gt;0,"pet ",""),IF(AV160="true","drink ",""),IF(AW160="true","food ",""),AU160," ",E160," ",C160,IF(BJ160=TRUE," kid",""))</f>
        <v>outdoor hard med old</v>
      </c>
      <c r="BF160" s="1" t="str">
        <f t="shared" ref="BF160:BF193" si="189">IF(C160="old","Old Town",IF(C160="campus","Near Campus",IF(C160="sfoco","South Foco",IF(C160="nfoco","North Foco",IF(C160="midtown","Midtown",IF(C160="cwest","Campus West",IF(C160="efoco","East FoCo",IF(C160="windsor","Windsor",""))))))))</f>
        <v>Old Town</v>
      </c>
      <c r="BG160" s="1">
        <v>40.586450999999997</v>
      </c>
      <c r="BH160" s="1">
        <v>-105.078568</v>
      </c>
      <c r="BI160" s="1" t="str">
        <f t="shared" ref="BI160:BI191" si="190">CONCATENATE("[",BG160,",",BH160,"],")</f>
        <v>[40.586451,-105.078568],</v>
      </c>
      <c r="BK160" s="1" t="str">
        <f>IF(BJ160&gt;0,"&lt;img src=@img/kidicon.png@&gt;","")</f>
        <v/>
      </c>
    </row>
    <row r="161" spans="2:64" ht="21" customHeight="1" x14ac:dyDescent="0.25">
      <c r="B161" s="1" t="s">
        <v>670</v>
      </c>
      <c r="C161" s="1" t="s">
        <v>428</v>
      </c>
      <c r="E161" s="1" t="s">
        <v>432</v>
      </c>
      <c r="G161" s="1" t="s">
        <v>696</v>
      </c>
      <c r="W161" s="1" t="str">
        <f t="shared" si="162"/>
        <v/>
      </c>
      <c r="X161" s="1" t="str">
        <f t="shared" si="163"/>
        <v/>
      </c>
      <c r="Y161" s="1" t="str">
        <f t="shared" si="164"/>
        <v/>
      </c>
      <c r="Z161" s="1" t="str">
        <f t="shared" si="165"/>
        <v/>
      </c>
      <c r="AA161" s="1" t="str">
        <f t="shared" si="166"/>
        <v/>
      </c>
      <c r="AB161" s="1" t="str">
        <f t="shared" si="167"/>
        <v/>
      </c>
      <c r="AC161" s="1" t="str">
        <f t="shared" si="168"/>
        <v/>
      </c>
      <c r="AD161" s="1" t="str">
        <f t="shared" si="169"/>
        <v/>
      </c>
      <c r="AE161" s="1" t="str">
        <f t="shared" si="160"/>
        <v/>
      </c>
      <c r="AF161" s="1" t="str">
        <f t="shared" si="161"/>
        <v/>
      </c>
      <c r="AG161" s="1" t="str">
        <f t="shared" si="170"/>
        <v/>
      </c>
      <c r="AH161" s="1" t="str">
        <f t="shared" si="171"/>
        <v/>
      </c>
      <c r="AI161" s="1" t="str">
        <f t="shared" si="172"/>
        <v/>
      </c>
      <c r="AJ161" s="1" t="str">
        <f t="shared" si="173"/>
        <v/>
      </c>
      <c r="AK161" s="1" t="str">
        <f t="shared" si="174"/>
        <v/>
      </c>
      <c r="AL161" s="1" t="str">
        <f t="shared" si="175"/>
        <v/>
      </c>
      <c r="AM161" s="1" t="str">
        <f t="shared" si="176"/>
        <v/>
      </c>
      <c r="AN161" s="1" t="str">
        <f t="shared" si="177"/>
        <v/>
      </c>
      <c r="AO161" s="1" t="str">
        <f t="shared" si="178"/>
        <v/>
      </c>
      <c r="AP161" s="1" t="str">
        <f t="shared" si="179"/>
        <v/>
      </c>
      <c r="AQ161" s="1" t="str">
        <f t="shared" si="180"/>
        <v/>
      </c>
      <c r="AU161" s="1" t="s">
        <v>300</v>
      </c>
      <c r="AV161" s="5" t="s">
        <v>308</v>
      </c>
      <c r="AW161" s="5" t="s">
        <v>308</v>
      </c>
      <c r="AX161" s="6" t="str">
        <f t="shared" si="181"/>
        <v>{
    'name': "Ten Bears Winery",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"5114 County Rd 23E Laporte CO", 'other-amenities': ['','','easy'], 'has-drink':false, 'has-food':false},</v>
      </c>
      <c r="AY161" s="1" t="str">
        <f t="shared" si="182"/>
        <v/>
      </c>
      <c r="AZ161" s="1" t="str">
        <f t="shared" si="183"/>
        <v/>
      </c>
      <c r="BA161" s="1" t="str">
        <f t="shared" si="184"/>
        <v>&lt;img src=@img/easy.png@&gt;</v>
      </c>
      <c r="BB161" s="1" t="str">
        <f t="shared" si="185"/>
        <v/>
      </c>
      <c r="BC161" s="1" t="str">
        <f t="shared" si="186"/>
        <v/>
      </c>
      <c r="BD161" s="1" t="str">
        <f t="shared" si="187"/>
        <v>&lt;img src=@img/easy.png@&gt;</v>
      </c>
      <c r="BE161" s="1" t="str">
        <f t="shared" si="188"/>
        <v>easy med nfoco</v>
      </c>
      <c r="BF161" s="1" t="str">
        <f t="shared" si="189"/>
        <v>North Foco</v>
      </c>
      <c r="BG161" s="1">
        <v>40.660179999999997</v>
      </c>
      <c r="BH161" s="1">
        <v>-105.16171900000001</v>
      </c>
      <c r="BI161" s="1" t="str">
        <f t="shared" si="190"/>
        <v>[40.66018,-105.161719],</v>
      </c>
    </row>
    <row r="162" spans="2:64" ht="21" customHeight="1" x14ac:dyDescent="0.25">
      <c r="B162" s="1" t="s">
        <v>453</v>
      </c>
      <c r="C162" s="1" t="s">
        <v>429</v>
      </c>
      <c r="E162" s="1" t="s">
        <v>432</v>
      </c>
      <c r="G162" s="12" t="s">
        <v>475</v>
      </c>
      <c r="W162" s="1" t="str">
        <f t="shared" si="162"/>
        <v/>
      </c>
      <c r="X162" s="1" t="str">
        <f t="shared" si="163"/>
        <v/>
      </c>
      <c r="Y162" s="1" t="str">
        <f t="shared" si="164"/>
        <v/>
      </c>
      <c r="Z162" s="1" t="str">
        <f t="shared" si="165"/>
        <v/>
      </c>
      <c r="AA162" s="1" t="str">
        <f t="shared" si="166"/>
        <v/>
      </c>
      <c r="AB162" s="1" t="str">
        <f t="shared" si="167"/>
        <v/>
      </c>
      <c r="AC162" s="1" t="str">
        <f t="shared" si="168"/>
        <v/>
      </c>
      <c r="AD162" s="1" t="str">
        <f t="shared" si="169"/>
        <v/>
      </c>
      <c r="AE162" s="1" t="str">
        <f t="shared" si="160"/>
        <v/>
      </c>
      <c r="AF162" s="1" t="str">
        <f t="shared" si="161"/>
        <v/>
      </c>
      <c r="AG162" s="1" t="str">
        <f t="shared" si="170"/>
        <v/>
      </c>
      <c r="AH162" s="1" t="str">
        <f t="shared" si="171"/>
        <v/>
      </c>
      <c r="AI162" s="1" t="str">
        <f t="shared" si="172"/>
        <v/>
      </c>
      <c r="AJ162" s="1" t="str">
        <f t="shared" si="173"/>
        <v/>
      </c>
      <c r="AK162" s="1" t="str">
        <f t="shared" si="174"/>
        <v/>
      </c>
      <c r="AL162" s="1" t="str">
        <f t="shared" si="175"/>
        <v/>
      </c>
      <c r="AM162" s="1" t="str">
        <f t="shared" si="176"/>
        <v/>
      </c>
      <c r="AN162" s="1" t="str">
        <f t="shared" si="177"/>
        <v/>
      </c>
      <c r="AO162" s="1" t="str">
        <f t="shared" si="178"/>
        <v/>
      </c>
      <c r="AP162" s="1" t="str">
        <f t="shared" si="179"/>
        <v/>
      </c>
      <c r="AQ162" s="1" t="str">
        <f t="shared" si="180"/>
        <v/>
      </c>
      <c r="AU162" s="1" t="s">
        <v>300</v>
      </c>
      <c r="AV162" s="1" t="b">
        <v>0</v>
      </c>
      <c r="AW162" s="1" t="b">
        <v>0</v>
      </c>
      <c r="AX162" s="6" t="str">
        <f t="shared" si="181"/>
        <v>{
    'name': "Texas Roadhouse",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"4633 Timberline Rd. Fort Collins CO", 'other-amenities': ['','','easy'], 'has-drink':FALSE, 'has-food':FALSE},</v>
      </c>
      <c r="AY162" s="1" t="str">
        <f t="shared" si="182"/>
        <v/>
      </c>
      <c r="AZ162" s="1" t="str">
        <f t="shared" si="183"/>
        <v/>
      </c>
      <c r="BA162" s="1" t="str">
        <f t="shared" si="184"/>
        <v>&lt;img src=@img/easy.png@&gt;</v>
      </c>
      <c r="BB162" s="1" t="str">
        <f t="shared" si="185"/>
        <v/>
      </c>
      <c r="BC162" s="1" t="str">
        <f t="shared" si="186"/>
        <v/>
      </c>
      <c r="BD162" s="1" t="str">
        <f t="shared" si="187"/>
        <v>&lt;img src=@img/easy.png@&gt;&lt;img src=@img/kidicon.png@&gt;</v>
      </c>
      <c r="BE162" s="1" t="str">
        <f t="shared" si="188"/>
        <v>easy med sfoco kid</v>
      </c>
      <c r="BF162" s="1" t="str">
        <f t="shared" si="189"/>
        <v>South Foco</v>
      </c>
      <c r="BG162" s="1">
        <v>40.521909999999998</v>
      </c>
      <c r="BH162" s="1">
        <v>-105.042134</v>
      </c>
      <c r="BI162" s="1" t="str">
        <f t="shared" si="190"/>
        <v>[40.52191,-105.042134],</v>
      </c>
      <c r="BJ162" s="1" t="b">
        <v>1</v>
      </c>
      <c r="BK162" s="1" t="str">
        <f>IF(BJ162&gt;0,"&lt;img src=@img/kidicon.png@&gt;","")</f>
        <v>&lt;img src=@img/kidicon.png@&gt;</v>
      </c>
      <c r="BL162" s="1" t="s">
        <v>476</v>
      </c>
    </row>
    <row r="163" spans="2:64" ht="21" customHeight="1" x14ac:dyDescent="0.25">
      <c r="B163" s="1" t="s">
        <v>100</v>
      </c>
      <c r="C163" s="1" t="s">
        <v>309</v>
      </c>
      <c r="D163" s="1" t="s">
        <v>101</v>
      </c>
      <c r="E163" s="1" t="s">
        <v>54</v>
      </c>
      <c r="G163" s="3" t="s">
        <v>102</v>
      </c>
      <c r="W163" s="1" t="str">
        <f t="shared" si="162"/>
        <v/>
      </c>
      <c r="X163" s="1" t="str">
        <f t="shared" si="163"/>
        <v/>
      </c>
      <c r="Y163" s="1" t="str">
        <f t="shared" si="164"/>
        <v/>
      </c>
      <c r="Z163" s="1" t="str">
        <f t="shared" si="165"/>
        <v/>
      </c>
      <c r="AA163" s="1" t="str">
        <f t="shared" si="166"/>
        <v/>
      </c>
      <c r="AB163" s="1" t="str">
        <f t="shared" si="167"/>
        <v/>
      </c>
      <c r="AC163" s="1" t="str">
        <f t="shared" si="168"/>
        <v/>
      </c>
      <c r="AD163" s="1" t="str">
        <f t="shared" si="169"/>
        <v/>
      </c>
      <c r="AE163" s="1" t="str">
        <f t="shared" si="160"/>
        <v/>
      </c>
      <c r="AF163" s="1" t="str">
        <f t="shared" si="161"/>
        <v/>
      </c>
      <c r="AG163" s="1" t="str">
        <f t="shared" si="170"/>
        <v/>
      </c>
      <c r="AH163" s="1" t="str">
        <f t="shared" si="171"/>
        <v/>
      </c>
      <c r="AI163" s="1" t="str">
        <f t="shared" si="172"/>
        <v/>
      </c>
      <c r="AJ163" s="1" t="str">
        <f t="shared" si="173"/>
        <v/>
      </c>
      <c r="AK163" s="1" t="str">
        <f t="shared" si="174"/>
        <v/>
      </c>
      <c r="AL163" s="1" t="str">
        <f t="shared" si="175"/>
        <v/>
      </c>
      <c r="AM163" s="1" t="str">
        <f t="shared" si="176"/>
        <v/>
      </c>
      <c r="AN163" s="1" t="str">
        <f t="shared" si="177"/>
        <v/>
      </c>
      <c r="AO163" s="1" t="str">
        <f t="shared" si="178"/>
        <v/>
      </c>
      <c r="AP163" s="1" t="str">
        <f t="shared" si="179"/>
        <v/>
      </c>
      <c r="AQ163" s="1" t="str">
        <f t="shared" si="180"/>
        <v/>
      </c>
      <c r="AR163" s="4" t="s">
        <v>321</v>
      </c>
      <c r="AU163" s="1" t="s">
        <v>300</v>
      </c>
      <c r="AV163" s="5" t="s">
        <v>308</v>
      </c>
      <c r="AW163" s="5" t="s">
        <v>308</v>
      </c>
      <c r="AX163" s="6" t="str">
        <f t="shared" si="181"/>
        <v>{
    'name': "Thai Pepper",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'link':"http://www.thaipepperco.com", 'pricing':"low",   'phone-number': "", 'address': "109 E Laurel St, Fort Collins 80524", 'other-amenities': ['','','easy'], 'has-drink':false, 'has-food':false},</v>
      </c>
      <c r="AY163" s="1" t="str">
        <f t="shared" si="182"/>
        <v/>
      </c>
      <c r="AZ163" s="1" t="str">
        <f t="shared" si="183"/>
        <v/>
      </c>
      <c r="BA163" s="1" t="str">
        <f t="shared" si="184"/>
        <v>&lt;img src=@img/easy.png@&gt;</v>
      </c>
      <c r="BB163" s="1" t="str">
        <f t="shared" si="185"/>
        <v/>
      </c>
      <c r="BC163" s="1" t="str">
        <f t="shared" si="186"/>
        <v/>
      </c>
      <c r="BD163" s="1" t="str">
        <f t="shared" si="187"/>
        <v>&lt;img src=@img/easy.png@&gt;</v>
      </c>
      <c r="BE163" s="1" t="str">
        <f t="shared" si="188"/>
        <v>easy low campus</v>
      </c>
      <c r="BF163" s="1" t="str">
        <f t="shared" si="189"/>
        <v>Near Campus</v>
      </c>
      <c r="BG163" s="1">
        <v>40.577893000000003</v>
      </c>
      <c r="BH163" s="1">
        <v>-105.07640600000001</v>
      </c>
      <c r="BI163" s="1" t="str">
        <f t="shared" si="190"/>
        <v>[40.577893,-105.076406],</v>
      </c>
      <c r="BK163" s="1" t="str">
        <f>IF(BJ163&gt;0,"&lt;img src=@img/kidicon.png@&gt;","")</f>
        <v/>
      </c>
    </row>
    <row r="164" spans="2:64" ht="21" customHeight="1" x14ac:dyDescent="0.25">
      <c r="B164" s="1" t="s">
        <v>629</v>
      </c>
      <c r="C164" s="1" t="s">
        <v>430</v>
      </c>
      <c r="G164" s="9" t="s">
        <v>630</v>
      </c>
      <c r="W164" s="1" t="str">
        <f t="shared" si="162"/>
        <v/>
      </c>
      <c r="X164" s="1" t="str">
        <f t="shared" si="163"/>
        <v/>
      </c>
      <c r="Y164" s="1" t="str">
        <f t="shared" si="164"/>
        <v/>
      </c>
      <c r="Z164" s="1" t="str">
        <f t="shared" si="165"/>
        <v/>
      </c>
      <c r="AA164" s="1" t="str">
        <f t="shared" si="166"/>
        <v/>
      </c>
      <c r="AB164" s="1" t="str">
        <f t="shared" si="167"/>
        <v/>
      </c>
      <c r="AC164" s="1" t="str">
        <f t="shared" si="168"/>
        <v/>
      </c>
      <c r="AD164" s="1" t="str">
        <f t="shared" si="169"/>
        <v/>
      </c>
      <c r="AE164" s="1" t="str">
        <f t="shared" si="160"/>
        <v/>
      </c>
      <c r="AF164" s="1" t="str">
        <f t="shared" si="161"/>
        <v/>
      </c>
      <c r="AG164" s="1" t="str">
        <f t="shared" si="170"/>
        <v/>
      </c>
      <c r="AH164" s="1" t="str">
        <f t="shared" si="171"/>
        <v/>
      </c>
      <c r="AI164" s="1" t="str">
        <f t="shared" si="172"/>
        <v/>
      </c>
      <c r="AJ164" s="1" t="str">
        <f t="shared" si="173"/>
        <v/>
      </c>
      <c r="AK164" s="1" t="str">
        <f t="shared" si="174"/>
        <v/>
      </c>
      <c r="AL164" s="1" t="str">
        <f t="shared" si="175"/>
        <v/>
      </c>
      <c r="AM164" s="1" t="str">
        <f t="shared" si="176"/>
        <v/>
      </c>
      <c r="AN164" s="1" t="str">
        <f t="shared" si="177"/>
        <v/>
      </c>
      <c r="AO164" s="1" t="str">
        <f t="shared" si="178"/>
        <v/>
      </c>
      <c r="AP164" s="1" t="str">
        <f t="shared" si="179"/>
        <v/>
      </c>
      <c r="AQ164" s="1" t="str">
        <f t="shared" si="180"/>
        <v/>
      </c>
      <c r="AU164" s="1" t="s">
        <v>300</v>
      </c>
      <c r="AV164" s="1" t="b">
        <v>0</v>
      </c>
      <c r="AW164" s="1" t="b">
        <v>0</v>
      </c>
      <c r="AX164" s="6" t="str">
        <f t="shared" si="181"/>
        <v>{
    'name': "Thai Station",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"626 S College Ave, Fort Collins, CO 80524", 'other-amenities': ['','','easy'], 'has-drink':FALSE, 'has-food':FALSE},</v>
      </c>
      <c r="AY164" s="1" t="str">
        <f t="shared" si="182"/>
        <v/>
      </c>
      <c r="AZ164" s="1" t="str">
        <f t="shared" si="183"/>
        <v/>
      </c>
      <c r="BA164" s="1" t="str">
        <f t="shared" si="184"/>
        <v>&lt;img src=@img/easy.png@&gt;</v>
      </c>
      <c r="BB164" s="1" t="str">
        <f t="shared" si="185"/>
        <v/>
      </c>
      <c r="BC164" s="1" t="str">
        <f t="shared" si="186"/>
        <v/>
      </c>
      <c r="BD164" s="1" t="str">
        <f t="shared" si="187"/>
        <v>&lt;img src=@img/easy.png@&gt;</v>
      </c>
      <c r="BE164" s="1" t="str">
        <f t="shared" si="188"/>
        <v>easy  cwest</v>
      </c>
      <c r="BF164" s="1" t="str">
        <f t="shared" si="189"/>
        <v>Campus West</v>
      </c>
      <c r="BG164" s="1">
        <v>40.579059999999998</v>
      </c>
      <c r="BH164" s="1">
        <v>-105.07656</v>
      </c>
      <c r="BI164" s="1" t="str">
        <f t="shared" si="190"/>
        <v>[40.57906,-105.07656],</v>
      </c>
    </row>
    <row r="165" spans="2:64" ht="21" customHeight="1" x14ac:dyDescent="0.25">
      <c r="B165" s="1" t="s">
        <v>83</v>
      </c>
      <c r="C165" s="1" t="s">
        <v>427</v>
      </c>
      <c r="D165" s="1" t="s">
        <v>84</v>
      </c>
      <c r="E165" s="1" t="s">
        <v>35</v>
      </c>
      <c r="G165" s="3" t="s">
        <v>85</v>
      </c>
      <c r="W165" s="1" t="str">
        <f t="shared" si="162"/>
        <v/>
      </c>
      <c r="X165" s="1" t="str">
        <f t="shared" si="163"/>
        <v/>
      </c>
      <c r="Y165" s="1" t="str">
        <f t="shared" si="164"/>
        <v/>
      </c>
      <c r="Z165" s="1" t="str">
        <f t="shared" si="165"/>
        <v/>
      </c>
      <c r="AA165" s="1" t="str">
        <f t="shared" si="166"/>
        <v/>
      </c>
      <c r="AB165" s="1" t="str">
        <f t="shared" si="167"/>
        <v/>
      </c>
      <c r="AC165" s="1" t="str">
        <f t="shared" si="168"/>
        <v/>
      </c>
      <c r="AD165" s="1" t="str">
        <f t="shared" si="169"/>
        <v/>
      </c>
      <c r="AE165" s="1" t="str">
        <f t="shared" si="160"/>
        <v/>
      </c>
      <c r="AF165" s="1" t="str">
        <f t="shared" si="161"/>
        <v/>
      </c>
      <c r="AG165" s="1" t="str">
        <f t="shared" si="170"/>
        <v/>
      </c>
      <c r="AH165" s="1" t="str">
        <f t="shared" si="171"/>
        <v/>
      </c>
      <c r="AI165" s="1" t="str">
        <f t="shared" si="172"/>
        <v/>
      </c>
      <c r="AJ165" s="1" t="str">
        <f t="shared" si="173"/>
        <v/>
      </c>
      <c r="AK165" s="1" t="str">
        <f t="shared" si="174"/>
        <v/>
      </c>
      <c r="AL165" s="1" t="str">
        <f t="shared" si="175"/>
        <v/>
      </c>
      <c r="AM165" s="1" t="str">
        <f t="shared" si="176"/>
        <v/>
      </c>
      <c r="AN165" s="1" t="str">
        <f t="shared" si="177"/>
        <v/>
      </c>
      <c r="AO165" s="1" t="str">
        <f t="shared" si="178"/>
        <v/>
      </c>
      <c r="AP165" s="1" t="str">
        <f t="shared" si="179"/>
        <v/>
      </c>
      <c r="AQ165" s="1" t="str">
        <f t="shared" si="180"/>
        <v/>
      </c>
      <c r="AR165" s="8" t="s">
        <v>242</v>
      </c>
      <c r="AS165" s="1" t="s">
        <v>296</v>
      </c>
      <c r="AU165" s="1" t="s">
        <v>28</v>
      </c>
      <c r="AV165" s="5" t="s">
        <v>308</v>
      </c>
      <c r="AW165" s="5" t="s">
        <v>308</v>
      </c>
      <c r="AX165" s="6" t="str">
        <f t="shared" si="181"/>
        <v>{
    'name': "The 415",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'link':"https://www.thefourfifteen.com/", 'pricing':"high",   'phone-number': "", 'address': "415 S Mason, Fort Collins 80521", 'other-amenities': ['outdoor','','medium'], 'has-drink':false, 'has-food':false},</v>
      </c>
      <c r="AY165" s="1" t="str">
        <f t="shared" si="182"/>
        <v>&lt;img src=@img/outdoor.png@&gt;</v>
      </c>
      <c r="AZ165" s="1" t="str">
        <f t="shared" si="183"/>
        <v/>
      </c>
      <c r="BA165" s="1" t="str">
        <f t="shared" si="184"/>
        <v>&lt;img src=@img/medium.png@&gt;</v>
      </c>
      <c r="BB165" s="1" t="str">
        <f t="shared" si="185"/>
        <v/>
      </c>
      <c r="BC165" s="1" t="str">
        <f t="shared" si="186"/>
        <v/>
      </c>
      <c r="BD165" s="1" t="str">
        <f t="shared" si="187"/>
        <v>&lt;img src=@img/outdoor.png@&gt;&lt;img src=@img/medium.png@&gt;</v>
      </c>
      <c r="BE165" s="1" t="str">
        <f t="shared" si="188"/>
        <v>outdoor medium high old</v>
      </c>
      <c r="BF165" s="1" t="str">
        <f t="shared" si="189"/>
        <v>Old Town</v>
      </c>
      <c r="BG165" s="1">
        <v>40.582315000000001</v>
      </c>
      <c r="BH165" s="1">
        <v>-105.079252</v>
      </c>
      <c r="BI165" s="1" t="str">
        <f t="shared" si="190"/>
        <v>[40.582315,-105.079252],</v>
      </c>
      <c r="BK165" s="1" t="str">
        <f>IF(BJ165&gt;0,"&lt;img src=@img/kidicon.png@&gt;","")</f>
        <v/>
      </c>
    </row>
    <row r="166" spans="2:64" ht="21" customHeight="1" x14ac:dyDescent="0.25">
      <c r="B166" s="1" t="s">
        <v>218</v>
      </c>
      <c r="C166" s="1" t="s">
        <v>309</v>
      </c>
      <c r="D166" s="1" t="s">
        <v>90</v>
      </c>
      <c r="E166" s="1" t="s">
        <v>432</v>
      </c>
      <c r="G166" s="1" t="s">
        <v>219</v>
      </c>
      <c r="J166" s="1">
        <v>1500</v>
      </c>
      <c r="K166" s="1">
        <v>1800</v>
      </c>
      <c r="L166" s="1">
        <v>1500</v>
      </c>
      <c r="M166" s="1">
        <v>1800</v>
      </c>
      <c r="N166" s="1">
        <v>1500</v>
      </c>
      <c r="O166" s="1">
        <v>1800</v>
      </c>
      <c r="P166" s="1">
        <v>1500</v>
      </c>
      <c r="Q166" s="1">
        <v>1800</v>
      </c>
      <c r="R166" s="1">
        <v>1500</v>
      </c>
      <c r="S166" s="1">
        <v>1800</v>
      </c>
      <c r="V166" s="1" t="s">
        <v>505</v>
      </c>
      <c r="W166" s="1" t="str">
        <f t="shared" si="162"/>
        <v/>
      </c>
      <c r="X166" s="1" t="str">
        <f t="shared" si="163"/>
        <v/>
      </c>
      <c r="Y166" s="1">
        <f t="shared" si="164"/>
        <v>15</v>
      </c>
      <c r="Z166" s="1">
        <f t="shared" si="165"/>
        <v>18</v>
      </c>
      <c r="AA166" s="1">
        <f t="shared" si="166"/>
        <v>15</v>
      </c>
      <c r="AB166" s="1">
        <f t="shared" si="167"/>
        <v>18</v>
      </c>
      <c r="AC166" s="1">
        <f t="shared" si="168"/>
        <v>15</v>
      </c>
      <c r="AD166" s="1">
        <f t="shared" si="169"/>
        <v>18</v>
      </c>
      <c r="AE166" s="1">
        <f t="shared" si="160"/>
        <v>15</v>
      </c>
      <c r="AF166" s="1">
        <f t="shared" si="161"/>
        <v>18</v>
      </c>
      <c r="AG166" s="1">
        <f t="shared" si="170"/>
        <v>15</v>
      </c>
      <c r="AH166" s="1">
        <f t="shared" si="171"/>
        <v>18</v>
      </c>
      <c r="AI166" s="1" t="str">
        <f t="shared" si="172"/>
        <v/>
      </c>
      <c r="AJ166" s="1" t="str">
        <f t="shared" si="173"/>
        <v/>
      </c>
      <c r="AK166" s="1" t="str">
        <f t="shared" si="174"/>
        <v/>
      </c>
      <c r="AL166" s="1" t="str">
        <f t="shared" si="175"/>
        <v>3pm-6pm</v>
      </c>
      <c r="AM166" s="1" t="str">
        <f t="shared" si="176"/>
        <v>3pm-6pm</v>
      </c>
      <c r="AN166" s="1" t="str">
        <f t="shared" si="177"/>
        <v>3pm-6pm</v>
      </c>
      <c r="AO166" s="1" t="str">
        <f t="shared" si="178"/>
        <v>3pm-6pm</v>
      </c>
      <c r="AP166" s="1" t="str">
        <f t="shared" si="179"/>
        <v>3pm-6pm</v>
      </c>
      <c r="AQ166" s="1" t="str">
        <f t="shared" si="180"/>
        <v/>
      </c>
      <c r="AR166" s="4" t="s">
        <v>356</v>
      </c>
      <c r="AU166" s="1" t="s">
        <v>28</v>
      </c>
      <c r="AV166" s="5" t="s">
        <v>307</v>
      </c>
      <c r="AW166" s="5" t="s">
        <v>307</v>
      </c>
      <c r="AX166" s="6" t="str">
        <f t="shared" si="181"/>
        <v>{
    'name': "The Colorado Room",
    'area': "campus",'hours':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"Drinks &lt;br&gt; $2 Domestics &amp; Well Drinks &lt;br&gt; $3 Flavored Pinnacle &amp; Three Olives Vodka &lt;br&gt; $4 Mile High Spirits &lt;br&gt; Fireside &amp; Fireside Peach Bourbon, Elevate Vodka, Denver Dry Gin, Peg Leg Rum &lt;br&gt; $1 off Craft Drafts &lt;br&gt; Food &lt;br&gt; $2.50 Pork Sammys &lt;br&gt; $3 Poutine", 'link':"http://www.thecoloradoroom.com", 'pricing':"med",   'phone-number': "", 'address': "642 S. College Ave, Fort Collins, CO 80524", 'other-amenities': ['','','medium'], 'has-drink':true, 'has-food':true},</v>
      </c>
      <c r="AY166" s="1" t="str">
        <f t="shared" si="182"/>
        <v/>
      </c>
      <c r="AZ166" s="1" t="str">
        <f t="shared" si="183"/>
        <v/>
      </c>
      <c r="BA166" s="1" t="str">
        <f t="shared" si="184"/>
        <v>&lt;img src=@img/medium.png@&gt;</v>
      </c>
      <c r="BB166" s="1" t="str">
        <f t="shared" si="185"/>
        <v>&lt;img src=@img/drinkicon.png@&gt;</v>
      </c>
      <c r="BC166" s="1" t="str">
        <f t="shared" si="186"/>
        <v>&lt;img src=@img/foodicon.png@&gt;</v>
      </c>
      <c r="BD166" s="1" t="str">
        <f t="shared" si="187"/>
        <v>&lt;img src=@img/medium.png@&gt;&lt;img src=@img/drinkicon.png@&gt;&lt;img src=@img/foodicon.png@&gt;</v>
      </c>
      <c r="BE166" s="1" t="str">
        <f t="shared" si="188"/>
        <v>drink food medium med campus</v>
      </c>
      <c r="BF166" s="1" t="str">
        <f t="shared" si="189"/>
        <v>Near Campus</v>
      </c>
      <c r="BG166" s="1">
        <v>40.578552000000002</v>
      </c>
      <c r="BH166" s="1">
        <v>-105.076792</v>
      </c>
      <c r="BI166" s="1" t="str">
        <f t="shared" si="190"/>
        <v>[40.578552,-105.076792],</v>
      </c>
      <c r="BK166" s="1" t="str">
        <f>IF(BJ166&gt;0,"&lt;img src=@img/kidicon.png@&gt;","")</f>
        <v/>
      </c>
    </row>
    <row r="167" spans="2:64" ht="21" customHeight="1" x14ac:dyDescent="0.25">
      <c r="B167" s="1" t="s">
        <v>631</v>
      </c>
      <c r="C167" s="1" t="s">
        <v>310</v>
      </c>
      <c r="G167" s="9" t="s">
        <v>632</v>
      </c>
      <c r="L167" s="1">
        <v>1600</v>
      </c>
      <c r="M167" s="1">
        <v>1800</v>
      </c>
      <c r="N167" s="1">
        <v>1600</v>
      </c>
      <c r="O167" s="1">
        <v>1800</v>
      </c>
      <c r="P167" s="1">
        <v>1600</v>
      </c>
      <c r="Q167" s="1">
        <v>1800</v>
      </c>
      <c r="R167" s="1">
        <v>1600</v>
      </c>
      <c r="S167" s="1">
        <v>1800</v>
      </c>
      <c r="W167" s="1" t="str">
        <f t="shared" si="162"/>
        <v/>
      </c>
      <c r="X167" s="1" t="str">
        <f t="shared" si="163"/>
        <v/>
      </c>
      <c r="Y167" s="1" t="str">
        <f t="shared" si="164"/>
        <v/>
      </c>
      <c r="Z167" s="1" t="str">
        <f t="shared" si="165"/>
        <v/>
      </c>
      <c r="AA167" s="1">
        <f t="shared" si="166"/>
        <v>16</v>
      </c>
      <c r="AB167" s="1">
        <f t="shared" si="167"/>
        <v>18</v>
      </c>
      <c r="AC167" s="1">
        <f t="shared" si="168"/>
        <v>16</v>
      </c>
      <c r="AD167" s="1">
        <f t="shared" si="169"/>
        <v>18</v>
      </c>
      <c r="AE167" s="1">
        <f t="shared" si="160"/>
        <v>16</v>
      </c>
      <c r="AF167" s="1">
        <f t="shared" si="161"/>
        <v>18</v>
      </c>
      <c r="AG167" s="1">
        <f t="shared" si="170"/>
        <v>16</v>
      </c>
      <c r="AH167" s="1">
        <f t="shared" si="171"/>
        <v>18</v>
      </c>
      <c r="AI167" s="1" t="str">
        <f t="shared" si="172"/>
        <v/>
      </c>
      <c r="AJ167" s="1" t="str">
        <f t="shared" si="173"/>
        <v/>
      </c>
      <c r="AK167" s="1" t="str">
        <f t="shared" si="174"/>
        <v/>
      </c>
      <c r="AL167" s="1" t="str">
        <f t="shared" si="175"/>
        <v/>
      </c>
      <c r="AM167" s="1" t="str">
        <f t="shared" si="176"/>
        <v>4pm-6pm</v>
      </c>
      <c r="AN167" s="1" t="str">
        <f t="shared" si="177"/>
        <v>4pm-6pm</v>
      </c>
      <c r="AO167" s="1" t="str">
        <f t="shared" si="178"/>
        <v>4pm-6pm</v>
      </c>
      <c r="AP167" s="1" t="str">
        <f t="shared" si="179"/>
        <v>4pm-6pm</v>
      </c>
      <c r="AQ167" s="1" t="str">
        <f t="shared" si="180"/>
        <v/>
      </c>
      <c r="AR167" s="15" t="s">
        <v>633</v>
      </c>
      <c r="AU167" s="1" t="s">
        <v>300</v>
      </c>
      <c r="AV167" s="1" t="b">
        <v>0</v>
      </c>
      <c r="AW167" s="1" t="b">
        <v>0</v>
      </c>
      <c r="AX167" s="6" t="str">
        <f t="shared" si="181"/>
        <v>{
    'name': "The Farmhouse at Jessup Farm",
    'area': "midtown",'hours': {
      'sunday-start':"", 'sunday-end':"", 'monday-start':"", 'monday-end':"", 'tuesday-start':"1600", 'tuesday-end':"1800", 'wednesday-start':"1600", 'wednesday-end':"1800", 'thursday-start':"1600", 'thursday-end':"1800", 'friday-start':"1600", 'friday-end':"1800", 'saturday-start':"", 'saturday-end':""},  'description': "", 'link':"www.farmhousefc.com", 'pricing':"",   'phone-number': "", 'address': "1957 Jessup Dr, Fort Collins, CO 80525", 'other-amenities': ['','','easy'], 'has-drink':FALSE, 'has-food':FALSE},</v>
      </c>
      <c r="AY167" s="1" t="str">
        <f t="shared" si="182"/>
        <v/>
      </c>
      <c r="AZ167" s="1" t="str">
        <f t="shared" si="183"/>
        <v/>
      </c>
      <c r="BA167" s="1" t="str">
        <f t="shared" si="184"/>
        <v>&lt;img src=@img/easy.png@&gt;</v>
      </c>
      <c r="BB167" s="1" t="str">
        <f t="shared" si="185"/>
        <v/>
      </c>
      <c r="BC167" s="1" t="str">
        <f t="shared" si="186"/>
        <v/>
      </c>
      <c r="BD167" s="1" t="str">
        <f t="shared" si="187"/>
        <v>&lt;img src=@img/easy.png@&gt;</v>
      </c>
      <c r="BE167" s="1" t="str">
        <f t="shared" si="188"/>
        <v>easy  midtown</v>
      </c>
      <c r="BF167" s="1" t="str">
        <f t="shared" si="189"/>
        <v>Midtown</v>
      </c>
      <c r="BG167" s="1">
        <v>40.562080000000002</v>
      </c>
      <c r="BH167" s="1">
        <v>-105.03864</v>
      </c>
      <c r="BI167" s="1" t="str">
        <f t="shared" si="190"/>
        <v>[40.56208,-105.03864],</v>
      </c>
    </row>
    <row r="168" spans="2:64" ht="21" customHeight="1" x14ac:dyDescent="0.25">
      <c r="B168" s="1" t="s">
        <v>173</v>
      </c>
      <c r="C168" s="1" t="s">
        <v>427</v>
      </c>
      <c r="D168" s="1" t="s">
        <v>174</v>
      </c>
      <c r="E168" s="1" t="s">
        <v>35</v>
      </c>
      <c r="G168" s="1" t="s">
        <v>175</v>
      </c>
      <c r="J168" s="1">
        <v>1500</v>
      </c>
      <c r="K168" s="1">
        <v>1800</v>
      </c>
      <c r="L168" s="1">
        <v>1500</v>
      </c>
      <c r="M168" s="1">
        <v>1800</v>
      </c>
      <c r="N168" s="1">
        <v>1500</v>
      </c>
      <c r="O168" s="1">
        <v>1800</v>
      </c>
      <c r="P168" s="1">
        <v>1500</v>
      </c>
      <c r="Q168" s="1">
        <v>1800</v>
      </c>
      <c r="R168" s="1">
        <v>1500</v>
      </c>
      <c r="S168" s="1">
        <v>1800</v>
      </c>
      <c r="V168" s="1" t="s">
        <v>506</v>
      </c>
      <c r="W168" s="1" t="str">
        <f t="shared" si="162"/>
        <v/>
      </c>
      <c r="X168" s="1" t="str">
        <f t="shared" si="163"/>
        <v/>
      </c>
      <c r="Y168" s="1">
        <f t="shared" si="164"/>
        <v>15</v>
      </c>
      <c r="Z168" s="1">
        <f t="shared" si="165"/>
        <v>18</v>
      </c>
      <c r="AA168" s="1">
        <f t="shared" si="166"/>
        <v>15</v>
      </c>
      <c r="AB168" s="1">
        <f t="shared" si="167"/>
        <v>18</v>
      </c>
      <c r="AC168" s="1">
        <f t="shared" si="168"/>
        <v>15</v>
      </c>
      <c r="AD168" s="1">
        <f t="shared" si="169"/>
        <v>18</v>
      </c>
      <c r="AE168" s="1">
        <f t="shared" si="160"/>
        <v>15</v>
      </c>
      <c r="AF168" s="1">
        <f t="shared" si="161"/>
        <v>18</v>
      </c>
      <c r="AG168" s="1">
        <f t="shared" si="170"/>
        <v>15</v>
      </c>
      <c r="AH168" s="1">
        <f t="shared" si="171"/>
        <v>18</v>
      </c>
      <c r="AI168" s="1" t="str">
        <f t="shared" si="172"/>
        <v/>
      </c>
      <c r="AJ168" s="1" t="str">
        <f t="shared" si="173"/>
        <v/>
      </c>
      <c r="AK168" s="1" t="str">
        <f t="shared" si="174"/>
        <v/>
      </c>
      <c r="AL168" s="1" t="str">
        <f t="shared" si="175"/>
        <v>3pm-6pm</v>
      </c>
      <c r="AM168" s="1" t="str">
        <f t="shared" si="176"/>
        <v>3pm-6pm</v>
      </c>
      <c r="AN168" s="1" t="str">
        <f t="shared" si="177"/>
        <v>3pm-6pm</v>
      </c>
      <c r="AO168" s="1" t="str">
        <f t="shared" si="178"/>
        <v>3pm-6pm</v>
      </c>
      <c r="AP168" s="1" t="str">
        <f t="shared" si="179"/>
        <v>3pm-6pm</v>
      </c>
      <c r="AQ168" s="1" t="str">
        <f t="shared" si="180"/>
        <v/>
      </c>
      <c r="AR168" s="8" t="s">
        <v>255</v>
      </c>
      <c r="AU168" s="1" t="s">
        <v>299</v>
      </c>
      <c r="AV168" s="5" t="s">
        <v>307</v>
      </c>
      <c r="AW168" s="5" t="s">
        <v>307</v>
      </c>
      <c r="AX168" s="6" t="str">
        <f t="shared" si="181"/>
        <v>{
    'name': "The Kitchen",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"$4 draft beer &lt;br&gt; $5 wine &lt;br&gt; $5 select cocktails &lt;br&gt; $4 select appetizers", 'link':"https://www.thekitchenbistros.com/location/the-kitchen-fort-collins/", 'pricing':"high",   'phone-number': "", 'address': "100 N. College Ave, Fort Collins, CO 80524", 'other-amenities': ['','','hard'], 'has-drink':true, 'has-food':true},</v>
      </c>
      <c r="AY168" s="1" t="str">
        <f t="shared" si="182"/>
        <v/>
      </c>
      <c r="AZ168" s="1" t="str">
        <f t="shared" si="183"/>
        <v/>
      </c>
      <c r="BA168" s="1" t="str">
        <f t="shared" si="184"/>
        <v>&lt;img src=@img/hard.png@&gt;</v>
      </c>
      <c r="BB168" s="1" t="str">
        <f t="shared" si="185"/>
        <v>&lt;img src=@img/drinkicon.png@&gt;</v>
      </c>
      <c r="BC168" s="1" t="str">
        <f t="shared" si="186"/>
        <v>&lt;img src=@img/foodicon.png@&gt;</v>
      </c>
      <c r="BD168" s="1" t="str">
        <f t="shared" si="187"/>
        <v>&lt;img src=@img/hard.png@&gt;&lt;img src=@img/drinkicon.png@&gt;&lt;img src=@img/foodicon.png@&gt;</v>
      </c>
      <c r="BE168" s="1" t="str">
        <f t="shared" si="188"/>
        <v>drink food hard high old</v>
      </c>
      <c r="BF168" s="1" t="str">
        <f t="shared" si="189"/>
        <v>Old Town</v>
      </c>
      <c r="BG168" s="1">
        <v>40.587240999999999</v>
      </c>
      <c r="BH168" s="1">
        <v>-105.076707</v>
      </c>
      <c r="BI168" s="1" t="str">
        <f t="shared" si="190"/>
        <v>[40.587241,-105.076707],</v>
      </c>
      <c r="BK168" s="1" t="str">
        <f>IF(BJ168&gt;0,"&lt;img src=@img/kidicon.png@&gt;","")</f>
        <v/>
      </c>
    </row>
    <row r="169" spans="2:64" ht="21" customHeight="1" x14ac:dyDescent="0.25">
      <c r="B169" s="1" t="s">
        <v>574</v>
      </c>
      <c r="C169" s="1" t="s">
        <v>427</v>
      </c>
      <c r="D169" s="1" t="s">
        <v>563</v>
      </c>
      <c r="E169" s="1" t="s">
        <v>432</v>
      </c>
      <c r="G169" s="1" t="s">
        <v>575</v>
      </c>
      <c r="W169" s="1" t="str">
        <f t="shared" si="162"/>
        <v/>
      </c>
      <c r="X169" s="1" t="str">
        <f t="shared" si="163"/>
        <v/>
      </c>
      <c r="Y169" s="1" t="str">
        <f t="shared" si="164"/>
        <v/>
      </c>
      <c r="Z169" s="1" t="str">
        <f t="shared" si="165"/>
        <v/>
      </c>
      <c r="AA169" s="1" t="str">
        <f t="shared" si="166"/>
        <v/>
      </c>
      <c r="AB169" s="1" t="str">
        <f t="shared" si="167"/>
        <v/>
      </c>
      <c r="AC169" s="1" t="str">
        <f t="shared" si="168"/>
        <v/>
      </c>
      <c r="AD169" s="1" t="str">
        <f t="shared" si="169"/>
        <v/>
      </c>
      <c r="AE169" s="1" t="str">
        <f t="shared" si="160"/>
        <v/>
      </c>
      <c r="AF169" s="1" t="str">
        <f t="shared" si="161"/>
        <v/>
      </c>
      <c r="AG169" s="1" t="str">
        <f t="shared" si="170"/>
        <v/>
      </c>
      <c r="AH169" s="1" t="str">
        <f t="shared" si="171"/>
        <v/>
      </c>
      <c r="AI169" s="1" t="str">
        <f t="shared" si="172"/>
        <v/>
      </c>
      <c r="AJ169" s="1" t="str">
        <f t="shared" si="173"/>
        <v/>
      </c>
      <c r="AK169" s="1" t="str">
        <f t="shared" si="174"/>
        <v/>
      </c>
      <c r="AL169" s="1" t="str">
        <f t="shared" si="175"/>
        <v/>
      </c>
      <c r="AM169" s="1" t="str">
        <f t="shared" si="176"/>
        <v/>
      </c>
      <c r="AN169" s="1" t="str">
        <f t="shared" si="177"/>
        <v/>
      </c>
      <c r="AO169" s="1" t="str">
        <f t="shared" si="178"/>
        <v/>
      </c>
      <c r="AP169" s="1" t="str">
        <f t="shared" si="179"/>
        <v/>
      </c>
      <c r="AQ169" s="1" t="str">
        <f t="shared" si="180"/>
        <v/>
      </c>
      <c r="AR169" s="4" t="s">
        <v>576</v>
      </c>
      <c r="AS169" s="1" t="s">
        <v>296</v>
      </c>
      <c r="AU169" s="5" t="s">
        <v>28</v>
      </c>
      <c r="AV169" s="5" t="s">
        <v>308</v>
      </c>
      <c r="AW169" s="5" t="s">
        <v>308</v>
      </c>
      <c r="AX169" s="6" t="str">
        <f t="shared" si="181"/>
        <v>{
    'name': "The Mayor of Old Town",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'link':"https://themayorofoldtown.com", 'pricing':"med",   'phone-number': "", 'address': "632 S Mason St, Fort Collins, CO 80524", 'other-amenities': ['outdoor','','medium'], 'has-drink':false, 'has-food':false},</v>
      </c>
      <c r="AY169" s="1" t="str">
        <f t="shared" si="182"/>
        <v>&lt;img src=@img/outdoor.png@&gt;</v>
      </c>
      <c r="AZ169" s="1" t="str">
        <f t="shared" si="183"/>
        <v/>
      </c>
      <c r="BA169" s="1" t="str">
        <f t="shared" si="184"/>
        <v>&lt;img src=@img/medium.png@&gt;</v>
      </c>
      <c r="BB169" s="1" t="str">
        <f t="shared" si="185"/>
        <v/>
      </c>
      <c r="BC169" s="1" t="str">
        <f t="shared" si="186"/>
        <v/>
      </c>
      <c r="BD169" s="1" t="str">
        <f t="shared" si="187"/>
        <v>&lt;img src=@img/outdoor.png@&gt;&lt;img src=@img/medium.png@&gt;</v>
      </c>
      <c r="BE169" s="1" t="str">
        <f t="shared" si="188"/>
        <v>outdoor medium med old</v>
      </c>
      <c r="BF169" s="1" t="str">
        <f t="shared" si="189"/>
        <v>Old Town</v>
      </c>
      <c r="BG169" s="1">
        <v>40.57891</v>
      </c>
      <c r="BH169" s="1">
        <v>-105.07843</v>
      </c>
      <c r="BI169" s="1" t="str">
        <f t="shared" si="190"/>
        <v>[40.57891,-105.07843],</v>
      </c>
    </row>
    <row r="170" spans="2:64" ht="21" customHeight="1" x14ac:dyDescent="0.25">
      <c r="B170" s="1" t="s">
        <v>757</v>
      </c>
      <c r="C170" s="1" t="s">
        <v>427</v>
      </c>
      <c r="E170" s="1" t="s">
        <v>432</v>
      </c>
      <c r="G170" s="18" t="s">
        <v>770</v>
      </c>
      <c r="W170" s="1" t="str">
        <f t="shared" si="162"/>
        <v/>
      </c>
      <c r="X170" s="1" t="str">
        <f t="shared" si="163"/>
        <v/>
      </c>
      <c r="Y170" s="1" t="str">
        <f t="shared" si="164"/>
        <v/>
      </c>
      <c r="Z170" s="1" t="str">
        <f t="shared" si="165"/>
        <v/>
      </c>
      <c r="AA170" s="1" t="str">
        <f t="shared" si="166"/>
        <v/>
      </c>
      <c r="AB170" s="1" t="str">
        <f t="shared" si="167"/>
        <v/>
      </c>
      <c r="AC170" s="1" t="str">
        <f t="shared" si="168"/>
        <v/>
      </c>
      <c r="AD170" s="1" t="str">
        <f t="shared" si="169"/>
        <v/>
      </c>
      <c r="AG170" s="1" t="str">
        <f t="shared" si="170"/>
        <v/>
      </c>
      <c r="AH170" s="1" t="str">
        <f t="shared" si="171"/>
        <v/>
      </c>
      <c r="AI170" s="1" t="str">
        <f t="shared" si="172"/>
        <v/>
      </c>
      <c r="AJ170" s="1" t="str">
        <f t="shared" si="173"/>
        <v/>
      </c>
      <c r="AK170" s="1" t="str">
        <f t="shared" si="174"/>
        <v/>
      </c>
      <c r="AL170" s="1" t="str">
        <f t="shared" si="175"/>
        <v/>
      </c>
      <c r="AM170" s="1" t="str">
        <f t="shared" si="176"/>
        <v/>
      </c>
      <c r="AN170" s="1" t="str">
        <f t="shared" si="177"/>
        <v/>
      </c>
      <c r="AO170" s="1" t="str">
        <f t="shared" si="178"/>
        <v/>
      </c>
      <c r="AP170" s="1" t="str">
        <f t="shared" si="179"/>
        <v/>
      </c>
      <c r="AQ170" s="1" t="str">
        <f t="shared" si="180"/>
        <v/>
      </c>
      <c r="AR170" s="1" t="s">
        <v>771</v>
      </c>
      <c r="AU170" s="1" t="s">
        <v>299</v>
      </c>
      <c r="AV170" s="1" t="b">
        <v>0</v>
      </c>
      <c r="AW170" s="1" t="b">
        <v>0</v>
      </c>
      <c r="AX170" s="6" t="str">
        <f t="shared" si="181"/>
        <v>{
    'name': "The Regional",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'link':"https://www.theregionalfood.com/", 'pricing':"med",   'phone-number': "", 'address': "130 S Mason St, Fort Collins, CO 80524", 'other-amenities': ['','','hard'], 'has-drink':FALSE, 'has-food':FALSE},</v>
      </c>
      <c r="AY170" s="1" t="str">
        <f t="shared" si="182"/>
        <v/>
      </c>
      <c r="AZ170" s="1" t="str">
        <f t="shared" si="183"/>
        <v/>
      </c>
      <c r="BA170" s="1" t="str">
        <f t="shared" si="184"/>
        <v>&lt;img src=@img/hard.png@&gt;</v>
      </c>
      <c r="BB170" s="1" t="str">
        <f t="shared" si="185"/>
        <v/>
      </c>
      <c r="BC170" s="1" t="str">
        <f t="shared" si="186"/>
        <v/>
      </c>
      <c r="BD170" s="1" t="str">
        <f t="shared" si="187"/>
        <v>&lt;img src=@img/hard.png@&gt;</v>
      </c>
      <c r="BE170" s="1" t="str">
        <f t="shared" si="188"/>
        <v>hard med old</v>
      </c>
      <c r="BF170" s="1" t="str">
        <f t="shared" si="189"/>
        <v>Old Town</v>
      </c>
      <c r="BG170" s="11">
        <v>40.586450999999997</v>
      </c>
      <c r="BH170" s="11">
        <v>-105.078568</v>
      </c>
      <c r="BI170" s="1" t="str">
        <f t="shared" si="190"/>
        <v>[40.586451,-105.078568],</v>
      </c>
    </row>
    <row r="171" spans="2:64" ht="21" customHeight="1" x14ac:dyDescent="0.25">
      <c r="B171" s="1" t="s">
        <v>702</v>
      </c>
      <c r="C171" s="1" t="s">
        <v>427</v>
      </c>
      <c r="D171" s="1" t="s">
        <v>558</v>
      </c>
      <c r="E171" s="1" t="s">
        <v>35</v>
      </c>
      <c r="G171" s="9" t="s">
        <v>559</v>
      </c>
      <c r="J171" s="1">
        <v>1100</v>
      </c>
      <c r="K171" s="1">
        <v>1700</v>
      </c>
      <c r="L171" s="1">
        <v>1600</v>
      </c>
      <c r="M171" s="1">
        <v>1800</v>
      </c>
      <c r="N171" s="1">
        <v>1600</v>
      </c>
      <c r="O171" s="1">
        <v>1800</v>
      </c>
      <c r="P171" s="1">
        <v>1600</v>
      </c>
      <c r="Q171" s="1">
        <v>1800</v>
      </c>
      <c r="R171" s="1">
        <v>1600</v>
      </c>
      <c r="S171" s="1">
        <v>1800</v>
      </c>
      <c r="T171" s="1">
        <v>1100</v>
      </c>
      <c r="U171" s="1">
        <v>1700</v>
      </c>
      <c r="V171" s="1" t="s">
        <v>560</v>
      </c>
      <c r="W171" s="1" t="str">
        <f t="shared" si="162"/>
        <v/>
      </c>
      <c r="X171" s="1" t="str">
        <f t="shared" si="163"/>
        <v/>
      </c>
      <c r="Y171" s="1">
        <f t="shared" si="164"/>
        <v>11</v>
      </c>
      <c r="Z171" s="1">
        <f t="shared" si="165"/>
        <v>17</v>
      </c>
      <c r="AA171" s="1">
        <f t="shared" si="166"/>
        <v>16</v>
      </c>
      <c r="AB171" s="1">
        <f t="shared" si="167"/>
        <v>18</v>
      </c>
      <c r="AC171" s="1">
        <f t="shared" si="168"/>
        <v>16</v>
      </c>
      <c r="AD171" s="1">
        <f t="shared" si="169"/>
        <v>18</v>
      </c>
      <c r="AE171" s="1">
        <f t="shared" ref="AE171:AE182" si="191">IF(P171&gt;0,P171/100,"")</f>
        <v>16</v>
      </c>
      <c r="AF171" s="1">
        <f t="shared" ref="AF171:AF182" si="192">IF(Q171&gt;0,Q171/100,"")</f>
        <v>18</v>
      </c>
      <c r="AG171" s="1">
        <f t="shared" si="170"/>
        <v>16</v>
      </c>
      <c r="AH171" s="1">
        <f t="shared" si="171"/>
        <v>18</v>
      </c>
      <c r="AI171" s="1">
        <f t="shared" si="172"/>
        <v>11</v>
      </c>
      <c r="AJ171" s="1">
        <f t="shared" si="173"/>
        <v>17</v>
      </c>
      <c r="AK171" s="1" t="str">
        <f t="shared" si="174"/>
        <v/>
      </c>
      <c r="AL171" s="1" t="str">
        <f t="shared" si="175"/>
        <v>11am-5pm</v>
      </c>
      <c r="AM171" s="1" t="str">
        <f t="shared" si="176"/>
        <v>4pm-6pm</v>
      </c>
      <c r="AN171" s="1" t="str">
        <f t="shared" si="177"/>
        <v>4pm-6pm</v>
      </c>
      <c r="AO171" s="1" t="str">
        <f t="shared" si="178"/>
        <v>4pm-6pm</v>
      </c>
      <c r="AP171" s="1" t="str">
        <f t="shared" si="179"/>
        <v>4pm-6pm</v>
      </c>
      <c r="AQ171" s="1" t="str">
        <f t="shared" si="180"/>
        <v>11am-5pm</v>
      </c>
      <c r="AR171" s="4" t="s">
        <v>561</v>
      </c>
      <c r="AU171" s="1" t="s">
        <v>299</v>
      </c>
      <c r="AV171" s="5" t="s">
        <v>307</v>
      </c>
      <c r="AW171" s="5" t="s">
        <v>307</v>
      </c>
      <c r="AX171" s="6" t="str">
        <f t="shared" si="181"/>
        <v>{
    'name': "The Still Whiskey Steaks",
    'area': "old",'hours': {
      'sunday-start':"", 'sunday-end':"", 'monday-start':"1100", 'monday-end':"1700", 'tuesday-start':"1600", 'tuesday-end':"1800", 'wednesday-start':"1600", 'wednesday-end':"1800", 'thursday-start':"1600", 'thursday-end':"1800", 'friday-start':"1600", 'friday-end':"1800", 'saturday-start':"1100", 'saturday-end':"1700"},  'description': "$5 wine &lt;br&gt; $1 off all draft beers &lt;br&gt; Speciality Cocktails $5-$7 &lt;br&gt;&lt;br&gt; Food: &lt;br&gt; $6 - Bacon Cheese Fries &lt;br&gt; $4 - Onion Rings/French Fries &lt;br&gt; $5 - Potato Skins &lt;br&gt; $7 - Beer Battered Pickles &lt;br&gt; $9 - Steamed Mussels &lt;br&gt; $10 - Steak Tips ", 'link':"https://www.thestillwhiskeysteaks.com", 'pricing':"high",   'phone-number': "", 'address': "151 N College Ave, Fort Collins, CO 80524", 'other-amenities': ['','','hard'], 'has-drink':true, 'has-food':true},</v>
      </c>
      <c r="AY171" s="1" t="str">
        <f t="shared" si="182"/>
        <v/>
      </c>
      <c r="AZ171" s="1" t="str">
        <f t="shared" si="183"/>
        <v/>
      </c>
      <c r="BA171" s="1" t="str">
        <f t="shared" si="184"/>
        <v>&lt;img src=@img/hard.png@&gt;</v>
      </c>
      <c r="BB171" s="1" t="str">
        <f t="shared" si="185"/>
        <v>&lt;img src=@img/drinkicon.png@&gt;</v>
      </c>
      <c r="BC171" s="1" t="str">
        <f t="shared" si="186"/>
        <v>&lt;img src=@img/foodicon.png@&gt;</v>
      </c>
      <c r="BD171" s="1" t="str">
        <f t="shared" si="187"/>
        <v>&lt;img src=@img/hard.png@&gt;&lt;img src=@img/drinkicon.png@&gt;&lt;img src=@img/foodicon.png@&gt;</v>
      </c>
      <c r="BE171" s="1" t="str">
        <f t="shared" si="188"/>
        <v>drink food hard high old</v>
      </c>
      <c r="BF171" s="1" t="str">
        <f t="shared" si="189"/>
        <v>Old Town</v>
      </c>
      <c r="BG171" s="1">
        <v>40.588149999999999</v>
      </c>
      <c r="BH171" s="1">
        <v>-105.07761000000001</v>
      </c>
      <c r="BI171" s="1" t="str">
        <f t="shared" si="190"/>
        <v>[40.58815,-105.07761],</v>
      </c>
    </row>
    <row r="172" spans="2:64" ht="21" customHeight="1" x14ac:dyDescent="0.25">
      <c r="B172" s="1" t="s">
        <v>634</v>
      </c>
      <c r="C172" s="1" t="s">
        <v>427</v>
      </c>
      <c r="G172" s="9" t="s">
        <v>635</v>
      </c>
      <c r="W172" s="1" t="str">
        <f t="shared" si="162"/>
        <v/>
      </c>
      <c r="X172" s="1" t="str">
        <f t="shared" si="163"/>
        <v/>
      </c>
      <c r="Y172" s="1" t="str">
        <f t="shared" si="164"/>
        <v/>
      </c>
      <c r="Z172" s="1" t="str">
        <f t="shared" si="165"/>
        <v/>
      </c>
      <c r="AA172" s="1" t="str">
        <f t="shared" si="166"/>
        <v/>
      </c>
      <c r="AB172" s="1" t="str">
        <f t="shared" si="167"/>
        <v/>
      </c>
      <c r="AC172" s="1" t="str">
        <f t="shared" si="168"/>
        <v/>
      </c>
      <c r="AD172" s="1" t="str">
        <f t="shared" si="169"/>
        <v/>
      </c>
      <c r="AE172" s="1" t="str">
        <f t="shared" si="191"/>
        <v/>
      </c>
      <c r="AF172" s="1" t="str">
        <f t="shared" si="192"/>
        <v/>
      </c>
      <c r="AG172" s="1" t="str">
        <f t="shared" si="170"/>
        <v/>
      </c>
      <c r="AH172" s="1" t="str">
        <f t="shared" si="171"/>
        <v/>
      </c>
      <c r="AI172" s="1" t="str">
        <f t="shared" si="172"/>
        <v/>
      </c>
      <c r="AJ172" s="1" t="str">
        <f t="shared" si="173"/>
        <v/>
      </c>
      <c r="AK172" s="1" t="str">
        <f t="shared" si="174"/>
        <v/>
      </c>
      <c r="AL172" s="1" t="str">
        <f t="shared" si="175"/>
        <v/>
      </c>
      <c r="AM172" s="1" t="str">
        <f t="shared" si="176"/>
        <v/>
      </c>
      <c r="AN172" s="1" t="str">
        <f t="shared" si="177"/>
        <v/>
      </c>
      <c r="AO172" s="1" t="str">
        <f t="shared" si="178"/>
        <v/>
      </c>
      <c r="AP172" s="1" t="str">
        <f t="shared" si="179"/>
        <v/>
      </c>
      <c r="AQ172" s="1" t="str">
        <f t="shared" si="180"/>
        <v/>
      </c>
      <c r="AR172" s="15" t="s">
        <v>636</v>
      </c>
      <c r="AU172" s="1" t="s">
        <v>299</v>
      </c>
      <c r="AV172" s="1" t="b">
        <v>0</v>
      </c>
      <c r="AW172" s="1" t="b">
        <v>0</v>
      </c>
      <c r="AX172" s="6" t="str">
        <f t="shared" si="181"/>
        <v>{
    'name': "The Welsh Rabbit Cheese Bistro",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'link':"https://www.thewelshrabbit.com/bistro", 'pricing':"",   'phone-number': "", 'address': "200 B Walnut Street, Fort Collins, CO 80524", 'other-amenities': ['','','hard'], 'has-drink':FALSE, 'has-food':FALSE},</v>
      </c>
      <c r="AY172" s="1" t="str">
        <f t="shared" si="182"/>
        <v/>
      </c>
      <c r="AZ172" s="1" t="str">
        <f t="shared" si="183"/>
        <v/>
      </c>
      <c r="BA172" s="1" t="str">
        <f t="shared" si="184"/>
        <v>&lt;img src=@img/hard.png@&gt;</v>
      </c>
      <c r="BB172" s="1" t="str">
        <f t="shared" si="185"/>
        <v/>
      </c>
      <c r="BC172" s="1" t="str">
        <f t="shared" si="186"/>
        <v/>
      </c>
      <c r="BD172" s="1" t="str">
        <f t="shared" si="187"/>
        <v>&lt;img src=@img/hard.png@&gt;</v>
      </c>
      <c r="BE172" s="1" t="str">
        <f t="shared" si="188"/>
        <v>hard  old</v>
      </c>
      <c r="BF172" s="1" t="str">
        <f t="shared" si="189"/>
        <v>Old Town</v>
      </c>
      <c r="BG172" s="1">
        <v>40.588990000000003</v>
      </c>
      <c r="BH172" s="1">
        <v>-105.07637</v>
      </c>
      <c r="BI172" s="1" t="str">
        <f t="shared" si="190"/>
        <v>[40.58899,-105.07637],</v>
      </c>
    </row>
    <row r="173" spans="2:64" ht="21" customHeight="1" x14ac:dyDescent="0.25">
      <c r="B173" s="1" t="s">
        <v>567</v>
      </c>
      <c r="C173" s="1" t="s">
        <v>427</v>
      </c>
      <c r="D173" s="1" t="s">
        <v>568</v>
      </c>
      <c r="E173" s="1" t="s">
        <v>35</v>
      </c>
      <c r="G173" s="9" t="s">
        <v>569</v>
      </c>
      <c r="W173" s="1" t="str">
        <f t="shared" si="162"/>
        <v/>
      </c>
      <c r="X173" s="1" t="str">
        <f t="shared" si="163"/>
        <v/>
      </c>
      <c r="Y173" s="1" t="str">
        <f t="shared" si="164"/>
        <v/>
      </c>
      <c r="Z173" s="1" t="str">
        <f t="shared" si="165"/>
        <v/>
      </c>
      <c r="AA173" s="1" t="str">
        <f t="shared" si="166"/>
        <v/>
      </c>
      <c r="AB173" s="1" t="str">
        <f t="shared" si="167"/>
        <v/>
      </c>
      <c r="AC173" s="1" t="str">
        <f t="shared" si="168"/>
        <v/>
      </c>
      <c r="AD173" s="1" t="str">
        <f t="shared" si="169"/>
        <v/>
      </c>
      <c r="AE173" s="1" t="str">
        <f t="shared" si="191"/>
        <v/>
      </c>
      <c r="AF173" s="1" t="str">
        <f t="shared" si="192"/>
        <v/>
      </c>
      <c r="AG173" s="1" t="str">
        <f t="shared" si="170"/>
        <v/>
      </c>
      <c r="AH173" s="1" t="str">
        <f t="shared" si="171"/>
        <v/>
      </c>
      <c r="AI173" s="1" t="str">
        <f t="shared" si="172"/>
        <v/>
      </c>
      <c r="AJ173" s="1" t="str">
        <f t="shared" si="173"/>
        <v/>
      </c>
      <c r="AK173" s="1" t="str">
        <f t="shared" si="174"/>
        <v/>
      </c>
      <c r="AL173" s="1" t="str">
        <f t="shared" si="175"/>
        <v/>
      </c>
      <c r="AM173" s="1" t="str">
        <f t="shared" si="176"/>
        <v/>
      </c>
      <c r="AN173" s="1" t="str">
        <f t="shared" si="177"/>
        <v/>
      </c>
      <c r="AO173" s="1" t="str">
        <f t="shared" si="178"/>
        <v/>
      </c>
      <c r="AP173" s="1" t="str">
        <f t="shared" si="179"/>
        <v/>
      </c>
      <c r="AQ173" s="1" t="str">
        <f t="shared" si="180"/>
        <v/>
      </c>
      <c r="AR173" s="15" t="s">
        <v>570</v>
      </c>
      <c r="AU173" s="1" t="s">
        <v>299</v>
      </c>
      <c r="AV173" s="5" t="s">
        <v>308</v>
      </c>
      <c r="AW173" s="5" t="s">
        <v>308</v>
      </c>
      <c r="AX173" s="6" t="str">
        <f t="shared" si="181"/>
        <v>{
    'name': "The Whiskey",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'link':"www.thewhiskeyfc.com/", 'pricing':"high",   'phone-number': "", 'address': "214 S College Ave Fort Collins, CO", 'other-amenities': ['','','hard'], 'has-drink':false, 'has-food':false},</v>
      </c>
      <c r="AY173" s="1" t="str">
        <f t="shared" si="182"/>
        <v/>
      </c>
      <c r="AZ173" s="1" t="str">
        <f t="shared" si="183"/>
        <v/>
      </c>
      <c r="BA173" s="1" t="str">
        <f t="shared" si="184"/>
        <v>&lt;img src=@img/hard.png@&gt;</v>
      </c>
      <c r="BB173" s="1" t="str">
        <f t="shared" si="185"/>
        <v/>
      </c>
      <c r="BC173" s="1" t="str">
        <f t="shared" si="186"/>
        <v/>
      </c>
      <c r="BD173" s="1" t="str">
        <f t="shared" si="187"/>
        <v>&lt;img src=@img/hard.png@&gt;</v>
      </c>
      <c r="BE173" s="1" t="str">
        <f t="shared" si="188"/>
        <v>hard high old</v>
      </c>
      <c r="BF173" s="1" t="str">
        <f t="shared" si="189"/>
        <v>Old Town</v>
      </c>
      <c r="BG173" s="1">
        <v>40.584870000000002</v>
      </c>
      <c r="BH173" s="1">
        <v>-105.0765</v>
      </c>
      <c r="BI173" s="1" t="str">
        <f t="shared" si="190"/>
        <v>[40.58487,-105.0765],</v>
      </c>
    </row>
    <row r="174" spans="2:64" ht="21" customHeight="1" x14ac:dyDescent="0.25">
      <c r="B174" s="1" t="s">
        <v>637</v>
      </c>
      <c r="C174" s="1" t="s">
        <v>427</v>
      </c>
      <c r="G174" s="9" t="s">
        <v>638</v>
      </c>
      <c r="W174" s="1" t="str">
        <f t="shared" si="162"/>
        <v/>
      </c>
      <c r="X174" s="1" t="str">
        <f t="shared" si="163"/>
        <v/>
      </c>
      <c r="Y174" s="1" t="str">
        <f t="shared" si="164"/>
        <v/>
      </c>
      <c r="Z174" s="1" t="str">
        <f t="shared" si="165"/>
        <v/>
      </c>
      <c r="AA174" s="1" t="str">
        <f t="shared" si="166"/>
        <v/>
      </c>
      <c r="AB174" s="1" t="str">
        <f t="shared" si="167"/>
        <v/>
      </c>
      <c r="AC174" s="1" t="str">
        <f t="shared" si="168"/>
        <v/>
      </c>
      <c r="AD174" s="1" t="str">
        <f t="shared" si="169"/>
        <v/>
      </c>
      <c r="AE174" s="1" t="str">
        <f t="shared" si="191"/>
        <v/>
      </c>
      <c r="AF174" s="1" t="str">
        <f t="shared" si="192"/>
        <v/>
      </c>
      <c r="AG174" s="1" t="str">
        <f t="shared" si="170"/>
        <v/>
      </c>
      <c r="AH174" s="1" t="str">
        <f t="shared" si="171"/>
        <v/>
      </c>
      <c r="AI174" s="1" t="str">
        <f t="shared" si="172"/>
        <v/>
      </c>
      <c r="AJ174" s="1" t="str">
        <f t="shared" si="173"/>
        <v/>
      </c>
      <c r="AK174" s="1" t="str">
        <f t="shared" si="174"/>
        <v/>
      </c>
      <c r="AL174" s="1" t="str">
        <f t="shared" si="175"/>
        <v/>
      </c>
      <c r="AM174" s="1" t="str">
        <f t="shared" si="176"/>
        <v/>
      </c>
      <c r="AN174" s="1" t="str">
        <f t="shared" si="177"/>
        <v/>
      </c>
      <c r="AO174" s="1" t="str">
        <f t="shared" si="178"/>
        <v/>
      </c>
      <c r="AP174" s="1" t="str">
        <f t="shared" si="179"/>
        <v/>
      </c>
      <c r="AQ174" s="1" t="str">
        <f t="shared" si="180"/>
        <v/>
      </c>
      <c r="AR174" s="1" t="s">
        <v>637</v>
      </c>
      <c r="AS174" s="1" t="s">
        <v>296</v>
      </c>
      <c r="AU174" s="1" t="s">
        <v>299</v>
      </c>
      <c r="AV174" s="1" t="b">
        <v>0</v>
      </c>
      <c r="AW174" s="1" t="b">
        <v>0</v>
      </c>
      <c r="AX174" s="6" t="str">
        <f t="shared" si="181"/>
        <v>{
    'name': "The Yeti Bar and Grill",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'link':"The Yeti Bar and Grill", 'pricing':"",   'phone-number': "", 'address': "23 Old Town Square, Fort Collins, CO 80521", 'other-amenities': ['outdoor','','hard'], 'has-drink':FALSE, 'has-food':FALSE},</v>
      </c>
      <c r="AY174" s="1" t="str">
        <f t="shared" si="182"/>
        <v>&lt;img src=@img/outdoor.png@&gt;</v>
      </c>
      <c r="AZ174" s="1" t="str">
        <f t="shared" si="183"/>
        <v/>
      </c>
      <c r="BA174" s="1" t="str">
        <f t="shared" si="184"/>
        <v>&lt;img src=@img/hard.png@&gt;</v>
      </c>
      <c r="BB174" s="1" t="str">
        <f t="shared" si="185"/>
        <v/>
      </c>
      <c r="BC174" s="1" t="str">
        <f t="shared" si="186"/>
        <v/>
      </c>
      <c r="BD174" s="1" t="str">
        <f t="shared" si="187"/>
        <v>&lt;img src=@img/outdoor.png@&gt;&lt;img src=@img/hard.png@&gt;</v>
      </c>
      <c r="BE174" s="1" t="str">
        <f t="shared" si="188"/>
        <v>outdoor hard  old</v>
      </c>
      <c r="BF174" s="1" t="str">
        <f t="shared" si="189"/>
        <v>Old Town</v>
      </c>
      <c r="BG174" s="1">
        <v>40.587580000000003</v>
      </c>
      <c r="BH174" s="1">
        <v>-105.07635999999999</v>
      </c>
      <c r="BI174" s="1" t="str">
        <f t="shared" si="190"/>
        <v>[40.58758,-105.07636],</v>
      </c>
    </row>
    <row r="175" spans="2:64" ht="21" customHeight="1" x14ac:dyDescent="0.25">
      <c r="B175" s="1" t="s">
        <v>454</v>
      </c>
      <c r="C175" s="1" t="s">
        <v>429</v>
      </c>
      <c r="E175" s="1" t="s">
        <v>54</v>
      </c>
      <c r="G175" s="1" t="s">
        <v>477</v>
      </c>
      <c r="W175" s="1" t="str">
        <f t="shared" si="162"/>
        <v/>
      </c>
      <c r="X175" s="1" t="str">
        <f t="shared" si="163"/>
        <v/>
      </c>
      <c r="Y175" s="1" t="str">
        <f t="shared" si="164"/>
        <v/>
      </c>
      <c r="Z175" s="1" t="str">
        <f t="shared" si="165"/>
        <v/>
      </c>
      <c r="AA175" s="1" t="str">
        <f t="shared" si="166"/>
        <v/>
      </c>
      <c r="AB175" s="1" t="str">
        <f t="shared" si="167"/>
        <v/>
      </c>
      <c r="AC175" s="1" t="str">
        <f t="shared" si="168"/>
        <v/>
      </c>
      <c r="AD175" s="1" t="str">
        <f t="shared" si="169"/>
        <v/>
      </c>
      <c r="AE175" s="1" t="str">
        <f t="shared" si="191"/>
        <v/>
      </c>
      <c r="AF175" s="1" t="str">
        <f t="shared" si="192"/>
        <v/>
      </c>
      <c r="AG175" s="1" t="str">
        <f t="shared" si="170"/>
        <v/>
      </c>
      <c r="AH175" s="1" t="str">
        <f t="shared" si="171"/>
        <v/>
      </c>
      <c r="AI175" s="1" t="str">
        <f t="shared" si="172"/>
        <v/>
      </c>
      <c r="AJ175" s="1" t="str">
        <f t="shared" si="173"/>
        <v/>
      </c>
      <c r="AK175" s="1" t="str">
        <f t="shared" si="174"/>
        <v/>
      </c>
      <c r="AL175" s="1" t="str">
        <f t="shared" si="175"/>
        <v/>
      </c>
      <c r="AM175" s="1" t="str">
        <f t="shared" si="176"/>
        <v/>
      </c>
      <c r="AN175" s="1" t="str">
        <f t="shared" si="177"/>
        <v/>
      </c>
      <c r="AO175" s="1" t="str">
        <f t="shared" si="178"/>
        <v/>
      </c>
      <c r="AP175" s="1" t="str">
        <f t="shared" si="179"/>
        <v/>
      </c>
      <c r="AQ175" s="1" t="str">
        <f t="shared" si="180"/>
        <v/>
      </c>
      <c r="AU175" s="1" t="s">
        <v>300</v>
      </c>
      <c r="AV175" s="1" t="b">
        <v>0</v>
      </c>
      <c r="AW175" s="1" t="b">
        <v>0</v>
      </c>
      <c r="AX175" s="6" t="str">
        <f t="shared" si="181"/>
        <v>{
    'name': "Tom and Chee",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"2909 E. Harmony Rd. Fort Collins CO", 'other-amenities': ['','','easy'], 'has-drink':FALSE, 'has-food':FALSE},</v>
      </c>
      <c r="AY175" s="1" t="str">
        <f t="shared" si="182"/>
        <v/>
      </c>
      <c r="AZ175" s="1" t="str">
        <f t="shared" si="183"/>
        <v/>
      </c>
      <c r="BA175" s="1" t="str">
        <f t="shared" si="184"/>
        <v>&lt;img src=@img/easy.png@&gt;</v>
      </c>
      <c r="BB175" s="1" t="str">
        <f t="shared" si="185"/>
        <v/>
      </c>
      <c r="BC175" s="1" t="str">
        <f t="shared" si="186"/>
        <v/>
      </c>
      <c r="BD175" s="1" t="str">
        <f t="shared" si="187"/>
        <v>&lt;img src=@img/easy.png@&gt;&lt;img src=@img/kidicon.png@&gt;</v>
      </c>
      <c r="BE175" s="1" t="str">
        <f t="shared" si="188"/>
        <v>easy low sfoco kid</v>
      </c>
      <c r="BF175" s="1" t="str">
        <f t="shared" si="189"/>
        <v>South Foco</v>
      </c>
      <c r="BG175" s="1">
        <v>40.522661999999997</v>
      </c>
      <c r="BH175" s="1">
        <v>-105.023278</v>
      </c>
      <c r="BI175" s="1" t="str">
        <f t="shared" si="190"/>
        <v>[40.522662,-105.023278],</v>
      </c>
      <c r="BJ175" s="1" t="b">
        <v>1</v>
      </c>
      <c r="BK175" s="1" t="str">
        <f>IF(BJ175&gt;0,"&lt;img src=@img/kidicon.png@&gt;","")</f>
        <v>&lt;img src=@img/kidicon.png@&gt;</v>
      </c>
      <c r="BL175" s="1" t="s">
        <v>478</v>
      </c>
    </row>
    <row r="176" spans="2:64" ht="21" customHeight="1" x14ac:dyDescent="0.25">
      <c r="B176" s="1" t="s">
        <v>220</v>
      </c>
      <c r="C176" s="1" t="s">
        <v>427</v>
      </c>
      <c r="D176" s="1" t="s">
        <v>221</v>
      </c>
      <c r="E176" s="1" t="s">
        <v>432</v>
      </c>
      <c r="G176" s="1" t="s">
        <v>222</v>
      </c>
      <c r="H176" s="1">
        <v>930</v>
      </c>
      <c r="I176" s="1">
        <v>2400</v>
      </c>
      <c r="J176" s="1">
        <v>1030</v>
      </c>
      <c r="K176" s="1">
        <v>1900</v>
      </c>
      <c r="L176" s="1">
        <v>1030</v>
      </c>
      <c r="M176" s="1">
        <v>1900</v>
      </c>
      <c r="N176" s="1">
        <v>1030</v>
      </c>
      <c r="O176" s="1">
        <v>1900</v>
      </c>
      <c r="P176" s="1">
        <v>1030</v>
      </c>
      <c r="Q176" s="1">
        <v>1900</v>
      </c>
      <c r="R176" s="1">
        <v>1030</v>
      </c>
      <c r="S176" s="1">
        <v>1900</v>
      </c>
      <c r="T176" s="1">
        <v>930</v>
      </c>
      <c r="U176" s="1">
        <v>1900</v>
      </c>
      <c r="V176" s="1" t="s">
        <v>507</v>
      </c>
      <c r="W176" s="1">
        <f t="shared" si="162"/>
        <v>9.3000000000000007</v>
      </c>
      <c r="X176" s="1">
        <f t="shared" si="163"/>
        <v>24</v>
      </c>
      <c r="Y176" s="1">
        <f t="shared" si="164"/>
        <v>10.3</v>
      </c>
      <c r="Z176" s="1">
        <f t="shared" si="165"/>
        <v>19</v>
      </c>
      <c r="AA176" s="1">
        <f t="shared" si="166"/>
        <v>10.3</v>
      </c>
      <c r="AB176" s="1">
        <f t="shared" si="167"/>
        <v>19</v>
      </c>
      <c r="AC176" s="1">
        <f t="shared" si="168"/>
        <v>10.3</v>
      </c>
      <c r="AD176" s="1">
        <f t="shared" si="169"/>
        <v>19</v>
      </c>
      <c r="AE176" s="1">
        <f t="shared" si="191"/>
        <v>10.3</v>
      </c>
      <c r="AF176" s="1">
        <f t="shared" si="192"/>
        <v>19</v>
      </c>
      <c r="AG176" s="1">
        <f t="shared" si="170"/>
        <v>10.3</v>
      </c>
      <c r="AH176" s="1">
        <f t="shared" si="171"/>
        <v>19</v>
      </c>
      <c r="AI176" s="1">
        <f t="shared" si="172"/>
        <v>9.3000000000000007</v>
      </c>
      <c r="AJ176" s="1">
        <f t="shared" si="173"/>
        <v>19</v>
      </c>
      <c r="AK176" s="1" t="str">
        <f t="shared" si="174"/>
        <v>9.3am-12am</v>
      </c>
      <c r="AL176" s="1" t="str">
        <f t="shared" si="175"/>
        <v>10.3am-7pm</v>
      </c>
      <c r="AM176" s="1" t="str">
        <f t="shared" si="176"/>
        <v>10.3am-7pm</v>
      </c>
      <c r="AN176" s="1" t="str">
        <f t="shared" si="177"/>
        <v>10.3am-7pm</v>
      </c>
      <c r="AO176" s="1" t="str">
        <f t="shared" si="178"/>
        <v>10.3am-7pm</v>
      </c>
      <c r="AP176" s="1" t="str">
        <f t="shared" si="179"/>
        <v>10.3am-7pm</v>
      </c>
      <c r="AQ176" s="1" t="str">
        <f t="shared" si="180"/>
        <v>9.3am-7pm</v>
      </c>
      <c r="AR176" s="10" t="s">
        <v>265</v>
      </c>
      <c r="AS176" s="1" t="s">
        <v>296</v>
      </c>
      <c r="AU176" s="1" t="s">
        <v>299</v>
      </c>
      <c r="AV176" s="5" t="s">
        <v>307</v>
      </c>
      <c r="AW176" s="5" t="s">
        <v>307</v>
      </c>
      <c r="AX176" s="6" t="str">
        <f t="shared" si="181"/>
        <v>{
    'name': "Tony's Bar",
    'area': "old",'hours': {
      'sunday-start':"930", 'sunday-end':"2400", 'monday-start':"1030", 'monday-end':"1900", 'tuesday-start':"1030", 'tuesday-end':"1900", 'wednesday-start':"1030", 'wednesday-end':"1900", 'thursday-start':"1030", 'thursday-end':"1900", 'friday-start':"1030", 'friday-end':"1900", 'saturday-start':"930", 'saturday-end':"1900"},  'description': "Free pool during Happy Hour and all day Tuesday &lt;br&gt; $2.00 Domestic Drafts &lt;br&gt; $3.00 Select Micro Drafts &lt;br&gt; $3.00 Single/$5.00 Double Wells and Freshies &lt;br&gt; $5.00 Moscow Mules &lt;br&gt; Happy Hour Appetizers: $6.00 Select appetizers Monday thru Friday 2 PM til 6 PM", 'link':"https://tonysbarfortcollins.com/", 'pricing':"med",   'phone-number': "", 'address': "224 S. College Avenue, Fort Collins, CO 80524", 'other-amenities': ['outdoor','','hard'], 'has-drink':true, 'has-food':true},</v>
      </c>
      <c r="AY176" s="1" t="str">
        <f t="shared" si="182"/>
        <v>&lt;img src=@img/outdoor.png@&gt;</v>
      </c>
      <c r="AZ176" s="1" t="str">
        <f t="shared" si="183"/>
        <v/>
      </c>
      <c r="BA176" s="1" t="str">
        <f t="shared" si="184"/>
        <v>&lt;img src=@img/hard.png@&gt;</v>
      </c>
      <c r="BB176" s="1" t="str">
        <f t="shared" si="185"/>
        <v>&lt;img src=@img/drinkicon.png@&gt;</v>
      </c>
      <c r="BC176" s="1" t="str">
        <f t="shared" si="186"/>
        <v>&lt;img src=@img/foodicon.png@&gt;</v>
      </c>
      <c r="BD176" s="1" t="str">
        <f t="shared" si="187"/>
        <v>&lt;img src=@img/outdoor.png@&gt;&lt;img src=@img/hard.png@&gt;&lt;img src=@img/drinkicon.png@&gt;&lt;img src=@img/foodicon.png@&gt;</v>
      </c>
      <c r="BE176" s="1" t="str">
        <f t="shared" si="188"/>
        <v>outdoor drink food hard med old</v>
      </c>
      <c r="BF176" s="1" t="str">
        <f t="shared" si="189"/>
        <v>Old Town</v>
      </c>
      <c r="BG176" s="1">
        <v>40.584795999999997</v>
      </c>
      <c r="BH176" s="1">
        <v>-105.076611</v>
      </c>
      <c r="BI176" s="1" t="str">
        <f t="shared" si="190"/>
        <v>[40.584796,-105.076611],</v>
      </c>
      <c r="BK176" s="1" t="str">
        <f>IF(BJ176&gt;0,"&lt;img src=@img/kidicon.png@&gt;","")</f>
        <v/>
      </c>
    </row>
    <row r="177" spans="2:63" ht="21" customHeight="1" x14ac:dyDescent="0.25">
      <c r="B177" s="1" t="s">
        <v>381</v>
      </c>
      <c r="C177" s="1" t="s">
        <v>310</v>
      </c>
      <c r="D177" s="1" t="s">
        <v>383</v>
      </c>
      <c r="E177" s="1" t="s">
        <v>432</v>
      </c>
      <c r="G177" s="1" t="s">
        <v>392</v>
      </c>
      <c r="J177" s="1">
        <v>1500</v>
      </c>
      <c r="K177" s="1">
        <v>1900</v>
      </c>
      <c r="L177" s="1">
        <v>1500</v>
      </c>
      <c r="M177" s="1">
        <v>1900</v>
      </c>
      <c r="N177" s="1">
        <v>1500</v>
      </c>
      <c r="O177" s="1">
        <v>1900</v>
      </c>
      <c r="P177" s="1">
        <v>1500</v>
      </c>
      <c r="Q177" s="1">
        <v>1900</v>
      </c>
      <c r="R177" s="1">
        <v>1500</v>
      </c>
      <c r="S177" s="1">
        <v>1900</v>
      </c>
      <c r="V177" s="1" t="s">
        <v>508</v>
      </c>
      <c r="W177" s="1" t="str">
        <f t="shared" si="162"/>
        <v/>
      </c>
      <c r="X177" s="1" t="str">
        <f t="shared" si="163"/>
        <v/>
      </c>
      <c r="Y177" s="1">
        <f t="shared" si="164"/>
        <v>15</v>
      </c>
      <c r="Z177" s="1">
        <f t="shared" si="165"/>
        <v>19</v>
      </c>
      <c r="AA177" s="1">
        <f t="shared" si="166"/>
        <v>15</v>
      </c>
      <c r="AB177" s="1">
        <f t="shared" si="167"/>
        <v>19</v>
      </c>
      <c r="AC177" s="1">
        <f t="shared" si="168"/>
        <v>15</v>
      </c>
      <c r="AD177" s="1">
        <f t="shared" si="169"/>
        <v>19</v>
      </c>
      <c r="AE177" s="1">
        <f t="shared" si="191"/>
        <v>15</v>
      </c>
      <c r="AF177" s="1">
        <f t="shared" si="192"/>
        <v>19</v>
      </c>
      <c r="AG177" s="1">
        <f t="shared" si="170"/>
        <v>15</v>
      </c>
      <c r="AH177" s="1">
        <f t="shared" si="171"/>
        <v>19</v>
      </c>
      <c r="AI177" s="1" t="str">
        <f t="shared" si="172"/>
        <v/>
      </c>
      <c r="AJ177" s="1" t="str">
        <f t="shared" si="173"/>
        <v/>
      </c>
      <c r="AK177" s="1" t="str">
        <f t="shared" si="174"/>
        <v/>
      </c>
      <c r="AL177" s="1" t="str">
        <f t="shared" si="175"/>
        <v>3pm-7pm</v>
      </c>
      <c r="AM177" s="1" t="str">
        <f t="shared" si="176"/>
        <v>3pm-7pm</v>
      </c>
      <c r="AN177" s="1" t="str">
        <f t="shared" si="177"/>
        <v>3pm-7pm</v>
      </c>
      <c r="AO177" s="1" t="str">
        <f t="shared" si="178"/>
        <v>3pm-7pm</v>
      </c>
      <c r="AP177" s="1" t="str">
        <f t="shared" si="179"/>
        <v>3pm-7pm</v>
      </c>
      <c r="AQ177" s="1" t="str">
        <f t="shared" si="180"/>
        <v/>
      </c>
      <c r="AR177" s="1" t="s">
        <v>391</v>
      </c>
      <c r="AS177" s="1" t="s">
        <v>296</v>
      </c>
      <c r="AU177" s="1" t="s">
        <v>300</v>
      </c>
      <c r="AV177" s="5" t="s">
        <v>307</v>
      </c>
      <c r="AW177" s="5" t="s">
        <v>307</v>
      </c>
      <c r="AX177" s="6" t="str">
        <f t="shared" si="181"/>
        <v>{
    'name': "Torchys Tacos",
    'area': "midtown",'hours':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"$1.50 Off All Beers and Margs &lt;br&gt; $0.50 Off Everything Else", 'link':"https://torchystacos.com/location/fort-collins/", 'pricing':"med",   'phone-number': "", 'address': "3280 S COLLEGE AVE FORT COLLINS, CO 80525", 'other-amenities': ['outdoor','','easy'], 'has-drink':true, 'has-food':true},</v>
      </c>
      <c r="AY177" s="1" t="str">
        <f t="shared" si="182"/>
        <v>&lt;img src=@img/outdoor.png@&gt;</v>
      </c>
      <c r="AZ177" s="1" t="str">
        <f t="shared" si="183"/>
        <v/>
      </c>
      <c r="BA177" s="1" t="str">
        <f t="shared" si="184"/>
        <v>&lt;img src=@img/easy.png@&gt;</v>
      </c>
      <c r="BB177" s="1" t="str">
        <f t="shared" si="185"/>
        <v>&lt;img src=@img/drinkicon.png@&gt;</v>
      </c>
      <c r="BC177" s="1" t="str">
        <f t="shared" si="186"/>
        <v>&lt;img src=@img/foodicon.png@&gt;</v>
      </c>
      <c r="BD177" s="1" t="str">
        <f t="shared" si="187"/>
        <v>&lt;img src=@img/outdoor.png@&gt;&lt;img src=@img/easy.png@&gt;&lt;img src=@img/drinkicon.png@&gt;&lt;img src=@img/foodicon.png@&gt;</v>
      </c>
      <c r="BE177" s="1" t="str">
        <f t="shared" si="188"/>
        <v>outdoor drink food easy med midtown</v>
      </c>
      <c r="BF177" s="1" t="str">
        <f t="shared" si="189"/>
        <v>Midtown</v>
      </c>
      <c r="BG177" s="1">
        <v>40.542402000000003</v>
      </c>
      <c r="BH177" s="1">
        <v>-105.07652</v>
      </c>
      <c r="BI177" s="1" t="str">
        <f t="shared" si="190"/>
        <v>[40.542402,-105.07652],</v>
      </c>
      <c r="BK177" s="1" t="str">
        <f>IF(BJ177&gt;0,"&lt;img src=@img/kidicon.png@&gt;","")</f>
        <v/>
      </c>
    </row>
    <row r="178" spans="2:63" ht="21" customHeight="1" x14ac:dyDescent="0.25">
      <c r="B178" s="1" t="s">
        <v>223</v>
      </c>
      <c r="C178" s="1" t="s">
        <v>310</v>
      </c>
      <c r="D178" s="1" t="s">
        <v>53</v>
      </c>
      <c r="E178" s="1" t="s">
        <v>432</v>
      </c>
      <c r="G178" s="1" t="s">
        <v>224</v>
      </c>
      <c r="W178" s="1" t="str">
        <f t="shared" si="162"/>
        <v/>
      </c>
      <c r="X178" s="1" t="str">
        <f t="shared" si="163"/>
        <v/>
      </c>
      <c r="Y178" s="1" t="str">
        <f t="shared" si="164"/>
        <v/>
      </c>
      <c r="Z178" s="1" t="str">
        <f t="shared" si="165"/>
        <v/>
      </c>
      <c r="AA178" s="1" t="str">
        <f t="shared" si="166"/>
        <v/>
      </c>
      <c r="AB178" s="1" t="str">
        <f t="shared" si="167"/>
        <v/>
      </c>
      <c r="AC178" s="1" t="str">
        <f t="shared" si="168"/>
        <v/>
      </c>
      <c r="AD178" s="1" t="str">
        <f t="shared" si="169"/>
        <v/>
      </c>
      <c r="AE178" s="1" t="str">
        <f t="shared" si="191"/>
        <v/>
      </c>
      <c r="AF178" s="1" t="str">
        <f t="shared" si="192"/>
        <v/>
      </c>
      <c r="AG178" s="1" t="str">
        <f t="shared" si="170"/>
        <v/>
      </c>
      <c r="AH178" s="1" t="str">
        <f t="shared" si="171"/>
        <v/>
      </c>
      <c r="AI178" s="1" t="str">
        <f t="shared" si="172"/>
        <v/>
      </c>
      <c r="AJ178" s="1" t="str">
        <f t="shared" si="173"/>
        <v/>
      </c>
      <c r="AK178" s="1" t="str">
        <f t="shared" si="174"/>
        <v/>
      </c>
      <c r="AL178" s="1" t="str">
        <f t="shared" si="175"/>
        <v/>
      </c>
      <c r="AM178" s="1" t="str">
        <f t="shared" si="176"/>
        <v/>
      </c>
      <c r="AN178" s="1" t="str">
        <f t="shared" si="177"/>
        <v/>
      </c>
      <c r="AO178" s="1" t="str">
        <f t="shared" si="178"/>
        <v/>
      </c>
      <c r="AP178" s="1" t="str">
        <f t="shared" si="179"/>
        <v/>
      </c>
      <c r="AQ178" s="1" t="str">
        <f t="shared" si="180"/>
        <v/>
      </c>
      <c r="AR178" s="4" t="s">
        <v>357</v>
      </c>
      <c r="AU178" s="1" t="s">
        <v>300</v>
      </c>
      <c r="AV178" s="5" t="s">
        <v>308</v>
      </c>
      <c r="AW178" s="5" t="s">
        <v>308</v>
      </c>
      <c r="AX178" s="6" t="str">
        <f t="shared" si="181"/>
        <v>{
    'name': "Tortilla Marissa's",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'link':"http://www.tortillamarissas.com", 'pricing':"med",   'phone-number': "", 'address': "2635 S. College Avenue, Fort Collins, CO 80525", 'other-amenities': ['','','easy'], 'has-drink':false, 'has-food':false},</v>
      </c>
      <c r="AY178" s="1" t="str">
        <f t="shared" si="182"/>
        <v/>
      </c>
      <c r="AZ178" s="1" t="str">
        <f t="shared" si="183"/>
        <v/>
      </c>
      <c r="BA178" s="1" t="str">
        <f t="shared" si="184"/>
        <v>&lt;img src=@img/easy.png@&gt;</v>
      </c>
      <c r="BB178" s="1" t="str">
        <f t="shared" si="185"/>
        <v/>
      </c>
      <c r="BC178" s="1" t="str">
        <f t="shared" si="186"/>
        <v/>
      </c>
      <c r="BD178" s="1" t="str">
        <f t="shared" si="187"/>
        <v>&lt;img src=@img/easy.png@&gt;</v>
      </c>
      <c r="BE178" s="1" t="str">
        <f t="shared" si="188"/>
        <v>easy med midtown</v>
      </c>
      <c r="BF178" s="1" t="str">
        <f t="shared" si="189"/>
        <v>Midtown</v>
      </c>
      <c r="BG178" s="1">
        <v>40.551113000000001</v>
      </c>
      <c r="BH178" s="1">
        <v>-105.07761600000001</v>
      </c>
      <c r="BI178" s="1" t="str">
        <f t="shared" si="190"/>
        <v>[40.551113,-105.077616],</v>
      </c>
      <c r="BK178" s="1" t="str">
        <f>IF(BJ178&gt;0,"&lt;img src=@img/kidicon.png@&gt;","")</f>
        <v/>
      </c>
    </row>
    <row r="179" spans="2:63" ht="21" customHeight="1" x14ac:dyDescent="0.25">
      <c r="B179" s="1" t="s">
        <v>556</v>
      </c>
      <c r="C179" s="1" t="s">
        <v>427</v>
      </c>
      <c r="D179" s="1" t="s">
        <v>382</v>
      </c>
      <c r="E179" s="1" t="s">
        <v>54</v>
      </c>
      <c r="G179" s="1" t="s">
        <v>557</v>
      </c>
      <c r="J179" s="1">
        <v>1500</v>
      </c>
      <c r="K179" s="1">
        <v>2000</v>
      </c>
      <c r="L179" s="1">
        <v>1500</v>
      </c>
      <c r="M179" s="1">
        <v>2000</v>
      </c>
      <c r="N179" s="1">
        <v>1500</v>
      </c>
      <c r="O179" s="1">
        <v>2000</v>
      </c>
      <c r="P179" s="1">
        <v>1500</v>
      </c>
      <c r="Q179" s="1">
        <v>2000</v>
      </c>
      <c r="R179" s="1">
        <v>1500</v>
      </c>
      <c r="S179" s="1">
        <v>2000</v>
      </c>
      <c r="T179" s="1">
        <v>1500</v>
      </c>
      <c r="U179" s="1">
        <v>2000</v>
      </c>
      <c r="W179" s="1" t="str">
        <f t="shared" si="162"/>
        <v/>
      </c>
      <c r="X179" s="1" t="str">
        <f t="shared" si="163"/>
        <v/>
      </c>
      <c r="Y179" s="1">
        <f t="shared" si="164"/>
        <v>15</v>
      </c>
      <c r="Z179" s="1">
        <f t="shared" si="165"/>
        <v>20</v>
      </c>
      <c r="AA179" s="1">
        <f t="shared" si="166"/>
        <v>15</v>
      </c>
      <c r="AB179" s="1">
        <f t="shared" si="167"/>
        <v>20</v>
      </c>
      <c r="AC179" s="1">
        <f t="shared" si="168"/>
        <v>15</v>
      </c>
      <c r="AD179" s="1">
        <f t="shared" si="169"/>
        <v>20</v>
      </c>
      <c r="AE179" s="1">
        <f t="shared" si="191"/>
        <v>15</v>
      </c>
      <c r="AF179" s="1">
        <f t="shared" si="192"/>
        <v>20</v>
      </c>
      <c r="AG179" s="1">
        <f t="shared" si="170"/>
        <v>15</v>
      </c>
      <c r="AH179" s="1">
        <f t="shared" si="171"/>
        <v>20</v>
      </c>
      <c r="AI179" s="1">
        <f t="shared" si="172"/>
        <v>15</v>
      </c>
      <c r="AJ179" s="1">
        <f t="shared" si="173"/>
        <v>20</v>
      </c>
      <c r="AK179" s="1" t="str">
        <f t="shared" si="174"/>
        <v/>
      </c>
      <c r="AL179" s="1" t="str">
        <f t="shared" si="175"/>
        <v>3pm-8pm</v>
      </c>
      <c r="AM179" s="1" t="str">
        <f t="shared" si="176"/>
        <v>3pm-8pm</v>
      </c>
      <c r="AN179" s="1" t="str">
        <f t="shared" si="177"/>
        <v>3pm-8pm</v>
      </c>
      <c r="AO179" s="1" t="str">
        <f t="shared" si="178"/>
        <v>3pm-8pm</v>
      </c>
      <c r="AP179" s="1" t="str">
        <f t="shared" si="179"/>
        <v>3pm-8pm</v>
      </c>
      <c r="AQ179" s="1" t="str">
        <f t="shared" si="180"/>
        <v>3pm-8pm</v>
      </c>
      <c r="AR179" s="4"/>
      <c r="AU179" s="1" t="s">
        <v>299</v>
      </c>
      <c r="AV179" s="5" t="s">
        <v>307</v>
      </c>
      <c r="AW179" s="5" t="s">
        <v>308</v>
      </c>
      <c r="AX179" s="6" t="str">
        <f t="shared" si="181"/>
        <v>{
    'name': "Town Pump",
    'area': "old",'hours': {
      'sunday-start':"", 'sunday-end':"", 'monday-start':"1500", 'monday-end':"2000", 'tuesday-start':"1500", 'tuesday-end':"2000", 'wednesday-start':"1500", 'wednesday-end':"2000", 'thursday-start':"1500", 'thursday-end':"2000", 'friday-start':"1500", 'friday-end':"2000", 'saturday-start':"1500", 'saturday-end':"2000"},  'description': "", 'link':"", 'pricing':"low",   'phone-number': "", 'address': "124 N College Ave, Fort Collins, CO 80524", 'other-amenities': ['','','hard'], 'has-drink':true, 'has-food':false},</v>
      </c>
      <c r="AY179" s="1" t="str">
        <f t="shared" si="182"/>
        <v/>
      </c>
      <c r="AZ179" s="1" t="str">
        <f t="shared" si="183"/>
        <v/>
      </c>
      <c r="BA179" s="1" t="str">
        <f t="shared" si="184"/>
        <v>&lt;img src=@img/hard.png@&gt;</v>
      </c>
      <c r="BB179" s="1" t="str">
        <f t="shared" si="185"/>
        <v>&lt;img src=@img/drinkicon.png@&gt;</v>
      </c>
      <c r="BC179" s="1" t="str">
        <f t="shared" si="186"/>
        <v/>
      </c>
      <c r="BD179" s="1" t="str">
        <f t="shared" si="187"/>
        <v>&lt;img src=@img/hard.png@&gt;&lt;img src=@img/drinkicon.png@&gt;</v>
      </c>
      <c r="BE179" s="1" t="str">
        <f t="shared" si="188"/>
        <v>drink hard low old</v>
      </c>
      <c r="BF179" s="1" t="str">
        <f t="shared" si="189"/>
        <v>Old Town</v>
      </c>
      <c r="BG179" s="1">
        <v>40.587409999999998</v>
      </c>
      <c r="BH179" s="1">
        <v>-105.07661</v>
      </c>
      <c r="BI179" s="1" t="str">
        <f t="shared" si="190"/>
        <v>[40.58741,-105.07661],</v>
      </c>
    </row>
    <row r="180" spans="2:63" ht="21" customHeight="1" x14ac:dyDescent="0.25">
      <c r="B180" s="1" t="s">
        <v>639</v>
      </c>
      <c r="C180" s="1" t="s">
        <v>309</v>
      </c>
      <c r="G180" s="9" t="s">
        <v>640</v>
      </c>
      <c r="W180" s="1" t="str">
        <f t="shared" si="162"/>
        <v/>
      </c>
      <c r="X180" s="1" t="str">
        <f t="shared" si="163"/>
        <v/>
      </c>
      <c r="Y180" s="1" t="str">
        <f t="shared" si="164"/>
        <v/>
      </c>
      <c r="Z180" s="1" t="str">
        <f t="shared" si="165"/>
        <v/>
      </c>
      <c r="AA180" s="1" t="str">
        <f t="shared" si="166"/>
        <v/>
      </c>
      <c r="AB180" s="1" t="str">
        <f t="shared" si="167"/>
        <v/>
      </c>
      <c r="AC180" s="1" t="str">
        <f t="shared" si="168"/>
        <v/>
      </c>
      <c r="AD180" s="1" t="str">
        <f t="shared" si="169"/>
        <v/>
      </c>
      <c r="AE180" s="1" t="str">
        <f t="shared" si="191"/>
        <v/>
      </c>
      <c r="AF180" s="1" t="str">
        <f t="shared" si="192"/>
        <v/>
      </c>
      <c r="AG180" s="1" t="str">
        <f t="shared" si="170"/>
        <v/>
      </c>
      <c r="AH180" s="1" t="str">
        <f t="shared" si="171"/>
        <v/>
      </c>
      <c r="AI180" s="1" t="str">
        <f t="shared" si="172"/>
        <v/>
      </c>
      <c r="AJ180" s="1" t="str">
        <f t="shared" si="173"/>
        <v/>
      </c>
      <c r="AK180" s="1" t="str">
        <f t="shared" si="174"/>
        <v/>
      </c>
      <c r="AL180" s="1" t="str">
        <f t="shared" si="175"/>
        <v/>
      </c>
      <c r="AM180" s="1" t="str">
        <f t="shared" si="176"/>
        <v/>
      </c>
      <c r="AN180" s="1" t="str">
        <f t="shared" si="177"/>
        <v/>
      </c>
      <c r="AO180" s="1" t="str">
        <f t="shared" si="178"/>
        <v/>
      </c>
      <c r="AP180" s="1" t="str">
        <f t="shared" si="179"/>
        <v/>
      </c>
      <c r="AQ180" s="1" t="str">
        <f t="shared" si="180"/>
        <v/>
      </c>
      <c r="AU180" s="1" t="s">
        <v>28</v>
      </c>
      <c r="AV180" s="1" t="b">
        <v>0</v>
      </c>
      <c r="AW180" s="1" t="b">
        <v>0</v>
      </c>
      <c r="AX180" s="6" t="str">
        <f t="shared" si="181"/>
        <v>{
    'name': "Toys Thai Cafe 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"128 W Laurel St, Fort Collins, CO 80524", 'other-amenities': ['','','medium'], 'has-drink':FALSE, 'has-food':FALSE},</v>
      </c>
      <c r="AY180" s="1" t="str">
        <f t="shared" si="182"/>
        <v/>
      </c>
      <c r="AZ180" s="1" t="str">
        <f t="shared" si="183"/>
        <v/>
      </c>
      <c r="BA180" s="1" t="str">
        <f t="shared" si="184"/>
        <v>&lt;img src=@img/medium.png@&gt;</v>
      </c>
      <c r="BB180" s="1" t="str">
        <f t="shared" si="185"/>
        <v/>
      </c>
      <c r="BC180" s="1" t="str">
        <f t="shared" si="186"/>
        <v/>
      </c>
      <c r="BD180" s="1" t="str">
        <f t="shared" si="187"/>
        <v>&lt;img src=@img/medium.png@&gt;</v>
      </c>
      <c r="BE180" s="1" t="str">
        <f t="shared" si="188"/>
        <v>medium  campus</v>
      </c>
      <c r="BF180" s="1" t="str">
        <f t="shared" si="189"/>
        <v>Near Campus</v>
      </c>
      <c r="BG180" s="1">
        <v>40.578440000000001</v>
      </c>
      <c r="BH180" s="1">
        <v>-105.07856</v>
      </c>
      <c r="BI180" s="1" t="str">
        <f t="shared" si="190"/>
        <v>[40.57844,-105.07856],</v>
      </c>
    </row>
    <row r="181" spans="2:63" ht="21" customHeight="1" x14ac:dyDescent="0.25">
      <c r="B181" s="1" t="s">
        <v>288</v>
      </c>
      <c r="C181" s="1" t="s">
        <v>427</v>
      </c>
      <c r="D181" s="1" t="s">
        <v>289</v>
      </c>
      <c r="E181" s="1" t="s">
        <v>54</v>
      </c>
      <c r="G181" s="9" t="s">
        <v>295</v>
      </c>
      <c r="H181" s="1">
        <v>1100</v>
      </c>
      <c r="I181" s="1">
        <v>1900</v>
      </c>
      <c r="J181" s="1">
        <v>1100</v>
      </c>
      <c r="K181" s="1">
        <v>2400</v>
      </c>
      <c r="L181" s="1">
        <v>1100</v>
      </c>
      <c r="M181" s="1">
        <v>2300</v>
      </c>
      <c r="N181" s="1">
        <v>1100</v>
      </c>
      <c r="O181" s="1">
        <v>2400</v>
      </c>
      <c r="P181" s="1">
        <v>1100</v>
      </c>
      <c r="Q181" s="1">
        <v>2400</v>
      </c>
      <c r="R181" s="1">
        <v>1100</v>
      </c>
      <c r="S181" s="1">
        <v>1900</v>
      </c>
      <c r="T181" s="1">
        <v>1100</v>
      </c>
      <c r="U181" s="1">
        <v>1900</v>
      </c>
      <c r="V181" s="1" t="s">
        <v>509</v>
      </c>
      <c r="W181" s="1">
        <f t="shared" si="162"/>
        <v>11</v>
      </c>
      <c r="X181" s="1">
        <f t="shared" si="163"/>
        <v>19</v>
      </c>
      <c r="Y181" s="1">
        <f t="shared" si="164"/>
        <v>11</v>
      </c>
      <c r="Z181" s="1">
        <f t="shared" si="165"/>
        <v>24</v>
      </c>
      <c r="AA181" s="1">
        <f t="shared" si="166"/>
        <v>11</v>
      </c>
      <c r="AB181" s="1">
        <f t="shared" si="167"/>
        <v>23</v>
      </c>
      <c r="AC181" s="1">
        <f t="shared" si="168"/>
        <v>11</v>
      </c>
      <c r="AD181" s="1">
        <f t="shared" si="169"/>
        <v>24</v>
      </c>
      <c r="AE181" s="1">
        <f t="shared" si="191"/>
        <v>11</v>
      </c>
      <c r="AF181" s="1">
        <f t="shared" si="192"/>
        <v>24</v>
      </c>
      <c r="AG181" s="1">
        <f t="shared" si="170"/>
        <v>11</v>
      </c>
      <c r="AH181" s="1">
        <f t="shared" si="171"/>
        <v>19</v>
      </c>
      <c r="AI181" s="1">
        <f t="shared" si="172"/>
        <v>11</v>
      </c>
      <c r="AJ181" s="1">
        <f t="shared" si="173"/>
        <v>19</v>
      </c>
      <c r="AK181" s="1" t="str">
        <f t="shared" si="174"/>
        <v>11am-7pm</v>
      </c>
      <c r="AL181" s="1" t="str">
        <f t="shared" si="175"/>
        <v>11am-12am</v>
      </c>
      <c r="AM181" s="1" t="str">
        <f t="shared" si="176"/>
        <v>11am-11pm</v>
      </c>
      <c r="AN181" s="1" t="str">
        <f t="shared" si="177"/>
        <v>11am-12am</v>
      </c>
      <c r="AO181" s="1" t="str">
        <f t="shared" si="178"/>
        <v>11am-12am</v>
      </c>
      <c r="AP181" s="1" t="str">
        <f t="shared" si="179"/>
        <v>11am-7pm</v>
      </c>
      <c r="AQ181" s="1" t="str">
        <f t="shared" si="180"/>
        <v>11am-7pm</v>
      </c>
      <c r="AR181" s="14" t="s">
        <v>366</v>
      </c>
      <c r="AU181" s="1" t="s">
        <v>299</v>
      </c>
      <c r="AV181" s="5" t="s">
        <v>308</v>
      </c>
      <c r="AW181" s="5" t="s">
        <v>308</v>
      </c>
      <c r="AX181" s="6" t="str">
        <f t="shared" si="181"/>
        <v>{
    'name': "Trailhead Tavern",
    'area': "old",'hours': {
      'sunday-start':"1100", 'sunday-end':"1900", 'monday-start':"1100", 'monday-end':"2400", 'tuesday-start':"1100", 'tuesday-end':"2300", 'wednesday-start':"1100", 'wednesday-end':"2400", 'thursday-start':"1100", 'thursday-end':"2400", 'friday-start':"1100", 'friday-end':"1900", 'saturday-start':"1100", 'saturday-end':"1900"},  'description': "Monday-Sunday 11 am-7 pm: &lt;br&gt; $2 domestics and $6 pitchers &lt;br&gt; $2.50-micros and $8 pitchers &lt;br&gt; $2 wells &lt;br&gt; $2 PBR pints (all day) &lt;br&gt; Monday: &lt;br&gt; Happy Hour All Day &lt;br&gt; Tuesday: &lt;br&gt; 2-for-1 burgers 7pm-11pm &lt;br&gt; $2 select micros 7pm-close &lt;br&gt; Wednesday 7 pm-close: &lt;br&gt; $2.50 New Belgium &lt;br&gt; Thursday 7 pm-close: &lt;br&gt; $2.50 Odell beers &lt;br&gt; $1 tacos 6-11 pm &lt;br&gt; Friday: &lt;br&gt; $6 PBR pitchers and $2.50 Jagermeister &lt;br&gt; Saturday: &lt;br&gt; $4 domestic beer and brat &lt;br&gt; Sunday: &lt;br&gt; $16 wings and pitcher (domestic) &lt;br&gt; $19 wings and pitcher (micro)", 'link':"http://www.trailheadtavern.com/", 'pricing':"low",   'phone-number': "", 'address': "148 W Mountain Ave, Fort Collins, CO 80524", 'other-amenities': ['','','hard'], 'has-drink':false, 'has-food':false},</v>
      </c>
      <c r="AY181" s="1" t="str">
        <f t="shared" si="182"/>
        <v/>
      </c>
      <c r="AZ181" s="1" t="str">
        <f t="shared" si="183"/>
        <v/>
      </c>
      <c r="BA181" s="1" t="str">
        <f t="shared" si="184"/>
        <v>&lt;img src=@img/hard.png@&gt;</v>
      </c>
      <c r="BB181" s="1" t="str">
        <f t="shared" si="185"/>
        <v/>
      </c>
      <c r="BC181" s="1" t="str">
        <f t="shared" si="186"/>
        <v/>
      </c>
      <c r="BD181" s="1" t="str">
        <f t="shared" si="187"/>
        <v>&lt;img src=@img/hard.png@&gt;</v>
      </c>
      <c r="BE181" s="1" t="str">
        <f t="shared" si="188"/>
        <v>hard low old</v>
      </c>
      <c r="BF181" s="1" t="str">
        <f t="shared" si="189"/>
        <v>Old Town</v>
      </c>
      <c r="BG181" s="1">
        <v>40.587395000000001</v>
      </c>
      <c r="BH181" s="1">
        <v>-105.078292</v>
      </c>
      <c r="BI181" s="1" t="str">
        <f t="shared" si="190"/>
        <v>[40.587395,-105.078292],</v>
      </c>
      <c r="BK181" s="1" t="str">
        <f>IF(BJ181&gt;0,"&lt;img src=@img/kidicon.png@&gt;","")</f>
        <v/>
      </c>
    </row>
    <row r="182" spans="2:63" ht="21" customHeight="1" x14ac:dyDescent="0.25">
      <c r="B182" s="1" t="s">
        <v>402</v>
      </c>
      <c r="C182" s="1" t="s">
        <v>427</v>
      </c>
      <c r="D182" s="1" t="s">
        <v>373</v>
      </c>
      <c r="E182" s="1" t="s">
        <v>432</v>
      </c>
      <c r="G182" s="9" t="s">
        <v>435</v>
      </c>
      <c r="W182" s="1" t="str">
        <f t="shared" si="162"/>
        <v/>
      </c>
      <c r="X182" s="1" t="str">
        <f t="shared" si="163"/>
        <v/>
      </c>
      <c r="Y182" s="1" t="str">
        <f t="shared" si="164"/>
        <v/>
      </c>
      <c r="Z182" s="1" t="str">
        <f t="shared" si="165"/>
        <v/>
      </c>
      <c r="AA182" s="1" t="str">
        <f t="shared" si="166"/>
        <v/>
      </c>
      <c r="AB182" s="1" t="str">
        <f t="shared" si="167"/>
        <v/>
      </c>
      <c r="AC182" s="1" t="str">
        <f t="shared" si="168"/>
        <v/>
      </c>
      <c r="AD182" s="1" t="str">
        <f t="shared" si="169"/>
        <v/>
      </c>
      <c r="AE182" s="1" t="str">
        <f t="shared" si="191"/>
        <v/>
      </c>
      <c r="AF182" s="1" t="str">
        <f t="shared" si="192"/>
        <v/>
      </c>
      <c r="AG182" s="1" t="str">
        <f t="shared" si="170"/>
        <v/>
      </c>
      <c r="AH182" s="1" t="str">
        <f t="shared" si="171"/>
        <v/>
      </c>
      <c r="AI182" s="1" t="str">
        <f t="shared" si="172"/>
        <v/>
      </c>
      <c r="AJ182" s="1" t="str">
        <f t="shared" si="173"/>
        <v/>
      </c>
      <c r="AK182" s="1" t="str">
        <f t="shared" si="174"/>
        <v/>
      </c>
      <c r="AL182" s="1" t="str">
        <f t="shared" si="175"/>
        <v/>
      </c>
      <c r="AM182" s="1" t="str">
        <f t="shared" si="176"/>
        <v/>
      </c>
      <c r="AN182" s="1" t="str">
        <f t="shared" si="177"/>
        <v/>
      </c>
      <c r="AO182" s="1" t="str">
        <f t="shared" si="178"/>
        <v/>
      </c>
      <c r="AP182" s="1" t="str">
        <f t="shared" si="179"/>
        <v/>
      </c>
      <c r="AQ182" s="1" t="str">
        <f t="shared" si="180"/>
        <v/>
      </c>
      <c r="AR182" s="1" t="s">
        <v>403</v>
      </c>
      <c r="AS182" s="1" t="s">
        <v>296</v>
      </c>
      <c r="AU182" s="1" t="s">
        <v>28</v>
      </c>
      <c r="AV182" s="5" t="s">
        <v>308</v>
      </c>
      <c r="AW182" s="5" t="s">
        <v>308</v>
      </c>
      <c r="AX182" s="6" t="str">
        <f t="shared" si="181"/>
        <v>{
    'name': "Union",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'link':"https://www.unionbarsodafountain.com/", 'pricing':"med",   'phone-number': "", 'address': "250 Jefferson St, Fort Collins, CO 80524", 'other-amenities': ['outdoor','','medium'], 'has-drink':false, 'has-food':false},</v>
      </c>
      <c r="AY182" s="1" t="str">
        <f t="shared" si="182"/>
        <v>&lt;img src=@img/outdoor.png@&gt;</v>
      </c>
      <c r="AZ182" s="1" t="str">
        <f t="shared" si="183"/>
        <v/>
      </c>
      <c r="BA182" s="1" t="str">
        <f t="shared" si="184"/>
        <v>&lt;img src=@img/medium.png@&gt;</v>
      </c>
      <c r="BB182" s="1" t="str">
        <f t="shared" si="185"/>
        <v/>
      </c>
      <c r="BC182" s="1" t="str">
        <f t="shared" si="186"/>
        <v/>
      </c>
      <c r="BD182" s="1" t="str">
        <f t="shared" si="187"/>
        <v>&lt;img src=@img/outdoor.png@&gt;&lt;img src=@img/medium.png@&gt;</v>
      </c>
      <c r="BE182" s="1" t="str">
        <f t="shared" si="188"/>
        <v>outdoor medium med old</v>
      </c>
      <c r="BF182" s="1" t="str">
        <f t="shared" si="189"/>
        <v>Old Town</v>
      </c>
      <c r="BG182" s="1">
        <v>40.589368999999998</v>
      </c>
      <c r="BH182" s="1">
        <v>-105.07445800000001</v>
      </c>
      <c r="BI182" s="1" t="str">
        <f t="shared" si="190"/>
        <v>[40.589369,-105.074458],</v>
      </c>
      <c r="BK182" s="1" t="str">
        <f>IF(BJ182&gt;0,"&lt;img src=@img/kidicon.png@&gt;","")</f>
        <v/>
      </c>
    </row>
    <row r="183" spans="2:63" ht="21" customHeight="1" x14ac:dyDescent="0.25">
      <c r="B183" s="1" t="s">
        <v>753</v>
      </c>
      <c r="C183" s="1" t="s">
        <v>427</v>
      </c>
      <c r="E183" s="1" t="s">
        <v>432</v>
      </c>
      <c r="G183" s="18" t="s">
        <v>762</v>
      </c>
      <c r="W183" s="1" t="str">
        <f t="shared" ref="W183:W193" si="193">IF(H183&gt;0,H183/100,"")</f>
        <v/>
      </c>
      <c r="X183" s="1" t="str">
        <f t="shared" ref="X183:X193" si="194">IF(I183&gt;0,I183/100,"")</f>
        <v/>
      </c>
      <c r="Y183" s="1" t="str">
        <f t="shared" ref="Y183:Y193" si="195">IF(J183&gt;0,J183/100,"")</f>
        <v/>
      </c>
      <c r="Z183" s="1" t="str">
        <f t="shared" ref="Z183:Z193" si="196">IF(K183&gt;0,K183/100,"")</f>
        <v/>
      </c>
      <c r="AA183" s="1" t="str">
        <f t="shared" ref="AA183:AA193" si="197">IF(L183&gt;0,L183/100,"")</f>
        <v/>
      </c>
      <c r="AB183" s="1" t="str">
        <f t="shared" ref="AB183:AB193" si="198">IF(M183&gt;0,M183/100,"")</f>
        <v/>
      </c>
      <c r="AC183" s="1" t="str">
        <f t="shared" ref="AC183:AC193" si="199">IF(N183&gt;0,N183/100,"")</f>
        <v/>
      </c>
      <c r="AD183" s="1" t="str">
        <f t="shared" ref="AD183:AD193" si="200">IF(O183&gt;0,O183/100,"")</f>
        <v/>
      </c>
      <c r="AG183" s="1" t="str">
        <f t="shared" ref="AG183:AG193" si="201">IF(R183&gt;0,R183/100,"")</f>
        <v/>
      </c>
      <c r="AH183" s="1" t="str">
        <f t="shared" ref="AH183:AH193" si="202">IF(S183&gt;0,S183/100,"")</f>
        <v/>
      </c>
      <c r="AI183" s="1" t="str">
        <f t="shared" ref="AI183:AI193" si="203">IF(T183&gt;0,T183/100,"")</f>
        <v/>
      </c>
      <c r="AJ183" s="1" t="str">
        <f t="shared" ref="AJ183:AJ193" si="204">IF(U183&gt;0,U183/100,"")</f>
        <v/>
      </c>
      <c r="AK183" s="1" t="str">
        <f t="shared" si="174"/>
        <v/>
      </c>
      <c r="AL183" s="1" t="str">
        <f t="shared" si="175"/>
        <v/>
      </c>
      <c r="AM183" s="1" t="str">
        <f t="shared" si="176"/>
        <v/>
      </c>
      <c r="AN183" s="1" t="str">
        <f t="shared" si="177"/>
        <v/>
      </c>
      <c r="AO183" s="1" t="str">
        <f t="shared" si="178"/>
        <v/>
      </c>
      <c r="AP183" s="1" t="str">
        <f t="shared" si="179"/>
        <v/>
      </c>
      <c r="AQ183" s="1" t="str">
        <f t="shared" si="180"/>
        <v/>
      </c>
      <c r="AR183" s="1" t="s">
        <v>763</v>
      </c>
      <c r="AU183" s="1" t="s">
        <v>300</v>
      </c>
      <c r="AV183" s="5" t="b">
        <v>0</v>
      </c>
      <c r="AW183" s="1" t="b">
        <v>0</v>
      </c>
      <c r="AX183" s="6" t="str">
        <f t="shared" si="181"/>
        <v>{
    'name': "Urban Bricks",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'link':"https://www.urbanbricks.com/", 'pricing':"med",   'phone-number': "", 'address': "2860 E Harmony Rd #110, Fort Collins, CO 80528", 'other-amenities': ['','','easy'], 'has-drink':FALSE, 'has-food':FALSE},</v>
      </c>
      <c r="AY183" s="1" t="str">
        <f t="shared" si="182"/>
        <v/>
      </c>
      <c r="AZ183" s="1" t="str">
        <f t="shared" si="183"/>
        <v/>
      </c>
      <c r="BA183" s="1" t="str">
        <f t="shared" si="184"/>
        <v>&lt;img src=@img/easy.png@&gt;</v>
      </c>
      <c r="BB183" s="1" t="str">
        <f t="shared" si="185"/>
        <v/>
      </c>
      <c r="BC183" s="1" t="str">
        <f t="shared" si="186"/>
        <v/>
      </c>
      <c r="BD183" s="1" t="str">
        <f t="shared" si="187"/>
        <v>&lt;img src=@img/easy.png@&gt;</v>
      </c>
      <c r="BE183" s="1" t="str">
        <f t="shared" si="188"/>
        <v>easy med old</v>
      </c>
      <c r="BF183" s="1" t="str">
        <f t="shared" si="189"/>
        <v>Old Town</v>
      </c>
      <c r="BG183" s="11">
        <v>40.523972999999998</v>
      </c>
      <c r="BH183" s="11">
        <v>-105.025125</v>
      </c>
      <c r="BI183" s="1" t="str">
        <f t="shared" si="190"/>
        <v>[40.523973,-105.025125],</v>
      </c>
    </row>
    <row r="184" spans="2:63" ht="21" customHeight="1" x14ac:dyDescent="0.25">
      <c r="B184" s="1" t="s">
        <v>751</v>
      </c>
      <c r="C184" s="1" t="s">
        <v>427</v>
      </c>
      <c r="E184" s="1" t="s">
        <v>54</v>
      </c>
      <c r="G184" s="1" t="s">
        <v>758</v>
      </c>
      <c r="W184" s="1" t="str">
        <f t="shared" si="193"/>
        <v/>
      </c>
      <c r="X184" s="1" t="str">
        <f t="shared" si="194"/>
        <v/>
      </c>
      <c r="Y184" s="1" t="str">
        <f t="shared" si="195"/>
        <v/>
      </c>
      <c r="Z184" s="1" t="str">
        <f t="shared" si="196"/>
        <v/>
      </c>
      <c r="AA184" s="1" t="str">
        <f t="shared" si="197"/>
        <v/>
      </c>
      <c r="AB184" s="1" t="str">
        <f t="shared" si="198"/>
        <v/>
      </c>
      <c r="AC184" s="1" t="str">
        <f t="shared" si="199"/>
        <v/>
      </c>
      <c r="AD184" s="1" t="str">
        <f t="shared" si="200"/>
        <v/>
      </c>
      <c r="AG184" s="1" t="str">
        <f t="shared" si="201"/>
        <v/>
      </c>
      <c r="AH184" s="1" t="str">
        <f t="shared" si="202"/>
        <v/>
      </c>
      <c r="AI184" s="1" t="str">
        <f t="shared" si="203"/>
        <v/>
      </c>
      <c r="AJ184" s="1" t="str">
        <f t="shared" si="204"/>
        <v/>
      </c>
      <c r="AK184" s="1" t="str">
        <f t="shared" si="174"/>
        <v/>
      </c>
      <c r="AL184" s="1" t="str">
        <f t="shared" si="175"/>
        <v/>
      </c>
      <c r="AM184" s="1" t="str">
        <f t="shared" si="176"/>
        <v/>
      </c>
      <c r="AN184" s="1" t="str">
        <f t="shared" si="177"/>
        <v/>
      </c>
      <c r="AO184" s="1" t="str">
        <f t="shared" si="178"/>
        <v/>
      </c>
      <c r="AP184" s="1" t="str">
        <f t="shared" si="179"/>
        <v/>
      </c>
      <c r="AQ184" s="1" t="str">
        <f t="shared" si="180"/>
        <v/>
      </c>
      <c r="AR184" s="1" t="s">
        <v>759</v>
      </c>
      <c r="AS184" s="1" t="s">
        <v>296</v>
      </c>
      <c r="AU184" s="1" t="s">
        <v>28</v>
      </c>
      <c r="AV184" s="5" t="s">
        <v>308</v>
      </c>
      <c r="AW184" s="5" t="s">
        <v>308</v>
      </c>
      <c r="AX184" s="6" t="str">
        <f t="shared" si="181"/>
        <v>{
    'name': "Vatos Tacos and Tequila",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'link':"https://vatostacosandtequila.com/", 'pricing':"low",   'phone-number': "", 'address': "200 N College Ave, Fort Collins, CO 80524", 'other-amenities': ['outdoor','','medium'], 'has-drink':false, 'has-food':false},</v>
      </c>
      <c r="AY184" s="1" t="str">
        <f t="shared" si="182"/>
        <v>&lt;img src=@img/outdoor.png@&gt;</v>
      </c>
      <c r="AZ184" s="1" t="str">
        <f t="shared" si="183"/>
        <v/>
      </c>
      <c r="BA184" s="1" t="str">
        <f t="shared" si="184"/>
        <v>&lt;img src=@img/medium.png@&gt;</v>
      </c>
      <c r="BB184" s="1" t="str">
        <f t="shared" si="185"/>
        <v/>
      </c>
      <c r="BC184" s="1" t="str">
        <f t="shared" si="186"/>
        <v/>
      </c>
      <c r="BD184" s="1" t="str">
        <f t="shared" si="187"/>
        <v>&lt;img src=@img/outdoor.png@&gt;&lt;img src=@img/medium.png@&gt;</v>
      </c>
      <c r="BE184" s="1" t="str">
        <f t="shared" si="188"/>
        <v>outdoor medium low old</v>
      </c>
      <c r="BF184" s="1" t="str">
        <f t="shared" si="189"/>
        <v>Old Town</v>
      </c>
      <c r="BG184" s="11">
        <v>40.589424999999999</v>
      </c>
      <c r="BH184" s="11">
        <v>-105.076553</v>
      </c>
      <c r="BI184" s="1" t="str">
        <f t="shared" si="190"/>
        <v>[40.589425,-105.076553],</v>
      </c>
    </row>
    <row r="185" spans="2:63" ht="21" customHeight="1" x14ac:dyDescent="0.25">
      <c r="B185" s="1" t="s">
        <v>641</v>
      </c>
      <c r="C185" s="1" t="s">
        <v>430</v>
      </c>
      <c r="G185" s="9" t="s">
        <v>642</v>
      </c>
      <c r="W185" s="1" t="str">
        <f t="shared" si="193"/>
        <v/>
      </c>
      <c r="X185" s="1" t="str">
        <f t="shared" si="194"/>
        <v/>
      </c>
      <c r="Y185" s="1" t="str">
        <f t="shared" si="195"/>
        <v/>
      </c>
      <c r="Z185" s="1" t="str">
        <f t="shared" si="196"/>
        <v/>
      </c>
      <c r="AA185" s="1" t="str">
        <f t="shared" si="197"/>
        <v/>
      </c>
      <c r="AB185" s="1" t="str">
        <f t="shared" si="198"/>
        <v/>
      </c>
      <c r="AC185" s="1" t="str">
        <f t="shared" si="199"/>
        <v/>
      </c>
      <c r="AD185" s="1" t="str">
        <f t="shared" si="200"/>
        <v/>
      </c>
      <c r="AE185" s="1" t="str">
        <f t="shared" ref="AE185:AF188" si="205">IF(P185&gt;0,P185/100,"")</f>
        <v/>
      </c>
      <c r="AF185" s="1" t="str">
        <f t="shared" si="205"/>
        <v/>
      </c>
      <c r="AG185" s="1" t="str">
        <f t="shared" si="201"/>
        <v/>
      </c>
      <c r="AH185" s="1" t="str">
        <f t="shared" si="202"/>
        <v/>
      </c>
      <c r="AI185" s="1" t="str">
        <f t="shared" si="203"/>
        <v/>
      </c>
      <c r="AJ185" s="1" t="str">
        <f t="shared" si="204"/>
        <v/>
      </c>
      <c r="AK185" s="1" t="str">
        <f t="shared" ref="AK185:AK193" si="206">IF(H185&gt;0,CONCATENATE(IF(W185&lt;=12,W185,W185-12),IF(OR(W185&lt;12,W185=24),"am","pm"),"-",IF(X185&lt;=12,X185,X185-12),IF(OR(X185&lt;12,X185=24),"am","pm")),"")</f>
        <v/>
      </c>
      <c r="AL185" s="1" t="str">
        <f t="shared" ref="AL185:AL193" si="207">IF(J185&gt;0,CONCATENATE(IF(Y185&lt;=12,Y185,Y185-12),IF(OR(Y185&lt;12,Y185=24),"am","pm"),"-",IF(Z185&lt;=12,Z185,Z185-12),IF(OR(Z185&lt;12,Z185=24),"am","pm")),"")</f>
        <v/>
      </c>
      <c r="AM185" s="1" t="str">
        <f t="shared" ref="AM185:AM193" si="208">IF(L185&gt;0,CONCATENATE(IF(AA185&lt;=12,AA185,AA185-12),IF(OR(AA185&lt;12,AA185=24),"am","pm"),"-",IF(AB185&lt;=12,AB185,AB185-12),IF(OR(AB185&lt;12,AB185=24),"am","pm")),"")</f>
        <v/>
      </c>
      <c r="AN185" s="1" t="str">
        <f t="shared" ref="AN185:AN193" si="209">IF(N185&gt;0,CONCATENATE(IF(AC185&lt;=12,AC185,AC185-12),IF(OR(AC185&lt;12,AC185=24),"am","pm"),"-",IF(AD185&lt;=12,AD185,AD185-12),IF(OR(AD185&lt;12,AD185=24),"am","pm")),"")</f>
        <v/>
      </c>
      <c r="AO185" s="1" t="str">
        <f t="shared" ref="AO185:AO193" si="210">IF(O185&gt;0,CONCATENATE(IF(AE185&lt;=12,AE185,AE185-12),IF(OR(AE185&lt;12,AE185=24),"am","pm"),"-",IF(AF185&lt;=12,AF185,AF185-12),IF(OR(AF185&lt;12,AF185=24),"am","pm")),"")</f>
        <v/>
      </c>
      <c r="AP185" s="1" t="str">
        <f t="shared" ref="AP185:AP193" si="211">IF(R185&gt;0,CONCATENATE(IF(AG185&lt;=12,AG185,AG185-12),IF(OR(AG185&lt;12,AG185=24),"am","pm"),"-",IF(AH185&lt;=12,AH185,AH185-12),IF(OR(AH185&lt;12,AH185=24),"am","pm")),"")</f>
        <v/>
      </c>
      <c r="AQ185" s="1" t="str">
        <f t="shared" ref="AQ185:AQ193" si="212">IF(T185&gt;0,CONCATENATE(IF(AI185&lt;=12,AI185,AI185-12),IF(OR(AI185&lt;12,AI185=24),"am","pm"),"-",IF(AJ185&lt;=12,AJ185,AJ185-12),IF(OR(AJ185&lt;12,AJ185=24),"am","pm")),"")</f>
        <v/>
      </c>
      <c r="AR185" s="15" t="s">
        <v>643</v>
      </c>
      <c r="AU185" s="1" t="s">
        <v>28</v>
      </c>
      <c r="AV185" s="1" t="b">
        <v>0</v>
      </c>
      <c r="AW185" s="1" t="b">
        <v>0</v>
      </c>
      <c r="AX185" s="6" t="str">
        <f t="shared" si="181"/>
        <v>{
    'name': "Waltzing Kangaroo",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'link':"https://waltzingkangaroo.com/", 'pricing':"",   'phone-number': "", 'address': "1109 W Elizabeth St, Fort Collins, CO 80521", 'other-amenities': ['','','medium'], 'has-drink':FALSE, 'has-food':FALSE},</v>
      </c>
      <c r="AY185" s="1" t="str">
        <f t="shared" si="182"/>
        <v/>
      </c>
      <c r="AZ185" s="1" t="str">
        <f t="shared" si="183"/>
        <v/>
      </c>
      <c r="BA185" s="1" t="str">
        <f t="shared" si="184"/>
        <v>&lt;img src=@img/medium.png@&gt;</v>
      </c>
      <c r="BB185" s="1" t="str">
        <f t="shared" si="185"/>
        <v/>
      </c>
      <c r="BC185" s="1" t="str">
        <f t="shared" si="186"/>
        <v/>
      </c>
      <c r="BD185" s="1" t="str">
        <f t="shared" si="187"/>
        <v>&lt;img src=@img/medium.png@&gt;</v>
      </c>
      <c r="BE185" s="1" t="str">
        <f t="shared" si="188"/>
        <v>medium  cwest</v>
      </c>
      <c r="BF185" s="1" t="str">
        <f t="shared" si="189"/>
        <v>Campus West</v>
      </c>
      <c r="BG185" s="1">
        <v>40.574289999999998</v>
      </c>
      <c r="BH185" s="1">
        <v>-105.0971</v>
      </c>
      <c r="BI185" s="1" t="str">
        <f t="shared" si="190"/>
        <v>[40.57429,-105.0971],</v>
      </c>
    </row>
    <row r="186" spans="2:63" ht="21" customHeight="1" x14ac:dyDescent="0.25">
      <c r="B186" s="1" t="s">
        <v>663</v>
      </c>
      <c r="E186" s="1" t="s">
        <v>432</v>
      </c>
      <c r="G186" s="1" t="s">
        <v>687</v>
      </c>
      <c r="W186" s="1" t="str">
        <f t="shared" si="193"/>
        <v/>
      </c>
      <c r="X186" s="1" t="str">
        <f t="shared" si="194"/>
        <v/>
      </c>
      <c r="Y186" s="1" t="str">
        <f t="shared" si="195"/>
        <v/>
      </c>
      <c r="Z186" s="1" t="str">
        <f t="shared" si="196"/>
        <v/>
      </c>
      <c r="AA186" s="1" t="str">
        <f t="shared" si="197"/>
        <v/>
      </c>
      <c r="AB186" s="1" t="str">
        <f t="shared" si="198"/>
        <v/>
      </c>
      <c r="AC186" s="1" t="str">
        <f t="shared" si="199"/>
        <v/>
      </c>
      <c r="AD186" s="1" t="str">
        <f t="shared" si="200"/>
        <v/>
      </c>
      <c r="AE186" s="1" t="str">
        <f t="shared" si="205"/>
        <v/>
      </c>
      <c r="AF186" s="1" t="str">
        <f t="shared" si="205"/>
        <v/>
      </c>
      <c r="AG186" s="1" t="str">
        <f t="shared" si="201"/>
        <v/>
      </c>
      <c r="AH186" s="1" t="str">
        <f t="shared" si="202"/>
        <v/>
      </c>
      <c r="AI186" s="1" t="str">
        <f t="shared" si="203"/>
        <v/>
      </c>
      <c r="AJ186" s="1" t="str">
        <f t="shared" si="204"/>
        <v/>
      </c>
      <c r="AK186" s="1" t="str">
        <f t="shared" si="206"/>
        <v/>
      </c>
      <c r="AL186" s="1" t="str">
        <f t="shared" si="207"/>
        <v/>
      </c>
      <c r="AM186" s="1" t="str">
        <f t="shared" si="208"/>
        <v/>
      </c>
      <c r="AN186" s="1" t="str">
        <f t="shared" si="209"/>
        <v/>
      </c>
      <c r="AO186" s="1" t="str">
        <f t="shared" si="210"/>
        <v/>
      </c>
      <c r="AP186" s="1" t="str">
        <f t="shared" si="211"/>
        <v/>
      </c>
      <c r="AQ186" s="1" t="str">
        <f t="shared" si="212"/>
        <v/>
      </c>
      <c r="AU186" s="1" t="s">
        <v>300</v>
      </c>
      <c r="AV186" s="5" t="s">
        <v>308</v>
      </c>
      <c r="AW186" s="5" t="s">
        <v>308</v>
      </c>
      <c r="AX186" s="6" t="str">
        <f t="shared" si="181"/>
        <v>{
    'name': "West End Pub",
    'area': "",'hours':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"1119 W Drake Rd Fort Collins CO", 'other-amenities': ['','','easy'], 'has-drink':false, 'has-food':false},</v>
      </c>
      <c r="AY186" s="1" t="str">
        <f t="shared" si="182"/>
        <v/>
      </c>
      <c r="AZ186" s="1" t="str">
        <f t="shared" si="183"/>
        <v/>
      </c>
      <c r="BA186" s="1" t="str">
        <f t="shared" si="184"/>
        <v>&lt;img src=@img/easy.png@&gt;</v>
      </c>
      <c r="BB186" s="1" t="str">
        <f t="shared" si="185"/>
        <v/>
      </c>
      <c r="BC186" s="1" t="str">
        <f t="shared" si="186"/>
        <v/>
      </c>
      <c r="BD186" s="1" t="str">
        <f t="shared" si="187"/>
        <v>&lt;img src=@img/easy.png@&gt;</v>
      </c>
      <c r="BE186" s="1" t="str">
        <f t="shared" si="188"/>
        <v xml:space="preserve">easy med </v>
      </c>
      <c r="BF186" s="1" t="str">
        <f t="shared" si="189"/>
        <v/>
      </c>
      <c r="BG186" s="1">
        <v>40.552579999999999</v>
      </c>
      <c r="BH186" s="1">
        <v>-105.09672999999999</v>
      </c>
      <c r="BI186" s="1" t="str">
        <f t="shared" si="190"/>
        <v>[40.55258,-105.09673],</v>
      </c>
    </row>
    <row r="187" spans="2:63" ht="21" customHeight="1" x14ac:dyDescent="0.25">
      <c r="B187" s="1" t="s">
        <v>128</v>
      </c>
      <c r="C187" s="1" t="s">
        <v>309</v>
      </c>
      <c r="D187" s="1" t="s">
        <v>129</v>
      </c>
      <c r="E187" s="1" t="s">
        <v>54</v>
      </c>
      <c r="G187" s="3" t="s">
        <v>130</v>
      </c>
      <c r="W187" s="1" t="str">
        <f t="shared" si="193"/>
        <v/>
      </c>
      <c r="X187" s="1" t="str">
        <f t="shared" si="194"/>
        <v/>
      </c>
      <c r="Y187" s="1" t="str">
        <f t="shared" si="195"/>
        <v/>
      </c>
      <c r="Z187" s="1" t="str">
        <f t="shared" si="196"/>
        <v/>
      </c>
      <c r="AA187" s="1" t="str">
        <f t="shared" si="197"/>
        <v/>
      </c>
      <c r="AB187" s="1" t="str">
        <f t="shared" si="198"/>
        <v/>
      </c>
      <c r="AC187" s="1" t="str">
        <f t="shared" si="199"/>
        <v/>
      </c>
      <c r="AD187" s="1" t="str">
        <f t="shared" si="200"/>
        <v/>
      </c>
      <c r="AE187" s="1" t="str">
        <f t="shared" si="205"/>
        <v/>
      </c>
      <c r="AF187" s="1" t="str">
        <f t="shared" si="205"/>
        <v/>
      </c>
      <c r="AG187" s="1" t="str">
        <f t="shared" si="201"/>
        <v/>
      </c>
      <c r="AH187" s="1" t="str">
        <f t="shared" si="202"/>
        <v/>
      </c>
      <c r="AI187" s="1" t="str">
        <f t="shared" si="203"/>
        <v/>
      </c>
      <c r="AJ187" s="1" t="str">
        <f t="shared" si="204"/>
        <v/>
      </c>
      <c r="AK187" s="1" t="str">
        <f t="shared" si="206"/>
        <v/>
      </c>
      <c r="AL187" s="1" t="str">
        <f t="shared" si="207"/>
        <v/>
      </c>
      <c r="AM187" s="1" t="str">
        <f t="shared" si="208"/>
        <v/>
      </c>
      <c r="AN187" s="1" t="str">
        <f t="shared" si="209"/>
        <v/>
      </c>
      <c r="AO187" s="1" t="str">
        <f t="shared" si="210"/>
        <v/>
      </c>
      <c r="AP187" s="1" t="str">
        <f t="shared" si="211"/>
        <v/>
      </c>
      <c r="AQ187" s="1" t="str">
        <f t="shared" si="212"/>
        <v/>
      </c>
      <c r="AR187" s="4" t="s">
        <v>330</v>
      </c>
      <c r="AS187" s="1" t="s">
        <v>296</v>
      </c>
      <c r="AT187" s="1" t="s">
        <v>306</v>
      </c>
      <c r="AU187" s="1" t="s">
        <v>28</v>
      </c>
      <c r="AV187" s="5" t="s">
        <v>308</v>
      </c>
      <c r="AW187" s="5" t="s">
        <v>308</v>
      </c>
      <c r="AX187" s="6" t="str">
        <f t="shared" si="181"/>
        <v>{
    'name': "Wild Boar Coffee",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'link':"http://www.wildboarcoffee.com", 'pricing':"low",   'phone-number': "", 'address': "1510 South College Ave, Fort Collins 80524", 'other-amenities': ['outdoor','pets','medium'], 'has-drink':false, 'has-food':false},</v>
      </c>
      <c r="AY187" s="1" t="str">
        <f t="shared" si="182"/>
        <v>&lt;img src=@img/outdoor.png@&gt;</v>
      </c>
      <c r="AZ187" s="1" t="str">
        <f t="shared" si="183"/>
        <v>&lt;img src=@img/pets.png@&gt;</v>
      </c>
      <c r="BA187" s="1" t="str">
        <f t="shared" si="184"/>
        <v>&lt;img src=@img/medium.png@&gt;</v>
      </c>
      <c r="BB187" s="1" t="str">
        <f t="shared" si="185"/>
        <v/>
      </c>
      <c r="BC187" s="1" t="str">
        <f t="shared" si="186"/>
        <v/>
      </c>
      <c r="BD187" s="1" t="str">
        <f t="shared" si="187"/>
        <v>&lt;img src=@img/outdoor.png@&gt;&lt;img src=@img/pets.png@&gt;&lt;img src=@img/medium.png@&gt;</v>
      </c>
      <c r="BE187" s="1" t="str">
        <f t="shared" si="188"/>
        <v>outdoor pet medium low campus</v>
      </c>
      <c r="BF187" s="1" t="str">
        <f t="shared" si="189"/>
        <v>Near Campus</v>
      </c>
      <c r="BG187" s="1">
        <v>40.568157999999997</v>
      </c>
      <c r="BH187" s="1">
        <v>-105.076488</v>
      </c>
      <c r="BI187" s="1" t="str">
        <f t="shared" si="190"/>
        <v>[40.568158,-105.076488],</v>
      </c>
      <c r="BK187" s="1" t="str">
        <f>IF(BJ187&gt;0,"&lt;img src=@img/kidicon.png@&gt;","")</f>
        <v/>
      </c>
    </row>
    <row r="188" spans="2:63" ht="21" customHeight="1" x14ac:dyDescent="0.25">
      <c r="B188" s="1" t="s">
        <v>553</v>
      </c>
      <c r="C188" s="1" t="s">
        <v>310</v>
      </c>
      <c r="D188" s="1" t="s">
        <v>373</v>
      </c>
      <c r="E188" s="1" t="s">
        <v>432</v>
      </c>
      <c r="G188" s="3" t="s">
        <v>554</v>
      </c>
      <c r="W188" s="1" t="str">
        <f t="shared" si="193"/>
        <v/>
      </c>
      <c r="X188" s="1" t="str">
        <f t="shared" si="194"/>
        <v/>
      </c>
      <c r="Y188" s="1" t="str">
        <f t="shared" si="195"/>
        <v/>
      </c>
      <c r="Z188" s="1" t="str">
        <f t="shared" si="196"/>
        <v/>
      </c>
      <c r="AA188" s="1" t="str">
        <f t="shared" si="197"/>
        <v/>
      </c>
      <c r="AB188" s="1" t="str">
        <f t="shared" si="198"/>
        <v/>
      </c>
      <c r="AC188" s="1" t="str">
        <f t="shared" si="199"/>
        <v/>
      </c>
      <c r="AD188" s="1" t="str">
        <f t="shared" si="200"/>
        <v/>
      </c>
      <c r="AE188" s="1" t="str">
        <f t="shared" si="205"/>
        <v/>
      </c>
      <c r="AF188" s="1" t="str">
        <f t="shared" si="205"/>
        <v/>
      </c>
      <c r="AG188" s="1" t="str">
        <f t="shared" si="201"/>
        <v/>
      </c>
      <c r="AH188" s="1" t="str">
        <f t="shared" si="202"/>
        <v/>
      </c>
      <c r="AI188" s="1" t="str">
        <f t="shared" si="203"/>
        <v/>
      </c>
      <c r="AJ188" s="1" t="str">
        <f t="shared" si="204"/>
        <v/>
      </c>
      <c r="AK188" s="1" t="str">
        <f t="shared" si="206"/>
        <v/>
      </c>
      <c r="AL188" s="1" t="str">
        <f t="shared" si="207"/>
        <v/>
      </c>
      <c r="AM188" s="1" t="str">
        <f t="shared" si="208"/>
        <v/>
      </c>
      <c r="AN188" s="1" t="str">
        <f t="shared" si="209"/>
        <v/>
      </c>
      <c r="AO188" s="1" t="str">
        <f t="shared" si="210"/>
        <v/>
      </c>
      <c r="AP188" s="1" t="str">
        <f t="shared" si="211"/>
        <v/>
      </c>
      <c r="AQ188" s="1" t="str">
        <f t="shared" si="212"/>
        <v/>
      </c>
      <c r="AR188" s="15" t="s">
        <v>555</v>
      </c>
      <c r="AS188" s="1" t="s">
        <v>296</v>
      </c>
      <c r="AU188" s="1" t="s">
        <v>300</v>
      </c>
      <c r="AV188" s="5" t="s">
        <v>308</v>
      </c>
      <c r="AW188" s="5" t="s">
        <v>308</v>
      </c>
      <c r="AX188" s="6" t="str">
        <f t="shared" si="181"/>
        <v>{
    'name': "William Oliver's",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'link':"https://www.williamolivers.com/", 'pricing':"med",   'phone-number': "", 'address': "2608 S Timberline Rd, Fort Collins, CO 80525", 'other-amenities': ['outdoor','','easy'], 'has-drink':false, 'has-food':false},</v>
      </c>
      <c r="AY188" s="1" t="str">
        <f t="shared" si="182"/>
        <v>&lt;img src=@img/outdoor.png@&gt;</v>
      </c>
      <c r="AZ188" s="1" t="str">
        <f t="shared" si="183"/>
        <v/>
      </c>
      <c r="BA188" s="1" t="str">
        <f t="shared" si="184"/>
        <v>&lt;img src=@img/easy.png@&gt;</v>
      </c>
      <c r="BB188" s="1" t="str">
        <f t="shared" si="185"/>
        <v/>
      </c>
      <c r="BC188" s="1" t="str">
        <f t="shared" si="186"/>
        <v/>
      </c>
      <c r="BD188" s="1" t="str">
        <f t="shared" si="187"/>
        <v>&lt;img src=@img/outdoor.png@&gt;&lt;img src=@img/easy.png@&gt;</v>
      </c>
      <c r="BE188" s="1" t="str">
        <f t="shared" si="188"/>
        <v>outdoor easy med midtown</v>
      </c>
      <c r="BF188" s="1" t="str">
        <f t="shared" si="189"/>
        <v>Midtown</v>
      </c>
      <c r="BG188" s="1">
        <v>40.551969999999997</v>
      </c>
      <c r="BH188" s="1">
        <v>-105.03718000000001</v>
      </c>
      <c r="BI188" s="1" t="str">
        <f t="shared" si="190"/>
        <v>[40.55197,-105.03718],</v>
      </c>
    </row>
    <row r="189" spans="2:63" ht="21" customHeight="1" x14ac:dyDescent="0.25">
      <c r="B189" s="1" t="s">
        <v>644</v>
      </c>
      <c r="C189" s="1" t="s">
        <v>310</v>
      </c>
      <c r="G189" s="9" t="s">
        <v>645</v>
      </c>
      <c r="J189" s="1">
        <v>1100</v>
      </c>
      <c r="K189" s="1">
        <v>2400</v>
      </c>
      <c r="L189" s="1">
        <v>1100</v>
      </c>
      <c r="M189" s="1">
        <v>2400</v>
      </c>
      <c r="N189" s="1">
        <v>1100</v>
      </c>
      <c r="O189" s="1">
        <v>2400</v>
      </c>
      <c r="V189" s="1" t="s">
        <v>646</v>
      </c>
      <c r="W189" s="1" t="str">
        <f t="shared" si="193"/>
        <v/>
      </c>
      <c r="X189" s="1" t="str">
        <f t="shared" si="194"/>
        <v/>
      </c>
      <c r="Y189" s="1">
        <f t="shared" si="195"/>
        <v>11</v>
      </c>
      <c r="Z189" s="1">
        <f t="shared" si="196"/>
        <v>24</v>
      </c>
      <c r="AA189" s="1">
        <f t="shared" si="197"/>
        <v>11</v>
      </c>
      <c r="AB189" s="1">
        <f t="shared" si="198"/>
        <v>24</v>
      </c>
      <c r="AC189" s="1">
        <f t="shared" si="199"/>
        <v>11</v>
      </c>
      <c r="AD189" s="1">
        <f t="shared" si="200"/>
        <v>24</v>
      </c>
      <c r="AG189" s="1" t="str">
        <f t="shared" si="201"/>
        <v/>
      </c>
      <c r="AH189" s="1" t="str">
        <f t="shared" si="202"/>
        <v/>
      </c>
      <c r="AI189" s="1" t="str">
        <f t="shared" si="203"/>
        <v/>
      </c>
      <c r="AJ189" s="1" t="str">
        <f t="shared" si="204"/>
        <v/>
      </c>
      <c r="AK189" s="1" t="str">
        <f t="shared" si="206"/>
        <v/>
      </c>
      <c r="AL189" s="1" t="str">
        <f t="shared" si="207"/>
        <v>11am-12am</v>
      </c>
      <c r="AM189" s="1" t="str">
        <f t="shared" si="208"/>
        <v>11am-12am</v>
      </c>
      <c r="AN189" s="1" t="str">
        <f t="shared" si="209"/>
        <v>11am-12am</v>
      </c>
      <c r="AO189" s="1" t="str">
        <f t="shared" si="210"/>
        <v>am-am</v>
      </c>
      <c r="AP189" s="1" t="str">
        <f t="shared" si="211"/>
        <v/>
      </c>
      <c r="AQ189" s="1" t="str">
        <f t="shared" si="212"/>
        <v/>
      </c>
      <c r="AR189" s="15" t="s">
        <v>647</v>
      </c>
      <c r="AU189" s="1" t="s">
        <v>300</v>
      </c>
      <c r="AV189" s="1" t="b">
        <v>0</v>
      </c>
      <c r="AW189" s="1" t="b">
        <v>1</v>
      </c>
      <c r="AX189" s="6" t="str">
        <f t="shared" si="181"/>
        <v>{
    'name': "Wing Shack Fort Collins",
    'area': "midtown",'hours': {
      'sunday-start':"", 'sunday-end':"", 'monday-start':"1100", 'monday-end':"2400", 'tuesday-start':"1100", 'tuesday-end':"2400", 'wednesday-start':"1100", 'wednesday-end':"2400", 'thursday-start':"", 'thursday-end':"", 'friday-start':"", 'friday-end':"", 'saturday-start':"", 'saturday-end':""},  'description': "Monday: $0.60 wings &lt;br&gt; Tuesday: $0.60 Boneless wings &lt;br&gt; Wednesday: $1.00 off all beers ", 'link':"https://wingshackwings.com/", 'pricing':"",   'phone-number': "", 'address': "1011 S Lemay Ave, Fort Collins, CO 80524", 'other-amenities': ['','','easy'], 'has-drink':FALSE, 'has-food':TRUE},</v>
      </c>
      <c r="AY189" s="1" t="str">
        <f t="shared" si="182"/>
        <v/>
      </c>
      <c r="AZ189" s="1" t="str">
        <f t="shared" si="183"/>
        <v/>
      </c>
      <c r="BA189" s="1" t="str">
        <f t="shared" si="184"/>
        <v>&lt;img src=@img/easy.png@&gt;</v>
      </c>
      <c r="BB189" s="1" t="str">
        <f t="shared" si="185"/>
        <v/>
      </c>
      <c r="BC189" s="1" t="str">
        <f t="shared" si="186"/>
        <v/>
      </c>
      <c r="BD189" s="1" t="str">
        <f t="shared" si="187"/>
        <v>&lt;img src=@img/easy.png@&gt;</v>
      </c>
      <c r="BE189" s="1" t="str">
        <f t="shared" si="188"/>
        <v>easy  midtown</v>
      </c>
      <c r="BF189" s="1" t="str">
        <f t="shared" si="189"/>
        <v>Midtown</v>
      </c>
      <c r="BG189" s="1">
        <v>40.57358</v>
      </c>
      <c r="BH189" s="1">
        <v>-105.05826</v>
      </c>
      <c r="BI189" s="1" t="str">
        <f t="shared" si="190"/>
        <v>[40.57358,-105.05826],</v>
      </c>
    </row>
    <row r="190" spans="2:63" ht="21" customHeight="1" x14ac:dyDescent="0.25">
      <c r="B190" s="1" t="s">
        <v>225</v>
      </c>
      <c r="C190" s="1" t="s">
        <v>427</v>
      </c>
      <c r="D190" s="1" t="s">
        <v>147</v>
      </c>
      <c r="E190" s="1" t="s">
        <v>432</v>
      </c>
      <c r="G190" s="1" t="s">
        <v>226</v>
      </c>
      <c r="W190" s="1" t="str">
        <f t="shared" si="193"/>
        <v/>
      </c>
      <c r="X190" s="1" t="str">
        <f t="shared" si="194"/>
        <v/>
      </c>
      <c r="Y190" s="1" t="str">
        <f t="shared" si="195"/>
        <v/>
      </c>
      <c r="Z190" s="1" t="str">
        <f t="shared" si="196"/>
        <v/>
      </c>
      <c r="AA190" s="1" t="str">
        <f t="shared" si="197"/>
        <v/>
      </c>
      <c r="AB190" s="1" t="str">
        <f t="shared" si="198"/>
        <v/>
      </c>
      <c r="AC190" s="1" t="str">
        <f t="shared" si="199"/>
        <v/>
      </c>
      <c r="AD190" s="1" t="str">
        <f t="shared" si="200"/>
        <v/>
      </c>
      <c r="AG190" s="1" t="str">
        <f t="shared" si="201"/>
        <v/>
      </c>
      <c r="AH190" s="1" t="str">
        <f t="shared" si="202"/>
        <v/>
      </c>
      <c r="AI190" s="1" t="str">
        <f t="shared" si="203"/>
        <v/>
      </c>
      <c r="AJ190" s="1" t="str">
        <f t="shared" si="204"/>
        <v/>
      </c>
      <c r="AK190" s="1" t="str">
        <f t="shared" si="206"/>
        <v/>
      </c>
      <c r="AL190" s="1" t="str">
        <f t="shared" si="207"/>
        <v/>
      </c>
      <c r="AM190" s="1" t="str">
        <f t="shared" si="208"/>
        <v/>
      </c>
      <c r="AN190" s="1" t="str">
        <f t="shared" si="209"/>
        <v/>
      </c>
      <c r="AO190" s="1" t="str">
        <f t="shared" si="210"/>
        <v/>
      </c>
      <c r="AP190" s="1" t="str">
        <f t="shared" si="211"/>
        <v/>
      </c>
      <c r="AQ190" s="1" t="str">
        <f t="shared" si="212"/>
        <v/>
      </c>
      <c r="AR190" s="8" t="s">
        <v>266</v>
      </c>
      <c r="AU190" s="1" t="s">
        <v>28</v>
      </c>
      <c r="AV190" s="5" t="s">
        <v>308</v>
      </c>
      <c r="AW190" s="5" t="s">
        <v>308</v>
      </c>
      <c r="AX190" s="6" t="str">
        <f t="shared" si="181"/>
        <v>{
    'name': "Wolverine Farm Letterpress &amp; Publick House",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'link':"https://www.wolverinefarm.org/letterpressandpublickhouse/", 'pricing':"med",   'phone-number': "", 'address': "316 Willow Street, Fort Collins, CO 80524", 'other-amenities': ['','','medium'], 'has-drink':false, 'has-food':false},</v>
      </c>
      <c r="AY190" s="1" t="str">
        <f t="shared" si="182"/>
        <v/>
      </c>
      <c r="AZ190" s="1" t="str">
        <f t="shared" si="183"/>
        <v/>
      </c>
      <c r="BA190" s="1" t="str">
        <f t="shared" si="184"/>
        <v>&lt;img src=@img/medium.png@&gt;</v>
      </c>
      <c r="BB190" s="1" t="str">
        <f t="shared" si="185"/>
        <v/>
      </c>
      <c r="BC190" s="1" t="str">
        <f t="shared" si="186"/>
        <v/>
      </c>
      <c r="BD190" s="1" t="str">
        <f t="shared" si="187"/>
        <v>&lt;img src=@img/medium.png@&gt;</v>
      </c>
      <c r="BE190" s="1" t="str">
        <f t="shared" si="188"/>
        <v>medium med old</v>
      </c>
      <c r="BF190" s="1" t="str">
        <f t="shared" si="189"/>
        <v>Old Town</v>
      </c>
      <c r="BG190" s="1">
        <v>40.590724000000002</v>
      </c>
      <c r="BH190" s="1">
        <v>-105.073266</v>
      </c>
      <c r="BI190" s="1" t="str">
        <f t="shared" si="190"/>
        <v>[40.590724,-105.073266],</v>
      </c>
      <c r="BK190" s="1" t="str">
        <f>IF(BJ190&gt;0,"&lt;img src=@img/kidicon.png@&gt;","")</f>
        <v/>
      </c>
    </row>
    <row r="191" spans="2:63" ht="21" customHeight="1" x14ac:dyDescent="0.25">
      <c r="B191" s="17" t="s">
        <v>49</v>
      </c>
      <c r="C191" s="1" t="s">
        <v>310</v>
      </c>
      <c r="D191" s="1" t="s">
        <v>50</v>
      </c>
      <c r="E191" s="1" t="s">
        <v>432</v>
      </c>
      <c r="G191" s="3" t="s">
        <v>51</v>
      </c>
      <c r="W191" s="1" t="str">
        <f t="shared" si="193"/>
        <v/>
      </c>
      <c r="X191" s="1" t="str">
        <f t="shared" si="194"/>
        <v/>
      </c>
      <c r="Y191" s="1" t="str">
        <f t="shared" si="195"/>
        <v/>
      </c>
      <c r="Z191" s="1" t="str">
        <f t="shared" si="196"/>
        <v/>
      </c>
      <c r="AA191" s="1" t="str">
        <f t="shared" si="197"/>
        <v/>
      </c>
      <c r="AB191" s="1" t="str">
        <f t="shared" si="198"/>
        <v/>
      </c>
      <c r="AC191" s="1" t="str">
        <f t="shared" si="199"/>
        <v/>
      </c>
      <c r="AD191" s="1" t="str">
        <f t="shared" si="200"/>
        <v/>
      </c>
      <c r="AG191" s="1" t="str">
        <f t="shared" si="201"/>
        <v/>
      </c>
      <c r="AH191" s="1" t="str">
        <f t="shared" si="202"/>
        <v/>
      </c>
      <c r="AI191" s="1" t="str">
        <f t="shared" si="203"/>
        <v/>
      </c>
      <c r="AJ191" s="1" t="str">
        <f t="shared" si="204"/>
        <v/>
      </c>
      <c r="AK191" s="1" t="str">
        <f t="shared" si="206"/>
        <v/>
      </c>
      <c r="AL191" s="1" t="str">
        <f t="shared" si="207"/>
        <v/>
      </c>
      <c r="AM191" s="1" t="str">
        <f t="shared" si="208"/>
        <v/>
      </c>
      <c r="AN191" s="1" t="str">
        <f t="shared" si="209"/>
        <v/>
      </c>
      <c r="AO191" s="1" t="str">
        <f t="shared" si="210"/>
        <v/>
      </c>
      <c r="AP191" s="1" t="str">
        <f t="shared" si="211"/>
        <v/>
      </c>
      <c r="AQ191" s="1" t="str">
        <f t="shared" si="212"/>
        <v/>
      </c>
      <c r="AR191" s="1" t="s">
        <v>238</v>
      </c>
      <c r="AU191" s="1" t="s">
        <v>300</v>
      </c>
      <c r="AV191" s="5" t="s">
        <v>308</v>
      </c>
      <c r="AW191" s="5" t="s">
        <v>308</v>
      </c>
      <c r="AX191" s="6" t="str">
        <f t="shared" si="181"/>
        <v>{
    'name': "Youngs Café",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'link':"http://www.youngscafe.com/", 'pricing':"med",   'phone-number': "", 'address': "3307 S College Ave Ste 114, Fort Collins 80525", 'other-amenities': ['','','easy'], 'has-drink':false, 'has-food':false},</v>
      </c>
      <c r="AY191" s="1" t="str">
        <f t="shared" si="182"/>
        <v/>
      </c>
      <c r="AZ191" s="1" t="str">
        <f t="shared" si="183"/>
        <v/>
      </c>
      <c r="BA191" s="1" t="str">
        <f t="shared" si="184"/>
        <v>&lt;img src=@img/easy.png@&gt;</v>
      </c>
      <c r="BB191" s="1" t="str">
        <f t="shared" si="185"/>
        <v/>
      </c>
      <c r="BC191" s="1" t="str">
        <f t="shared" si="186"/>
        <v/>
      </c>
      <c r="BD191" s="1" t="str">
        <f t="shared" si="187"/>
        <v>&lt;img src=@img/easy.png@&gt;</v>
      </c>
      <c r="BE191" s="1" t="str">
        <f t="shared" si="188"/>
        <v>easy med midtown</v>
      </c>
      <c r="BF191" s="1" t="str">
        <f t="shared" si="189"/>
        <v>Midtown</v>
      </c>
      <c r="BG191" s="1">
        <v>40.541967999999997</v>
      </c>
      <c r="BH191" s="1">
        <v>-105.079037</v>
      </c>
      <c r="BI191" s="1" t="str">
        <f t="shared" si="190"/>
        <v>[40.541968,-105.079037],</v>
      </c>
      <c r="BK191" s="1" t="str">
        <f>IF(BJ191&gt;0,"&lt;img src=@img/kidicon.png@&gt;","")</f>
        <v/>
      </c>
    </row>
    <row r="192" spans="2:63" ht="21" customHeight="1" x14ac:dyDescent="0.25">
      <c r="B192" s="1" t="s">
        <v>648</v>
      </c>
      <c r="C192" s="1" t="s">
        <v>430</v>
      </c>
      <c r="G192" s="9" t="s">
        <v>649</v>
      </c>
      <c r="W192" s="1" t="str">
        <f t="shared" si="193"/>
        <v/>
      </c>
      <c r="X192" s="1" t="str">
        <f t="shared" si="194"/>
        <v/>
      </c>
      <c r="Y192" s="1" t="str">
        <f t="shared" si="195"/>
        <v/>
      </c>
      <c r="Z192" s="1" t="str">
        <f t="shared" si="196"/>
        <v/>
      </c>
      <c r="AA192" s="1" t="str">
        <f t="shared" si="197"/>
        <v/>
      </c>
      <c r="AB192" s="1" t="str">
        <f t="shared" si="198"/>
        <v/>
      </c>
      <c r="AC192" s="1" t="str">
        <f t="shared" si="199"/>
        <v/>
      </c>
      <c r="AD192" s="1" t="str">
        <f t="shared" si="200"/>
        <v/>
      </c>
      <c r="AG192" s="1" t="str">
        <f t="shared" si="201"/>
        <v/>
      </c>
      <c r="AH192" s="1" t="str">
        <f t="shared" si="202"/>
        <v/>
      </c>
      <c r="AI192" s="1" t="str">
        <f t="shared" si="203"/>
        <v/>
      </c>
      <c r="AJ192" s="1" t="str">
        <f t="shared" si="204"/>
        <v/>
      </c>
      <c r="AK192" s="1" t="str">
        <f t="shared" si="206"/>
        <v/>
      </c>
      <c r="AL192" s="1" t="str">
        <f t="shared" si="207"/>
        <v/>
      </c>
      <c r="AM192" s="1" t="str">
        <f t="shared" si="208"/>
        <v/>
      </c>
      <c r="AN192" s="1" t="str">
        <f t="shared" si="209"/>
        <v/>
      </c>
      <c r="AO192" s="1" t="str">
        <f t="shared" si="210"/>
        <v/>
      </c>
      <c r="AP192" s="1" t="str">
        <f t="shared" si="211"/>
        <v/>
      </c>
      <c r="AQ192" s="1" t="str">
        <f t="shared" si="212"/>
        <v/>
      </c>
      <c r="AR192" s="15" t="s">
        <v>650</v>
      </c>
      <c r="AS192" s="1" t="s">
        <v>296</v>
      </c>
      <c r="AU192" s="1" t="s">
        <v>28</v>
      </c>
      <c r="AV192" s="1" t="b">
        <v>0</v>
      </c>
      <c r="AW192" s="1" t="b">
        <v>0</v>
      </c>
      <c r="AX192" s="6" t="str">
        <f t="shared" ref="AX192:AX223" si="213">CONCATENATE("{
    'name': """,B192,""",
    'area': ","""",C192,""",",
"'hours': {
      'sunday-start':","""",H192,"""",", 'sunday-end':","""",I192,"""",", 'monday-start':","""",J192,"""",", 'monday-end':","""",K192,"""",", 'tuesday-start':","""",L192,"""",", 'tuesday-end':","""",M192,""", 'wednesday-start':","""",N192,""", 'wednesday-end':","""",O192,""", 'thursday-start':","""",P192,""", 'thursday-end':","""",Q192,""", 'friday-start':","""",R192,""", 'friday-end':","""",S192,""", 'saturday-start':","""",T192,""", 'saturday-end':","""",U192,"""","},","  'description': ","""",V192,"""",", 'link':","""",AR192,"""",", 'pricing':","""",E192,"""",",   'phone-number': ","""",F192,"""",", 'address': ","""",G192,"""",", 'other-amenities': [","'",AS192,"','",AT192,"','",AU192,"'","]",", 'has-drink':",AV192,", 'has-food':",AW192,"},")</f>
        <v>{
    'name': "Yum Yums Bar",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'link':"yumyumsfortcollins.com", 'pricing':"",   'phone-number': "", 'address': "1300 W Elizabeth St, Fort Collins, CO 80521", 'other-amenities': ['outdoor','','medium'], 'has-drink':FALSE, 'has-food':FALSE},</v>
      </c>
      <c r="AY192" s="1" t="str">
        <f t="shared" si="182"/>
        <v>&lt;img src=@img/outdoor.png@&gt;</v>
      </c>
      <c r="AZ192" s="1" t="str">
        <f t="shared" si="183"/>
        <v/>
      </c>
      <c r="BA192" s="1" t="str">
        <f t="shared" si="184"/>
        <v>&lt;img src=@img/medium.png@&gt;</v>
      </c>
      <c r="BB192" s="1" t="str">
        <f t="shared" si="185"/>
        <v/>
      </c>
      <c r="BC192" s="1" t="str">
        <f t="shared" si="186"/>
        <v/>
      </c>
      <c r="BD192" s="1" t="str">
        <f t="shared" ref="BD192:BD223" si="214">CONCATENATE(AY192,AZ192,BA192,BB192,BC192,BK192)</f>
        <v>&lt;img src=@img/outdoor.png@&gt;&lt;img src=@img/medium.png@&gt;</v>
      </c>
      <c r="BE192" s="1" t="str">
        <f t="shared" si="188"/>
        <v>outdoor medium  cwest</v>
      </c>
      <c r="BF192" s="1" t="str">
        <f t="shared" si="189"/>
        <v>Campus West</v>
      </c>
      <c r="BG192" s="1">
        <v>40.57488</v>
      </c>
      <c r="BH192" s="1">
        <v>-105.10039</v>
      </c>
      <c r="BI192" s="1" t="str">
        <f t="shared" ref="BI192:BI223" si="215">CONCATENATE("[",BG192,",",BH192,"],")</f>
        <v>[40.57488,-105.10039],</v>
      </c>
    </row>
    <row r="193" spans="2:63" ht="21" customHeight="1" x14ac:dyDescent="0.25">
      <c r="B193" s="1" t="s">
        <v>227</v>
      </c>
      <c r="C193" s="1" t="s">
        <v>429</v>
      </c>
      <c r="D193" s="1" t="s">
        <v>272</v>
      </c>
      <c r="E193" s="1" t="s">
        <v>432</v>
      </c>
      <c r="G193" s="1" t="s">
        <v>228</v>
      </c>
      <c r="W193" s="1" t="str">
        <f t="shared" si="193"/>
        <v/>
      </c>
      <c r="X193" s="1" t="str">
        <f t="shared" si="194"/>
        <v/>
      </c>
      <c r="Y193" s="1" t="str">
        <f t="shared" si="195"/>
        <v/>
      </c>
      <c r="Z193" s="1" t="str">
        <f t="shared" si="196"/>
        <v/>
      </c>
      <c r="AA193" s="1" t="str">
        <f t="shared" si="197"/>
        <v/>
      </c>
      <c r="AB193" s="1" t="str">
        <f t="shared" si="198"/>
        <v/>
      </c>
      <c r="AC193" s="1" t="str">
        <f t="shared" si="199"/>
        <v/>
      </c>
      <c r="AD193" s="1" t="str">
        <f t="shared" si="200"/>
        <v/>
      </c>
      <c r="AG193" s="1" t="str">
        <f t="shared" si="201"/>
        <v/>
      </c>
      <c r="AH193" s="1" t="str">
        <f t="shared" si="202"/>
        <v/>
      </c>
      <c r="AI193" s="1" t="str">
        <f t="shared" si="203"/>
        <v/>
      </c>
      <c r="AJ193" s="1" t="str">
        <f t="shared" si="204"/>
        <v/>
      </c>
      <c r="AK193" s="1" t="str">
        <f t="shared" si="206"/>
        <v/>
      </c>
      <c r="AL193" s="1" t="str">
        <f t="shared" si="207"/>
        <v/>
      </c>
      <c r="AM193" s="1" t="str">
        <f t="shared" si="208"/>
        <v/>
      </c>
      <c r="AN193" s="1" t="str">
        <f t="shared" si="209"/>
        <v/>
      </c>
      <c r="AO193" s="1" t="str">
        <f t="shared" si="210"/>
        <v/>
      </c>
      <c r="AP193" s="1" t="str">
        <f t="shared" si="211"/>
        <v/>
      </c>
      <c r="AQ193" s="1" t="str">
        <f t="shared" si="212"/>
        <v/>
      </c>
      <c r="AR193" s="14" t="s">
        <v>358</v>
      </c>
      <c r="AS193" s="1" t="s">
        <v>296</v>
      </c>
      <c r="AT193" s="1" t="s">
        <v>306</v>
      </c>
      <c r="AU193" s="1" t="s">
        <v>28</v>
      </c>
      <c r="AV193" s="5" t="s">
        <v>308</v>
      </c>
      <c r="AW193" s="5" t="s">
        <v>308</v>
      </c>
      <c r="AX193" s="6" t="str">
        <f t="shared" si="213"/>
        <v>{
    'name': "Zwei Brewing",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'link':"http://www.zweibrewing.com/", 'pricing':"med",   'phone-number': "", 'address': "4612 S. Mason St., Suite 120, Fort Collins, CO 80525", 'other-amenities': ['outdoor','pets','medium'], 'has-drink':false, 'has-food':false},</v>
      </c>
      <c r="AY193" s="1" t="str">
        <f t="shared" si="182"/>
        <v>&lt;img src=@img/outdoor.png@&gt;</v>
      </c>
      <c r="AZ193" s="1" t="str">
        <f t="shared" si="183"/>
        <v>&lt;img src=@img/pets.png@&gt;</v>
      </c>
      <c r="BA193" s="1" t="str">
        <f t="shared" si="184"/>
        <v>&lt;img src=@img/medium.png@&gt;</v>
      </c>
      <c r="BB193" s="1" t="str">
        <f t="shared" si="185"/>
        <v/>
      </c>
      <c r="BC193" s="1" t="str">
        <f t="shared" si="186"/>
        <v/>
      </c>
      <c r="BD193" s="1" t="str">
        <f t="shared" si="214"/>
        <v>&lt;img src=@img/outdoor.png@&gt;&lt;img src=@img/pets.png@&gt;&lt;img src=@img/medium.png@&gt;</v>
      </c>
      <c r="BE193" s="1" t="str">
        <f t="shared" si="188"/>
        <v>outdoor pet medium med sfoco</v>
      </c>
      <c r="BF193" s="1" t="str">
        <f t="shared" si="189"/>
        <v>South Foco</v>
      </c>
      <c r="BG193" s="1">
        <v>40.522742000000001</v>
      </c>
      <c r="BH193" s="1">
        <v>-105.078374</v>
      </c>
      <c r="BI193" s="1" t="str">
        <f t="shared" si="215"/>
        <v>[40.522742,-105.078374],</v>
      </c>
      <c r="BK193" s="1" t="str">
        <f>IF(BJ193&gt;0,"&lt;img src=@img/kidicon.png@&gt;","")</f>
        <v/>
      </c>
    </row>
  </sheetData>
  <autoFilter ref="C2:C188"/>
  <sortState ref="B2:BL195">
    <sortCondition ref="B2:B195"/>
  </sortState>
  <hyperlinks>
    <hyperlink ref="G133" r:id="rId1" display="https://www.google.com/maps/dir/Current+Location/101 S. College Avenue, Fort Collins, CO 80524"/>
    <hyperlink ref="AR42" r:id="rId2"/>
    <hyperlink ref="AR96" r:id="rId3"/>
    <hyperlink ref="AR28" r:id="rId4"/>
    <hyperlink ref="AR112" r:id="rId5"/>
    <hyperlink ref="AR20" r:id="rId6"/>
    <hyperlink ref="AR8" r:id="rId7"/>
    <hyperlink ref="AR54" r:id="rId8"/>
    <hyperlink ref="AR34" r:id="rId9"/>
    <hyperlink ref="AR63" r:id="rId10"/>
    <hyperlink ref="AR46" r:id="rId11"/>
    <hyperlink ref="AR160" r:id="rId12"/>
    <hyperlink ref="AR53" r:id="rId13"/>
    <hyperlink ref="AR123" r:id="rId14"/>
    <hyperlink ref="AR92" r:id="rId15"/>
    <hyperlink ref="AR62" r:id="rId16"/>
    <hyperlink ref="AR163" r:id="rId17"/>
    <hyperlink ref="AR148" r:id="rId18"/>
    <hyperlink ref="AR19" r:id="rId19"/>
    <hyperlink ref="AR10" r:id="rId20"/>
    <hyperlink ref="AR158" r:id="rId21"/>
    <hyperlink ref="AR89" r:id="rId22"/>
    <hyperlink ref="AR150" r:id="rId23"/>
    <hyperlink ref="AR110" r:id="rId24"/>
    <hyperlink ref="AR187" r:id="rId25"/>
    <hyperlink ref="AR91" r:id="rId26"/>
    <hyperlink ref="AR15" r:id="rId27"/>
    <hyperlink ref="AR84" r:id="rId28"/>
    <hyperlink ref="AR5" r:id="rId29"/>
    <hyperlink ref="AR7" r:id="rId30"/>
    <hyperlink ref="AR43" r:id="rId31"/>
    <hyperlink ref="AR45" r:id="rId32"/>
    <hyperlink ref="AR56" r:id="rId33"/>
    <hyperlink ref="AR81" r:id="rId34"/>
    <hyperlink ref="AR103" r:id="rId35"/>
    <hyperlink ref="AR111" r:id="rId36"/>
    <hyperlink ref="AR113" r:id="rId37"/>
    <hyperlink ref="AR133" r:id="rId38"/>
    <hyperlink ref="AR16" r:id="rId39"/>
    <hyperlink ref="AR24" r:id="rId40"/>
    <hyperlink ref="AR61" r:id="rId41"/>
    <hyperlink ref="AR79" r:id="rId42"/>
    <hyperlink ref="AR83" r:id="rId43"/>
    <hyperlink ref="AR107" r:id="rId44"/>
    <hyperlink ref="AR125" r:id="rId45"/>
    <hyperlink ref="AR135" r:id="rId46"/>
    <hyperlink ref="AR139" r:id="rId47"/>
    <hyperlink ref="AR146" r:id="rId48"/>
    <hyperlink ref="AR166" r:id="rId49"/>
    <hyperlink ref="AR178" r:id="rId50"/>
    <hyperlink ref="AR193" r:id="rId51"/>
    <hyperlink ref="AR23" r:id="rId52"/>
    <hyperlink ref="AR57" r:id="rId53"/>
    <hyperlink ref="AR65" r:id="rId54"/>
    <hyperlink ref="AR66" r:id="rId55"/>
    <hyperlink ref="AR76" r:id="rId56"/>
    <hyperlink ref="AR98" r:id="rId57"/>
    <hyperlink ref="AR147" r:id="rId58"/>
    <hyperlink ref="AR181" r:id="rId59"/>
    <hyperlink ref="AR58" r:id="rId60"/>
    <hyperlink ref="AR78" r:id="rId61"/>
    <hyperlink ref="AR47" r:id="rId62"/>
    <hyperlink ref="AR9" r:id="rId63"/>
    <hyperlink ref="AR171" r:id="rId64"/>
    <hyperlink ref="B11" r:id="rId65" display="https://www.yelp.com/biz/avuncular-bobs-beerhouse-fort-collins"/>
    <hyperlink ref="AR169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zoomScaleNormal="100" workbookViewId="0">
      <selection activeCell="E1" sqref="E1:F7"/>
    </sheetView>
  </sheetViews>
  <sheetFormatPr defaultRowHeight="15" x14ac:dyDescent="0.25"/>
  <cols>
    <col min="2" max="2" width="37" bestFit="1" customWidth="1"/>
  </cols>
  <sheetData>
    <row r="1" spans="2:6" x14ac:dyDescent="0.25">
      <c r="B1" s="11" t="s">
        <v>772</v>
      </c>
      <c r="C1" s="11" t="s">
        <v>773</v>
      </c>
      <c r="D1" s="11" t="s">
        <v>774</v>
      </c>
      <c r="E1" s="11">
        <v>40.589424999999999</v>
      </c>
      <c r="F1">
        <v>-105.076553</v>
      </c>
    </row>
    <row r="2" spans="2:6" x14ac:dyDescent="0.25">
      <c r="B2" s="11" t="s">
        <v>775</v>
      </c>
      <c r="C2" s="11" t="s">
        <v>773</v>
      </c>
      <c r="D2" s="11" t="s">
        <v>774</v>
      </c>
      <c r="E2" s="11">
        <v>40.589759999999998</v>
      </c>
      <c r="F2">
        <v>-105.076497</v>
      </c>
    </row>
    <row r="3" spans="2:6" x14ac:dyDescent="0.25">
      <c r="B3" s="11" t="s">
        <v>776</v>
      </c>
      <c r="C3" s="11" t="s">
        <v>773</v>
      </c>
      <c r="D3" s="11" t="s">
        <v>777</v>
      </c>
      <c r="E3" s="11">
        <v>40.523972999999998</v>
      </c>
      <c r="F3">
        <v>-105.025125</v>
      </c>
    </row>
    <row r="4" spans="2:6" x14ac:dyDescent="0.25">
      <c r="B4" s="11" t="s">
        <v>778</v>
      </c>
      <c r="C4" s="11" t="s">
        <v>773</v>
      </c>
      <c r="D4" s="11" t="s">
        <v>779</v>
      </c>
      <c r="E4" s="11">
        <v>40.551048999999999</v>
      </c>
      <c r="F4">
        <v>-105.05831000000001</v>
      </c>
    </row>
    <row r="5" spans="2:6" x14ac:dyDescent="0.25">
      <c r="B5" s="11" t="s">
        <v>780</v>
      </c>
      <c r="C5" s="11" t="s">
        <v>773</v>
      </c>
      <c r="D5" s="11" t="s">
        <v>779</v>
      </c>
      <c r="E5" s="11">
        <v>40.563256000000003</v>
      </c>
      <c r="F5">
        <v>-105.07746400000001</v>
      </c>
    </row>
    <row r="6" spans="2:6" x14ac:dyDescent="0.25">
      <c r="B6" s="11" t="s">
        <v>781</v>
      </c>
      <c r="C6" s="11" t="s">
        <v>773</v>
      </c>
      <c r="D6" s="11" t="s">
        <v>779</v>
      </c>
      <c r="E6" s="11">
        <v>40.527959000000003</v>
      </c>
      <c r="F6">
        <v>-105.07761600000001</v>
      </c>
    </row>
    <row r="7" spans="2:6" x14ac:dyDescent="0.25">
      <c r="B7" s="11" t="s">
        <v>782</v>
      </c>
      <c r="C7" s="11" t="s">
        <v>773</v>
      </c>
      <c r="D7" s="11" t="s">
        <v>774</v>
      </c>
      <c r="E7">
        <v>40.586450999999997</v>
      </c>
      <c r="F7">
        <v>-105.078568</v>
      </c>
    </row>
    <row r="8" spans="2:6" x14ac:dyDescent="0.25">
      <c r="B8" s="11"/>
      <c r="C8" s="11"/>
      <c r="D8" s="11"/>
    </row>
    <row r="9" spans="2:6" x14ac:dyDescent="0.25">
      <c r="B9" s="11"/>
      <c r="C9" s="11"/>
      <c r="D9" s="11"/>
    </row>
  </sheetData>
  <pageMargins left="0.7" right="0.7" top="0.75" bottom="0.75" header="0.3" footer="0.3"/>
  <customProperties>
    <customPr name="SSC_SHEET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XFD1"/>
    </sheetView>
  </sheetViews>
  <sheetFormatPr defaultRowHeight="15" x14ac:dyDescent="0.25"/>
  <sheetData/>
  <pageMargins left="0.7" right="0.7" top="0.75" bottom="0.75" header="0.3" footer="0.3"/>
  <customProperties>
    <customPr name="SSC_SHEET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.</cp:lastModifiedBy>
  <dcterms:created xsi:type="dcterms:W3CDTF">2018-03-26T00:36:09Z</dcterms:created>
  <dcterms:modified xsi:type="dcterms:W3CDTF">2018-11-28T22:05:36Z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d8ef602c-fd17-4b90-8174-e799718ceb5e</vt:lpwstr>
  </property>
</Properties>
</file>