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72" i="1" l="1"/>
  <c r="AF172" i="1"/>
  <c r="AE173" i="1"/>
  <c r="AF173" i="1"/>
  <c r="AC83" i="1" l="1"/>
  <c r="AD83" i="1"/>
  <c r="AK83" i="1" l="1"/>
  <c r="AN83" i="1"/>
  <c r="AP83" i="1"/>
  <c r="AQ83" i="1"/>
  <c r="BI122" i="1" l="1"/>
  <c r="AX122" i="1"/>
  <c r="AY122" i="1"/>
  <c r="AZ122" i="1"/>
  <c r="BA122" i="1"/>
  <c r="BB122" i="1"/>
  <c r="BC122" i="1"/>
  <c r="BE122" i="1"/>
  <c r="W122" i="1"/>
  <c r="X122" i="1"/>
  <c r="Y122" i="1"/>
  <c r="Z122" i="1"/>
  <c r="AA122" i="1"/>
  <c r="AM122" i="1" s="1"/>
  <c r="AB122" i="1"/>
  <c r="AC122" i="1"/>
  <c r="AD122" i="1"/>
  <c r="AE122" i="1"/>
  <c r="AF122" i="1"/>
  <c r="AG122" i="1"/>
  <c r="AH122" i="1"/>
  <c r="AI122" i="1"/>
  <c r="AJ122" i="1"/>
  <c r="AK122" i="1"/>
  <c r="AQ122" i="1"/>
  <c r="BF122" i="1"/>
  <c r="AO122" i="1" l="1"/>
  <c r="AP122" i="1"/>
  <c r="AN122" i="1"/>
  <c r="AL122" i="1"/>
  <c r="BD122" i="1"/>
  <c r="BI112" i="1"/>
  <c r="AX112" i="1"/>
  <c r="AY112" i="1"/>
  <c r="AZ112" i="1"/>
  <c r="BA112" i="1"/>
  <c r="BB112" i="1"/>
  <c r="BC112" i="1"/>
  <c r="BE112" i="1"/>
  <c r="W112" i="1"/>
  <c r="X112" i="1"/>
  <c r="Y112" i="1"/>
  <c r="Z112" i="1"/>
  <c r="AA112" i="1"/>
  <c r="AM112" i="1" s="1"/>
  <c r="AB112" i="1"/>
  <c r="AC112" i="1"/>
  <c r="AN112" i="1" s="1"/>
  <c r="AD112" i="1"/>
  <c r="AE112" i="1"/>
  <c r="AF112" i="1"/>
  <c r="AG112" i="1"/>
  <c r="AH112" i="1"/>
  <c r="AI112" i="1"/>
  <c r="AJ112" i="1"/>
  <c r="BF112" i="1"/>
  <c r="AO112" i="1" l="1"/>
  <c r="AQ112" i="1"/>
  <c r="AK112" i="1"/>
  <c r="AL112" i="1"/>
  <c r="BD112" i="1"/>
  <c r="AP112"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2" i="1"/>
  <c r="BI82" i="1"/>
  <c r="AX82" i="1"/>
  <c r="AY82" i="1"/>
  <c r="AZ82" i="1"/>
  <c r="BA82" i="1"/>
  <c r="BB82" i="1"/>
  <c r="BC82" i="1"/>
  <c r="BE82" i="1"/>
  <c r="BF82" i="1"/>
  <c r="X82" i="1"/>
  <c r="Y82" i="1"/>
  <c r="Z82" i="1"/>
  <c r="AA82" i="1"/>
  <c r="AB82" i="1"/>
  <c r="AC82" i="1"/>
  <c r="AD82" i="1"/>
  <c r="AE82" i="1"/>
  <c r="AF82" i="1"/>
  <c r="AG82" i="1"/>
  <c r="AH82" i="1"/>
  <c r="AI82" i="1"/>
  <c r="AJ82" i="1"/>
  <c r="AK82" i="1"/>
  <c r="AQ82" i="1"/>
  <c r="AN82" i="1" l="1"/>
  <c r="AL82" i="1"/>
  <c r="AP82" i="1"/>
  <c r="AO82" i="1"/>
  <c r="AM82" i="1"/>
  <c r="BD46" i="1"/>
  <c r="BD82"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3" i="1"/>
  <c r="AL53" i="1"/>
  <c r="AM53" i="1"/>
  <c r="AN53" i="1"/>
  <c r="AO53" i="1"/>
  <c r="AP53" i="1"/>
  <c r="AQ53" i="1"/>
  <c r="AK55" i="1"/>
  <c r="AL55" i="1"/>
  <c r="AM55" i="1"/>
  <c r="AP55" i="1"/>
  <c r="AQ55" i="1"/>
  <c r="AK56" i="1"/>
  <c r="AQ56"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Q77" i="1"/>
  <c r="AK78" i="1"/>
  <c r="AL78" i="1"/>
  <c r="AM78" i="1"/>
  <c r="AN78" i="1"/>
  <c r="AO78" i="1"/>
  <c r="AP78" i="1"/>
  <c r="AQ78" i="1"/>
  <c r="AK79" i="1"/>
  <c r="AL79" i="1"/>
  <c r="AM79" i="1"/>
  <c r="AN79" i="1"/>
  <c r="AO79" i="1"/>
  <c r="AP79" i="1"/>
  <c r="AQ79" i="1"/>
  <c r="AK81" i="1"/>
  <c r="AL81" i="1"/>
  <c r="AM81" i="1"/>
  <c r="AN81" i="1"/>
  <c r="AO81" i="1"/>
  <c r="AP81" i="1"/>
  <c r="AQ81" i="1"/>
  <c r="AK85" i="1"/>
  <c r="AL85" i="1"/>
  <c r="AM85" i="1"/>
  <c r="AN85" i="1"/>
  <c r="AO85" i="1"/>
  <c r="AP85" i="1"/>
  <c r="AQ85" i="1"/>
  <c r="AK89" i="1"/>
  <c r="AL89" i="1"/>
  <c r="AM89" i="1"/>
  <c r="AN89" i="1"/>
  <c r="AO89" i="1"/>
  <c r="AP89" i="1"/>
  <c r="AQ89" i="1"/>
  <c r="AK90" i="1"/>
  <c r="AL90" i="1"/>
  <c r="AM90" i="1"/>
  <c r="AN90" i="1"/>
  <c r="AO90" i="1"/>
  <c r="AP90" i="1"/>
  <c r="AQ90" i="1"/>
  <c r="AK91" i="1"/>
  <c r="AL91" i="1"/>
  <c r="AM91" i="1"/>
  <c r="AN91" i="1"/>
  <c r="AO91" i="1"/>
  <c r="AP91" i="1"/>
  <c r="AQ91" i="1"/>
  <c r="AK92" i="1"/>
  <c r="AQ92" i="1"/>
  <c r="AK93" i="1"/>
  <c r="AL93" i="1"/>
  <c r="AM93" i="1"/>
  <c r="AN93" i="1"/>
  <c r="AO93" i="1"/>
  <c r="AP93" i="1"/>
  <c r="AQ93" i="1"/>
  <c r="AK98" i="1"/>
  <c r="AL98" i="1"/>
  <c r="AM98" i="1"/>
  <c r="AN98" i="1"/>
  <c r="AO98" i="1"/>
  <c r="AP98" i="1"/>
  <c r="AQ98" i="1"/>
  <c r="AK100" i="1"/>
  <c r="AL100" i="1"/>
  <c r="AM100" i="1"/>
  <c r="AN100" i="1"/>
  <c r="AO100" i="1"/>
  <c r="AP100" i="1"/>
  <c r="AQ100" i="1"/>
  <c r="AK101" i="1"/>
  <c r="AL101" i="1"/>
  <c r="AM101" i="1"/>
  <c r="AN101" i="1"/>
  <c r="AO101" i="1"/>
  <c r="AP101" i="1"/>
  <c r="AQ101" i="1"/>
  <c r="AK102" i="1"/>
  <c r="AL102" i="1"/>
  <c r="AK103" i="1"/>
  <c r="AL103" i="1"/>
  <c r="AM103" i="1"/>
  <c r="AN103" i="1"/>
  <c r="AO103" i="1"/>
  <c r="AP103" i="1"/>
  <c r="AQ103" i="1"/>
  <c r="AK104" i="1"/>
  <c r="AL104" i="1"/>
  <c r="AN104" i="1"/>
  <c r="AO104" i="1"/>
  <c r="AP104" i="1"/>
  <c r="AQ104" i="1"/>
  <c r="AK105" i="1"/>
  <c r="AL105" i="1"/>
  <c r="AM105" i="1"/>
  <c r="AN105" i="1"/>
  <c r="AO105" i="1"/>
  <c r="AP105" i="1"/>
  <c r="AQ105" i="1"/>
  <c r="AK107" i="1"/>
  <c r="AL107" i="1"/>
  <c r="AM107" i="1"/>
  <c r="AN107" i="1"/>
  <c r="AO107" i="1"/>
  <c r="AP107" i="1"/>
  <c r="AQ107" i="1"/>
  <c r="AK108" i="1"/>
  <c r="AL108" i="1"/>
  <c r="AM108" i="1"/>
  <c r="AN108" i="1"/>
  <c r="AO108" i="1"/>
  <c r="AP108" i="1"/>
  <c r="AQ108" i="1"/>
  <c r="AK109" i="1"/>
  <c r="AL109" i="1"/>
  <c r="AM109" i="1"/>
  <c r="AN109" i="1"/>
  <c r="AO109" i="1"/>
  <c r="AP109" i="1"/>
  <c r="AQ109" i="1"/>
  <c r="AK114" i="1"/>
  <c r="AL114" i="1"/>
  <c r="AM114" i="1"/>
  <c r="AN114" i="1"/>
  <c r="AO114" i="1"/>
  <c r="AP114" i="1"/>
  <c r="AQ114" i="1"/>
  <c r="AK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3" i="1"/>
  <c r="AL123" i="1"/>
  <c r="AM123" i="1"/>
  <c r="AN123" i="1"/>
  <c r="AO123" i="1"/>
  <c r="AP123" i="1"/>
  <c r="AQ123" i="1"/>
  <c r="AK127" i="1"/>
  <c r="AQ127" i="1"/>
  <c r="AK129" i="1"/>
  <c r="AP129" i="1"/>
  <c r="AQ129" i="1"/>
  <c r="AK130" i="1"/>
  <c r="AL130" i="1"/>
  <c r="AM130" i="1"/>
  <c r="AN130" i="1"/>
  <c r="AO130" i="1"/>
  <c r="AP130" i="1"/>
  <c r="AQ130" i="1"/>
  <c r="AK131" i="1"/>
  <c r="AL131" i="1"/>
  <c r="AM131" i="1"/>
  <c r="AN131" i="1"/>
  <c r="AO131" i="1"/>
  <c r="AP131" i="1"/>
  <c r="AQ131" i="1"/>
  <c r="AK132" i="1"/>
  <c r="AL132" i="1"/>
  <c r="AM132" i="1"/>
  <c r="AN132" i="1"/>
  <c r="AO132" i="1"/>
  <c r="AP132" i="1"/>
  <c r="AQ132" i="1"/>
  <c r="AK133" i="1"/>
  <c r="AP133" i="1"/>
  <c r="AQ133" i="1"/>
  <c r="AK135" i="1"/>
  <c r="AL135" i="1"/>
  <c r="AM135" i="1"/>
  <c r="AN135" i="1"/>
  <c r="AO135" i="1"/>
  <c r="AP135" i="1"/>
  <c r="AQ135" i="1"/>
  <c r="AK136"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2" i="1" l="1"/>
  <c r="AX92" i="1"/>
  <c r="AY92" i="1"/>
  <c r="AZ92" i="1"/>
  <c r="BA92" i="1"/>
  <c r="BB92" i="1"/>
  <c r="BC92" i="1"/>
  <c r="BE92" i="1"/>
  <c r="BF92" i="1"/>
  <c r="W92" i="1"/>
  <c r="X92" i="1"/>
  <c r="Y92" i="1"/>
  <c r="AL92" i="1" s="1"/>
  <c r="Z92" i="1"/>
  <c r="AA92" i="1"/>
  <c r="AB92" i="1"/>
  <c r="AC92" i="1"/>
  <c r="AD92" i="1"/>
  <c r="AE92" i="1"/>
  <c r="AF92" i="1"/>
  <c r="AG92" i="1"/>
  <c r="AP92" i="1" s="1"/>
  <c r="AH92" i="1"/>
  <c r="AI92" i="1"/>
  <c r="AJ92" i="1"/>
  <c r="AO92" i="1" l="1"/>
  <c r="AM92" i="1"/>
  <c r="AN92" i="1"/>
  <c r="BD92" i="1"/>
  <c r="BI187" i="1"/>
  <c r="BI63" i="1"/>
  <c r="BI186" i="1"/>
  <c r="BI66" i="1"/>
  <c r="BI145" i="1"/>
  <c r="BI123"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3" i="1"/>
  <c r="AY123" i="1"/>
  <c r="AZ123" i="1"/>
  <c r="BA123" i="1"/>
  <c r="BB123" i="1"/>
  <c r="BC123" i="1"/>
  <c r="BE123" i="1"/>
  <c r="BF123"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3" i="1"/>
  <c r="X123" i="1"/>
  <c r="Y123" i="1"/>
  <c r="Z123" i="1"/>
  <c r="AA123" i="1"/>
  <c r="AB123" i="1"/>
  <c r="AC123" i="1"/>
  <c r="AD123" i="1"/>
  <c r="AG123" i="1"/>
  <c r="AH123" i="1"/>
  <c r="AI123" i="1"/>
  <c r="AJ123"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3" i="1"/>
  <c r="BD145" i="1"/>
  <c r="BD66" i="1"/>
  <c r="BD186" i="1"/>
  <c r="BD63" i="1"/>
  <c r="BD187" i="1"/>
  <c r="BI134" i="1"/>
  <c r="BB134" i="1"/>
  <c r="BC134" i="1"/>
  <c r="BE134" i="1"/>
  <c r="BF134" i="1"/>
  <c r="AX134" i="1"/>
  <c r="AY134" i="1"/>
  <c r="AZ134" i="1"/>
  <c r="BA134" i="1"/>
  <c r="W134" i="1"/>
  <c r="X134" i="1"/>
  <c r="Y134" i="1"/>
  <c r="Z134" i="1"/>
  <c r="AA134" i="1"/>
  <c r="AB134" i="1"/>
  <c r="AC134" i="1"/>
  <c r="AD134" i="1"/>
  <c r="AE134" i="1"/>
  <c r="AF134" i="1"/>
  <c r="AG134" i="1"/>
  <c r="AH134" i="1"/>
  <c r="AI134" i="1"/>
  <c r="AJ134" i="1"/>
  <c r="AP134" i="1" l="1"/>
  <c r="AN134" i="1"/>
  <c r="AL134" i="1"/>
  <c r="AM134" i="1"/>
  <c r="AQ134" i="1"/>
  <c r="AO134" i="1"/>
  <c r="AK134" i="1"/>
  <c r="BD134"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4" i="1"/>
  <c r="BF65" i="1"/>
  <c r="BF67" i="1"/>
  <c r="BF68" i="1"/>
  <c r="BF69" i="1"/>
  <c r="BF70" i="1"/>
  <c r="BF71" i="1"/>
  <c r="BF72" i="1"/>
  <c r="BF73" i="1"/>
  <c r="BF75" i="1"/>
  <c r="BF76" i="1"/>
  <c r="BF77" i="1"/>
  <c r="BF78" i="1"/>
  <c r="BF79" i="1"/>
  <c r="BF80" i="1"/>
  <c r="BF81" i="1"/>
  <c r="BF83" i="1"/>
  <c r="BF84" i="1"/>
  <c r="BF85" i="1"/>
  <c r="BF86" i="1"/>
  <c r="BF87" i="1"/>
  <c r="BF88" i="1"/>
  <c r="BF89" i="1"/>
  <c r="BF90" i="1"/>
  <c r="BF91" i="1"/>
  <c r="BF93" i="1"/>
  <c r="BF94" i="1"/>
  <c r="BF95" i="1"/>
  <c r="BF96" i="1"/>
  <c r="BF97" i="1"/>
  <c r="BF98" i="1"/>
  <c r="BF99" i="1"/>
  <c r="BF100" i="1"/>
  <c r="BF101" i="1"/>
  <c r="BF102" i="1"/>
  <c r="BF103" i="1"/>
  <c r="BF104" i="1"/>
  <c r="BF105" i="1"/>
  <c r="BF106" i="1"/>
  <c r="BF107" i="1"/>
  <c r="BF108" i="1"/>
  <c r="BF109" i="1"/>
  <c r="BF110" i="1"/>
  <c r="BF111" i="1"/>
  <c r="BF113" i="1"/>
  <c r="BF114" i="1"/>
  <c r="BF115" i="1"/>
  <c r="BF116" i="1"/>
  <c r="BF117" i="1"/>
  <c r="BF118" i="1"/>
  <c r="BF119" i="1"/>
  <c r="BF120" i="1"/>
  <c r="BF121" i="1"/>
  <c r="BF124" i="1"/>
  <c r="BF125" i="1"/>
  <c r="BF126" i="1"/>
  <c r="BF127" i="1"/>
  <c r="BF128" i="1"/>
  <c r="BF129" i="1"/>
  <c r="BF130" i="1"/>
  <c r="BF131" i="1"/>
  <c r="BF132" i="1"/>
  <c r="BF133" i="1"/>
  <c r="BF135" i="1"/>
  <c r="BF136"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90" i="1"/>
  <c r="AX90" i="1"/>
  <c r="AY90" i="1"/>
  <c r="AZ90" i="1"/>
  <c r="BA90" i="1"/>
  <c r="BB90" i="1"/>
  <c r="BC90" i="1"/>
  <c r="BE90" i="1"/>
  <c r="AP14" i="1" l="1"/>
  <c r="AN14" i="1"/>
  <c r="AL14" i="1"/>
  <c r="AQ14" i="1"/>
  <c r="AO14" i="1"/>
  <c r="AM14" i="1"/>
  <c r="AK14" i="1"/>
  <c r="BD90"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4" i="1"/>
  <c r="BI65" i="1"/>
  <c r="BI67" i="1"/>
  <c r="BI68" i="1"/>
  <c r="BI69" i="1"/>
  <c r="BI70" i="1"/>
  <c r="BI71" i="1"/>
  <c r="BI72" i="1"/>
  <c r="BI73" i="1"/>
  <c r="BI75" i="1"/>
  <c r="BI76" i="1"/>
  <c r="BI77" i="1"/>
  <c r="BI78" i="1"/>
  <c r="BI79" i="1"/>
  <c r="BI80" i="1"/>
  <c r="BI81" i="1"/>
  <c r="BI83" i="1"/>
  <c r="BI84" i="1"/>
  <c r="BI85" i="1"/>
  <c r="BI86" i="1"/>
  <c r="BI87" i="1"/>
  <c r="BI88" i="1"/>
  <c r="BI89" i="1"/>
  <c r="BI91" i="1"/>
  <c r="BI93" i="1"/>
  <c r="BI94" i="1"/>
  <c r="BI95" i="1"/>
  <c r="BI96" i="1"/>
  <c r="BI97" i="1"/>
  <c r="BI98" i="1"/>
  <c r="BI99" i="1"/>
  <c r="BI100" i="1"/>
  <c r="BI101" i="1"/>
  <c r="BI102" i="1"/>
  <c r="BI103" i="1"/>
  <c r="BI104" i="1"/>
  <c r="BI105" i="1"/>
  <c r="BI106" i="1"/>
  <c r="BI107" i="1"/>
  <c r="BI108" i="1"/>
  <c r="BI109" i="1"/>
  <c r="BI110" i="1"/>
  <c r="BI111" i="1"/>
  <c r="BI113" i="1"/>
  <c r="BI114" i="1"/>
  <c r="BI115" i="1"/>
  <c r="BI116" i="1"/>
  <c r="BI117" i="1"/>
  <c r="BI118" i="1"/>
  <c r="BI119" i="1"/>
  <c r="BI120" i="1"/>
  <c r="BI121" i="1"/>
  <c r="BI124" i="1"/>
  <c r="BI125" i="1"/>
  <c r="BI126" i="1"/>
  <c r="BI127" i="1"/>
  <c r="BI128" i="1"/>
  <c r="BI129" i="1"/>
  <c r="BI130" i="1"/>
  <c r="BI131" i="1"/>
  <c r="BI132" i="1"/>
  <c r="BI133" i="1"/>
  <c r="BI135" i="1"/>
  <c r="BI136"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1" i="1"/>
  <c r="AY91" i="1"/>
  <c r="AZ91" i="1"/>
  <c r="BA91" i="1"/>
  <c r="BB91" i="1"/>
  <c r="BC91" i="1"/>
  <c r="BE91"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1" i="1"/>
  <c r="AY111" i="1"/>
  <c r="AZ111" i="1"/>
  <c r="BA111" i="1"/>
  <c r="BB111" i="1"/>
  <c r="BC111" i="1"/>
  <c r="BE111"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AK54" i="1" s="1"/>
  <c r="X54" i="1"/>
  <c r="Y54" i="1"/>
  <c r="AL54" i="1" s="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AL80" i="1" s="1"/>
  <c r="Z80" i="1"/>
  <c r="AA80" i="1"/>
  <c r="AB80" i="1"/>
  <c r="AC80" i="1"/>
  <c r="AD80" i="1"/>
  <c r="AE80" i="1"/>
  <c r="AF80" i="1"/>
  <c r="AG80" i="1"/>
  <c r="AH80" i="1"/>
  <c r="AI80" i="1"/>
  <c r="AJ80" i="1"/>
  <c r="W81" i="1"/>
  <c r="X81" i="1"/>
  <c r="Y81" i="1"/>
  <c r="Z81" i="1"/>
  <c r="AA81" i="1"/>
  <c r="AB81" i="1"/>
  <c r="AC81" i="1"/>
  <c r="AD81" i="1"/>
  <c r="AE81" i="1"/>
  <c r="AF81" i="1"/>
  <c r="AG81" i="1"/>
  <c r="AH81" i="1"/>
  <c r="AI81" i="1"/>
  <c r="AJ81" i="1"/>
  <c r="W83" i="1"/>
  <c r="X83" i="1"/>
  <c r="Y83" i="1"/>
  <c r="AL83" i="1" s="1"/>
  <c r="Z83" i="1"/>
  <c r="AA83" i="1"/>
  <c r="AB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AK88" i="1" s="1"/>
  <c r="X88" i="1"/>
  <c r="Y88" i="1"/>
  <c r="Z88" i="1"/>
  <c r="AA88" i="1"/>
  <c r="AB88" i="1"/>
  <c r="AC88" i="1"/>
  <c r="AD88" i="1"/>
  <c r="AE88" i="1"/>
  <c r="AF88" i="1"/>
  <c r="AG88" i="1"/>
  <c r="AH88" i="1"/>
  <c r="AI88" i="1"/>
  <c r="AQ88" i="1" s="1"/>
  <c r="AJ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AK191" i="1" s="1"/>
  <c r="X191" i="1"/>
  <c r="Y191" i="1"/>
  <c r="Z191" i="1"/>
  <c r="AA191" i="1"/>
  <c r="AM191" i="1" s="1"/>
  <c r="AB191" i="1"/>
  <c r="AC191" i="1"/>
  <c r="AD191" i="1"/>
  <c r="AE191" i="1"/>
  <c r="AF191" i="1"/>
  <c r="AG191" i="1"/>
  <c r="AH191" i="1"/>
  <c r="AI191" i="1"/>
  <c r="AJ191" i="1"/>
  <c r="W192" i="1"/>
  <c r="X192" i="1"/>
  <c r="Y192" i="1"/>
  <c r="Z192" i="1"/>
  <c r="AA192" i="1"/>
  <c r="AB192" i="1"/>
  <c r="AC192" i="1"/>
  <c r="AD192" i="1"/>
  <c r="AG192" i="1"/>
  <c r="AH192" i="1"/>
  <c r="AI192" i="1"/>
  <c r="AJ192" i="1"/>
  <c r="AO77" i="1" l="1"/>
  <c r="AQ75" i="1"/>
  <c r="AK75" i="1"/>
  <c r="AM72" i="1"/>
  <c r="AM65" i="1"/>
  <c r="AN64" i="1"/>
  <c r="AP61" i="1"/>
  <c r="AN57" i="1"/>
  <c r="AO56" i="1"/>
  <c r="AQ54" i="1"/>
  <c r="AO83" i="1"/>
  <c r="AN80" i="1"/>
  <c r="AK77" i="1"/>
  <c r="AM75" i="1"/>
  <c r="AO72" i="1"/>
  <c r="AO65" i="1"/>
  <c r="AP64" i="1"/>
  <c r="AL61" i="1"/>
  <c r="AP57" i="1"/>
  <c r="AM54" i="1"/>
  <c r="AM104" i="1"/>
  <c r="AQ191" i="1"/>
  <c r="AO151" i="1"/>
  <c r="AL150" i="1"/>
  <c r="AM149" i="1"/>
  <c r="AN148" i="1"/>
  <c r="AK144" i="1"/>
  <c r="AO138" i="1"/>
  <c r="AP137" i="1"/>
  <c r="AQ136" i="1"/>
  <c r="AO133" i="1"/>
  <c r="AM129" i="1"/>
  <c r="AL128" i="1"/>
  <c r="AO127" i="1"/>
  <c r="AN126" i="1"/>
  <c r="AQ125" i="1"/>
  <c r="AK125" i="1"/>
  <c r="AL124" i="1"/>
  <c r="AO113" i="1"/>
  <c r="AM113" i="1"/>
  <c r="AN111" i="1"/>
  <c r="AO110" i="1"/>
  <c r="AM106" i="1"/>
  <c r="AQ102" i="1"/>
  <c r="AM102" i="1"/>
  <c r="AP99" i="1"/>
  <c r="AP97" i="1"/>
  <c r="AM96" i="1"/>
  <c r="AK96" i="1"/>
  <c r="AN95" i="1"/>
  <c r="AL95" i="1"/>
  <c r="AO94" i="1"/>
  <c r="AM94" i="1"/>
  <c r="AM88" i="1"/>
  <c r="AN87" i="1"/>
  <c r="AL87" i="1"/>
  <c r="AO86" i="1"/>
  <c r="AM86" i="1"/>
  <c r="AQ84" i="1"/>
  <c r="AO84" i="1"/>
  <c r="AK84" i="1"/>
  <c r="AM83"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6" i="1"/>
  <c r="AM133" i="1"/>
  <c r="AN128" i="1"/>
  <c r="AM127" i="1"/>
  <c r="AP126" i="1"/>
  <c r="AO125" i="1"/>
  <c r="AP124" i="1"/>
  <c r="AM115" i="1"/>
  <c r="AP111" i="1"/>
  <c r="AQ110" i="1"/>
  <c r="AK110" i="1"/>
  <c r="AO106" i="1"/>
  <c r="AN99" i="1"/>
  <c r="AL97" i="1"/>
  <c r="AQ96" i="1"/>
  <c r="AP191" i="1"/>
  <c r="AO191" i="1"/>
  <c r="AO174" i="1"/>
  <c r="AM170" i="1"/>
  <c r="AO161" i="1"/>
  <c r="AN156" i="1"/>
  <c r="AM151" i="1"/>
  <c r="AP148" i="1"/>
  <c r="AM144" i="1"/>
  <c r="AM138" i="1"/>
  <c r="AO136" i="1"/>
  <c r="AO129" i="1"/>
  <c r="AL126" i="1"/>
  <c r="AN124" i="1"/>
  <c r="AO115" i="1"/>
  <c r="AK113" i="1"/>
  <c r="AM110" i="1"/>
  <c r="AQ106" i="1"/>
  <c r="AK106" i="1"/>
  <c r="AO102" i="1"/>
  <c r="AL99" i="1"/>
  <c r="AN97" i="1"/>
  <c r="AO96" i="1"/>
  <c r="AP95" i="1"/>
  <c r="AQ94" i="1"/>
  <c r="AK94" i="1"/>
  <c r="AO88" i="1"/>
  <c r="AP87" i="1"/>
  <c r="AQ86" i="1"/>
  <c r="AK86" i="1"/>
  <c r="AM84" i="1"/>
  <c r="AP80" i="1"/>
  <c r="AM77" i="1"/>
  <c r="AO75" i="1"/>
  <c r="AQ72" i="1"/>
  <c r="AK72" i="1"/>
  <c r="AL64" i="1"/>
  <c r="AN61" i="1"/>
  <c r="AL57" i="1"/>
  <c r="AM56" i="1"/>
  <c r="AN55" i="1"/>
  <c r="AO54" i="1"/>
  <c r="AO49" i="1"/>
  <c r="AL45" i="1"/>
  <c r="AN43" i="1"/>
  <c r="AM37" i="1"/>
  <c r="AN36" i="1"/>
  <c r="AQ21" i="1"/>
  <c r="AK21" i="1"/>
  <c r="AN162" i="1"/>
  <c r="AK159" i="1"/>
  <c r="AN150" i="1"/>
  <c r="AK147" i="1"/>
  <c r="AN137" i="1"/>
  <c r="AP128" i="1"/>
  <c r="AM125" i="1"/>
  <c r="AQ113" i="1"/>
  <c r="AL111" i="1"/>
  <c r="AN169" i="1"/>
  <c r="AP160" i="1"/>
  <c r="AQ159" i="1"/>
  <c r="AK26" i="1"/>
  <c r="AQ185" i="1"/>
  <c r="AO185" i="1"/>
  <c r="AM185" i="1"/>
  <c r="AK185" i="1"/>
  <c r="AQ169" i="1"/>
  <c r="AO169" i="1"/>
  <c r="AM169" i="1"/>
  <c r="AK169" i="1"/>
  <c r="AP77"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6" i="1"/>
  <c r="AL136" i="1"/>
  <c r="AL133" i="1"/>
  <c r="AL129" i="1"/>
  <c r="AO128" i="1"/>
  <c r="AK128" i="1"/>
  <c r="AN127" i="1"/>
  <c r="AQ126" i="1"/>
  <c r="AM126" i="1"/>
  <c r="AP125" i="1"/>
  <c r="AN125" i="1"/>
  <c r="AQ124" i="1"/>
  <c r="AK124" i="1"/>
  <c r="AN115" i="1"/>
  <c r="AN113" i="1"/>
  <c r="AQ111" i="1"/>
  <c r="AM111" i="1"/>
  <c r="AP110" i="1"/>
  <c r="AN110" i="1"/>
  <c r="AP106" i="1"/>
  <c r="AL106" i="1"/>
  <c r="AP102" i="1"/>
  <c r="AO99" i="1"/>
  <c r="AK99" i="1"/>
  <c r="AQ97" i="1"/>
  <c r="AM97" i="1"/>
  <c r="AP96" i="1"/>
  <c r="AL96" i="1"/>
  <c r="AO95" i="1"/>
  <c r="AP94" i="1"/>
  <c r="AL94" i="1"/>
  <c r="AN88" i="1"/>
  <c r="AO87" i="1"/>
  <c r="AK87" i="1"/>
  <c r="AL86" i="1"/>
  <c r="AN84" i="1"/>
  <c r="AQ80" i="1"/>
  <c r="AM80" i="1"/>
  <c r="AN77" i="1"/>
  <c r="AP75" i="1"/>
  <c r="AL75" i="1"/>
  <c r="AN72" i="1"/>
  <c r="AM69" i="1"/>
  <c r="AL68" i="1"/>
  <c r="AN65" i="1"/>
  <c r="AQ64" i="1"/>
  <c r="AM64" i="1"/>
  <c r="AQ61" i="1"/>
  <c r="AM61" i="1"/>
  <c r="AK61" i="1"/>
  <c r="AO57" i="1"/>
  <c r="AM57" i="1"/>
  <c r="AK57" i="1"/>
  <c r="AP56" i="1"/>
  <c r="AN56" i="1"/>
  <c r="AL56" i="1"/>
  <c r="AO55" i="1"/>
  <c r="AP54" i="1"/>
  <c r="AN54"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6" i="1"/>
  <c r="AN133" i="1"/>
  <c r="AN129" i="1"/>
  <c r="AQ128" i="1"/>
  <c r="AM128" i="1"/>
  <c r="AP127" i="1"/>
  <c r="AL127" i="1"/>
  <c r="AO126" i="1"/>
  <c r="AK126" i="1"/>
  <c r="AL125" i="1"/>
  <c r="AO124" i="1"/>
  <c r="AM124" i="1"/>
  <c r="AP115" i="1"/>
  <c r="AL115" i="1"/>
  <c r="AP113" i="1"/>
  <c r="AL113" i="1"/>
  <c r="AO111" i="1"/>
  <c r="AK111" i="1"/>
  <c r="AL110" i="1"/>
  <c r="AN106" i="1"/>
  <c r="AN102" i="1"/>
  <c r="AQ99" i="1"/>
  <c r="AM99" i="1"/>
  <c r="AO97" i="1"/>
  <c r="AK97" i="1"/>
  <c r="AN96" i="1"/>
  <c r="AQ95" i="1"/>
  <c r="AM95" i="1"/>
  <c r="AK95" i="1"/>
  <c r="AN94" i="1"/>
  <c r="AP88" i="1"/>
  <c r="AL88" i="1"/>
  <c r="AQ87" i="1"/>
  <c r="AM87" i="1"/>
  <c r="AP86" i="1"/>
  <c r="AN86" i="1"/>
  <c r="AP84" i="1"/>
  <c r="AL84" i="1"/>
  <c r="AO80" i="1"/>
  <c r="AK80" i="1"/>
  <c r="AL77" i="1"/>
  <c r="AN75" i="1"/>
  <c r="AP72" i="1"/>
  <c r="AL72" i="1"/>
  <c r="AQ69" i="1"/>
  <c r="AO69" i="1"/>
  <c r="AP68" i="1"/>
  <c r="AN68" i="1"/>
  <c r="AP65" i="1"/>
  <c r="AL65" i="1"/>
  <c r="AO64" i="1"/>
  <c r="AK64" i="1"/>
  <c r="AO61" i="1"/>
  <c r="AQ57" i="1"/>
  <c r="BD165" i="1"/>
  <c r="BD177" i="1"/>
  <c r="BD171" i="1"/>
  <c r="BD191" i="1"/>
  <c r="BD175" i="1"/>
  <c r="BD192" i="1"/>
  <c r="BD195" i="1"/>
  <c r="BD189" i="1"/>
  <c r="BD100" i="1"/>
  <c r="BD131" i="1"/>
  <c r="BD125" i="1"/>
  <c r="BD85" i="1"/>
  <c r="BD35" i="1"/>
  <c r="BD11" i="1"/>
  <c r="BD95" i="1"/>
  <c r="BD172" i="1"/>
  <c r="BD25" i="1"/>
  <c r="BD160" i="1"/>
  <c r="BD154" i="1"/>
  <c r="BD148" i="1"/>
  <c r="BD141" i="1"/>
  <c r="BD127" i="1"/>
  <c r="BD116" i="1"/>
  <c r="BD103" i="1"/>
  <c r="BD38" i="1"/>
  <c r="BD183" i="1"/>
  <c r="BD58" i="1"/>
  <c r="BD32" i="1"/>
  <c r="BD110" i="1"/>
  <c r="BD4" i="1"/>
  <c r="BD29" i="1"/>
  <c r="BD174" i="1"/>
  <c r="BD124" i="1"/>
  <c r="BD106" i="1"/>
  <c r="BD98" i="1"/>
  <c r="BD72" i="1"/>
  <c r="BD54" i="1"/>
  <c r="BD168" i="1"/>
  <c r="BD101" i="1"/>
  <c r="BD17" i="1"/>
  <c r="BD182" i="1"/>
  <c r="BD157" i="1"/>
  <c r="BD132" i="1"/>
  <c r="BD50" i="1"/>
  <c r="BD33" i="1"/>
  <c r="BD188" i="1"/>
  <c r="BD176" i="1"/>
  <c r="BD105" i="1"/>
  <c r="BD86" i="1"/>
  <c r="BD76" i="1"/>
  <c r="BD51" i="1"/>
  <c r="BD144" i="1"/>
  <c r="BD135" i="1"/>
  <c r="BD118" i="1"/>
  <c r="BK94" i="1" l="1"/>
  <c r="BD94"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2" i="1"/>
  <c r="BD52" i="1" s="1"/>
  <c r="BK53" i="1"/>
  <c r="BD53" i="1" s="1"/>
  <c r="BK55" i="1"/>
  <c r="BD55" i="1" s="1"/>
  <c r="BK56" i="1"/>
  <c r="BD56" i="1" s="1"/>
  <c r="BK57" i="1"/>
  <c r="BD57"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1" i="1"/>
  <c r="BD81" i="1" s="1"/>
  <c r="BK83" i="1"/>
  <c r="BD83" i="1" s="1"/>
  <c r="BK84" i="1"/>
  <c r="BD84" i="1" s="1"/>
  <c r="BK87" i="1"/>
  <c r="BD87" i="1" s="1"/>
  <c r="BK88" i="1"/>
  <c r="BD88" i="1" s="1"/>
  <c r="BK89" i="1"/>
  <c r="BD89" i="1" s="1"/>
  <c r="BK91" i="1"/>
  <c r="BD91" i="1" s="1"/>
  <c r="BK93" i="1"/>
  <c r="BD93" i="1" s="1"/>
  <c r="BK96" i="1"/>
  <c r="BD96" i="1" s="1"/>
  <c r="BK97" i="1"/>
  <c r="BD97" i="1" s="1"/>
  <c r="BK99" i="1"/>
  <c r="BD99" i="1" s="1"/>
  <c r="BK102" i="1"/>
  <c r="BD102" i="1" s="1"/>
  <c r="BK104" i="1"/>
  <c r="BD104" i="1" s="1"/>
  <c r="BK107" i="1"/>
  <c r="BD107" i="1" s="1"/>
  <c r="BK108" i="1"/>
  <c r="BD108" i="1" s="1"/>
  <c r="BK109" i="1"/>
  <c r="BD109" i="1" s="1"/>
  <c r="BK111" i="1"/>
  <c r="BD111" i="1" s="1"/>
  <c r="BK113" i="1"/>
  <c r="BD113" i="1" s="1"/>
  <c r="BK114" i="1"/>
  <c r="BD114" i="1" s="1"/>
  <c r="BK115" i="1"/>
  <c r="BD115" i="1" s="1"/>
  <c r="BK117" i="1"/>
  <c r="BD117" i="1" s="1"/>
  <c r="BK119" i="1"/>
  <c r="BD119" i="1" s="1"/>
  <c r="BK120" i="1"/>
  <c r="BD120" i="1" s="1"/>
  <c r="BK121" i="1"/>
  <c r="BD121" i="1" s="1"/>
  <c r="BK126" i="1"/>
  <c r="BD126" i="1" s="1"/>
  <c r="BK128" i="1"/>
  <c r="BD128" i="1" s="1"/>
  <c r="BK129" i="1"/>
  <c r="BD129" i="1" s="1"/>
  <c r="BK130" i="1"/>
  <c r="BD130" i="1" s="1"/>
  <c r="BK133" i="1"/>
  <c r="BD133" i="1" s="1"/>
  <c r="BK136" i="1"/>
  <c r="BD136"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<sst xmlns="http://schemas.openxmlformats.org/spreadsheetml/2006/main" count="1891" uniqueCount="806">
  <si>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</si>
  <si>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</si>
  <si>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</si>
  <si>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</si>
  <si>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</si>
  <si>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</si>
  <si>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</si>
  <si>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</si>
  <si>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</si>
  <si>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</si>
  <si>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</si>
  <si>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</si>
  <si>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</si>
  <si>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</si>
  <si>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</si>
  <si>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</si>
  <si>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</si>
  <si>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</si>
  <si>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</si>
  <si>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</si>
  <si>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</si>
  <si>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</si>
  <si>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</si>
  <si>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</si>
  <si>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</si>
  <si>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</si>
  <si>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</si>
  <si>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</si>
  <si>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</si>
  <si>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</si>
  <si>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</si>
  <si>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</si>
  <si>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</si>
  <si>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</si>
  <si>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</si>
  <si>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</si>
  <si>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</si>
  <si>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</si>
  <si>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</si>
  <si>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</si>
  <si>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</si>
  <si>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</si>
  <si>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</si>
  <si>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</si>
  <si>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</si>
  <si>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</si>
  <si>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</si>
  <si>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</si>
  <si>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</si>
  <si>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</si>
  <si>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</si>
  <si>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</si>
  <si>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</si>
  <si>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</si>
  <si>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</si>
  <si>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</si>
  <si>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</si>
  <si>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</si>
  <si>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</si>
  <si>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</si>
  <si>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</si>
  <si>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</si>
  <si>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</si>
  <si>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</si>
  <si>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</si>
  <si>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</si>
  <si>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</si>
  <si>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</si>
  <si>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</si>
  <si>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</si>
  <si>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</si>
  <si>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</si>
  <si>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</si>
  <si>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</si>
  <si>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</si>
  <si>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</si>
  <si>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</si>
  <si>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</si>
  <si>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</si>
  <si>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</si>
  <si>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</si>
  <si>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</si>
  <si>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</si>
  <si>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</si>
  <si>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</si>
  <si>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</si>
  <si>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</si>
  <si>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</si>
  <si>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</si>
  <si>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</si>
  <si>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</si>
  <si>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</si>
  <si>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</si>
  <si>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</si>
  <si>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</si>
  <si>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</si>
  <si>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</si>
  <si>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</si>
  <si>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</si>
  <si>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</si>
  <si>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</si>
  <si>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</si>
  <si>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</si>
  <si>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</si>
  <si>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</si>
  <si>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</si>
  <si>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</si>
  <si>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</si>
  <si>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</si>
  <si>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</si>
  <si>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</si>
  <si>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</si>
  <si>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</si>
  <si>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</si>
  <si>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</si>
  <si>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</si>
  <si>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</si>
  <si>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</si>
  <si>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</si>
  <si>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</si>
  <si>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</si>
  <si>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</si>
  <si>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</si>
  <si>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</si>
  <si>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</si>
  <si>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</si>
  <si>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</si>
  <si>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</si>
  <si>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</si>
  <si>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</si>
  <si>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</si>
  <si>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</si>
  <si>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</si>
  <si>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</si>
  <si>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</si>
  <si>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</si>
  <si>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</si>
  <si>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</si>
  <si>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</si>
  <si>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</si>
  <si>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</si>
  <si>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</si>
  <si>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</si>
  <si>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</si>
  <si>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</si>
  <si>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</si>
  <si>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</si>
  <si>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</si>
  <si>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</si>
  <si>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</si>
  <si>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</si>
  <si>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</si>
  <si>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</si>
  <si>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</si>
  <si>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</si>
  <si>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</si>
  <si>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</si>
  <si>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</si>
  <si>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</si>
  <si>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</si>
  <si>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</si>
  <si>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</si>
  <si>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</si>
  <si>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</si>
  <si>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</si>
  <si>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</si>
  <si>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</si>
  <si>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</si>
  <si>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</si>
  <si>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</si>
  <si>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</si>
  <si>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</si>
  <si>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</si>
  <si>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</si>
  <si>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</si>
  <si>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</si>
  <si>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</si>
  <si>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</si>
  <si>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</si>
  <si>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</si>
  <si>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</si>
  <si>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</si>
  <si>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</si>
  <si>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</si>
  <si>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</si>
  <si>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</si>
  <si>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</si>
  <si>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</si>
  <si>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</si>
  <si>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</si>
  <si>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</si>
  <si>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</si>
  <si>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</si>
  <si>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</si>
  <si>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</si>
  <si>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</si>
  <si>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</si>
  <si>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</si>
  <si>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</si>
  <si>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</si>
  <si>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</si>
  <si>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</si>
  <si>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</si>
  <si>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</si>
  <si>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</si>
  <si>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</si>
  <si>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</si>
  <si>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</si>
  <si>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</si>
  <si>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</si>
  <si>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</si>
  <si>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</si>
  <si>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</si>
  <si>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</si>
  <si>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</si>
  <si>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</si>
  <si>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</si>
  <si>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</si>
  <si>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</si>
  <si>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</si>
  <si>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</si>
  <si>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</si>
  <si>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</si>
  <si>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</si>
  <si>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</si>
  <si>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</si>
  <si>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</si>
  <si>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</si>
  <si>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</si>
  <si>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</si>
  <si>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</si>
  <si>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</si>
  <si>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</si>
  <si>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</si>
  <si>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</si>
  <si>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</si>
  <si>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</si>
  <si>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</si>
  <si>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</si>
  <si>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</si>
  <si>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</si>
  <si>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</si>
  <si>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</si>
  <si>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</si>
  <si>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</si>
  <si>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</si>
  <si>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</si>
  <si>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</si>
  <si>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</si>
  <si>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</si>
  <si>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</si>
  <si>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</si>
  <si>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</si>
  <si>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</si>
  <si>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</si>
  <si>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</si>
  <si>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</si>
  <si>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</si>
  <si>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</si>
  <si>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</si>
  <si>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</si>
  <si>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</si>
  <si>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</si>
  <si>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</si>
  <si>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</si>
  <si>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</si>
  <si>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</si>
  <si>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</si>
  <si>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</si>
  <si>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</si>
  <si>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</si>
  <si>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</si>
  <si>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</si>
  <si>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</si>
  <si>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</si>
  <si>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</si>
  <si>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</si>
  <si>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</si>
  <si>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</si>
  <si>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</si>
  <si>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</si>
  <si>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</si>
  <si>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</si>
  <si>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</si>
  <si>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</si>
  <si>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</si>
  <si>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</si>
  <si>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</si>
  <si>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</si>
  <si>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</si>
  <si>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</si>
  <si>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</si>
  <si>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</si>
  <si>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</si>
  <si>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</si>
  <si>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</si>
  <si>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</si>
  <si>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</si>
  <si>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</si>
  <si>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</si>
  <si>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</si>
  <si>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</si>
  <si>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</si>
  <si>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</si>
  <si>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</si>
  <si>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</si>
  <si>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</si>
  <si>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</si>
  <si>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</si>
  <si>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</si>
  <si>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</si>
  <si>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</si>
  <si>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</si>
  <si>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</si>
  <si>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</si>
  <si>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</si>
  <si>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</si>
  <si>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</si>
  <si>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</si>
  <si>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</si>
  <si>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</si>
  <si>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</si>
  <si>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</si>
  <si>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</si>
  <si>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</si>
  <si>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</si>
  <si>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</si>
  <si>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</si>
  <si>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</si>
  <si>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</si>
  <si>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</si>
  <si>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</si>
  <si>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</si>
  <si>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</si>
  <si>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</si>
  <si>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</si>
  <si>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</si>
  <si>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</si>
  <si>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</si>
  <si>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</si>
  <si>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</si>
  <si>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</si>
  <si>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</si>
  <si>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</si>
  <si>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</si>
  <si>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</si>
  <si>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</si>
  <si>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</si>
  <si>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</si>
  <si>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</si>
  <si>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</si>
  <si>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</si>
  <si>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</si>
  <si>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</si>
  <si>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</si>
  <si>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</si>
  <si>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</si>
  <si>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</si>
  <si>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</si>
  <si>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</si>
  <si>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</si>
  <si>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</si>
  <si>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</si>
  <si>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</si>
  <si>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</si>
  <si>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</si>
  <si>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</si>
  <si>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</si>
  <si>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</si>
  <si>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</si>
  <si>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</si>
  <si>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</si>
  <si>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</si>
  <si>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</si>
  <si>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</si>
  <si>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</si>
  <si>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</si>
  <si>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</si>
  <si>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</si>
  <si>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</si>
  <si>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</si>
  <si>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</si>
  <si>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</si>
  <si>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</si>
  <si>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</si>
  <si>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</si>
  <si>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</si>
  <si>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</si>
  <si>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</si>
  <si>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</si>
  <si>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</si>
  <si>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</si>
  <si>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</si>
  <si>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</si>
  <si>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</si>
  <si>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</si>
  <si>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</si>
  <si>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</si>
  <si>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</si>
  <si>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</si>
  <si>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</si>
  <si>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</si>
  <si>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</si>
  <si>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</si>
  <si>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</si>
  <si>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</si>
  <si>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</si>
  <si>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</si>
  <si>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</si>
  <si>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</si>
  <si>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</si>
  <si>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</si>
  <si>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</si>
  <si>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</si>
  <si>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</si>
  <si>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</si>
  <si>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</si>
  <si>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</si>
  <si>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</si>
  <si>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</si>
  <si>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</si>
  <si>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</si>
  <si>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</si>
  <si>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</si>
  <si>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</si>
  <si>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</si>
  <si>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</si>
  <si>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</si>
  <si>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</si>
  <si>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</si>
  <si>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</si>
  <si>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</si>
  <si>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</si>
  <si>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</si>
  <si>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</si>
  <si>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</si>
  <si>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</si>
  <si>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</si>
  <si>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</si>
  <si>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</si>
  <si>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</si>
  <si>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</si>
  <si>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</si>
  <si>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</si>
  <si>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</si>
  <si>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</si>
  <si>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</si>
  <si>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</si>
  <si>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</si>
  <si>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</si>
  <si>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</si>
  <si>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</si>
  <si>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</si>
  <si>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</si>
  <si>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</si>
  <si>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</si>
  <si>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</si>
  <si>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</si>
  <si>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</si>
  <si>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</si>
  <si>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</si>
  <si>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</si>
  <si>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</si>
  <si>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</si>
  <si>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</si>
  <si>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</si>
  <si>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</si>
  <si>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</si>
  <si>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</si>
  <si>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</si>
  <si>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</si>
  <si>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</si>
  <si>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</si>
  <si>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</si>
  <si>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</si>
  <si>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</si>
  <si>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</si>
  <si>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</si>
  <si>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</si>
  <si>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</si>
  <si>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</si>
  <si>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</si>
  <si>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</si>
  <si>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</si>
  <si>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</si>
  <si>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</si>
  <si>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</si>
  <si>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</si>
  <si>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</si>
  <si>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</si>
  <si>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</si>
  <si>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</si>
  <si>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</si>
  <si>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</si>
  <si>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</si>
  <si>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</si>
  <si>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</si>
  <si>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</si>
  <si>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</si>
  <si>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</si>
  <si>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</si>
  <si>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</si>
  <si>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</si>
  <si>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</si>
  <si>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</si>
  <si>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</si>
  <si>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</si>
  <si>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</si>
  <si>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</si>
  <si>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</si>
  <si>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</si>
  <si>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</si>
  <si>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</si>
  <si>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</si>
  <si>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</si>
  <si>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</si>
  <si>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</si>
  <si>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</si>
  <si>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</si>
  <si>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</si>
  <si>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</si>
  <si>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</si>
  <si>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</si>
  <si>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</si>
  <si>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</si>
  <si>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</si>
  <si>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</si>
  <si>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</si>
  <si>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</si>
  <si>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</si>
  <si>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</si>
  <si>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</si>
  <si>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</si>
  <si>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</si>
  <si>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</si>
  <si>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</si>
  <si>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</si>
  <si>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</si>
  <si>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</si>
  <si>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</si>
  <si>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</si>
  <si>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</si>
  <si>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</si>
  <si>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</si>
  <si>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</si>
  <si>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</si>
  <si>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</si>
  <si>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</si>
  <si>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</si>
  <si>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</si>
  <si>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</si>
  <si>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</si>
  <si>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</si>
  <si>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</si>
  <si>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</si>
  <si>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</si>
  <si>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</si>
  <si>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</si>
  <si>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</si>
  <si>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</si>
  <si>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</si>
  <si>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</si>
  <si>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</si>
  <si>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</si>
  <si>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</si>
  <si>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</si>
  <si>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</si>
  <si>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</si>
  <si>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</si>
  <si>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</si>
  <si>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</si>
  <si>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</si>
  <si>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</si>
  <si>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</si>
  <si>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</si>
  <si>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</si>
  <si>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</si>
  <si>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</si>
  <si>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</si>
  <si>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</si>
  <si>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</si>
  <si>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</si>
  <si>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</si>
  <si>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</si>
  <si>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</si>
  <si>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</si>
  <si>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</si>
  <si>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</si>
  <si>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</si>
  <si>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</si>
  <si>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</si>
  <si>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</si>
  <si>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</si>
  <si>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</si>
  <si>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</si>
  <si>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</si>
  <si>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</si>
  <si>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</si>
  <si>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</si>
  <si>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</si>
  <si>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</si>
  <si>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</si>
  <si>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</si>
  <si>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</si>
  <si>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</si>
  <si>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</si>
  <si>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</si>
  <si>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</si>
  <si>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</si>
  <si>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</si>
  <si>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</si>
  <si>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</si>
  <si>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</si>
  <si>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</si>
  <si>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</si>
  <si>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</si>
  <si>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</si>
  <si>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</si>
  <si>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</si>
  <si>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</si>
  <si>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</si>
  <si>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</si>
  <si>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</si>
  <si>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</si>
  <si>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</si>
  <si>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</si>
  <si>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</si>
  <si>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</si>
  <si>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</si>
  <si>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</si>
  <si>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</si>
  <si>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</si>
  <si>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</si>
  <si>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</si>
  <si>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</si>
  <si>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</si>
  <si>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</si>
  <si>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</si>
  <si>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</si>
  <si>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</si>
  <si>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</si>
  <si>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</si>
  <si>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</si>
  <si>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</si>
  <si>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</si>
  <si>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</si>
  <si>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</si>
  <si>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</si>
  <si>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</si>
  <si>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</si>
  <si>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</si>
  <si>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</si>
  <si>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</si>
  <si>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</si>
  <si>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</si>
  <si>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</si>
  <si>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</si>
  <si>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</si>
  <si>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</si>
  <si>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</si>
  <si>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</si>
  <si>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</si>
  <si>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</si>
  <si>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</si>
  <si>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</si>
  <si>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http://www.thedrunkmonkey.com/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</si>
  <si>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</si>
  <si>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</si>
  <si>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</si>
  <si>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</si>
  <si>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</si>
  <si>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</si>
  <si>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</si>
  <si>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</si>
  <si>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</si>
  <si>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</si>
  <si>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</si>
  <si>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</si>
  <si>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</si>
  <si>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</si>
  <si>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</si>
  <si>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</si>
  <si>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</si>
  <si>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</si>
  <si>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</si>
  <si>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</si>
  <si>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</si>
  <si>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</si>
  <si>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</si>
  <si>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</si>
  <si>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</si>
  <si>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</si>
  <si>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</si>
  <si>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</si>
  <si>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</si>
  <si>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</si>
  <si>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</si>
  <si>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</si>
  <si>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</si>
  <si>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</si>
  <si>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</si>
  <si>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</si>
  <si>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</si>
  <si>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</si>
  <si>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</si>
  <si>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</si>
  <si>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</si>
  <si>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</si>
  <si>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</si>
  <si>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</si>
  <si>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</si>
  <si>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</si>
  <si>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</si>
  <si>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</si>
  <si>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</si>
  <si>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</si>
  <si>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</si>
  <si>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</si>
  <si>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</si>
  <si>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</si>
  <si>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</si>
  <si>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</si>
  <si>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</si>
  <si>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</si>
  <si>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</si>
  <si>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</si>
  <si>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</si>
  <si>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</si>
  <si>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</si>
  <si>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</si>
  <si>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</si>
  <si>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</si>
  <si>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</si>
  <si>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</si>
  <si>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</si>
  <si>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</si>
  <si>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</si>
  <si>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</si>
  <si>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</si>
  <si>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</si>
  <si>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</si>
  <si>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</si>
  <si>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</si>
  <si>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</si>
  <si>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</si>
  <si>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</si>
  <si>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</si>
  <si>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</si>
  <si>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</si>
  <si>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</si>
  <si>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</si>
  <si>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</si>
  <si>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</si>
  <si>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</si>
  <si>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</si>
  <si>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</si>
  <si>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</si>
  <si>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</si>
  <si>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</si>
  <si>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</si>
  <si>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</si>
  <si>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</si>
  <si>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</si>
  <si>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</si>
  <si>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</si>
  <si>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</si>
  <si>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</si>
  <si>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</si>
  <si>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</si>
  <si>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</si>
  <si>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</si>
  <si>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</si>
  <si>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</si>
  <si>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</si>
  <si>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</si>
  <si>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</si>
  <si>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</si>
  <si>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</si>
  <si>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</si>
  <si>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</si>
  <si>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</si>
  <si>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</si>
  <si>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</si>
  <si>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</si>
  <si>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</si>
  <si>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</si>
  <si>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</si>
  <si>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</si>
  <si>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</si>
  <si>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</si>
  <si>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</si>
  <si>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</si>
  <si>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</si>
  <si>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</si>
  <si>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</si>
  <si>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</si>
  <si>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</si>
  <si>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</si>
  <si>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</si>
  <si>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</si>
  <si>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Taco Tuesdays - $11 for a beer and two tacos from Torchys Tacos. $1 more to upgrade to a premium beer</t>
  </si>
  <si>
    <t>$5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</si>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</sst>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6"/>
  <sheetViews>
    <sheetView tabSelected="1" zoomScale="85" zoomScaleNormal="85" workbookViewId="0">
      <pane xSplit="4" ySplit="1" topLeftCell="E92" activePane="bottomRight" state="frozen"/>
      <selection pane="topRight" activeCell="E1" sqref="E1"/>
      <selection pane="bottomLeft" activeCell="U86" sqref="U86"/>
      <selection pane="bottomRight" activeCell="A108" sqref="A108:XFD108"/>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482</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761</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6"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636</v>
      </c>
      <c r="C4" t="s">
        <v>418</v>
      </c>
      <c r="E4" t="s">
        <v>423</v>
      </c>
      <c r="G4" t="s">
        <v>656</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661</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762</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762</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536</v>
      </c>
      <c r="C11" t="s">
        <v>303</v>
      </c>
      <c r="D11" t="s">
        <v>528</v>
      </c>
      <c r="E11" t="s">
        <v>423</v>
      </c>
      <c r="G11" s="1" t="s">
        <v>537</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538</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680</v>
      </c>
      <c r="C14" t="s">
        <v>304</v>
      </c>
      <c r="E14" t="s">
        <v>423</v>
      </c>
      <c r="G14" s="1" t="s">
        <v>681</v>
      </c>
      <c r="H14">
        <v>1500</v>
      </c>
      <c r="I14">
        <v>1800</v>
      </c>
      <c r="J14">
        <v>1500</v>
      </c>
      <c r="K14">
        <v>1800</v>
      </c>
      <c r="L14">
        <v>1500</v>
      </c>
      <c r="M14">
        <v>1800</v>
      </c>
      <c r="N14">
        <v>1500</v>
      </c>
      <c r="O14">
        <v>1800</v>
      </c>
      <c r="P14">
        <v>1500</v>
      </c>
      <c r="Q14">
        <v>1800</v>
      </c>
      <c r="R14">
        <v>1500</v>
      </c>
      <c r="S14">
        <v>1800</v>
      </c>
      <c r="T14">
        <v>1500</v>
      </c>
      <c r="U14">
        <v>1800</v>
      </c>
      <c r="V14" s="14" t="s">
        <v>684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685</v>
      </c>
      <c r="AS14" t="s">
        <v>290</v>
      </c>
      <c r="AU14" t="s">
        <v>294</v>
      </c>
      <c r="AV14" s="7" t="s">
        <v>686</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6" t="s">
        <v>751</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547</v>
      </c>
      <c r="C17" t="s">
        <v>303</v>
      </c>
      <c r="G17" s="7" t="s">
        <v>548</v>
      </c>
      <c r="V17" s="14" t="s">
        <v>682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549</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6" t="s">
        <v>763</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4" t="s">
        <v>683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7" t="s">
        <v>285</v>
      </c>
      <c r="H21">
        <v>2200</v>
      </c>
      <c r="I21">
        <v>2400</v>
      </c>
      <c r="J21">
        <v>1500</v>
      </c>
      <c r="K21">
        <v>1900</v>
      </c>
      <c r="L21">
        <v>1500</v>
      </c>
      <c r="M21">
        <v>1900</v>
      </c>
      <c r="N21">
        <v>1500</v>
      </c>
      <c r="O21">
        <v>1900</v>
      </c>
      <c r="P21">
        <v>1500</v>
      </c>
      <c r="Q21">
        <v>1900</v>
      </c>
      <c r="R21">
        <v>1500</v>
      </c>
      <c r="S21">
        <v>1900</v>
      </c>
      <c r="T21">
        <v>2200</v>
      </c>
      <c r="U21">
        <v>2400</v>
      </c>
      <c r="V21" t="s">
        <v>764</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766</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7" t="s">
        <v>286</v>
      </c>
      <c r="J23">
        <v>1000</v>
      </c>
      <c r="K23">
        <v>1400</v>
      </c>
      <c r="L23">
        <v>1400</v>
      </c>
      <c r="M23">
        <v>1900</v>
      </c>
      <c r="N23">
        <v>1400</v>
      </c>
      <c r="O23">
        <v>1900</v>
      </c>
      <c r="P23">
        <v>1400</v>
      </c>
      <c r="Q23">
        <v>1900</v>
      </c>
      <c r="R23">
        <v>1400</v>
      </c>
      <c r="S23">
        <v>1900</v>
      </c>
      <c r="T23">
        <v>1100</v>
      </c>
      <c r="U23">
        <v>1600</v>
      </c>
      <c r="V23" t="s">
        <v>767</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768</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624</v>
      </c>
      <c r="C25" t="s">
        <v>418</v>
      </c>
      <c r="E25" t="s">
        <v>423</v>
      </c>
      <c r="G25" t="s">
        <v>647</v>
      </c>
      <c r="P25">
        <v>2000</v>
      </c>
      <c r="Q25">
        <v>2400</v>
      </c>
      <c r="R25">
        <v>1800</v>
      </c>
      <c r="S25">
        <v>2000</v>
      </c>
      <c r="T25">
        <v>1800</v>
      </c>
      <c r="U25">
        <v>2000</v>
      </c>
      <c r="V25" t="s">
        <v>663</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662</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779</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614</v>
      </c>
      <c r="C29" t="s">
        <v>304</v>
      </c>
      <c r="E29" t="s">
        <v>423</v>
      </c>
      <c r="G29" t="s">
        <v>637</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550</v>
      </c>
      <c r="C32" t="s">
        <v>421</v>
      </c>
      <c r="G32" s="7" t="s">
        <v>551</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552</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553</v>
      </c>
      <c r="C33" t="s">
        <v>304</v>
      </c>
      <c r="G33" s="7" t="s">
        <v>554</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555</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760</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25">
      <c r="B35" t="s">
        <v>556</v>
      </c>
      <c r="C35" t="s">
        <v>418</v>
      </c>
      <c r="G35" s="7" t="s">
        <v>557</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558</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7" t="s">
        <v>284</v>
      </c>
      <c r="H36">
        <v>2100</v>
      </c>
      <c r="I36">
        <v>2300</v>
      </c>
      <c r="J36">
        <v>1500</v>
      </c>
      <c r="K36">
        <v>1800</v>
      </c>
      <c r="L36">
        <v>1500</v>
      </c>
      <c r="M36">
        <v>1800</v>
      </c>
      <c r="N36">
        <v>1500</v>
      </c>
      <c r="O36">
        <v>1800</v>
      </c>
      <c r="P36">
        <v>1500</v>
      </c>
      <c r="Q36">
        <v>1800</v>
      </c>
      <c r="R36">
        <v>1500</v>
      </c>
      <c r="S36">
        <v>1800</v>
      </c>
      <c r="T36">
        <v>2100</v>
      </c>
      <c r="U36">
        <v>2300</v>
      </c>
      <c r="V36" s="4" t="s">
        <v>775</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676</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769</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559</v>
      </c>
      <c r="C38" t="s">
        <v>419</v>
      </c>
      <c r="G38" s="7" t="s">
        <v>560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561</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689</v>
      </c>
      <c r="C40" t="s">
        <v>690</v>
      </c>
      <c r="E40" t="s">
        <v>423</v>
      </c>
      <c r="G40" s="1" t="s">
        <v>691</v>
      </c>
      <c r="H40">
        <v>1600</v>
      </c>
      <c r="I40">
        <v>1800</v>
      </c>
      <c r="J40">
        <v>1600</v>
      </c>
      <c r="K40">
        <v>1800</v>
      </c>
      <c r="L40">
        <v>1600</v>
      </c>
      <c r="M40">
        <v>1800</v>
      </c>
      <c r="N40">
        <v>1600</v>
      </c>
      <c r="O40">
        <v>1800</v>
      </c>
      <c r="P40">
        <v>1600</v>
      </c>
      <c r="Q40">
        <v>1800</v>
      </c>
      <c r="R40">
        <v>1600</v>
      </c>
      <c r="S40">
        <v>1800</v>
      </c>
      <c r="T40">
        <v>1600</v>
      </c>
      <c r="U40">
        <v>1800</v>
      </c>
      <c r="V40" t="s">
        <v>693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692</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804</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776</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777</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750</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745</v>
      </c>
      <c r="C46" t="s">
        <v>418</v>
      </c>
      <c r="E46" t="s">
        <v>423</v>
      </c>
      <c r="G46" s="1" t="s">
        <v>746</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747</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509</v>
      </c>
      <c r="C49" t="s">
        <v>420</v>
      </c>
      <c r="D49" t="s">
        <v>180</v>
      </c>
      <c r="E49" t="s">
        <v>423</v>
      </c>
      <c r="G49" t="s">
        <v>181</v>
      </c>
      <c r="L49">
        <v>1600</v>
      </c>
      <c r="M49">
        <v>1800</v>
      </c>
      <c r="N49">
        <v>1600</v>
      </c>
      <c r="O49">
        <v>1800</v>
      </c>
      <c r="P49">
        <v>1600</v>
      </c>
      <c r="Q49">
        <v>1800</v>
      </c>
      <c r="R49">
        <v>1600</v>
      </c>
      <c r="S49">
        <v>1800</v>
      </c>
      <c r="V49" t="s">
        <v>778</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626</v>
      </c>
      <c r="C50" t="s">
        <v>418</v>
      </c>
      <c r="E50" t="s">
        <v>54</v>
      </c>
      <c r="G50" t="s">
        <v>649</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664</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623</v>
      </c>
      <c r="C51" t="s">
        <v>418</v>
      </c>
      <c r="E51" t="s">
        <v>423</v>
      </c>
      <c r="G51" t="s">
        <v>646</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665</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86</v>
      </c>
      <c r="C52" t="s">
        <v>304</v>
      </c>
      <c r="D52" t="s">
        <v>87</v>
      </c>
      <c r="E52" t="s">
        <v>423</v>
      </c>
      <c r="G52" s="1" t="s">
        <v>88</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midtown</v>
      </c>
      <c r="BF52" t="str">
        <f t="shared" si="56"/>
        <v>Midtown</v>
      </c>
      <c r="BG52">
        <v>40.566077</v>
      </c>
      <c r="BH52">
        <v>-105.056792</v>
      </c>
      <c r="BI52" t="str">
        <f t="shared" si="57"/>
        <v>[40.566077,-105.056792],</v>
      </c>
      <c r="BK52" t="str">
        <f>IF(BJ52&gt;0,"&lt;img src=@img/kidicon.png@&gt;","")</f>
        <v/>
      </c>
    </row>
    <row r="53" spans="2:64" ht="21" customHeight="1" x14ac:dyDescent="0.25">
      <c r="B53" t="s">
        <v>68</v>
      </c>
      <c r="C53" t="s">
        <v>420</v>
      </c>
      <c r="D53" t="s">
        <v>69</v>
      </c>
      <c r="E53" t="s">
        <v>423</v>
      </c>
      <c r="G53" s="1" t="s">
        <v>70</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sfoco</v>
      </c>
      <c r="BF53" t="str">
        <f t="shared" si="56"/>
        <v>South Foco</v>
      </c>
      <c r="BG53">
        <v>40.523729000000003</v>
      </c>
      <c r="BH53">
        <v>-105.033248</v>
      </c>
      <c r="BI53" t="str">
        <f t="shared" si="57"/>
        <v>[40.523729,-105.033248],</v>
      </c>
      <c r="BK53" t="str">
        <f>IF(BJ53&gt;0,"&lt;img src=@img/kidicon.png@&gt;","")</f>
        <v/>
      </c>
    </row>
    <row r="54" spans="2:64" ht="21" customHeight="1" x14ac:dyDescent="0.25">
      <c r="B54" t="s">
        <v>615</v>
      </c>
      <c r="C54" t="s">
        <v>419</v>
      </c>
      <c r="E54" t="s">
        <v>423</v>
      </c>
      <c r="G54" t="s">
        <v>638</v>
      </c>
      <c r="L54">
        <v>1600</v>
      </c>
      <c r="M54">
        <v>1800</v>
      </c>
      <c r="N54">
        <v>1600</v>
      </c>
      <c r="O54">
        <v>1800</v>
      </c>
      <c r="P54">
        <v>1600</v>
      </c>
      <c r="Q54">
        <v>1800</v>
      </c>
      <c r="R54">
        <v>1600</v>
      </c>
      <c r="S54">
        <v>1800</v>
      </c>
      <c r="T54">
        <v>1600</v>
      </c>
      <c r="U54">
        <v>1800</v>
      </c>
      <c r="V54" t="s">
        <v>757</v>
      </c>
      <c r="W54" t="str">
        <f t="shared" si="34"/>
        <v/>
      </c>
      <c r="X54" t="str">
        <f t="shared" si="35"/>
        <v/>
      </c>
      <c r="Y54" t="str">
        <f t="shared" si="36"/>
        <v/>
      </c>
      <c r="Z54" t="str">
        <f t="shared" si="37"/>
        <v/>
      </c>
      <c r="AA54">
        <f t="shared" si="38"/>
        <v>16</v>
      </c>
      <c r="AB54">
        <f t="shared" si="39"/>
        <v>18</v>
      </c>
      <c r="AC54">
        <f t="shared" si="40"/>
        <v>16</v>
      </c>
      <c r="AD54">
        <f t="shared" si="41"/>
        <v>18</v>
      </c>
      <c r="AE54">
        <f t="shared" si="42"/>
        <v>16</v>
      </c>
      <c r="AF54">
        <f t="shared" si="43"/>
        <v>18</v>
      </c>
      <c r="AG54">
        <f t="shared" si="44"/>
        <v>16</v>
      </c>
      <c r="AH54">
        <f t="shared" si="45"/>
        <v>18</v>
      </c>
      <c r="AI54">
        <f t="shared" si="46"/>
        <v>16</v>
      </c>
      <c r="AJ54">
        <f t="shared" si="47"/>
        <v>18</v>
      </c>
      <c r="AK54" t="str">
        <f t="shared" si="25"/>
        <v/>
      </c>
      <c r="AL54" t="str">
        <f t="shared" si="26"/>
        <v/>
      </c>
      <c r="AM54" t="str">
        <f t="shared" si="27"/>
        <v>4pm-6pm</v>
      </c>
      <c r="AN54" t="str">
        <f t="shared" si="28"/>
        <v>4pm-6pm</v>
      </c>
      <c r="AO54" t="str">
        <f t="shared" si="29"/>
        <v>4pm-6pm</v>
      </c>
      <c r="AP54" t="str">
        <f t="shared" si="30"/>
        <v>4pm-6pm</v>
      </c>
      <c r="AQ54" t="str">
        <f t="shared" si="31"/>
        <v>4pm-6pm</v>
      </c>
      <c r="AR54" t="s">
        <v>666</v>
      </c>
      <c r="AS54" t="s">
        <v>290</v>
      </c>
      <c r="AU54" t="s">
        <v>294</v>
      </c>
      <c r="AV54" s="3" t="s">
        <v>301</v>
      </c>
      <c r="AW54" s="3" t="s">
        <v>301</v>
      </c>
      <c r="AX54"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4" t="str">
        <f t="shared" si="49"/>
        <v>&lt;img src=@img/outdoor.png@&gt;</v>
      </c>
      <c r="AZ54" t="str">
        <f t="shared" si="50"/>
        <v/>
      </c>
      <c r="BA54" t="str">
        <f t="shared" si="51"/>
        <v>&lt;img src=@img/easy.png@&gt;</v>
      </c>
      <c r="BB54" t="str">
        <f t="shared" si="52"/>
        <v>&lt;img src=@img/drinkicon.png@&gt;</v>
      </c>
      <c r="BC54" t="str">
        <f t="shared" si="53"/>
        <v>&lt;img src=@img/foodicon.png@&gt;</v>
      </c>
      <c r="BD54" t="str">
        <f t="shared" si="54"/>
        <v>&lt;img src=@img/outdoor.png@&gt;&lt;img src=@img/easy.png@&gt;&lt;img src=@img/drinkicon.png@&gt;&lt;img src=@img/foodicon.png@&gt;</v>
      </c>
      <c r="BE54" t="str">
        <f t="shared" si="55"/>
        <v>outdoor drink food easy med nfoco</v>
      </c>
      <c r="BF54" t="str">
        <f t="shared" si="56"/>
        <v>North Foco</v>
      </c>
      <c r="BG54">
        <v>40.608919999999998</v>
      </c>
      <c r="BH54">
        <v>-105.07429999999999</v>
      </c>
      <c r="BI54" t="str">
        <f t="shared" si="57"/>
        <v>[40.60892,-105.0743],</v>
      </c>
    </row>
    <row r="55" spans="2:64" ht="21" customHeight="1" x14ac:dyDescent="0.25">
      <c r="B55" t="s">
        <v>159</v>
      </c>
      <c r="C55" t="s">
        <v>304</v>
      </c>
      <c r="D55" t="s">
        <v>160</v>
      </c>
      <c r="E55" t="s">
        <v>423</v>
      </c>
      <c r="G55" t="s">
        <v>161</v>
      </c>
      <c r="N55">
        <v>1600</v>
      </c>
      <c r="O55">
        <v>1800</v>
      </c>
      <c r="P55">
        <v>1600</v>
      </c>
      <c r="Q55">
        <v>1800</v>
      </c>
      <c r="V55" t="s">
        <v>734</v>
      </c>
      <c r="W55" t="str">
        <f t="shared" si="34"/>
        <v/>
      </c>
      <c r="X55" t="str">
        <f t="shared" si="35"/>
        <v/>
      </c>
      <c r="Y55" t="str">
        <f t="shared" si="36"/>
        <v/>
      </c>
      <c r="Z55" t="str">
        <f t="shared" si="37"/>
        <v/>
      </c>
      <c r="AA55" t="str">
        <f t="shared" si="38"/>
        <v/>
      </c>
      <c r="AB55" t="str">
        <f t="shared" si="39"/>
        <v/>
      </c>
      <c r="AC55">
        <f t="shared" si="40"/>
        <v>16</v>
      </c>
      <c r="AD55">
        <f t="shared" si="41"/>
        <v>18</v>
      </c>
      <c r="AE55">
        <f t="shared" si="42"/>
        <v>16</v>
      </c>
      <c r="AF55">
        <f t="shared" si="43"/>
        <v>18</v>
      </c>
      <c r="AG55" t="str">
        <f t="shared" si="44"/>
        <v/>
      </c>
      <c r="AH55" t="str">
        <f t="shared" si="45"/>
        <v/>
      </c>
      <c r="AI55" t="str">
        <f t="shared" si="46"/>
        <v/>
      </c>
      <c r="AJ55" t="str">
        <f t="shared" si="47"/>
        <v/>
      </c>
      <c r="AK55" t="str">
        <f t="shared" si="25"/>
        <v/>
      </c>
      <c r="AL55" t="str">
        <f t="shared" si="26"/>
        <v/>
      </c>
      <c r="AM55" t="str">
        <f t="shared" si="27"/>
        <v/>
      </c>
      <c r="AN55" t="str">
        <f t="shared" si="28"/>
        <v>4pm-6pm</v>
      </c>
      <c r="AO55" t="str">
        <f t="shared" si="29"/>
        <v>4pm-6pm</v>
      </c>
      <c r="AP55" t="str">
        <f t="shared" si="30"/>
        <v/>
      </c>
      <c r="AQ55" t="str">
        <f t="shared" si="31"/>
        <v/>
      </c>
      <c r="AR55" s="2" t="s">
        <v>332</v>
      </c>
      <c r="AS55" t="s">
        <v>290</v>
      </c>
      <c r="AT55" t="s">
        <v>747</v>
      </c>
      <c r="AU55" t="s">
        <v>294</v>
      </c>
      <c r="AV55" s="3" t="s">
        <v>302</v>
      </c>
      <c r="AW55" s="3" t="s">
        <v>302</v>
      </c>
      <c r="AX55"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5" t="str">
        <f t="shared" si="49"/>
        <v>&lt;img src=@img/outdoor.png@&gt;</v>
      </c>
      <c r="AZ55" t="str">
        <f t="shared" si="50"/>
        <v>&lt;img src=@img/pets.png@&gt;</v>
      </c>
      <c r="BA55" t="str">
        <f t="shared" si="51"/>
        <v>&lt;img src=@img/easy.png@&gt;</v>
      </c>
      <c r="BB55" t="str">
        <f t="shared" si="52"/>
        <v/>
      </c>
      <c r="BC55" t="str">
        <f t="shared" si="53"/>
        <v/>
      </c>
      <c r="BD55" t="str">
        <f t="shared" si="54"/>
        <v>&lt;img src=@img/outdoor.png@&gt;&lt;img src=@img/pets.png@&gt;&lt;img src=@img/easy.png@&gt;</v>
      </c>
      <c r="BE55" t="str">
        <f t="shared" si="55"/>
        <v>outdoor pet easy med midtown</v>
      </c>
      <c r="BF55" t="str">
        <f t="shared" si="56"/>
        <v>Midtown</v>
      </c>
      <c r="BG55" s="15">
        <v>40.551755</v>
      </c>
      <c r="BH55">
        <v>-105.05984599999999</v>
      </c>
      <c r="BI55" t="str">
        <f t="shared" si="57"/>
        <v>[40.551755,-105.059846],</v>
      </c>
      <c r="BK55" t="str">
        <f>IF(BJ55&gt;0,"&lt;img src=@img/kidicon.png@&gt;","")</f>
        <v/>
      </c>
    </row>
    <row r="56" spans="2:64" ht="21" customHeight="1" x14ac:dyDescent="0.25">
      <c r="B56" t="s">
        <v>264</v>
      </c>
      <c r="C56" t="s">
        <v>418</v>
      </c>
      <c r="D56" t="s">
        <v>218</v>
      </c>
      <c r="E56" t="s">
        <v>423</v>
      </c>
      <c r="G56" s="7" t="s">
        <v>287</v>
      </c>
      <c r="J56">
        <v>1630</v>
      </c>
      <c r="K56">
        <v>1900</v>
      </c>
      <c r="L56">
        <v>1630</v>
      </c>
      <c r="M56">
        <v>1900</v>
      </c>
      <c r="N56">
        <v>1630</v>
      </c>
      <c r="O56">
        <v>2400</v>
      </c>
      <c r="P56">
        <v>1630</v>
      </c>
      <c r="Q56">
        <v>1900</v>
      </c>
      <c r="R56">
        <v>1630</v>
      </c>
      <c r="S56">
        <v>1900</v>
      </c>
      <c r="V56" t="s">
        <v>795</v>
      </c>
      <c r="W56" t="str">
        <f t="shared" si="34"/>
        <v/>
      </c>
      <c r="X56" t="str">
        <f t="shared" si="35"/>
        <v/>
      </c>
      <c r="Y56">
        <f t="shared" si="36"/>
        <v>16.3</v>
      </c>
      <c r="Z56">
        <f t="shared" si="37"/>
        <v>19</v>
      </c>
      <c r="AA56">
        <f t="shared" si="38"/>
        <v>16.3</v>
      </c>
      <c r="AB56">
        <f t="shared" si="39"/>
        <v>19</v>
      </c>
      <c r="AC56">
        <f t="shared" si="40"/>
        <v>16.3</v>
      </c>
      <c r="AD56">
        <f t="shared" si="41"/>
        <v>24</v>
      </c>
      <c r="AE56">
        <f t="shared" si="42"/>
        <v>16.3</v>
      </c>
      <c r="AF56">
        <f t="shared" si="43"/>
        <v>19</v>
      </c>
      <c r="AG56">
        <f t="shared" si="44"/>
        <v>16.3</v>
      </c>
      <c r="AH56">
        <f t="shared" si="45"/>
        <v>19</v>
      </c>
      <c r="AI56" t="str">
        <f t="shared" si="46"/>
        <v/>
      </c>
      <c r="AJ56" t="str">
        <f t="shared" si="47"/>
        <v/>
      </c>
      <c r="AK56" t="str">
        <f t="shared" si="25"/>
        <v/>
      </c>
      <c r="AL56" t="str">
        <f t="shared" si="26"/>
        <v>4.3pm-7pm</v>
      </c>
      <c r="AM56" t="str">
        <f t="shared" si="27"/>
        <v>4.3pm-7pm</v>
      </c>
      <c r="AN56" t="str">
        <f t="shared" si="28"/>
        <v>4.3pm-12am</v>
      </c>
      <c r="AO56" t="str">
        <f t="shared" si="29"/>
        <v>4.3pm-7pm</v>
      </c>
      <c r="AP56" t="str">
        <f t="shared" si="30"/>
        <v>4.3pm-7pm</v>
      </c>
      <c r="AQ56" t="str">
        <f t="shared" si="31"/>
        <v/>
      </c>
      <c r="AR56" s="2" t="s">
        <v>354</v>
      </c>
      <c r="AU56" t="s">
        <v>293</v>
      </c>
      <c r="AV56" s="3" t="s">
        <v>301</v>
      </c>
      <c r="AW56" s="3" t="s">
        <v>301</v>
      </c>
      <c r="AX56"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6" t="str">
        <f t="shared" si="49"/>
        <v/>
      </c>
      <c r="AZ56" t="str">
        <f t="shared" si="50"/>
        <v/>
      </c>
      <c r="BA56" t="str">
        <f t="shared" si="51"/>
        <v>&lt;img src=@img/hard.png@&gt;</v>
      </c>
      <c r="BB56" t="str">
        <f t="shared" si="52"/>
        <v>&lt;img src=@img/drinkicon.png@&gt;</v>
      </c>
      <c r="BC56" t="str">
        <f t="shared" si="53"/>
        <v>&lt;img src=@img/foodicon.png@&gt;</v>
      </c>
      <c r="BD56" t="str">
        <f t="shared" si="54"/>
        <v>&lt;img src=@img/hard.png@&gt;&lt;img src=@img/drinkicon.png@&gt;&lt;img src=@img/foodicon.png@&gt;</v>
      </c>
      <c r="BE56" t="str">
        <f t="shared" si="55"/>
        <v>drink food hard med old</v>
      </c>
      <c r="BF56" t="str">
        <f t="shared" si="56"/>
        <v>Old Town</v>
      </c>
      <c r="BG56">
        <v>40.588436000000002</v>
      </c>
      <c r="BH56">
        <v>-105.074501</v>
      </c>
      <c r="BI56" t="str">
        <f t="shared" si="57"/>
        <v>[40.588436,-105.074501],</v>
      </c>
      <c r="BK56" t="str">
        <f>IF(BJ56&gt;0,"&lt;img src=@img/kidicon.png@&gt;","")</f>
        <v/>
      </c>
    </row>
    <row r="57" spans="2:64" ht="21" customHeight="1" x14ac:dyDescent="0.35">
      <c r="B57" s="5" t="s">
        <v>362</v>
      </c>
      <c r="C57" t="s">
        <v>418</v>
      </c>
      <c r="D57" t="s">
        <v>364</v>
      </c>
      <c r="E57" t="s">
        <v>423</v>
      </c>
      <c r="G57" s="7" t="s">
        <v>363</v>
      </c>
      <c r="H57">
        <v>1500</v>
      </c>
      <c r="I57">
        <v>1800</v>
      </c>
      <c r="J57">
        <v>1500</v>
      </c>
      <c r="K57">
        <v>1800</v>
      </c>
      <c r="L57">
        <v>1500</v>
      </c>
      <c r="M57">
        <v>1800</v>
      </c>
      <c r="N57">
        <v>1500</v>
      </c>
      <c r="O57">
        <v>1800</v>
      </c>
      <c r="P57">
        <v>1500</v>
      </c>
      <c r="Q57">
        <v>1800</v>
      </c>
      <c r="R57">
        <v>1500</v>
      </c>
      <c r="S57">
        <v>1800</v>
      </c>
      <c r="T57">
        <v>1500</v>
      </c>
      <c r="U57">
        <v>1800</v>
      </c>
      <c r="V57" t="s">
        <v>796</v>
      </c>
      <c r="W57">
        <f t="shared" si="34"/>
        <v>15</v>
      </c>
      <c r="X57">
        <f t="shared" si="35"/>
        <v>18</v>
      </c>
      <c r="Y57">
        <f t="shared" si="36"/>
        <v>15</v>
      </c>
      <c r="Z57">
        <f t="shared" si="37"/>
        <v>18</v>
      </c>
      <c r="AA57">
        <f t="shared" si="38"/>
        <v>15</v>
      </c>
      <c r="AB57">
        <f t="shared" si="39"/>
        <v>18</v>
      </c>
      <c r="AC57">
        <f t="shared" si="40"/>
        <v>15</v>
      </c>
      <c r="AD57">
        <f t="shared" si="41"/>
        <v>18</v>
      </c>
      <c r="AE57">
        <f t="shared" si="42"/>
        <v>15</v>
      </c>
      <c r="AF57">
        <f t="shared" si="43"/>
        <v>18</v>
      </c>
      <c r="AG57">
        <f t="shared" si="44"/>
        <v>15</v>
      </c>
      <c r="AH57">
        <f t="shared" si="45"/>
        <v>18</v>
      </c>
      <c r="AI57">
        <f t="shared" si="46"/>
        <v>15</v>
      </c>
      <c r="AJ57">
        <f t="shared" si="47"/>
        <v>18</v>
      </c>
      <c r="AK57" t="str">
        <f t="shared" si="25"/>
        <v>3pm-6pm</v>
      </c>
      <c r="AL57" t="str">
        <f t="shared" si="26"/>
        <v>3pm-6pm</v>
      </c>
      <c r="AM57" t="str">
        <f t="shared" si="27"/>
        <v>3pm-6pm</v>
      </c>
      <c r="AN57" t="str">
        <f t="shared" si="28"/>
        <v>3pm-6pm</v>
      </c>
      <c r="AO57" t="str">
        <f t="shared" si="29"/>
        <v>3pm-6pm</v>
      </c>
      <c r="AP57" t="str">
        <f t="shared" si="30"/>
        <v>3pm-6pm</v>
      </c>
      <c r="AQ57" t="str">
        <f t="shared" si="31"/>
        <v>3pm-6pm</v>
      </c>
      <c r="AR57" s="2" t="s">
        <v>365</v>
      </c>
      <c r="AU57" t="s">
        <v>28</v>
      </c>
      <c r="AV57" s="3" t="s">
        <v>301</v>
      </c>
      <c r="AW57" s="3" t="s">
        <v>301</v>
      </c>
      <c r="AX57"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7" t="str">
        <f t="shared" si="49"/>
        <v/>
      </c>
      <c r="AZ57" t="str">
        <f t="shared" si="50"/>
        <v/>
      </c>
      <c r="BA57" t="str">
        <f t="shared" si="51"/>
        <v>&lt;img src=@img/medium.png@&gt;</v>
      </c>
      <c r="BB57" t="str">
        <f t="shared" si="52"/>
        <v>&lt;img src=@img/drinkicon.png@&gt;</v>
      </c>
      <c r="BC57" t="str">
        <f t="shared" si="53"/>
        <v>&lt;img src=@img/foodicon.png@&gt;</v>
      </c>
      <c r="BD57" t="str">
        <f t="shared" si="54"/>
        <v>&lt;img src=@img/medium.png@&gt;&lt;img src=@img/drinkicon.png@&gt;&lt;img src=@img/foodicon.png@&gt;</v>
      </c>
      <c r="BE57" t="str">
        <f t="shared" si="55"/>
        <v>drink food medium med old</v>
      </c>
      <c r="BF57" t="str">
        <f t="shared" si="56"/>
        <v>Old Town</v>
      </c>
      <c r="BG57">
        <v>40.587229000000001</v>
      </c>
      <c r="BH57">
        <v>-105.07409699999999</v>
      </c>
      <c r="BI57" t="str">
        <f t="shared" si="57"/>
        <v>[40.587229,-105.074097],</v>
      </c>
      <c r="BK57" t="str">
        <f>IF(BJ57&gt;0,"&lt;img src=@img/kidicon.png@&gt;","")</f>
        <v/>
      </c>
    </row>
    <row r="58" spans="2:64" ht="21" customHeight="1" x14ac:dyDescent="0.25">
      <c r="B58" t="s">
        <v>635</v>
      </c>
      <c r="C58" t="s">
        <v>418</v>
      </c>
      <c r="E58" t="s">
        <v>54</v>
      </c>
      <c r="G58" t="s">
        <v>655</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667</v>
      </c>
      <c r="AU58" t="s">
        <v>293</v>
      </c>
      <c r="AV58" s="3" t="s">
        <v>302</v>
      </c>
      <c r="AW58" s="3" t="s">
        <v>302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25">
      <c r="B59" t="s">
        <v>438</v>
      </c>
      <c r="C59" t="s">
        <v>420</v>
      </c>
      <c r="E59" t="s">
        <v>54</v>
      </c>
      <c r="G59" t="s">
        <v>455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294</v>
      </c>
      <c r="AV59" s="3" t="s">
        <v>302</v>
      </c>
      <c r="AW59" s="3" t="s">
        <v>302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452</v>
      </c>
    </row>
    <row r="60" spans="2:64" ht="21" customHeight="1" x14ac:dyDescent="0.25">
      <c r="B60" t="s">
        <v>252</v>
      </c>
      <c r="C60" t="s">
        <v>418</v>
      </c>
      <c r="D60" t="s">
        <v>182</v>
      </c>
      <c r="E60" t="s">
        <v>423</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341</v>
      </c>
      <c r="AU60" t="s">
        <v>294</v>
      </c>
      <c r="AV60" s="3" t="s">
        <v>302</v>
      </c>
      <c r="AW60" s="3" t="s">
        <v>302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25">
      <c r="B61" t="s">
        <v>98</v>
      </c>
      <c r="C61" t="s">
        <v>418</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792</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314</v>
      </c>
      <c r="AU61" t="s">
        <v>28</v>
      </c>
      <c r="AV61" s="3" t="s">
        <v>301</v>
      </c>
      <c r="AW61" s="3" t="s">
        <v>301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25">
      <c r="B62" t="s">
        <v>73</v>
      </c>
      <c r="C62" t="s">
        <v>421</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309</v>
      </c>
      <c r="AU62" t="s">
        <v>294</v>
      </c>
      <c r="AV62" s="3" t="s">
        <v>302</v>
      </c>
      <c r="AW62" s="3" t="s">
        <v>302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25">
      <c r="B63" t="s">
        <v>703</v>
      </c>
      <c r="C63" t="s">
        <v>418</v>
      </c>
      <c r="E63" t="s">
        <v>54</v>
      </c>
      <c r="G63" s="7" t="s">
        <v>711</v>
      </c>
      <c r="W63" t="str">
        <f t="shared" ref="W63:W89" si="89">IF(H63&gt;0,H63/100,"")</f>
        <v/>
      </c>
      <c r="X63" t="str">
        <f t="shared" ref="X63:X89" si="90">IF(I63&gt;0,I63/100,"")</f>
        <v/>
      </c>
      <c r="Y63" t="str">
        <f t="shared" ref="Y63:Y89" si="91">IF(J63&gt;0,J63/100,"")</f>
        <v/>
      </c>
      <c r="Z63" t="str">
        <f t="shared" ref="Z63:Z89" si="92">IF(K63&gt;0,K63/100,"")</f>
        <v/>
      </c>
      <c r="AA63" t="str">
        <f t="shared" ref="AA63:AA89" si="93">IF(L63&gt;0,L63/100,"")</f>
        <v/>
      </c>
      <c r="AB63" t="str">
        <f t="shared" ref="AB63:AB89" si="94">IF(M63&gt;0,M63/100,"")</f>
        <v/>
      </c>
      <c r="AC63" t="str">
        <f t="shared" ref="AC63:AC89" si="95">IF(N63&gt;0,N63/100,"")</f>
        <v/>
      </c>
      <c r="AD63" t="str">
        <f t="shared" ref="AD63:AD89" si="96">IF(O63&gt;0,O63/100,"")</f>
        <v/>
      </c>
      <c r="AG63" t="str">
        <f t="shared" ref="AG63:AG89" si="97">IF(R63&gt;0,R63/100,"")</f>
        <v/>
      </c>
      <c r="AH63" t="str">
        <f t="shared" ref="AH63:AH89" si="98">IF(S63&gt;0,S63/100,"")</f>
        <v/>
      </c>
      <c r="AI63" t="str">
        <f t="shared" ref="AI63:AI89" si="99">IF(T63&gt;0,T63/100,"")</f>
        <v/>
      </c>
      <c r="AJ63" t="str">
        <f t="shared" ref="AJ63:AJ89" si="100">IF(U63&gt;0,U63/100,"")</f>
        <v/>
      </c>
      <c r="AK63" t="str">
        <f t="shared" si="25"/>
        <v/>
      </c>
      <c r="AL63" t="str">
        <f t="shared" si="26"/>
        <v/>
      </c>
      <c r="AM63" t="str">
        <f t="shared" si="27"/>
        <v/>
      </c>
      <c r="AN63" t="str">
        <f t="shared" si="28"/>
        <v/>
      </c>
      <c r="AO63" t="str">
        <f t="shared" si="29"/>
        <v/>
      </c>
      <c r="AP63" t="str">
        <f t="shared" si="30"/>
        <v/>
      </c>
      <c r="AQ63" t="str">
        <f t="shared" si="31"/>
        <v/>
      </c>
      <c r="AR63" t="s">
        <v>712</v>
      </c>
      <c r="AS63" t="s">
        <v>290</v>
      </c>
      <c r="AU63" t="s">
        <v>28</v>
      </c>
      <c r="AV63" s="3" t="s">
        <v>302</v>
      </c>
      <c r="AW63" s="3" t="s">
        <v>302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25">
      <c r="B64" t="s">
        <v>265</v>
      </c>
      <c r="C64" t="s">
        <v>418</v>
      </c>
      <c r="D64" t="s">
        <v>266</v>
      </c>
      <c r="E64" t="s">
        <v>423</v>
      </c>
      <c r="G64" t="s">
        <v>272</v>
      </c>
      <c r="H64">
        <v>1400</v>
      </c>
      <c r="I64">
        <v>2200</v>
      </c>
      <c r="J64">
        <v>1600</v>
      </c>
      <c r="K64">
        <v>1800</v>
      </c>
      <c r="L64">
        <v>1600</v>
      </c>
      <c r="M64">
        <v>1800</v>
      </c>
      <c r="N64">
        <v>1600</v>
      </c>
      <c r="O64">
        <v>1800</v>
      </c>
      <c r="P64">
        <v>1600</v>
      </c>
      <c r="Q64">
        <v>1800</v>
      </c>
      <c r="R64">
        <v>1600</v>
      </c>
      <c r="S64">
        <v>1800</v>
      </c>
      <c r="T64">
        <v>1600</v>
      </c>
      <c r="U64">
        <v>1800</v>
      </c>
      <c r="V64" t="s">
        <v>271</v>
      </c>
      <c r="W64">
        <f t="shared" si="89"/>
        <v>14</v>
      </c>
      <c r="X64">
        <f t="shared" si="90"/>
        <v>22</v>
      </c>
      <c r="Y64">
        <f t="shared" si="91"/>
        <v>16</v>
      </c>
      <c r="Z64">
        <f t="shared" si="92"/>
        <v>18</v>
      </c>
      <c r="AA64">
        <f t="shared" si="93"/>
        <v>16</v>
      </c>
      <c r="AB64">
        <f t="shared" si="94"/>
        <v>18</v>
      </c>
      <c r="AC64">
        <f t="shared" si="95"/>
        <v>16</v>
      </c>
      <c r="AD64">
        <f t="shared" si="96"/>
        <v>18</v>
      </c>
      <c r="AE64">
        <f>IF(P64&gt;0,P64/100,"")</f>
        <v>16</v>
      </c>
      <c r="AF64">
        <f>IF(Q64&gt;0,Q64/100,"")</f>
        <v>18</v>
      </c>
      <c r="AG64">
        <f t="shared" si="97"/>
        <v>16</v>
      </c>
      <c r="AH64">
        <f t="shared" si="98"/>
        <v>18</v>
      </c>
      <c r="AI64">
        <f t="shared" si="99"/>
        <v>16</v>
      </c>
      <c r="AJ64">
        <f t="shared" si="10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355</v>
      </c>
      <c r="AS64" t="s">
        <v>290</v>
      </c>
      <c r="AU64" t="s">
        <v>293</v>
      </c>
      <c r="AV64" s="3" t="s">
        <v>301</v>
      </c>
      <c r="AW64" s="3" t="s">
        <v>302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25">
      <c r="B65" t="s">
        <v>273</v>
      </c>
      <c r="C65" t="s">
        <v>304</v>
      </c>
      <c r="D65" t="s">
        <v>180</v>
      </c>
      <c r="E65" t="s">
        <v>423</v>
      </c>
      <c r="G65" t="s">
        <v>274</v>
      </c>
      <c r="J65">
        <v>1500</v>
      </c>
      <c r="K65">
        <v>1800</v>
      </c>
      <c r="L65">
        <v>1500</v>
      </c>
      <c r="M65">
        <v>1800</v>
      </c>
      <c r="N65">
        <v>1500</v>
      </c>
      <c r="O65">
        <v>1800</v>
      </c>
      <c r="P65">
        <v>1500</v>
      </c>
      <c r="Q65">
        <v>1800</v>
      </c>
      <c r="R65">
        <v>1500</v>
      </c>
      <c r="S65">
        <v>1800</v>
      </c>
      <c r="V65" t="s">
        <v>688</v>
      </c>
      <c r="W65" t="str">
        <f t="shared" si="89"/>
        <v/>
      </c>
      <c r="X65" t="str">
        <f t="shared" si="90"/>
        <v/>
      </c>
      <c r="Y65">
        <f t="shared" si="91"/>
        <v>15</v>
      </c>
      <c r="Z65">
        <f t="shared" si="92"/>
        <v>18</v>
      </c>
      <c r="AA65">
        <f t="shared" si="93"/>
        <v>15</v>
      </c>
      <c r="AB65">
        <f t="shared" si="94"/>
        <v>18</v>
      </c>
      <c r="AC65">
        <f t="shared" si="95"/>
        <v>15</v>
      </c>
      <c r="AD65">
        <f t="shared" si="96"/>
        <v>18</v>
      </c>
      <c r="AE65">
        <f>IF(P65&gt;0,P65/100,"")</f>
        <v>15</v>
      </c>
      <c r="AF65">
        <f>IF(Q65&gt;0,Q65/100,"")</f>
        <v>18</v>
      </c>
      <c r="AG65">
        <f t="shared" si="97"/>
        <v>15</v>
      </c>
      <c r="AH65">
        <f t="shared" si="98"/>
        <v>18</v>
      </c>
      <c r="AI65" t="str">
        <f t="shared" si="99"/>
        <v/>
      </c>
      <c r="AJ65" t="str">
        <f t="shared" si="10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356</v>
      </c>
      <c r="AS65" t="s">
        <v>290</v>
      </c>
      <c r="AU65" t="s">
        <v>294</v>
      </c>
      <c r="AV65" s="3" t="s">
        <v>301</v>
      </c>
      <c r="AW65" s="3" t="s">
        <v>301</v>
      </c>
      <c r="AX65" s="4" t="str">
        <f t="shared" ref="AX65:AX98" si="10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8" si="102">IF(AS65&gt;0,"&lt;img src=@img/outdoor.png@&gt;","")</f>
        <v>&lt;img src=@img/outdoor.png@&gt;</v>
      </c>
      <c r="AZ65" t="str">
        <f t="shared" ref="AZ65:AZ98" si="103">IF(AT65&gt;0,"&lt;img src=@img/pets.png@&gt;","")</f>
        <v/>
      </c>
      <c r="BA65" t="str">
        <f t="shared" ref="BA65:BA98" si="104">IF(AU65="hard","&lt;img src=@img/hard.png@&gt;",IF(AU65="medium","&lt;img src=@img/medium.png@&gt;",IF(AU65="easy","&lt;img src=@img/easy.png@&gt;","")))</f>
        <v>&lt;img src=@img/easy.png@&gt;</v>
      </c>
      <c r="BB65" t="str">
        <f t="shared" ref="BB65:BB98" si="105">IF(AV65="true","&lt;img src=@img/drinkicon.png@&gt;","")</f>
        <v>&lt;img src=@img/drinkicon.png@&gt;</v>
      </c>
      <c r="BC65" t="str">
        <f t="shared" ref="BC65:BC98" si="106">IF(AW65="true","&lt;img src=@img/foodicon.png@&gt;","")</f>
        <v>&lt;img src=@img/foodicon.png@&gt;</v>
      </c>
      <c r="BD65" t="str">
        <f t="shared" ref="BD65:BD98" si="107">CONCATENATE(AY65,AZ65,BA65,BB65,BC65,BK65)</f>
        <v>&lt;img src=@img/outdoor.png@&gt;&lt;img src=@img/easy.png@&gt;&lt;img src=@img/drinkicon.png@&gt;&lt;img src=@img/foodicon.png@&gt;</v>
      </c>
      <c r="BE65" t="str">
        <f t="shared" ref="BE65:BE98" si="108">CONCATENATE(IF(AS65&gt;0,"outdoor ",""),IF(AT65&gt;0,"pet ",""),IF(AV65="true","drink ",""),IF(AW65="true","food ",""),AU65," ",E65," ",C65,IF(BJ65=TRUE," kid",""))</f>
        <v>outdoor drink food easy med midtown</v>
      </c>
      <c r="BF65" t="str">
        <f t="shared" ref="BF65:BF98" si="109">IF(C65="old","Old Town",IF(C65="campus","Near Campus",IF(C65="sfoco","South Foco",IF(C65="nfoco","North Foco",IF(C65="midtown","Midtown",IF(C65="cwest","Campus West",IF(C65="efoco","East FoCo",IF(C65="windsor","Windsor",""))))))))</f>
        <v>Midtown</v>
      </c>
      <c r="BG65">
        <v>40.551048999999999</v>
      </c>
      <c r="BH65">
        <v>-105.05831000000001</v>
      </c>
      <c r="BI65" t="str">
        <f t="shared" ref="BI65:BI98" si="110">CONCATENATE("[",BG65,",",BH65,"],")</f>
        <v>[40.551049,-105.05831],</v>
      </c>
      <c r="BK65" t="str">
        <f>IF(BJ65&gt;0,"&lt;img src=@img/kidicon.png@&gt;","")</f>
        <v/>
      </c>
    </row>
    <row r="66" spans="2:64" ht="21" customHeight="1" x14ac:dyDescent="0.25">
      <c r="B66" t="s">
        <v>705</v>
      </c>
      <c r="C66" t="s">
        <v>304</v>
      </c>
      <c r="E66" t="s">
        <v>423</v>
      </c>
      <c r="G66" s="7" t="s">
        <v>715</v>
      </c>
      <c r="W66" t="str">
        <f t="shared" si="89"/>
        <v/>
      </c>
      <c r="X66" t="str">
        <f t="shared" si="90"/>
        <v/>
      </c>
      <c r="Y66" t="str">
        <f t="shared" si="91"/>
        <v/>
      </c>
      <c r="Z66" t="str">
        <f t="shared" si="92"/>
        <v/>
      </c>
      <c r="AA66" t="str">
        <f t="shared" si="93"/>
        <v/>
      </c>
      <c r="AB66" t="str">
        <f t="shared" si="94"/>
        <v/>
      </c>
      <c r="AC66" t="str">
        <f t="shared" si="95"/>
        <v/>
      </c>
      <c r="AD66" t="str">
        <f t="shared" si="96"/>
        <v/>
      </c>
      <c r="AG66" t="str">
        <f t="shared" si="97"/>
        <v/>
      </c>
      <c r="AH66" t="str">
        <f t="shared" si="98"/>
        <v/>
      </c>
      <c r="AI66" t="str">
        <f t="shared" si="99"/>
        <v/>
      </c>
      <c r="AJ66" t="str">
        <f t="shared" si="100"/>
        <v/>
      </c>
      <c r="AK66" t="str">
        <f t="shared" ref="AK66:AK132" si="111">IF(H66&gt;0,CONCATENATE(IF(W66&lt;=12,W66,W66-12),IF(OR(W66&lt;12,W66=24),"am","pm"),"-",IF(X66&lt;=12,X66,X66-12),IF(OR(X66&lt;12,X66=24),"am","pm")),"")</f>
        <v/>
      </c>
      <c r="AL66" t="str">
        <f t="shared" ref="AL66:AL132" si="112">IF(J66&gt;0,CONCATENATE(IF(Y66&lt;=12,Y66,Y66-12),IF(OR(Y66&lt;12,Y66=24),"am","pm"),"-",IF(Z66&lt;=12,Z66,Z66-12),IF(OR(Z66&lt;12,Z66=24),"am","pm")),"")</f>
        <v/>
      </c>
      <c r="AM66" t="str">
        <f t="shared" ref="AM66:AM132" si="113">IF(L66&gt;0,CONCATENATE(IF(AA66&lt;=12,AA66,AA66-12),IF(OR(AA66&lt;12,AA66=24),"am","pm"),"-",IF(AB66&lt;=12,AB66,AB66-12),IF(OR(AB66&lt;12,AB66=24),"am","pm")),"")</f>
        <v/>
      </c>
      <c r="AN66" t="str">
        <f t="shared" ref="AN66:AN132" si="114">IF(N66&gt;0,CONCATENATE(IF(AC66&lt;=12,AC66,AC66-12),IF(OR(AC66&lt;12,AC66=24),"am","pm"),"-",IF(AD66&lt;=12,AD66,AD66-12),IF(OR(AD66&lt;12,AD66=24),"am","pm")),"")</f>
        <v/>
      </c>
      <c r="AO66" t="str">
        <f t="shared" ref="AO66:AO132" si="115">IF(P66&gt;0,CONCATENATE(IF(AE66&lt;=12,AE66,AE66-12),IF(OR(AE66&lt;12,AE66=24),"am","pm"),"-",IF(AF66&lt;=12,AF66,AF66-12),IF(OR(AF66&lt;12,AF66=24),"am","pm")),"")</f>
        <v/>
      </c>
      <c r="AP66" t="str">
        <f t="shared" ref="AP66:AP132" si="116">IF(R66&gt;0,CONCATENATE(IF(AG66&lt;=12,AG66,AG66-12),IF(OR(AG66&lt;12,AG66=24),"am","pm"),"-",IF(AH66&lt;=12,AH66,AH66-12),IF(OR(AH66&lt;12,AH66=24),"am","pm")),"")</f>
        <v/>
      </c>
      <c r="AQ66" t="str">
        <f t="shared" ref="AQ66:AQ132" si="117">IF(T66&gt;0,CONCATENATE(IF(AI66&lt;=12,AI66,AI66-12),IF(OR(AI66&lt;12,AI66=24),"am","pm"),"-",IF(AJ66&lt;=12,AJ66,AJ66-12),IF(OR(AJ66&lt;12,AJ66=24),"am","pm")),"")</f>
        <v/>
      </c>
      <c r="AR66" t="s">
        <v>716</v>
      </c>
      <c r="AU66" t="s">
        <v>294</v>
      </c>
      <c r="AV66" s="3" t="s">
        <v>302</v>
      </c>
      <c r="AW66" s="3" t="s">
        <v>302</v>
      </c>
      <c r="AX66"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02"/>
        <v/>
      </c>
      <c r="AZ66" t="str">
        <f t="shared" si="103"/>
        <v/>
      </c>
      <c r="BA66" t="str">
        <f t="shared" si="104"/>
        <v>&lt;img src=@img/easy.png@&gt;</v>
      </c>
      <c r="BB66" t="str">
        <f t="shared" si="105"/>
        <v/>
      </c>
      <c r="BC66" t="str">
        <f t="shared" si="106"/>
        <v/>
      </c>
      <c r="BD66" t="str">
        <f t="shared" si="107"/>
        <v>&lt;img src=@img/easy.png@&gt;</v>
      </c>
      <c r="BE66" t="str">
        <f t="shared" si="108"/>
        <v>easy med midtown</v>
      </c>
      <c r="BF66" t="str">
        <f t="shared" si="109"/>
        <v>Midtown</v>
      </c>
      <c r="BG66">
        <v>40.551048999999999</v>
      </c>
      <c r="BH66">
        <v>-105.05831000000001</v>
      </c>
      <c r="BI66" t="str">
        <f t="shared" si="110"/>
        <v>[40.551049,-105.05831],</v>
      </c>
    </row>
    <row r="67" spans="2:64" ht="21" customHeight="1" x14ac:dyDescent="0.25">
      <c r="B67" t="s">
        <v>501</v>
      </c>
      <c r="C67" t="s">
        <v>418</v>
      </c>
      <c r="G67" t="s">
        <v>500</v>
      </c>
      <c r="W67" t="str">
        <f t="shared" si="89"/>
        <v/>
      </c>
      <c r="X67" t="str">
        <f t="shared" si="90"/>
        <v/>
      </c>
      <c r="Y67" t="str">
        <f t="shared" si="91"/>
        <v/>
      </c>
      <c r="Z67" t="str">
        <f t="shared" si="92"/>
        <v/>
      </c>
      <c r="AA67" t="str">
        <f t="shared" si="93"/>
        <v/>
      </c>
      <c r="AB67" t="str">
        <f t="shared" si="94"/>
        <v/>
      </c>
      <c r="AC67" t="str">
        <f t="shared" si="95"/>
        <v/>
      </c>
      <c r="AD67" t="str">
        <f t="shared" si="96"/>
        <v/>
      </c>
      <c r="AE67" t="str">
        <f t="shared" ref="AE67:AE89" si="118">IF(P67&gt;0,P67/100,"")</f>
        <v/>
      </c>
      <c r="AF67" t="str">
        <f t="shared" ref="AF67:AF89" si="119">IF(Q67&gt;0,Q67/100,"")</f>
        <v/>
      </c>
      <c r="AG67" t="str">
        <f t="shared" si="97"/>
        <v/>
      </c>
      <c r="AH67" t="str">
        <f t="shared" si="98"/>
        <v/>
      </c>
      <c r="AI67" t="str">
        <f t="shared" si="99"/>
        <v/>
      </c>
      <c r="AJ67" t="str">
        <f t="shared" si="100"/>
        <v/>
      </c>
      <c r="AK67" t="str">
        <f t="shared" si="111"/>
        <v/>
      </c>
      <c r="AL67" t="str">
        <f t="shared" si="112"/>
        <v/>
      </c>
      <c r="AM67" t="str">
        <f t="shared" si="113"/>
        <v/>
      </c>
      <c r="AN67" t="str">
        <f t="shared" si="114"/>
        <v/>
      </c>
      <c r="AO67" t="str">
        <f t="shared" si="115"/>
        <v/>
      </c>
      <c r="AP67" t="str">
        <f t="shared" si="116"/>
        <v/>
      </c>
      <c r="AQ67" t="str">
        <f t="shared" si="117"/>
        <v/>
      </c>
      <c r="AR67" s="2"/>
      <c r="AU67" t="s">
        <v>28</v>
      </c>
      <c r="AV67" s="3" t="s">
        <v>302</v>
      </c>
      <c r="AW67" s="3" t="s">
        <v>302</v>
      </c>
      <c r="AX67"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02"/>
        <v/>
      </c>
      <c r="AZ67" t="str">
        <f t="shared" si="103"/>
        <v/>
      </c>
      <c r="BA67" t="str">
        <f t="shared" si="104"/>
        <v>&lt;img src=@img/medium.png@&gt;</v>
      </c>
      <c r="BB67" t="str">
        <f t="shared" si="105"/>
        <v/>
      </c>
      <c r="BC67" t="str">
        <f t="shared" si="106"/>
        <v/>
      </c>
      <c r="BD67" t="str">
        <f t="shared" si="107"/>
        <v>&lt;img src=@img/medium.png@&gt;</v>
      </c>
      <c r="BE67" t="str">
        <f t="shared" si="108"/>
        <v>medium  old</v>
      </c>
      <c r="BF67" t="str">
        <f t="shared" si="109"/>
        <v>Old Town</v>
      </c>
      <c r="BG67">
        <v>40.583092999999998</v>
      </c>
      <c r="BH67">
        <v>-105.042058</v>
      </c>
      <c r="BI67" t="str">
        <f t="shared" si="110"/>
        <v>[40.583093,-105.042058],</v>
      </c>
      <c r="BK67" t="str">
        <f>IF(BJ67&gt;0,"&lt;img src=@img/kidicon.png@&gt;","")</f>
        <v/>
      </c>
    </row>
    <row r="68" spans="2:64" ht="21" customHeight="1" x14ac:dyDescent="0.25">
      <c r="B68" t="s">
        <v>184</v>
      </c>
      <c r="C68" t="s">
        <v>421</v>
      </c>
      <c r="D68" t="s">
        <v>53</v>
      </c>
      <c r="E68" t="s">
        <v>54</v>
      </c>
      <c r="G68" t="s">
        <v>185</v>
      </c>
      <c r="V68" s="4"/>
      <c r="W68" t="str">
        <f t="shared" si="89"/>
        <v/>
      </c>
      <c r="X68" t="str">
        <f t="shared" si="90"/>
        <v/>
      </c>
      <c r="Y68" t="str">
        <f t="shared" si="91"/>
        <v/>
      </c>
      <c r="Z68" t="str">
        <f t="shared" si="92"/>
        <v/>
      </c>
      <c r="AA68" t="str">
        <f t="shared" si="93"/>
        <v/>
      </c>
      <c r="AB68" t="str">
        <f t="shared" si="94"/>
        <v/>
      </c>
      <c r="AC68" t="str">
        <f t="shared" si="95"/>
        <v/>
      </c>
      <c r="AD68" t="str">
        <f t="shared" si="96"/>
        <v/>
      </c>
      <c r="AE68" t="str">
        <f t="shared" si="118"/>
        <v/>
      </c>
      <c r="AF68" t="str">
        <f t="shared" si="119"/>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6" t="s">
        <v>253</v>
      </c>
      <c r="AU68" t="s">
        <v>28</v>
      </c>
      <c r="AV68" s="3" t="s">
        <v>301</v>
      </c>
      <c r="AW68" s="3" t="s">
        <v>301</v>
      </c>
      <c r="AX68"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02"/>
        <v/>
      </c>
      <c r="AZ68" t="str">
        <f t="shared" si="103"/>
        <v/>
      </c>
      <c r="BA68" t="str">
        <f t="shared" si="104"/>
        <v>&lt;img src=@img/medium.png@&gt;</v>
      </c>
      <c r="BB68" t="str">
        <f t="shared" si="105"/>
        <v>&lt;img src=@img/drinkicon.png@&gt;</v>
      </c>
      <c r="BC68" t="str">
        <f t="shared" si="106"/>
        <v>&lt;img src=@img/foodicon.png@&gt;</v>
      </c>
      <c r="BD68" t="str">
        <f t="shared" si="107"/>
        <v>&lt;img src=@img/medium.png@&gt;&lt;img src=@img/drinkicon.png@&gt;&lt;img src=@img/foodicon.png@&gt;</v>
      </c>
      <c r="BE68" t="str">
        <f t="shared" si="108"/>
        <v>drink food medium low cwest</v>
      </c>
      <c r="BF68" t="str">
        <f t="shared" si="109"/>
        <v>Campus West</v>
      </c>
      <c r="BG68">
        <v>40.574339999999999</v>
      </c>
      <c r="BH68">
        <v>-105.100224</v>
      </c>
      <c r="BI68" t="str">
        <f t="shared" si="110"/>
        <v>[40.57434,-105.100224],</v>
      </c>
      <c r="BK68" t="str">
        <f>IF(BJ68&gt;0,"&lt;img src=@img/kidicon.png@&gt;","")</f>
        <v/>
      </c>
    </row>
    <row r="69" spans="2:64" ht="21" customHeight="1" x14ac:dyDescent="0.25">
      <c r="B69" t="s">
        <v>186</v>
      </c>
      <c r="C69" t="s">
        <v>420</v>
      </c>
      <c r="D69" t="s">
        <v>53</v>
      </c>
      <c r="E69" t="s">
        <v>54</v>
      </c>
      <c r="G69" t="s">
        <v>187</v>
      </c>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8" t="s">
        <v>254</v>
      </c>
      <c r="AU69" t="s">
        <v>294</v>
      </c>
      <c r="AV69" s="3" t="s">
        <v>301</v>
      </c>
      <c r="AW69" s="3" t="s">
        <v>301</v>
      </c>
      <c r="AX69"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02"/>
        <v/>
      </c>
      <c r="AZ69" t="str">
        <f t="shared" si="103"/>
        <v/>
      </c>
      <c r="BA69" t="str">
        <f t="shared" si="104"/>
        <v>&lt;img src=@img/easy.png@&gt;</v>
      </c>
      <c r="BB69" t="str">
        <f t="shared" si="105"/>
        <v>&lt;img src=@img/drinkicon.png@&gt;</v>
      </c>
      <c r="BC69" t="str">
        <f t="shared" si="106"/>
        <v>&lt;img src=@img/foodicon.png@&gt;</v>
      </c>
      <c r="BD69" t="str">
        <f t="shared" si="107"/>
        <v>&lt;img src=@img/easy.png@&gt;&lt;img src=@img/drinkicon.png@&gt;&lt;img src=@img/foodicon.png@&gt;</v>
      </c>
      <c r="BE69" t="str">
        <f t="shared" si="108"/>
        <v>drink food easy low sfoco</v>
      </c>
      <c r="BF69" t="str">
        <f t="shared" si="109"/>
        <v>South Foco</v>
      </c>
      <c r="BG69">
        <v>40.522661999999997</v>
      </c>
      <c r="BH69">
        <v>-105.023278</v>
      </c>
      <c r="BI69" t="str">
        <f t="shared" si="110"/>
        <v>[40.522662,-105.023278],</v>
      </c>
      <c r="BK69" t="str">
        <f>IF(BJ69&gt;0,"&lt;img src=@img/kidicon.png@&gt;","")</f>
        <v/>
      </c>
    </row>
    <row r="70" spans="2:64" ht="21" customHeight="1" x14ac:dyDescent="0.25">
      <c r="B70" t="s">
        <v>439</v>
      </c>
      <c r="C70" t="s">
        <v>304</v>
      </c>
      <c r="E70" t="s">
        <v>423</v>
      </c>
      <c r="G70" t="s">
        <v>456</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U70" t="s">
        <v>294</v>
      </c>
      <c r="AV70" s="3" t="s">
        <v>302</v>
      </c>
      <c r="AW70" s="3" t="s">
        <v>302</v>
      </c>
      <c r="AX70"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02"/>
        <v/>
      </c>
      <c r="AZ70" t="str">
        <f t="shared" si="103"/>
        <v/>
      </c>
      <c r="BA70" t="str">
        <f t="shared" si="104"/>
        <v>&lt;img src=@img/easy.png@&gt;</v>
      </c>
      <c r="BB70" t="str">
        <f t="shared" si="105"/>
        <v/>
      </c>
      <c r="BC70" t="str">
        <f t="shared" si="106"/>
        <v/>
      </c>
      <c r="BD70" t="str">
        <f t="shared" si="107"/>
        <v>&lt;img src=@img/easy.png@&gt;&lt;img src=@img/kidicon.png@&gt;</v>
      </c>
      <c r="BE70" t="str">
        <f t="shared" si="108"/>
        <v>easy med midtown kid</v>
      </c>
      <c r="BF70" t="str">
        <f t="shared" si="109"/>
        <v>Midtown</v>
      </c>
      <c r="BG70">
        <v>40.551048999999999</v>
      </c>
      <c r="BH70">
        <v>-105.05831000000001</v>
      </c>
      <c r="BI70" t="str">
        <f t="shared" si="110"/>
        <v>[40.551049,-105.05831],</v>
      </c>
      <c r="BJ70" t="b">
        <v>1</v>
      </c>
      <c r="BK70" t="str">
        <f>IF(BJ70&gt;0,"&lt;img src=@img/kidicon.png@&gt;","")</f>
        <v>&lt;img src=@img/kidicon.png@&gt;</v>
      </c>
      <c r="BL70" t="s">
        <v>449</v>
      </c>
    </row>
    <row r="71" spans="2:64" ht="21" customHeight="1" x14ac:dyDescent="0.25">
      <c r="B71" t="s">
        <v>188</v>
      </c>
      <c r="C71" t="s">
        <v>304</v>
      </c>
      <c r="D71" t="s">
        <v>266</v>
      </c>
      <c r="E71" t="s">
        <v>423</v>
      </c>
      <c r="G71" t="s">
        <v>189</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R71" s="6" t="s">
        <v>255</v>
      </c>
      <c r="AS71" t="s">
        <v>290</v>
      </c>
      <c r="AU71" t="s">
        <v>294</v>
      </c>
      <c r="AV71" s="3" t="s">
        <v>302</v>
      </c>
      <c r="AW71" s="3" t="s">
        <v>302</v>
      </c>
      <c r="AX71"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02"/>
        <v>&lt;img src=@img/outdoor.png@&gt;</v>
      </c>
      <c r="AZ71" t="str">
        <f t="shared" si="103"/>
        <v/>
      </c>
      <c r="BA71" t="str">
        <f t="shared" si="104"/>
        <v>&lt;img src=@img/easy.png@&gt;</v>
      </c>
      <c r="BB71" t="str">
        <f t="shared" si="105"/>
        <v/>
      </c>
      <c r="BC71" t="str">
        <f t="shared" si="106"/>
        <v/>
      </c>
      <c r="BD71" t="str">
        <f t="shared" si="107"/>
        <v>&lt;img src=@img/outdoor.png@&gt;&lt;img src=@img/easy.png@&gt;</v>
      </c>
      <c r="BE71" t="str">
        <f t="shared" si="108"/>
        <v>outdoor easy med midtown</v>
      </c>
      <c r="BF71" t="str">
        <f t="shared" si="109"/>
        <v>Midtown</v>
      </c>
      <c r="BG71">
        <v>40.539341999999998</v>
      </c>
      <c r="BH71">
        <v>-105.075287</v>
      </c>
      <c r="BI71" t="str">
        <f t="shared" si="110"/>
        <v>[40.539342,-105.075287],</v>
      </c>
      <c r="BK71" t="str">
        <f>IF(BJ71&gt;0,"&lt;img src=@img/kidicon.png@&gt;","")</f>
        <v/>
      </c>
    </row>
    <row r="72" spans="2:64" ht="21" customHeight="1" x14ac:dyDescent="0.25">
      <c r="B72" t="s">
        <v>562</v>
      </c>
      <c r="C72" t="s">
        <v>418</v>
      </c>
      <c r="E72" t="s">
        <v>423</v>
      </c>
      <c r="G72" s="7" t="s">
        <v>563</v>
      </c>
      <c r="H72">
        <v>1600</v>
      </c>
      <c r="I72">
        <v>1800</v>
      </c>
      <c r="J72">
        <v>1600</v>
      </c>
      <c r="K72">
        <v>1800</v>
      </c>
      <c r="L72">
        <v>1600</v>
      </c>
      <c r="M72">
        <v>1800</v>
      </c>
      <c r="N72">
        <v>1600</v>
      </c>
      <c r="O72">
        <v>1800</v>
      </c>
      <c r="P72">
        <v>1600</v>
      </c>
      <c r="Q72">
        <v>1800</v>
      </c>
      <c r="R72">
        <v>1600</v>
      </c>
      <c r="S72">
        <v>1800</v>
      </c>
      <c r="T72">
        <v>1600</v>
      </c>
      <c r="U72">
        <v>1800</v>
      </c>
      <c r="V72" s="4" t="s">
        <v>698</v>
      </c>
      <c r="W72">
        <f t="shared" si="89"/>
        <v>16</v>
      </c>
      <c r="X72">
        <f t="shared" si="90"/>
        <v>18</v>
      </c>
      <c r="Y72">
        <f t="shared" si="91"/>
        <v>16</v>
      </c>
      <c r="Z72">
        <f t="shared" si="92"/>
        <v>18</v>
      </c>
      <c r="AA72">
        <f t="shared" si="93"/>
        <v>16</v>
      </c>
      <c r="AB72">
        <f t="shared" si="94"/>
        <v>18</v>
      </c>
      <c r="AC72">
        <f t="shared" si="95"/>
        <v>16</v>
      </c>
      <c r="AD72">
        <f t="shared" si="96"/>
        <v>18</v>
      </c>
      <c r="AE72">
        <f t="shared" si="118"/>
        <v>16</v>
      </c>
      <c r="AF72">
        <f t="shared" si="119"/>
        <v>18</v>
      </c>
      <c r="AG72">
        <f t="shared" si="97"/>
        <v>16</v>
      </c>
      <c r="AH72">
        <f t="shared" si="98"/>
        <v>18</v>
      </c>
      <c r="AI72">
        <f t="shared" si="99"/>
        <v>16</v>
      </c>
      <c r="AJ72">
        <f t="shared" si="100"/>
        <v>18</v>
      </c>
      <c r="AK72" t="str">
        <f t="shared" si="111"/>
        <v>4pm-6pm</v>
      </c>
      <c r="AL72" t="str">
        <f t="shared" si="112"/>
        <v>4pm-6pm</v>
      </c>
      <c r="AM72" t="str">
        <f t="shared" si="113"/>
        <v>4pm-6pm</v>
      </c>
      <c r="AN72" t="str">
        <f t="shared" si="114"/>
        <v>4pm-6pm</v>
      </c>
      <c r="AO72" t="str">
        <f t="shared" si="115"/>
        <v>4pm-6pm</v>
      </c>
      <c r="AP72" t="str">
        <f t="shared" si="116"/>
        <v>4pm-6pm</v>
      </c>
      <c r="AQ72" t="str">
        <f t="shared" si="117"/>
        <v>4pm-6pm</v>
      </c>
      <c r="AR72" s="12" t="s">
        <v>564</v>
      </c>
      <c r="AS72" t="s">
        <v>290</v>
      </c>
      <c r="AU72" t="s">
        <v>294</v>
      </c>
      <c r="AV72" s="3" t="s">
        <v>301</v>
      </c>
      <c r="AW72" s="3" t="s">
        <v>302</v>
      </c>
      <c r="AX72"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02"/>
        <v>&lt;img src=@img/outdoor.png@&gt;</v>
      </c>
      <c r="AZ72" t="str">
        <f t="shared" si="103"/>
        <v/>
      </c>
      <c r="BA72" t="str">
        <f t="shared" si="104"/>
        <v>&lt;img src=@img/easy.png@&gt;</v>
      </c>
      <c r="BB72" t="str">
        <f t="shared" si="105"/>
        <v>&lt;img src=@img/drinkicon.png@&gt;</v>
      </c>
      <c r="BC72" t="str">
        <f t="shared" si="106"/>
        <v/>
      </c>
      <c r="BD72" t="str">
        <f t="shared" si="107"/>
        <v>&lt;img src=@img/outdoor.png@&gt;&lt;img src=@img/easy.png@&gt;&lt;img src=@img/drinkicon.png@&gt;</v>
      </c>
      <c r="BE72" t="str">
        <f t="shared" si="108"/>
        <v>outdoor drink easy med old</v>
      </c>
      <c r="BF72" t="str">
        <f t="shared" si="109"/>
        <v>Old Town</v>
      </c>
      <c r="BG72">
        <v>40.590029999999999</v>
      </c>
      <c r="BH72">
        <v>-105.07362999999999</v>
      </c>
      <c r="BI72" t="str">
        <f t="shared" si="110"/>
        <v>[40.59003,-105.07363],</v>
      </c>
    </row>
    <row r="73" spans="2:64" ht="21" customHeight="1" x14ac:dyDescent="0.25">
      <c r="B73" t="s">
        <v>502</v>
      </c>
      <c r="C73" t="s">
        <v>687</v>
      </c>
      <c r="E73" t="s">
        <v>423</v>
      </c>
      <c r="G73" t="s">
        <v>503</v>
      </c>
      <c r="W73" t="str">
        <f t="shared" si="89"/>
        <v/>
      </c>
      <c r="X73" t="str">
        <f t="shared" si="90"/>
        <v/>
      </c>
      <c r="Y73" t="str">
        <f t="shared" si="91"/>
        <v/>
      </c>
      <c r="Z73" t="str">
        <f t="shared" si="92"/>
        <v/>
      </c>
      <c r="AA73" t="str">
        <f t="shared" si="93"/>
        <v/>
      </c>
      <c r="AB73" t="str">
        <f t="shared" si="94"/>
        <v/>
      </c>
      <c r="AC73" t="str">
        <f t="shared" si="95"/>
        <v/>
      </c>
      <c r="AD73" t="str">
        <f t="shared" si="96"/>
        <v/>
      </c>
      <c r="AE73" t="str">
        <f t="shared" si="118"/>
        <v/>
      </c>
      <c r="AF73" t="str">
        <f t="shared" si="119"/>
        <v/>
      </c>
      <c r="AG73" t="str">
        <f t="shared" si="97"/>
        <v/>
      </c>
      <c r="AH73" t="str">
        <f t="shared" si="98"/>
        <v/>
      </c>
      <c r="AI73" t="str">
        <f t="shared" si="99"/>
        <v/>
      </c>
      <c r="AJ73" t="str">
        <f t="shared" si="100"/>
        <v/>
      </c>
      <c r="AK73" t="str">
        <f t="shared" si="111"/>
        <v/>
      </c>
      <c r="AL73" t="str">
        <f t="shared" si="112"/>
        <v/>
      </c>
      <c r="AM73" t="str">
        <f t="shared" si="113"/>
        <v/>
      </c>
      <c r="AN73" t="str">
        <f t="shared" si="114"/>
        <v/>
      </c>
      <c r="AO73" t="str">
        <f t="shared" si="115"/>
        <v/>
      </c>
      <c r="AP73" t="str">
        <f t="shared" si="116"/>
        <v/>
      </c>
      <c r="AQ73" t="str">
        <f t="shared" si="117"/>
        <v/>
      </c>
      <c r="AR73" s="6"/>
      <c r="AU73" t="s">
        <v>294</v>
      </c>
      <c r="AV73" s="3" t="s">
        <v>302</v>
      </c>
      <c r="AW73" s="3" t="s">
        <v>302</v>
      </c>
      <c r="AX73"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02"/>
        <v/>
      </c>
      <c r="AZ73" t="str">
        <f t="shared" si="103"/>
        <v/>
      </c>
      <c r="BA73" t="str">
        <f t="shared" si="104"/>
        <v>&lt;img src=@img/easy.png@&gt;</v>
      </c>
      <c r="BB73" t="str">
        <f t="shared" si="105"/>
        <v/>
      </c>
      <c r="BC73" t="str">
        <f t="shared" si="106"/>
        <v/>
      </c>
      <c r="BD73" t="str">
        <f t="shared" si="107"/>
        <v>&lt;img src=@img/easy.png@&gt;</v>
      </c>
      <c r="BE73" t="str">
        <f t="shared" si="108"/>
        <v>easy med efoco</v>
      </c>
      <c r="BF73" t="str">
        <f t="shared" si="109"/>
        <v>East FoCo</v>
      </c>
      <c r="BG73">
        <v>40.581789000000001</v>
      </c>
      <c r="BH73">
        <v>-105.00803000000001</v>
      </c>
      <c r="BI73" t="str">
        <f t="shared" si="110"/>
        <v>[40.581789,-105.00803],</v>
      </c>
      <c r="BK73" t="str">
        <f>IF(BJ73&gt;0,"&lt;img src=@img/kidicon.png@&gt;","")</f>
        <v/>
      </c>
    </row>
    <row r="74" spans="2:64" ht="21" customHeight="1" x14ac:dyDescent="0.25">
      <c r="B74" t="s">
        <v>694</v>
      </c>
      <c r="C74" t="s">
        <v>690</v>
      </c>
      <c r="E74" t="s">
        <v>423</v>
      </c>
      <c r="G74" t="s">
        <v>697</v>
      </c>
      <c r="H74">
        <v>1500</v>
      </c>
      <c r="I74">
        <v>1800</v>
      </c>
      <c r="J74">
        <v>1500</v>
      </c>
      <c r="K74">
        <v>2100</v>
      </c>
      <c r="L74">
        <v>1500</v>
      </c>
      <c r="M74">
        <v>1800</v>
      </c>
      <c r="N74">
        <v>1500</v>
      </c>
      <c r="O74">
        <v>1800</v>
      </c>
      <c r="P74">
        <v>1500</v>
      </c>
      <c r="Q74">
        <v>1800</v>
      </c>
      <c r="R74">
        <v>1500</v>
      </c>
      <c r="S74">
        <v>1800</v>
      </c>
      <c r="T74">
        <v>1500</v>
      </c>
      <c r="U74">
        <v>1800</v>
      </c>
      <c r="V74" t="s">
        <v>696</v>
      </c>
      <c r="W74">
        <f t="shared" si="89"/>
        <v>15</v>
      </c>
      <c r="X74">
        <f t="shared" si="90"/>
        <v>18</v>
      </c>
      <c r="Y74">
        <f t="shared" si="91"/>
        <v>15</v>
      </c>
      <c r="Z74">
        <f t="shared" si="92"/>
        <v>21</v>
      </c>
      <c r="AA74">
        <f t="shared" si="93"/>
        <v>15</v>
      </c>
      <c r="AB74">
        <f t="shared" si="94"/>
        <v>18</v>
      </c>
      <c r="AC74">
        <f t="shared" si="95"/>
        <v>15</v>
      </c>
      <c r="AD74">
        <f t="shared" si="96"/>
        <v>18</v>
      </c>
      <c r="AE74">
        <f t="shared" si="118"/>
        <v>15</v>
      </c>
      <c r="AF74">
        <f t="shared" si="119"/>
        <v>18</v>
      </c>
      <c r="AG74">
        <f t="shared" si="97"/>
        <v>15</v>
      </c>
      <c r="AH74">
        <f t="shared" si="98"/>
        <v>18</v>
      </c>
      <c r="AI74">
        <f t="shared" si="99"/>
        <v>15</v>
      </c>
      <c r="AJ74">
        <f t="shared" si="100"/>
        <v>18</v>
      </c>
      <c r="AK74" t="str">
        <f t="shared" si="111"/>
        <v>3pm-6pm</v>
      </c>
      <c r="AL74" t="str">
        <f t="shared" si="112"/>
        <v>3pm-9pm</v>
      </c>
      <c r="AM74" t="str">
        <f t="shared" si="113"/>
        <v>3pm-6pm</v>
      </c>
      <c r="AN74" t="str">
        <f t="shared" si="114"/>
        <v>3pm-6pm</v>
      </c>
      <c r="AO74" t="str">
        <f t="shared" si="115"/>
        <v>3pm-6pm</v>
      </c>
      <c r="AP74" t="str">
        <f t="shared" si="116"/>
        <v>3pm-6pm</v>
      </c>
      <c r="AQ74" t="str">
        <f t="shared" si="117"/>
        <v>3pm-6pm</v>
      </c>
      <c r="AR74" s="6" t="s">
        <v>695</v>
      </c>
      <c r="AU74" t="s">
        <v>294</v>
      </c>
      <c r="AV74" s="3" t="s">
        <v>301</v>
      </c>
      <c r="AW74" s="3" t="s">
        <v>301</v>
      </c>
      <c r="AX74"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02"/>
        <v/>
      </c>
      <c r="AZ74" t="str">
        <f t="shared" si="103"/>
        <v/>
      </c>
      <c r="BA74" t="str">
        <f t="shared" si="104"/>
        <v>&lt;img src=@img/easy.png@&gt;</v>
      </c>
      <c r="BB74" t="str">
        <f t="shared" si="105"/>
        <v>&lt;img src=@img/drinkicon.png@&gt;</v>
      </c>
      <c r="BC74" t="str">
        <f t="shared" si="106"/>
        <v>&lt;img src=@img/foodicon.png@&gt;</v>
      </c>
      <c r="BD74" t="str">
        <f t="shared" si="107"/>
        <v>&lt;img src=@img/easy.png@&gt;&lt;img src=@img/drinkicon.png@&gt;&lt;img src=@img/foodicon.png@&gt;</v>
      </c>
      <c r="BE74" t="str">
        <f t="shared" si="108"/>
        <v>drink food easy med windsor</v>
      </c>
      <c r="BF74" t="str">
        <f t="shared" si="109"/>
        <v>Windsor</v>
      </c>
      <c r="BG74">
        <v>40.479640000000003</v>
      </c>
      <c r="BH74">
        <v>-104.90192</v>
      </c>
      <c r="BI74" t="str">
        <f t="shared" si="110"/>
        <v>[40.47964,-104.90192],</v>
      </c>
    </row>
    <row r="75" spans="2:64" ht="21" customHeight="1" x14ac:dyDescent="0.25">
      <c r="B75" t="s">
        <v>275</v>
      </c>
      <c r="C75" t="s">
        <v>418</v>
      </c>
      <c r="D75" t="s">
        <v>266</v>
      </c>
      <c r="E75" t="s">
        <v>423</v>
      </c>
      <c r="G75" t="s">
        <v>276</v>
      </c>
      <c r="H75">
        <v>1400</v>
      </c>
      <c r="I75">
        <v>2400</v>
      </c>
      <c r="J75">
        <v>1600</v>
      </c>
      <c r="K75">
        <v>1900</v>
      </c>
      <c r="L75">
        <v>1600</v>
      </c>
      <c r="M75">
        <v>1900</v>
      </c>
      <c r="N75">
        <v>1600</v>
      </c>
      <c r="O75">
        <v>1900</v>
      </c>
      <c r="P75">
        <v>1600</v>
      </c>
      <c r="Q75">
        <v>1900</v>
      </c>
      <c r="R75">
        <v>1600</v>
      </c>
      <c r="S75">
        <v>1900</v>
      </c>
      <c r="T75">
        <v>1600</v>
      </c>
      <c r="U75">
        <v>1900</v>
      </c>
      <c r="V75" t="s">
        <v>756</v>
      </c>
      <c r="W75">
        <f t="shared" si="89"/>
        <v>14</v>
      </c>
      <c r="X75">
        <f t="shared" si="90"/>
        <v>24</v>
      </c>
      <c r="Y75">
        <f t="shared" si="91"/>
        <v>16</v>
      </c>
      <c r="Z75">
        <f t="shared" si="92"/>
        <v>19</v>
      </c>
      <c r="AA75">
        <f t="shared" si="93"/>
        <v>16</v>
      </c>
      <c r="AB75">
        <f t="shared" si="94"/>
        <v>19</v>
      </c>
      <c r="AC75">
        <f t="shared" si="95"/>
        <v>16</v>
      </c>
      <c r="AD75">
        <f t="shared" si="96"/>
        <v>19</v>
      </c>
      <c r="AE75">
        <f t="shared" si="118"/>
        <v>16</v>
      </c>
      <c r="AF75">
        <f t="shared" si="119"/>
        <v>19</v>
      </c>
      <c r="AG75">
        <f t="shared" si="97"/>
        <v>16</v>
      </c>
      <c r="AH75">
        <f t="shared" si="98"/>
        <v>19</v>
      </c>
      <c r="AI75">
        <f t="shared" si="99"/>
        <v>16</v>
      </c>
      <c r="AJ75">
        <f t="shared" si="100"/>
        <v>19</v>
      </c>
      <c r="AK75" t="str">
        <f t="shared" si="111"/>
        <v>2pm-12am</v>
      </c>
      <c r="AL75" t="str">
        <f t="shared" si="112"/>
        <v>4pm-7pm</v>
      </c>
      <c r="AM75" t="str">
        <f t="shared" si="113"/>
        <v>4pm-7pm</v>
      </c>
      <c r="AN75" t="str">
        <f t="shared" si="114"/>
        <v>4pm-7pm</v>
      </c>
      <c r="AO75" t="str">
        <f t="shared" si="115"/>
        <v>4pm-7pm</v>
      </c>
      <c r="AP75" t="str">
        <f t="shared" si="116"/>
        <v>4pm-7pm</v>
      </c>
      <c r="AQ75" t="str">
        <f t="shared" si="117"/>
        <v>4pm-7pm</v>
      </c>
      <c r="AR75" s="2" t="s">
        <v>357</v>
      </c>
      <c r="AU75" t="s">
        <v>293</v>
      </c>
      <c r="AV75" s="3" t="s">
        <v>301</v>
      </c>
      <c r="AW75" s="3" t="s">
        <v>302</v>
      </c>
      <c r="AX75"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02"/>
        <v/>
      </c>
      <c r="AZ75" t="str">
        <f t="shared" si="103"/>
        <v/>
      </c>
      <c r="BA75" t="str">
        <f t="shared" si="104"/>
        <v>&lt;img src=@img/hard.png@&gt;</v>
      </c>
      <c r="BB75" t="str">
        <f t="shared" si="105"/>
        <v>&lt;img src=@img/drinkicon.png@&gt;</v>
      </c>
      <c r="BC75" t="str">
        <f t="shared" si="106"/>
        <v/>
      </c>
      <c r="BD75" t="str">
        <f t="shared" si="107"/>
        <v>&lt;img src=@img/hard.png@&gt;&lt;img src=@img/drinkicon.png@&gt;</v>
      </c>
      <c r="BE75" t="str">
        <f t="shared" si="108"/>
        <v>drink hard med old</v>
      </c>
      <c r="BF75" t="str">
        <f t="shared" si="109"/>
        <v>Old Town</v>
      </c>
      <c r="BG75">
        <v>40.588039999999999</v>
      </c>
      <c r="BH75">
        <v>-105.076588</v>
      </c>
      <c r="BI75" t="str">
        <f t="shared" si="110"/>
        <v>[40.58804,-105.076588],</v>
      </c>
      <c r="BK75" t="str">
        <f>IF(BJ75&gt;0,"&lt;img src=@img/kidicon.png@&gt;","")</f>
        <v/>
      </c>
    </row>
    <row r="76" spans="2:64" ht="21" customHeight="1" x14ac:dyDescent="0.25">
      <c r="B76" t="s">
        <v>633</v>
      </c>
      <c r="C76" t="s">
        <v>418</v>
      </c>
      <c r="E76" t="s">
        <v>423</v>
      </c>
      <c r="G76" t="s">
        <v>653</v>
      </c>
      <c r="W76" t="str">
        <f t="shared" si="89"/>
        <v/>
      </c>
      <c r="X76" t="str">
        <f t="shared" si="90"/>
        <v/>
      </c>
      <c r="Y76" t="str">
        <f t="shared" si="91"/>
        <v/>
      </c>
      <c r="Z76" t="str">
        <f t="shared" si="92"/>
        <v/>
      </c>
      <c r="AA76" t="str">
        <f t="shared" si="93"/>
        <v/>
      </c>
      <c r="AB76" t="str">
        <f t="shared" si="94"/>
        <v/>
      </c>
      <c r="AC76" t="str">
        <f t="shared" si="95"/>
        <v/>
      </c>
      <c r="AD76" t="str">
        <f t="shared" si="96"/>
        <v/>
      </c>
      <c r="AE76" t="str">
        <f t="shared" si="118"/>
        <v/>
      </c>
      <c r="AF76" t="str">
        <f t="shared" si="119"/>
        <v/>
      </c>
      <c r="AG76" t="str">
        <f t="shared" si="97"/>
        <v/>
      </c>
      <c r="AH76" t="str">
        <f t="shared" si="98"/>
        <v/>
      </c>
      <c r="AI76" t="str">
        <f t="shared" si="99"/>
        <v/>
      </c>
      <c r="AJ76" t="str">
        <f t="shared" si="100"/>
        <v/>
      </c>
      <c r="AK76" t="str">
        <f t="shared" si="111"/>
        <v/>
      </c>
      <c r="AL76" t="str">
        <f t="shared" si="112"/>
        <v/>
      </c>
      <c r="AM76" t="str">
        <f t="shared" si="113"/>
        <v/>
      </c>
      <c r="AN76" t="str">
        <f t="shared" si="114"/>
        <v/>
      </c>
      <c r="AO76" t="str">
        <f t="shared" si="115"/>
        <v/>
      </c>
      <c r="AP76" t="str">
        <f t="shared" si="116"/>
        <v/>
      </c>
      <c r="AQ76" t="str">
        <f t="shared" si="117"/>
        <v/>
      </c>
      <c r="AR76" t="s">
        <v>668</v>
      </c>
      <c r="AU76" t="s">
        <v>293</v>
      </c>
      <c r="AV76" s="3" t="s">
        <v>302</v>
      </c>
      <c r="AW76" s="3" t="s">
        <v>302</v>
      </c>
      <c r="AX76"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02"/>
        <v/>
      </c>
      <c r="AZ76" t="str">
        <f t="shared" si="103"/>
        <v/>
      </c>
      <c r="BA76" t="str">
        <f t="shared" si="104"/>
        <v>&lt;img src=@img/hard.png@&gt;</v>
      </c>
      <c r="BB76" t="str">
        <f t="shared" si="105"/>
        <v/>
      </c>
      <c r="BC76" t="str">
        <f t="shared" si="106"/>
        <v/>
      </c>
      <c r="BD76" t="str">
        <f t="shared" si="107"/>
        <v>&lt;img src=@img/hard.png@&gt;</v>
      </c>
      <c r="BE76" t="str">
        <f t="shared" si="108"/>
        <v>hard med old</v>
      </c>
      <c r="BF76" t="str">
        <f t="shared" si="109"/>
        <v>Old Town</v>
      </c>
      <c r="BG76">
        <v>40.588389999999997</v>
      </c>
      <c r="BH76">
        <v>-105.0776</v>
      </c>
      <c r="BI76" t="str">
        <f t="shared" si="110"/>
        <v>[40.58839,-105.0776],</v>
      </c>
    </row>
    <row r="77" spans="2:64" ht="21" customHeight="1" x14ac:dyDescent="0.25">
      <c r="B77" t="s">
        <v>374</v>
      </c>
      <c r="C77" t="s">
        <v>304</v>
      </c>
      <c r="D77" t="s">
        <v>376</v>
      </c>
      <c r="E77" t="s">
        <v>423</v>
      </c>
      <c r="G77" s="4" t="s">
        <v>380</v>
      </c>
      <c r="H77">
        <v>1200</v>
      </c>
      <c r="I77">
        <v>2200</v>
      </c>
      <c r="J77">
        <v>1600</v>
      </c>
      <c r="K77">
        <v>1800</v>
      </c>
      <c r="L77">
        <v>1600</v>
      </c>
      <c r="M77">
        <v>1800</v>
      </c>
      <c r="N77">
        <v>1600</v>
      </c>
      <c r="O77">
        <v>1800</v>
      </c>
      <c r="P77">
        <v>1600</v>
      </c>
      <c r="Q77">
        <v>1800</v>
      </c>
      <c r="R77">
        <v>1200</v>
      </c>
      <c r="S77">
        <v>2300</v>
      </c>
      <c r="V77" t="s">
        <v>759</v>
      </c>
      <c r="W77">
        <f t="shared" si="89"/>
        <v>12</v>
      </c>
      <c r="X77">
        <f t="shared" si="90"/>
        <v>22</v>
      </c>
      <c r="Y77">
        <f t="shared" si="91"/>
        <v>16</v>
      </c>
      <c r="Z77">
        <f t="shared" si="92"/>
        <v>18</v>
      </c>
      <c r="AA77">
        <f t="shared" si="93"/>
        <v>16</v>
      </c>
      <c r="AB77">
        <f t="shared" si="94"/>
        <v>18</v>
      </c>
      <c r="AC77">
        <f t="shared" si="95"/>
        <v>16</v>
      </c>
      <c r="AD77">
        <f t="shared" si="96"/>
        <v>18</v>
      </c>
      <c r="AE77">
        <f t="shared" si="118"/>
        <v>16</v>
      </c>
      <c r="AF77">
        <f t="shared" si="119"/>
        <v>18</v>
      </c>
      <c r="AG77">
        <f t="shared" si="97"/>
        <v>12</v>
      </c>
      <c r="AH77">
        <f t="shared" si="98"/>
        <v>23</v>
      </c>
      <c r="AI77" t="str">
        <f t="shared" si="99"/>
        <v/>
      </c>
      <c r="AJ77" t="str">
        <f t="shared" si="100"/>
        <v/>
      </c>
      <c r="AK77" t="str">
        <f t="shared" si="111"/>
        <v>12pm-10pm</v>
      </c>
      <c r="AL77" t="str">
        <f t="shared" si="112"/>
        <v>4pm-6pm</v>
      </c>
      <c r="AM77" t="str">
        <f t="shared" si="113"/>
        <v>4pm-6pm</v>
      </c>
      <c r="AN77" t="str">
        <f t="shared" si="114"/>
        <v>4pm-6pm</v>
      </c>
      <c r="AO77" t="str">
        <f t="shared" si="115"/>
        <v>4pm-6pm</v>
      </c>
      <c r="AP77" t="str">
        <f t="shared" si="116"/>
        <v>12pm-11pm</v>
      </c>
      <c r="AQ77" t="str">
        <f t="shared" si="117"/>
        <v/>
      </c>
      <c r="AR77" s="2" t="s">
        <v>381</v>
      </c>
      <c r="AS77" t="s">
        <v>290</v>
      </c>
      <c r="AT77" t="s">
        <v>300</v>
      </c>
      <c r="AU77" t="s">
        <v>294</v>
      </c>
      <c r="AV77" s="3" t="s">
        <v>301</v>
      </c>
      <c r="AW77" s="3" t="s">
        <v>301</v>
      </c>
      <c r="AX77"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7" t="str">
        <f t="shared" si="102"/>
        <v>&lt;img src=@img/outdoor.png@&gt;</v>
      </c>
      <c r="AZ77" t="str">
        <f t="shared" si="103"/>
        <v>&lt;img src=@img/pets.png@&gt;</v>
      </c>
      <c r="BA77" t="str">
        <f t="shared" si="104"/>
        <v>&lt;img src=@img/easy.png@&gt;</v>
      </c>
      <c r="BB77" t="str">
        <f t="shared" si="105"/>
        <v>&lt;img src=@img/drinkicon.png@&gt;</v>
      </c>
      <c r="BC77" t="str">
        <f t="shared" si="106"/>
        <v>&lt;img src=@img/foodicon.png@&gt;</v>
      </c>
      <c r="BD77" t="str">
        <f t="shared" si="107"/>
        <v>&lt;img src=@img/outdoor.png@&gt;&lt;img src=@img/pets.png@&gt;&lt;img src=@img/easy.png@&gt;&lt;img src=@img/drinkicon.png@&gt;&lt;img src=@img/foodicon.png@&gt;&lt;img src=@img/kidicon.png@&gt;</v>
      </c>
      <c r="BE77" t="str">
        <f t="shared" si="108"/>
        <v>outdoor pet drink food easy med midtown kid</v>
      </c>
      <c r="BF77" t="str">
        <f t="shared" si="109"/>
        <v>Midtown</v>
      </c>
      <c r="BG77">
        <v>40.543653999999997</v>
      </c>
      <c r="BH77">
        <v>-105.074724</v>
      </c>
      <c r="BI77" t="str">
        <f t="shared" si="110"/>
        <v>[40.543654,-105.074724],</v>
      </c>
      <c r="BJ77" t="b">
        <v>1</v>
      </c>
      <c r="BK77" t="str">
        <f t="shared" ref="BK77:BK84" si="120">IF(BJ77&gt;0,"&lt;img src=@img/kidicon.png@&gt;","")</f>
        <v>&lt;img src=@img/kidicon.png@&gt;</v>
      </c>
      <c r="BL77" t="s">
        <v>508</v>
      </c>
    </row>
    <row r="78" spans="2:64" ht="21" customHeight="1" x14ac:dyDescent="0.25">
      <c r="B78" t="s">
        <v>190</v>
      </c>
      <c r="C78" t="s">
        <v>418</v>
      </c>
      <c r="D78" t="s">
        <v>266</v>
      </c>
      <c r="E78" t="s">
        <v>423</v>
      </c>
      <c r="G78" t="s">
        <v>191</v>
      </c>
      <c r="W78" t="str">
        <f t="shared" si="89"/>
        <v/>
      </c>
      <c r="X78" t="str">
        <f t="shared" si="90"/>
        <v/>
      </c>
      <c r="Y78" t="str">
        <f t="shared" si="91"/>
        <v/>
      </c>
      <c r="Z78" t="str">
        <f t="shared" si="92"/>
        <v/>
      </c>
      <c r="AA78" t="str">
        <f t="shared" si="93"/>
        <v/>
      </c>
      <c r="AB78" t="str">
        <f t="shared" si="94"/>
        <v/>
      </c>
      <c r="AC78" t="str">
        <f t="shared" si="95"/>
        <v/>
      </c>
      <c r="AD78" t="str">
        <f t="shared" si="96"/>
        <v/>
      </c>
      <c r="AE78" t="str">
        <f t="shared" si="118"/>
        <v/>
      </c>
      <c r="AF78" t="str">
        <f t="shared" si="119"/>
        <v/>
      </c>
      <c r="AG78" t="str">
        <f t="shared" si="97"/>
        <v/>
      </c>
      <c r="AH78" t="str">
        <f t="shared" si="98"/>
        <v/>
      </c>
      <c r="AI78" t="str">
        <f t="shared" si="99"/>
        <v/>
      </c>
      <c r="AJ78" t="str">
        <f t="shared" si="100"/>
        <v/>
      </c>
      <c r="AK78" t="str">
        <f t="shared" si="111"/>
        <v/>
      </c>
      <c r="AL78" t="str">
        <f t="shared" si="112"/>
        <v/>
      </c>
      <c r="AM78" t="str">
        <f t="shared" si="113"/>
        <v/>
      </c>
      <c r="AN78" t="str">
        <f t="shared" si="114"/>
        <v/>
      </c>
      <c r="AO78" t="str">
        <f t="shared" si="115"/>
        <v/>
      </c>
      <c r="AP78" t="str">
        <f t="shared" si="116"/>
        <v/>
      </c>
      <c r="AQ78" t="str">
        <f t="shared" si="117"/>
        <v/>
      </c>
      <c r="AR78" s="2" t="s">
        <v>342</v>
      </c>
      <c r="AS78" t="s">
        <v>290</v>
      </c>
      <c r="AT78" t="s">
        <v>300</v>
      </c>
      <c r="AU78" t="s">
        <v>28</v>
      </c>
      <c r="AV78" s="3" t="s">
        <v>302</v>
      </c>
      <c r="AW78" s="3" t="s">
        <v>302</v>
      </c>
      <c r="AX78"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8" t="str">
        <f t="shared" si="102"/>
        <v>&lt;img src=@img/outdoor.png@&gt;</v>
      </c>
      <c r="AZ78" t="str">
        <f t="shared" si="103"/>
        <v>&lt;img src=@img/pets.png@&gt;</v>
      </c>
      <c r="BA78" t="str">
        <f t="shared" si="104"/>
        <v>&lt;img src=@img/medium.png@&gt;</v>
      </c>
      <c r="BB78" t="str">
        <f t="shared" si="105"/>
        <v/>
      </c>
      <c r="BC78" t="str">
        <f t="shared" si="106"/>
        <v/>
      </c>
      <c r="BD78" t="str">
        <f t="shared" si="107"/>
        <v>&lt;img src=@img/outdoor.png@&gt;&lt;img src=@img/pets.png@&gt;&lt;img src=@img/medium.png@&gt;</v>
      </c>
      <c r="BE78" t="str">
        <f t="shared" si="108"/>
        <v>outdoor pet medium med old</v>
      </c>
      <c r="BF78" t="str">
        <f t="shared" si="109"/>
        <v>Old Town</v>
      </c>
      <c r="BG78">
        <v>40.589672</v>
      </c>
      <c r="BH78">
        <v>-105.045627</v>
      </c>
      <c r="BI78" t="str">
        <f t="shared" si="110"/>
        <v>[40.589672,-105.045627],</v>
      </c>
      <c r="BK78" t="str">
        <f t="shared" si="120"/>
        <v/>
      </c>
    </row>
    <row r="79" spans="2:64" ht="21" customHeight="1" x14ac:dyDescent="0.25">
      <c r="B79" t="s">
        <v>46</v>
      </c>
      <c r="C79" t="s">
        <v>418</v>
      </c>
      <c r="D79" t="s">
        <v>47</v>
      </c>
      <c r="E79" t="s">
        <v>423</v>
      </c>
      <c r="G79" s="1" t="s">
        <v>48</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t="s">
        <v>233</v>
      </c>
      <c r="AU79" t="s">
        <v>293</v>
      </c>
      <c r="AV79" s="3" t="s">
        <v>302</v>
      </c>
      <c r="AW79" s="3" t="s">
        <v>302</v>
      </c>
      <c r="AX79"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9" t="str">
        <f t="shared" si="102"/>
        <v/>
      </c>
      <c r="AZ79" t="str">
        <f t="shared" si="103"/>
        <v/>
      </c>
      <c r="BA79" t="str">
        <f t="shared" si="104"/>
        <v>&lt;img src=@img/hard.png@&gt;</v>
      </c>
      <c r="BB79" t="str">
        <f t="shared" si="105"/>
        <v/>
      </c>
      <c r="BC79" t="str">
        <f t="shared" si="106"/>
        <v/>
      </c>
      <c r="BD79" t="str">
        <f t="shared" si="107"/>
        <v>&lt;img src=@img/hard.png@&gt;</v>
      </c>
      <c r="BE79" t="str">
        <f t="shared" si="108"/>
        <v>hard med old</v>
      </c>
      <c r="BF79" t="str">
        <f t="shared" si="109"/>
        <v>Old Town</v>
      </c>
      <c r="BG79">
        <v>40.584532000000003</v>
      </c>
      <c r="BH79">
        <v>-105.07735</v>
      </c>
      <c r="BI79" t="str">
        <f t="shared" si="110"/>
        <v>[40.584532,-105.07735],</v>
      </c>
      <c r="BK79" t="str">
        <f t="shared" si="120"/>
        <v/>
      </c>
    </row>
    <row r="80" spans="2:64" ht="21" customHeight="1" x14ac:dyDescent="0.25">
      <c r="B80" t="s">
        <v>162</v>
      </c>
      <c r="C80" t="s">
        <v>418</v>
      </c>
      <c r="D80" t="s">
        <v>53</v>
      </c>
      <c r="E80" t="s">
        <v>54</v>
      </c>
      <c r="G80" t="s">
        <v>163</v>
      </c>
      <c r="H80">
        <v>1500</v>
      </c>
      <c r="I80">
        <v>2000</v>
      </c>
      <c r="J80">
        <v>1500</v>
      </c>
      <c r="K80">
        <v>2000</v>
      </c>
      <c r="L80">
        <v>1500</v>
      </c>
      <c r="M80">
        <v>2000</v>
      </c>
      <c r="N80">
        <v>1500</v>
      </c>
      <c r="O80">
        <v>2000</v>
      </c>
      <c r="P80">
        <v>1500</v>
      </c>
      <c r="Q80">
        <v>2000</v>
      </c>
      <c r="R80">
        <v>1500</v>
      </c>
      <c r="S80">
        <v>2000</v>
      </c>
      <c r="T80">
        <v>1500</v>
      </c>
      <c r="U80">
        <v>2000</v>
      </c>
      <c r="V80" t="s">
        <v>474</v>
      </c>
      <c r="W80">
        <f t="shared" si="89"/>
        <v>15</v>
      </c>
      <c r="X80">
        <f t="shared" si="90"/>
        <v>20</v>
      </c>
      <c r="Y80">
        <f t="shared" si="91"/>
        <v>15</v>
      </c>
      <c r="Z80">
        <f t="shared" si="92"/>
        <v>20</v>
      </c>
      <c r="AA80">
        <f t="shared" si="93"/>
        <v>15</v>
      </c>
      <c r="AB80">
        <f t="shared" si="94"/>
        <v>20</v>
      </c>
      <c r="AC80">
        <f t="shared" si="95"/>
        <v>15</v>
      </c>
      <c r="AD80">
        <f t="shared" si="96"/>
        <v>20</v>
      </c>
      <c r="AE80">
        <f t="shared" si="118"/>
        <v>15</v>
      </c>
      <c r="AF80">
        <f t="shared" si="119"/>
        <v>20</v>
      </c>
      <c r="AG80">
        <f t="shared" si="97"/>
        <v>15</v>
      </c>
      <c r="AH80">
        <f t="shared" si="98"/>
        <v>20</v>
      </c>
      <c r="AI80">
        <f t="shared" si="99"/>
        <v>15</v>
      </c>
      <c r="AJ80">
        <f t="shared" si="100"/>
        <v>20</v>
      </c>
      <c r="AK80" t="str">
        <f t="shared" si="111"/>
        <v>3pm-8pm</v>
      </c>
      <c r="AL80" t="str">
        <f t="shared" si="112"/>
        <v>3pm-8pm</v>
      </c>
      <c r="AM80" t="str">
        <f t="shared" si="113"/>
        <v>3pm-8pm</v>
      </c>
      <c r="AN80" t="str">
        <f t="shared" si="114"/>
        <v>3pm-8pm</v>
      </c>
      <c r="AO80" t="str">
        <f t="shared" si="115"/>
        <v>3pm-8pm</v>
      </c>
      <c r="AP80" t="str">
        <f t="shared" si="116"/>
        <v>3pm-8pm</v>
      </c>
      <c r="AQ80" t="str">
        <f t="shared" si="117"/>
        <v>3pm-8pm</v>
      </c>
      <c r="AR80" s="2" t="s">
        <v>333</v>
      </c>
      <c r="AS80" t="s">
        <v>290</v>
      </c>
      <c r="AU80" t="s">
        <v>293</v>
      </c>
      <c r="AV80" s="3" t="s">
        <v>301</v>
      </c>
      <c r="AW80" s="3" t="s">
        <v>301</v>
      </c>
      <c r="AX80"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0" t="str">
        <f t="shared" si="102"/>
        <v>&lt;img src=@img/outdoor.png@&gt;</v>
      </c>
      <c r="AZ80" t="str">
        <f t="shared" si="103"/>
        <v/>
      </c>
      <c r="BA80" t="str">
        <f t="shared" si="104"/>
        <v>&lt;img src=@img/hard.png@&gt;</v>
      </c>
      <c r="BB80" t="str">
        <f t="shared" si="105"/>
        <v>&lt;img src=@img/drinkicon.png@&gt;</v>
      </c>
      <c r="BC80" t="str">
        <f t="shared" si="106"/>
        <v>&lt;img src=@img/foodicon.png@&gt;</v>
      </c>
      <c r="BD80" t="str">
        <f t="shared" si="107"/>
        <v>&lt;img src=@img/outdoor.png@&gt;&lt;img src=@img/hard.png@&gt;&lt;img src=@img/drinkicon.png@&gt;&lt;img src=@img/foodicon.png@&gt;</v>
      </c>
      <c r="BE80" t="str">
        <f t="shared" si="108"/>
        <v>outdoor drink food hard low old</v>
      </c>
      <c r="BF80" t="str">
        <f t="shared" si="109"/>
        <v>Old Town</v>
      </c>
      <c r="BG80">
        <v>40.588017999999998</v>
      </c>
      <c r="BH80">
        <v>-105.074555</v>
      </c>
      <c r="BI80" t="str">
        <f t="shared" si="110"/>
        <v>[40.588018,-105.074555],</v>
      </c>
      <c r="BK80" t="str">
        <f t="shared" si="120"/>
        <v/>
      </c>
    </row>
    <row r="81" spans="2:64" ht="21" customHeight="1" x14ac:dyDescent="0.25">
      <c r="B81" t="s">
        <v>440</v>
      </c>
      <c r="C81" t="s">
        <v>304</v>
      </c>
      <c r="E81" t="s">
        <v>423</v>
      </c>
      <c r="G81" t="s">
        <v>458</v>
      </c>
      <c r="W81" t="str">
        <f t="shared" si="89"/>
        <v/>
      </c>
      <c r="X81" t="str">
        <f t="shared" si="90"/>
        <v/>
      </c>
      <c r="Y81" t="str">
        <f t="shared" si="91"/>
        <v/>
      </c>
      <c r="Z81" t="str">
        <f t="shared" si="92"/>
        <v/>
      </c>
      <c r="AA81" t="str">
        <f t="shared" si="93"/>
        <v/>
      </c>
      <c r="AB81" t="str">
        <f t="shared" si="94"/>
        <v/>
      </c>
      <c r="AC81" t="str">
        <f t="shared" si="95"/>
        <v/>
      </c>
      <c r="AD81" t="str">
        <f t="shared" si="96"/>
        <v/>
      </c>
      <c r="AE81" t="str">
        <f t="shared" si="118"/>
        <v/>
      </c>
      <c r="AF81" t="str">
        <f t="shared" si="119"/>
        <v/>
      </c>
      <c r="AG81" t="str">
        <f t="shared" si="97"/>
        <v/>
      </c>
      <c r="AH81" t="str">
        <f t="shared" si="98"/>
        <v/>
      </c>
      <c r="AI81" t="str">
        <f t="shared" si="99"/>
        <v/>
      </c>
      <c r="AJ81" t="str">
        <f t="shared" si="100"/>
        <v/>
      </c>
      <c r="AK81" t="str">
        <f t="shared" si="111"/>
        <v/>
      </c>
      <c r="AL81" t="str">
        <f t="shared" si="112"/>
        <v/>
      </c>
      <c r="AM81" t="str">
        <f t="shared" si="113"/>
        <v/>
      </c>
      <c r="AN81" t="str">
        <f t="shared" si="114"/>
        <v/>
      </c>
      <c r="AO81" t="str">
        <f t="shared" si="115"/>
        <v/>
      </c>
      <c r="AP81" t="str">
        <f t="shared" si="116"/>
        <v/>
      </c>
      <c r="AQ81" t="str">
        <f t="shared" si="117"/>
        <v/>
      </c>
      <c r="AU81" t="s">
        <v>294</v>
      </c>
      <c r="AV81" s="3" t="s">
        <v>302</v>
      </c>
      <c r="AW81" s="3" t="s">
        <v>302</v>
      </c>
      <c r="AX81"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1" t="str">
        <f t="shared" si="102"/>
        <v/>
      </c>
      <c r="AZ81" t="str">
        <f t="shared" si="103"/>
        <v/>
      </c>
      <c r="BA81" t="str">
        <f t="shared" si="104"/>
        <v>&lt;img src=@img/easy.png@&gt;</v>
      </c>
      <c r="BB81" t="str">
        <f t="shared" si="105"/>
        <v/>
      </c>
      <c r="BC81" t="str">
        <f t="shared" si="106"/>
        <v/>
      </c>
      <c r="BD81" t="str">
        <f t="shared" si="107"/>
        <v>&lt;img src=@img/easy.png@&gt;&lt;img src=@img/kidicon.png@&gt;</v>
      </c>
      <c r="BE81" t="str">
        <f t="shared" si="108"/>
        <v>easy med midtown kid</v>
      </c>
      <c r="BF81" t="str">
        <f t="shared" si="109"/>
        <v>Midtown</v>
      </c>
      <c r="BG81">
        <v>40.555218000000004</v>
      </c>
      <c r="BH81">
        <v>-105.077707</v>
      </c>
      <c r="BI81" t="str">
        <f t="shared" si="110"/>
        <v>[40.555218,-105.077707],</v>
      </c>
      <c r="BJ81" t="b">
        <v>1</v>
      </c>
      <c r="BK81" t="str">
        <f t="shared" si="120"/>
        <v>&lt;img src=@img/kidicon.png@&gt;</v>
      </c>
      <c r="BL81" t="s">
        <v>457</v>
      </c>
    </row>
    <row r="82" spans="2:64" ht="21" customHeight="1" x14ac:dyDescent="0.25">
      <c r="B82" t="s">
        <v>743</v>
      </c>
      <c r="C82" t="s">
        <v>418</v>
      </c>
      <c r="E82" t="s">
        <v>423</v>
      </c>
      <c r="G82" s="7" t="s">
        <v>744</v>
      </c>
      <c r="H82">
        <v>1600</v>
      </c>
      <c r="I82">
        <v>2200</v>
      </c>
      <c r="J82">
        <v>1600</v>
      </c>
      <c r="K82">
        <v>1800</v>
      </c>
      <c r="L82">
        <v>1600</v>
      </c>
      <c r="M82">
        <v>1800</v>
      </c>
      <c r="N82">
        <v>1600</v>
      </c>
      <c r="O82">
        <v>1800</v>
      </c>
      <c r="P82">
        <v>1600</v>
      </c>
      <c r="Q82">
        <v>1800</v>
      </c>
      <c r="R82">
        <v>1600</v>
      </c>
      <c r="S82">
        <v>1800</v>
      </c>
      <c r="V82" t="s">
        <v>791</v>
      </c>
      <c r="X82">
        <f t="shared" ref="X82" si="121">IF(I82&gt;0,I82/100,"")</f>
        <v>22</v>
      </c>
      <c r="Y82">
        <f t="shared" ref="Y82" si="122">IF(J82&gt;0,J82/100,"")</f>
        <v>16</v>
      </c>
      <c r="Z82">
        <f t="shared" ref="Z82" si="123">IF(K82&gt;0,K82/100,"")</f>
        <v>18</v>
      </c>
      <c r="AA82">
        <f t="shared" ref="AA82" si="124">IF(L82&gt;0,L82/100,"")</f>
        <v>16</v>
      </c>
      <c r="AB82">
        <f t="shared" ref="AB82" si="125">IF(M82&gt;0,M82/100,"")</f>
        <v>18</v>
      </c>
      <c r="AC82">
        <f t="shared" ref="AC82" si="126">IF(N82&gt;0,N82/100,"")</f>
        <v>16</v>
      </c>
      <c r="AD82">
        <f t="shared" ref="AD82" si="127">IF(O82&gt;0,O82/100,"")</f>
        <v>18</v>
      </c>
      <c r="AE82">
        <f t="shared" ref="AE82" si="128">IF(P82&gt;0,P82/100,"")</f>
        <v>16</v>
      </c>
      <c r="AF82">
        <f t="shared" ref="AF82" si="129">IF(Q82&gt;0,Q82/100,"")</f>
        <v>18</v>
      </c>
      <c r="AG82">
        <f t="shared" ref="AG82" si="130">IF(R82&gt;0,R82/100,"")</f>
        <v>16</v>
      </c>
      <c r="AH82">
        <f t="shared" ref="AH82" si="131">IF(S82&gt;0,S82/100,"")</f>
        <v>18</v>
      </c>
      <c r="AI82" t="str">
        <f t="shared" ref="AI82" si="132">IF(T82&gt;0,T82/100,"")</f>
        <v/>
      </c>
      <c r="AJ82" t="str">
        <f t="shared" ref="AJ82" si="133">IF(U82&gt;0,U82/100,"")</f>
        <v/>
      </c>
      <c r="AK82" t="str">
        <f t="shared" ref="AK82" si="134">IF(H82&gt;0,CONCATENATE(IF(W82&lt;=12,W82,W82-12),IF(OR(W82&lt;12,W82=24),"am","pm"),"-",IF(X82&lt;=12,X82,X82-12),IF(OR(X82&lt;12,X82=24),"am","pm")),"")</f>
        <v>am-10pm</v>
      </c>
      <c r="AL82" t="str">
        <f t="shared" ref="AL82" si="135">IF(J82&gt;0,CONCATENATE(IF(Y82&lt;=12,Y82,Y82-12),IF(OR(Y82&lt;12,Y82=24),"am","pm"),"-",IF(Z82&lt;=12,Z82,Z82-12),IF(OR(Z82&lt;12,Z82=24),"am","pm")),"")</f>
        <v>4pm-6pm</v>
      </c>
      <c r="AM82" t="str">
        <f t="shared" ref="AM82" si="136">IF(L82&gt;0,CONCATENATE(IF(AA82&lt;=12,AA82,AA82-12),IF(OR(AA82&lt;12,AA82=24),"am","pm"),"-",IF(AB82&lt;=12,AB82,AB82-12),IF(OR(AB82&lt;12,AB82=24),"am","pm")),"")</f>
        <v>4pm-6pm</v>
      </c>
      <c r="AN82" t="str">
        <f t="shared" ref="AN82" si="137">IF(N82&gt;0,CONCATENATE(IF(AC82&lt;=12,AC82,AC82-12),IF(OR(AC82&lt;12,AC82=24),"am","pm"),"-",IF(AD82&lt;=12,AD82,AD82-12),IF(OR(AD82&lt;12,AD82=24),"am","pm")),"")</f>
        <v>4pm-6pm</v>
      </c>
      <c r="AO82" t="str">
        <f t="shared" ref="AO82" si="138">IF(P82&gt;0,CONCATENATE(IF(AE82&lt;=12,AE82,AE82-12),IF(OR(AE82&lt;12,AE82=24),"am","pm"),"-",IF(AF82&lt;=12,AF82,AF82-12),IF(OR(AF82&lt;12,AF82=24),"am","pm")),"")</f>
        <v>4pm-6pm</v>
      </c>
      <c r="AP82" t="str">
        <f t="shared" ref="AP82" si="139">IF(R82&gt;0,CONCATENATE(IF(AG82&lt;=12,AG82,AG82-12),IF(OR(AG82&lt;12,AG82=24),"am","pm"),"-",IF(AH82&lt;=12,AH82,AH82-12),IF(OR(AH82&lt;12,AH82=24),"am","pm")),"")</f>
        <v>4pm-6pm</v>
      </c>
      <c r="AQ82" t="str">
        <f t="shared" ref="AQ82" si="140">IF(T82&gt;0,CONCATENATE(IF(AI82&lt;=12,AI82,AI82-12),IF(OR(AI82&lt;12,AI82=24),"am","pm"),"-",IF(AJ82&lt;=12,AJ82,AJ82-12),IF(OR(AJ82&lt;12,AJ82=24),"am","pm")),"")</f>
        <v/>
      </c>
      <c r="AS82" t="s">
        <v>290</v>
      </c>
      <c r="AU82" t="s">
        <v>28</v>
      </c>
      <c r="AV82" s="3" t="s">
        <v>301</v>
      </c>
      <c r="AW82" s="3" t="s">
        <v>302</v>
      </c>
      <c r="AX82" s="4" t="str">
        <f t="shared" ref="AX82" si="141">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2" t="str">
        <f t="shared" ref="AY82" si="142">IF(AS82&gt;0,"&lt;img src=@img/outdoor.png@&gt;","")</f>
        <v>&lt;img src=@img/outdoor.png@&gt;</v>
      </c>
      <c r="AZ82" t="str">
        <f t="shared" ref="AZ82" si="143">IF(AT82&gt;0,"&lt;img src=@img/pets.png@&gt;","")</f>
        <v/>
      </c>
      <c r="BA82" t="str">
        <f t="shared" ref="BA82" si="144">IF(AU82="hard","&lt;img src=@img/hard.png@&gt;",IF(AU82="medium","&lt;img src=@img/medium.png@&gt;",IF(AU82="easy","&lt;img src=@img/easy.png@&gt;","")))</f>
        <v>&lt;img src=@img/medium.png@&gt;</v>
      </c>
      <c r="BB82" t="str">
        <f t="shared" ref="BB82" si="145">IF(AV82="true","&lt;img src=@img/drinkicon.png@&gt;","")</f>
        <v>&lt;img src=@img/drinkicon.png@&gt;</v>
      </c>
      <c r="BC82" t="str">
        <f t="shared" ref="BC82" si="146">IF(AW82="true","&lt;img src=@img/foodicon.png@&gt;","")</f>
        <v/>
      </c>
      <c r="BD82" t="str">
        <f t="shared" ref="BD82" si="147">CONCATENATE(AY82,AZ82,BA82,BB82,BC82,BK82)</f>
        <v>&lt;img src=@img/outdoor.png@&gt;&lt;img src=@img/medium.png@&gt;&lt;img src=@img/drinkicon.png@&gt;</v>
      </c>
      <c r="BE82" t="str">
        <f t="shared" ref="BE82" si="148">CONCATENATE(IF(AS82&gt;0,"outdoor ",""),IF(AT82&gt;0,"pet ",""),IF(AV82="true","drink ",""),IF(AW82="true","food ",""),AU82," ",E82," ",C82,IF(BJ82=TRUE," kid",""))</f>
        <v>outdoor drink medium med old</v>
      </c>
      <c r="BF82" t="str">
        <f t="shared" ref="BF82" si="149">IF(C82="old","Old Town",IF(C82="campus","Near Campus",IF(C82="sfoco","South Foco",IF(C82="nfoco","North Foco",IF(C82="midtown","Midtown",IF(C82="cwest","Campus West",IF(C82="efoco","East FoCo",IF(C82="windsor","Windsor",""))))))))</f>
        <v>Old Town</v>
      </c>
      <c r="BG82" s="15">
        <v>40.589858</v>
      </c>
      <c r="BH82">
        <v>-105.076443</v>
      </c>
      <c r="BI82" t="str">
        <f t="shared" si="110"/>
        <v>[40.589858,-105.076443],</v>
      </c>
      <c r="BK82" t="str">
        <f t="shared" ref="BK82" si="150">IF(BJ82&gt;0,"&lt;img src=@img/kidicon.png@&gt;","")</f>
        <v/>
      </c>
    </row>
    <row r="83" spans="2:64" ht="21" customHeight="1" x14ac:dyDescent="0.25">
      <c r="B83" t="s">
        <v>192</v>
      </c>
      <c r="C83" t="s">
        <v>421</v>
      </c>
      <c r="D83" t="s">
        <v>266</v>
      </c>
      <c r="E83" t="s">
        <v>423</v>
      </c>
      <c r="G83" t="s">
        <v>193</v>
      </c>
      <c r="J83">
        <v>1300</v>
      </c>
      <c r="K83">
        <v>2100</v>
      </c>
      <c r="L83">
        <v>1300</v>
      </c>
      <c r="M83">
        <v>2100</v>
      </c>
      <c r="P83">
        <v>1300</v>
      </c>
      <c r="Q83">
        <v>2100</v>
      </c>
      <c r="V83" t="s">
        <v>793</v>
      </c>
      <c r="W83" t="str">
        <f t="shared" si="89"/>
        <v/>
      </c>
      <c r="X83" t="str">
        <f t="shared" si="90"/>
        <v/>
      </c>
      <c r="Y83">
        <f t="shared" si="91"/>
        <v>13</v>
      </c>
      <c r="Z83">
        <f t="shared" si="92"/>
        <v>21</v>
      </c>
      <c r="AA83">
        <f t="shared" si="93"/>
        <v>13</v>
      </c>
      <c r="AB83">
        <f t="shared" si="94"/>
        <v>21</v>
      </c>
      <c r="AC83" t="str">
        <f t="shared" si="95"/>
        <v/>
      </c>
      <c r="AD83" t="str">
        <f t="shared" si="96"/>
        <v/>
      </c>
      <c r="AE83">
        <f t="shared" si="118"/>
        <v>13</v>
      </c>
      <c r="AF83">
        <f t="shared" si="119"/>
        <v>21</v>
      </c>
      <c r="AG83" t="str">
        <f t="shared" si="97"/>
        <v/>
      </c>
      <c r="AH83" t="str">
        <f t="shared" si="98"/>
        <v/>
      </c>
      <c r="AI83" t="str">
        <f t="shared" si="99"/>
        <v/>
      </c>
      <c r="AJ83" t="str">
        <f t="shared" si="100"/>
        <v/>
      </c>
      <c r="AK83" t="str">
        <f t="shared" ref="AK83" si="151">IF(H83&gt;0,CONCATENATE(IF(W83&lt;=12,W83,W83-12),IF(OR(W83&lt;12,W83=24),"am","pm"),"-",IF(X83&lt;=12,X83,X83-12),IF(OR(X83&lt;12,X83=24),"am","pm")),"")</f>
        <v/>
      </c>
      <c r="AL83" t="str">
        <f t="shared" ref="AL83" si="152">IF(J83&gt;0,CONCATENATE(IF(Y83&lt;=12,Y83,Y83-12),IF(OR(Y83&lt;12,Y83=24),"am","pm"),"-",IF(Z83&lt;=12,Z83,Z83-12),IF(OR(Z83&lt;12,Z83=24),"am","pm")),"")</f>
        <v>1pm-9pm</v>
      </c>
      <c r="AM83" t="str">
        <f t="shared" ref="AM83" si="153">IF(L83&gt;0,CONCATENATE(IF(AA83&lt;=12,AA83,AA83-12),IF(OR(AA83&lt;12,AA83=24),"am","pm"),"-",IF(AB83&lt;=12,AB83,AB83-12),IF(OR(AB83&lt;12,AB83=24),"am","pm")),"")</f>
        <v>1pm-9pm</v>
      </c>
      <c r="AN83" t="str">
        <f t="shared" ref="AN83" si="154">IF(N83&gt;0,CONCATENATE(IF(AC83&lt;=12,AC83,AC83-12),IF(OR(AC83&lt;12,AC83=24),"am","pm"),"-",IF(AD83&lt;=12,AD83,AD83-12),IF(OR(AD83&lt;12,AD83=24),"am","pm")),"")</f>
        <v/>
      </c>
      <c r="AO83" t="str">
        <f t="shared" ref="AO83" si="155">IF(P83&gt;0,CONCATENATE(IF(AE83&lt;=12,AE83,AE83-12),IF(OR(AE83&lt;12,AE83=24),"am","pm"),"-",IF(AF83&lt;=12,AF83,AF83-12),IF(OR(AF83&lt;12,AF83=24),"am","pm")),"")</f>
        <v>1pm-9pm</v>
      </c>
      <c r="AP83" t="str">
        <f t="shared" ref="AP83" si="156">IF(R83&gt;0,CONCATENATE(IF(AG83&lt;=12,AG83,AG83-12),IF(OR(AG83&lt;12,AG83=24),"am","pm"),"-",IF(AH83&lt;=12,AH83,AH83-12),IF(OR(AH83&lt;12,AH83=24),"am","pm")),"")</f>
        <v/>
      </c>
      <c r="AQ83" t="str">
        <f t="shared" ref="AQ83" si="157">IF(T83&gt;0,CONCATENATE(IF(AI83&lt;=12,AI83,AI83-12),IF(OR(AI83&lt;12,AI83=24),"am","pm"),"-",IF(AJ83&lt;=12,AJ83,AJ83-12),IF(OR(AJ83&lt;12,AJ83=24),"am","pm")),"")</f>
        <v/>
      </c>
      <c r="AR83" s="2" t="s">
        <v>343</v>
      </c>
      <c r="AU83" s="3" t="s">
        <v>301</v>
      </c>
      <c r="AV83" s="3" t="s">
        <v>302</v>
      </c>
      <c r="AW83" s="3" t="s">
        <v>302</v>
      </c>
      <c r="AX83"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3" t="str">
        <f t="shared" si="102"/>
        <v/>
      </c>
      <c r="AZ83" t="str">
        <f t="shared" si="103"/>
        <v/>
      </c>
      <c r="BA83" t="str">
        <f t="shared" si="104"/>
        <v/>
      </c>
      <c r="BB83" t="str">
        <f t="shared" si="105"/>
        <v/>
      </c>
      <c r="BC83" t="str">
        <f t="shared" si="106"/>
        <v/>
      </c>
      <c r="BD83" t="str">
        <f t="shared" si="107"/>
        <v/>
      </c>
      <c r="BE83" t="str">
        <f t="shared" si="108"/>
        <v>true med cwest</v>
      </c>
      <c r="BF83" t="str">
        <f t="shared" si="109"/>
        <v>Campus West</v>
      </c>
      <c r="BG83">
        <v>40.554659000000001</v>
      </c>
      <c r="BH83">
        <v>-105.11657700000001</v>
      </c>
      <c r="BI83" t="str">
        <f t="shared" si="110"/>
        <v>[40.554659,-105.116577],</v>
      </c>
      <c r="BK83" t="str">
        <f t="shared" si="120"/>
        <v/>
      </c>
    </row>
    <row r="84" spans="2:64" ht="21" customHeight="1" x14ac:dyDescent="0.25">
      <c r="B84" t="s">
        <v>24</v>
      </c>
      <c r="C84" t="s">
        <v>304</v>
      </c>
      <c r="D84" t="s">
        <v>135</v>
      </c>
      <c r="E84" t="s">
        <v>423</v>
      </c>
      <c r="G84" s="1" t="s">
        <v>136</v>
      </c>
      <c r="H84">
        <v>1500</v>
      </c>
      <c r="I84">
        <v>1900</v>
      </c>
      <c r="J84">
        <v>1500</v>
      </c>
      <c r="K84">
        <v>1900</v>
      </c>
      <c r="L84">
        <v>1500</v>
      </c>
      <c r="M84">
        <v>1900</v>
      </c>
      <c r="N84">
        <v>1500</v>
      </c>
      <c r="O84">
        <v>1900</v>
      </c>
      <c r="P84">
        <v>1500</v>
      </c>
      <c r="Q84">
        <v>1900</v>
      </c>
      <c r="R84">
        <v>1500</v>
      </c>
      <c r="S84">
        <v>1900</v>
      </c>
      <c r="T84">
        <v>1500</v>
      </c>
      <c r="U84">
        <v>1900</v>
      </c>
      <c r="V84" t="s">
        <v>475</v>
      </c>
      <c r="W84">
        <f t="shared" si="89"/>
        <v>15</v>
      </c>
      <c r="X84">
        <f t="shared" si="90"/>
        <v>19</v>
      </c>
      <c r="Y84">
        <f t="shared" si="91"/>
        <v>15</v>
      </c>
      <c r="Z84">
        <f t="shared" si="92"/>
        <v>19</v>
      </c>
      <c r="AA84">
        <f t="shared" si="93"/>
        <v>15</v>
      </c>
      <c r="AB84">
        <f t="shared" si="94"/>
        <v>19</v>
      </c>
      <c r="AC84">
        <f t="shared" si="95"/>
        <v>15</v>
      </c>
      <c r="AD84">
        <f t="shared" si="96"/>
        <v>19</v>
      </c>
      <c r="AE84">
        <f t="shared" si="118"/>
        <v>15</v>
      </c>
      <c r="AF84">
        <f t="shared" si="119"/>
        <v>19</v>
      </c>
      <c r="AG84">
        <f t="shared" si="97"/>
        <v>15</v>
      </c>
      <c r="AH84">
        <f t="shared" si="98"/>
        <v>19</v>
      </c>
      <c r="AI84">
        <f t="shared" si="99"/>
        <v>15</v>
      </c>
      <c r="AJ84">
        <f t="shared" si="100"/>
        <v>19</v>
      </c>
      <c r="AK84" t="str">
        <f t="shared" si="111"/>
        <v>3pm-7pm</v>
      </c>
      <c r="AL84" t="str">
        <f t="shared" si="112"/>
        <v>3pm-7pm</v>
      </c>
      <c r="AM84" t="str">
        <f t="shared" si="113"/>
        <v>3pm-7pm</v>
      </c>
      <c r="AN84" t="str">
        <f t="shared" si="114"/>
        <v>3pm-7pm</v>
      </c>
      <c r="AO84" t="str">
        <f t="shared" si="115"/>
        <v>3pm-7pm</v>
      </c>
      <c r="AP84" t="str">
        <f t="shared" si="116"/>
        <v>3pm-7pm</v>
      </c>
      <c r="AQ84" t="str">
        <f t="shared" si="117"/>
        <v>3pm-7pm</v>
      </c>
      <c r="AR84" s="2" t="s">
        <v>327</v>
      </c>
      <c r="AU84" t="s">
        <v>294</v>
      </c>
      <c r="AV84" s="3" t="s">
        <v>301</v>
      </c>
      <c r="AW84" s="3" t="s">
        <v>302</v>
      </c>
      <c r="AX84"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4" t="str">
        <f t="shared" si="102"/>
        <v/>
      </c>
      <c r="AZ84" t="str">
        <f t="shared" si="103"/>
        <v/>
      </c>
      <c r="BA84" t="str">
        <f t="shared" si="104"/>
        <v>&lt;img src=@img/easy.png@&gt;</v>
      </c>
      <c r="BB84" t="str">
        <f t="shared" si="105"/>
        <v>&lt;img src=@img/drinkicon.png@&gt;</v>
      </c>
      <c r="BC84" t="str">
        <f t="shared" si="106"/>
        <v/>
      </c>
      <c r="BD84" t="str">
        <f t="shared" si="107"/>
        <v>&lt;img src=@img/easy.png@&gt;&lt;img src=@img/drinkicon.png@&gt;&lt;img src=@img/kidicon.png@&gt;</v>
      </c>
      <c r="BE84" t="str">
        <f t="shared" si="108"/>
        <v>drink easy med midtown kid</v>
      </c>
      <c r="BF84" t="str">
        <f t="shared" si="109"/>
        <v>Midtown</v>
      </c>
      <c r="BG84">
        <v>40.551048999999999</v>
      </c>
      <c r="BH84">
        <v>-105.05831000000001</v>
      </c>
      <c r="BI84" t="str">
        <f t="shared" si="110"/>
        <v>[40.551049,-105.05831],</v>
      </c>
      <c r="BJ84" t="b">
        <v>1</v>
      </c>
      <c r="BK84" t="str">
        <f t="shared" si="120"/>
        <v>&lt;img src=@img/kidicon.png@&gt;</v>
      </c>
      <c r="BL84" t="s">
        <v>433</v>
      </c>
    </row>
    <row r="85" spans="2:64" ht="21" customHeight="1" x14ac:dyDescent="0.25">
      <c r="B85" t="s">
        <v>634</v>
      </c>
      <c r="C85" t="s">
        <v>420</v>
      </c>
      <c r="E85" t="s">
        <v>423</v>
      </c>
      <c r="G85" t="s">
        <v>654</v>
      </c>
      <c r="W85" t="str">
        <f t="shared" si="89"/>
        <v/>
      </c>
      <c r="X85" t="str">
        <f t="shared" si="90"/>
        <v/>
      </c>
      <c r="Y85" t="str">
        <f t="shared" si="91"/>
        <v/>
      </c>
      <c r="Z85" t="str">
        <f t="shared" si="92"/>
        <v/>
      </c>
      <c r="AA85" t="str">
        <f t="shared" si="93"/>
        <v/>
      </c>
      <c r="AB85" t="str">
        <f t="shared" si="94"/>
        <v/>
      </c>
      <c r="AC85" t="str">
        <f t="shared" si="95"/>
        <v/>
      </c>
      <c r="AD85" t="str">
        <f t="shared" si="96"/>
        <v/>
      </c>
      <c r="AE85" t="str">
        <f t="shared" si="118"/>
        <v/>
      </c>
      <c r="AF85" t="str">
        <f t="shared" si="119"/>
        <v/>
      </c>
      <c r="AG85" t="str">
        <f t="shared" si="97"/>
        <v/>
      </c>
      <c r="AH85" t="str">
        <f t="shared" si="98"/>
        <v/>
      </c>
      <c r="AI85" t="str">
        <f t="shared" si="99"/>
        <v/>
      </c>
      <c r="AJ85" t="str">
        <f t="shared" si="100"/>
        <v/>
      </c>
      <c r="AK85" t="str">
        <f t="shared" si="111"/>
        <v/>
      </c>
      <c r="AL85" t="str">
        <f t="shared" si="112"/>
        <v/>
      </c>
      <c r="AM85" t="str">
        <f t="shared" si="113"/>
        <v/>
      </c>
      <c r="AN85" t="str">
        <f t="shared" si="114"/>
        <v/>
      </c>
      <c r="AO85" t="str">
        <f t="shared" si="115"/>
        <v/>
      </c>
      <c r="AP85" t="str">
        <f t="shared" si="116"/>
        <v/>
      </c>
      <c r="AQ85" t="str">
        <f t="shared" si="117"/>
        <v/>
      </c>
      <c r="AU85" t="s">
        <v>294</v>
      </c>
      <c r="AV85" s="3" t="s">
        <v>302</v>
      </c>
      <c r="AW85" s="3" t="s">
        <v>302</v>
      </c>
      <c r="AX85"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5" t="str">
        <f t="shared" si="102"/>
        <v/>
      </c>
      <c r="AZ85" t="str">
        <f t="shared" si="103"/>
        <v/>
      </c>
      <c r="BA85" t="str">
        <f t="shared" si="104"/>
        <v>&lt;img src=@img/easy.png@&gt;</v>
      </c>
      <c r="BB85" t="str">
        <f t="shared" si="105"/>
        <v/>
      </c>
      <c r="BC85" t="str">
        <f t="shared" si="106"/>
        <v/>
      </c>
      <c r="BD85" t="str">
        <f t="shared" si="107"/>
        <v>&lt;img src=@img/easy.png@&gt;</v>
      </c>
      <c r="BE85" t="str">
        <f t="shared" si="108"/>
        <v>easy med sfoco</v>
      </c>
      <c r="BF85" t="str">
        <f t="shared" si="109"/>
        <v>South Foco</v>
      </c>
      <c r="BG85">
        <v>40.531500000000001</v>
      </c>
      <c r="BH85">
        <v>-105.11593999999999</v>
      </c>
      <c r="BI85" t="str">
        <f t="shared" si="110"/>
        <v>[40.5315,-105.11594],</v>
      </c>
    </row>
    <row r="86" spans="2:64" ht="21" customHeight="1" x14ac:dyDescent="0.25">
      <c r="B86" t="s">
        <v>565</v>
      </c>
      <c r="C86" t="s">
        <v>421</v>
      </c>
      <c r="G86" s="7" t="s">
        <v>566</v>
      </c>
      <c r="H86">
        <v>1100</v>
      </c>
      <c r="I86">
        <v>1300</v>
      </c>
      <c r="J86">
        <v>1100</v>
      </c>
      <c r="K86">
        <v>1300</v>
      </c>
      <c r="L86">
        <v>1100</v>
      </c>
      <c r="M86">
        <v>1300</v>
      </c>
      <c r="N86">
        <v>1100</v>
      </c>
      <c r="O86">
        <v>1300</v>
      </c>
      <c r="P86">
        <v>1100</v>
      </c>
      <c r="Q86">
        <v>1300</v>
      </c>
      <c r="R86">
        <v>1100</v>
      </c>
      <c r="S86">
        <v>1300</v>
      </c>
      <c r="T86">
        <v>1100</v>
      </c>
      <c r="U86">
        <v>1300</v>
      </c>
      <c r="V86" t="s">
        <v>567</v>
      </c>
      <c r="W86">
        <f t="shared" si="89"/>
        <v>11</v>
      </c>
      <c r="X86">
        <f t="shared" si="90"/>
        <v>13</v>
      </c>
      <c r="Y86">
        <f t="shared" si="91"/>
        <v>11</v>
      </c>
      <c r="Z86">
        <f t="shared" si="92"/>
        <v>13</v>
      </c>
      <c r="AA86">
        <f t="shared" si="93"/>
        <v>11</v>
      </c>
      <c r="AB86">
        <f t="shared" si="94"/>
        <v>13</v>
      </c>
      <c r="AC86">
        <f t="shared" si="95"/>
        <v>11</v>
      </c>
      <c r="AD86">
        <f t="shared" si="96"/>
        <v>13</v>
      </c>
      <c r="AE86">
        <f t="shared" si="118"/>
        <v>11</v>
      </c>
      <c r="AF86">
        <f t="shared" si="119"/>
        <v>13</v>
      </c>
      <c r="AG86">
        <f t="shared" si="97"/>
        <v>11</v>
      </c>
      <c r="AH86">
        <f t="shared" si="98"/>
        <v>13</v>
      </c>
      <c r="AI86">
        <f t="shared" si="99"/>
        <v>11</v>
      </c>
      <c r="AJ86">
        <f t="shared" si="100"/>
        <v>13</v>
      </c>
      <c r="AK86" t="str">
        <f t="shared" si="111"/>
        <v>11am-1pm</v>
      </c>
      <c r="AL86" t="str">
        <f t="shared" si="112"/>
        <v>11am-1pm</v>
      </c>
      <c r="AM86" t="str">
        <f t="shared" si="113"/>
        <v>11am-1pm</v>
      </c>
      <c r="AN86" t="str">
        <f t="shared" si="114"/>
        <v>11am-1pm</v>
      </c>
      <c r="AO86" t="str">
        <f t="shared" si="115"/>
        <v>11am-1pm</v>
      </c>
      <c r="AP86" t="str">
        <f t="shared" si="116"/>
        <v>11am-1pm</v>
      </c>
      <c r="AQ86" t="str">
        <f t="shared" si="117"/>
        <v>11am-1pm</v>
      </c>
      <c r="AR86" t="s">
        <v>568</v>
      </c>
      <c r="AS86" t="s">
        <v>290</v>
      </c>
      <c r="AU86" t="s">
        <v>28</v>
      </c>
      <c r="AV86" s="3" t="s">
        <v>301</v>
      </c>
      <c r="AW86" s="3" t="s">
        <v>301</v>
      </c>
      <c r="AX86"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6" t="str">
        <f t="shared" si="102"/>
        <v>&lt;img src=@img/outdoor.png@&gt;</v>
      </c>
      <c r="AZ86" t="str">
        <f t="shared" si="103"/>
        <v/>
      </c>
      <c r="BA86" t="str">
        <f t="shared" si="104"/>
        <v>&lt;img src=@img/medium.png@&gt;</v>
      </c>
      <c r="BB86" t="str">
        <f t="shared" si="105"/>
        <v>&lt;img src=@img/drinkicon.png@&gt;</v>
      </c>
      <c r="BC86" t="str">
        <f t="shared" si="106"/>
        <v>&lt;img src=@img/foodicon.png@&gt;</v>
      </c>
      <c r="BD86" t="str">
        <f t="shared" si="107"/>
        <v>&lt;img src=@img/outdoor.png@&gt;&lt;img src=@img/medium.png@&gt;&lt;img src=@img/drinkicon.png@&gt;&lt;img src=@img/foodicon.png@&gt;</v>
      </c>
      <c r="BE86" t="str">
        <f t="shared" si="108"/>
        <v>outdoor drink food medium  cwest</v>
      </c>
      <c r="BF86" t="str">
        <f t="shared" si="109"/>
        <v>Campus West</v>
      </c>
      <c r="BG86">
        <v>40.574280000000002</v>
      </c>
      <c r="BH86">
        <v>-105.09835</v>
      </c>
      <c r="BI86" t="str">
        <f t="shared" si="110"/>
        <v>[40.57428,-105.09835],</v>
      </c>
    </row>
    <row r="87" spans="2:64" ht="21" customHeight="1" x14ac:dyDescent="0.25">
      <c r="B87" t="s">
        <v>92</v>
      </c>
      <c r="C87" t="s">
        <v>418</v>
      </c>
      <c r="D87" t="s">
        <v>93</v>
      </c>
      <c r="E87" t="s">
        <v>35</v>
      </c>
      <c r="G87" s="1" t="s">
        <v>94</v>
      </c>
      <c r="H87">
        <v>1600</v>
      </c>
      <c r="I87">
        <v>1800</v>
      </c>
      <c r="J87">
        <v>1600</v>
      </c>
      <c r="K87">
        <v>1800</v>
      </c>
      <c r="L87">
        <v>1600</v>
      </c>
      <c r="M87">
        <v>1800</v>
      </c>
      <c r="N87">
        <v>1600</v>
      </c>
      <c r="O87">
        <v>1800</v>
      </c>
      <c r="P87">
        <v>1600</v>
      </c>
      <c r="Q87">
        <v>1800</v>
      </c>
      <c r="R87">
        <v>1600</v>
      </c>
      <c r="S87">
        <v>1800</v>
      </c>
      <c r="T87">
        <v>1600</v>
      </c>
      <c r="U87">
        <v>1800</v>
      </c>
      <c r="V87" t="s">
        <v>241</v>
      </c>
      <c r="W87">
        <f t="shared" si="89"/>
        <v>16</v>
      </c>
      <c r="X87">
        <f t="shared" si="90"/>
        <v>18</v>
      </c>
      <c r="Y87">
        <f t="shared" si="91"/>
        <v>16</v>
      </c>
      <c r="Z87">
        <f t="shared" si="92"/>
        <v>18</v>
      </c>
      <c r="AA87">
        <f t="shared" si="93"/>
        <v>16</v>
      </c>
      <c r="AB87">
        <f t="shared" si="94"/>
        <v>18</v>
      </c>
      <c r="AC87">
        <f t="shared" si="95"/>
        <v>16</v>
      </c>
      <c r="AD87">
        <f t="shared" si="96"/>
        <v>18</v>
      </c>
      <c r="AE87">
        <f t="shared" si="118"/>
        <v>16</v>
      </c>
      <c r="AF87">
        <f t="shared" si="119"/>
        <v>18</v>
      </c>
      <c r="AG87">
        <f t="shared" si="97"/>
        <v>16</v>
      </c>
      <c r="AH87">
        <f t="shared" si="98"/>
        <v>18</v>
      </c>
      <c r="AI87">
        <f t="shared" si="99"/>
        <v>16</v>
      </c>
      <c r="AJ87">
        <f t="shared" si="100"/>
        <v>18</v>
      </c>
      <c r="AK87" t="str">
        <f t="shared" si="111"/>
        <v>4pm-6pm</v>
      </c>
      <c r="AL87" t="str">
        <f t="shared" si="112"/>
        <v>4pm-6pm</v>
      </c>
      <c r="AM87" t="str">
        <f t="shared" si="113"/>
        <v>4pm-6pm</v>
      </c>
      <c r="AN87" t="str">
        <f t="shared" si="114"/>
        <v>4pm-6pm</v>
      </c>
      <c r="AO87" t="str">
        <f t="shared" si="115"/>
        <v>4pm-6pm</v>
      </c>
      <c r="AP87" t="str">
        <f t="shared" si="116"/>
        <v>4pm-6pm</v>
      </c>
      <c r="AQ87" t="str">
        <f t="shared" si="117"/>
        <v>4pm-6pm</v>
      </c>
      <c r="AR87" s="6" t="s">
        <v>240</v>
      </c>
      <c r="AS87" t="s">
        <v>290</v>
      </c>
      <c r="AU87" t="s">
        <v>293</v>
      </c>
      <c r="AV87" s="3" t="s">
        <v>301</v>
      </c>
      <c r="AW87" s="3" t="s">
        <v>301</v>
      </c>
      <c r="AX87"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7" t="str">
        <f t="shared" si="102"/>
        <v>&lt;img src=@img/outdoor.png@&gt;</v>
      </c>
      <c r="AZ87" t="str">
        <f t="shared" si="103"/>
        <v/>
      </c>
      <c r="BA87" t="str">
        <f t="shared" si="104"/>
        <v>&lt;img src=@img/hard.png@&gt;</v>
      </c>
      <c r="BB87" t="str">
        <f t="shared" si="105"/>
        <v>&lt;img src=@img/drinkicon.png@&gt;</v>
      </c>
      <c r="BC87" t="str">
        <f t="shared" si="106"/>
        <v>&lt;img src=@img/foodicon.png@&gt;</v>
      </c>
      <c r="BD87" t="str">
        <f t="shared" si="107"/>
        <v>&lt;img src=@img/outdoor.png@&gt;&lt;img src=@img/hard.png@&gt;&lt;img src=@img/drinkicon.png@&gt;&lt;img src=@img/foodicon.png@&gt;</v>
      </c>
      <c r="BE87" t="str">
        <f t="shared" si="108"/>
        <v>outdoor drink food hard high old</v>
      </c>
      <c r="BF87" t="str">
        <f t="shared" si="109"/>
        <v>Old Town</v>
      </c>
      <c r="BG87">
        <v>40.587825000000002</v>
      </c>
      <c r="BH87">
        <v>-105.077479</v>
      </c>
      <c r="BI87" t="str">
        <f t="shared" si="110"/>
        <v>[40.587825,-105.077479],</v>
      </c>
      <c r="BK87" t="str">
        <f>IF(BJ87&gt;0,"&lt;img src=@img/kidicon.png@&gt;","")</f>
        <v/>
      </c>
    </row>
    <row r="88" spans="2:64" ht="21" customHeight="1" x14ac:dyDescent="0.25">
      <c r="B88" t="s">
        <v>33</v>
      </c>
      <c r="C88" t="s">
        <v>418</v>
      </c>
      <c r="D88" t="s">
        <v>34</v>
      </c>
      <c r="E88" t="s">
        <v>35</v>
      </c>
      <c r="G88" s="1" t="s">
        <v>36</v>
      </c>
      <c r="J88">
        <v>1500</v>
      </c>
      <c r="K88">
        <v>1800</v>
      </c>
      <c r="L88">
        <v>1500</v>
      </c>
      <c r="M88">
        <v>1800</v>
      </c>
      <c r="N88">
        <v>1100</v>
      </c>
      <c r="O88">
        <v>2100</v>
      </c>
      <c r="P88">
        <v>1500</v>
      </c>
      <c r="Q88">
        <v>1800</v>
      </c>
      <c r="R88">
        <v>1500</v>
      </c>
      <c r="S88">
        <v>1800</v>
      </c>
      <c r="V88" t="s">
        <v>765</v>
      </c>
      <c r="W88" t="str">
        <f t="shared" si="89"/>
        <v/>
      </c>
      <c r="X88" t="str">
        <f t="shared" si="90"/>
        <v/>
      </c>
      <c r="Y88">
        <f t="shared" si="91"/>
        <v>15</v>
      </c>
      <c r="Z88">
        <f t="shared" si="92"/>
        <v>18</v>
      </c>
      <c r="AA88">
        <f t="shared" si="93"/>
        <v>15</v>
      </c>
      <c r="AB88">
        <f t="shared" si="94"/>
        <v>18</v>
      </c>
      <c r="AC88">
        <f t="shared" si="95"/>
        <v>11</v>
      </c>
      <c r="AD88">
        <f t="shared" si="96"/>
        <v>21</v>
      </c>
      <c r="AE88">
        <f t="shared" si="118"/>
        <v>15</v>
      </c>
      <c r="AF88">
        <f t="shared" si="119"/>
        <v>18</v>
      </c>
      <c r="AG88">
        <f t="shared" si="97"/>
        <v>15</v>
      </c>
      <c r="AH88">
        <f t="shared" si="98"/>
        <v>18</v>
      </c>
      <c r="AI88" t="str">
        <f t="shared" si="99"/>
        <v/>
      </c>
      <c r="AJ88" t="str">
        <f t="shared" si="100"/>
        <v/>
      </c>
      <c r="AK88" t="str">
        <f t="shared" si="111"/>
        <v/>
      </c>
      <c r="AL88" t="str">
        <f t="shared" si="112"/>
        <v>3pm-6pm</v>
      </c>
      <c r="AM88" t="str">
        <f t="shared" si="113"/>
        <v>3pm-6pm</v>
      </c>
      <c r="AN88" t="str">
        <f t="shared" si="114"/>
        <v>11am-9pm</v>
      </c>
      <c r="AO88" t="str">
        <f t="shared" si="115"/>
        <v>3pm-6pm</v>
      </c>
      <c r="AP88" t="str">
        <f t="shared" si="116"/>
        <v>3pm-6pm</v>
      </c>
      <c r="AQ88" t="str">
        <f t="shared" si="117"/>
        <v/>
      </c>
      <c r="AR88" t="s">
        <v>228</v>
      </c>
      <c r="AS88" t="s">
        <v>290</v>
      </c>
      <c r="AU88" t="s">
        <v>293</v>
      </c>
      <c r="AV88" s="3" t="s">
        <v>301</v>
      </c>
      <c r="AW88" s="3" t="s">
        <v>301</v>
      </c>
      <c r="AX88"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40.585365000000003</v>
      </c>
      <c r="BH88">
        <v>-105.078164</v>
      </c>
      <c r="BI88" t="str">
        <f t="shared" si="110"/>
        <v>[40.585365,-105.078164],</v>
      </c>
      <c r="BK88" t="str">
        <f>IF(BJ88&gt;0,"&lt;img src=@img/kidicon.png@&gt;","")</f>
        <v/>
      </c>
    </row>
    <row r="89" spans="2:64" ht="21" customHeight="1" x14ac:dyDescent="0.25">
      <c r="B89" t="s">
        <v>115</v>
      </c>
      <c r="C89" t="s">
        <v>418</v>
      </c>
      <c r="D89" t="s">
        <v>116</v>
      </c>
      <c r="E89" t="s">
        <v>423</v>
      </c>
      <c r="G89" s="1" t="s">
        <v>117</v>
      </c>
      <c r="V89" t="s">
        <v>476</v>
      </c>
      <c r="W89" t="str">
        <f t="shared" si="89"/>
        <v/>
      </c>
      <c r="X89" t="str">
        <f t="shared" si="90"/>
        <v/>
      </c>
      <c r="Y89" t="str">
        <f t="shared" si="91"/>
        <v/>
      </c>
      <c r="Z89" t="str">
        <f t="shared" si="92"/>
        <v/>
      </c>
      <c r="AA89" t="str">
        <f t="shared" si="93"/>
        <v/>
      </c>
      <c r="AB89" t="str">
        <f t="shared" si="94"/>
        <v/>
      </c>
      <c r="AC89" t="str">
        <f t="shared" si="95"/>
        <v/>
      </c>
      <c r="AD89" t="str">
        <f t="shared" si="96"/>
        <v/>
      </c>
      <c r="AE89" t="str">
        <f t="shared" si="118"/>
        <v/>
      </c>
      <c r="AF89" t="str">
        <f t="shared" si="119"/>
        <v/>
      </c>
      <c r="AG89" t="str">
        <f t="shared" si="97"/>
        <v/>
      </c>
      <c r="AH89" t="str">
        <f t="shared" si="98"/>
        <v/>
      </c>
      <c r="AI89" t="str">
        <f t="shared" si="99"/>
        <v/>
      </c>
      <c r="AJ89" t="str">
        <f t="shared" si="100"/>
        <v/>
      </c>
      <c r="AK89" t="str">
        <f t="shared" si="111"/>
        <v/>
      </c>
      <c r="AL89" t="str">
        <f t="shared" si="112"/>
        <v/>
      </c>
      <c r="AM89" t="str">
        <f t="shared" si="113"/>
        <v/>
      </c>
      <c r="AN89" t="str">
        <f t="shared" si="114"/>
        <v/>
      </c>
      <c r="AO89" t="str">
        <f t="shared" si="115"/>
        <v/>
      </c>
      <c r="AP89" t="str">
        <f t="shared" si="116"/>
        <v/>
      </c>
      <c r="AQ89" t="str">
        <f t="shared" si="117"/>
        <v/>
      </c>
      <c r="AR89" s="2" t="s">
        <v>321</v>
      </c>
      <c r="AS89" t="s">
        <v>290</v>
      </c>
      <c r="AU89" t="s">
        <v>28</v>
      </c>
      <c r="AV89" s="3" t="s">
        <v>301</v>
      </c>
      <c r="AW89" s="3" t="s">
        <v>301</v>
      </c>
      <c r="AX89"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9" t="str">
        <f t="shared" si="102"/>
        <v>&lt;img src=@img/outdoor.png@&gt;</v>
      </c>
      <c r="AZ89" t="str">
        <f t="shared" si="103"/>
        <v/>
      </c>
      <c r="BA89" t="str">
        <f t="shared" si="104"/>
        <v>&lt;img src=@img/medium.png@&gt;</v>
      </c>
      <c r="BB89" t="str">
        <f t="shared" si="105"/>
        <v>&lt;img src=@img/drinkicon.png@&gt;</v>
      </c>
      <c r="BC89" t="str">
        <f t="shared" si="106"/>
        <v>&lt;img src=@img/foodicon.png@&gt;</v>
      </c>
      <c r="BD89" t="str">
        <f t="shared" si="107"/>
        <v>&lt;img src=@img/outdoor.png@&gt;&lt;img src=@img/medium.png@&gt;&lt;img src=@img/drinkicon.png@&gt;&lt;img src=@img/foodicon.png@&gt;</v>
      </c>
      <c r="BE89" t="str">
        <f t="shared" si="108"/>
        <v>outdoor drink food medium med old</v>
      </c>
      <c r="BF89" t="str">
        <f t="shared" si="109"/>
        <v>Old Town</v>
      </c>
      <c r="BG89">
        <v>40.584425000000003</v>
      </c>
      <c r="BH89">
        <v>-105.076705</v>
      </c>
      <c r="BI89" t="str">
        <f t="shared" si="110"/>
        <v>[40.584425,-105.076705],</v>
      </c>
      <c r="BK89" t="str">
        <f>IF(BJ89&gt;0,"&lt;img src=@img/kidicon.png@&gt;","")</f>
        <v/>
      </c>
    </row>
    <row r="90" spans="2:64" ht="21" customHeight="1" x14ac:dyDescent="0.25">
      <c r="B90" t="s">
        <v>677</v>
      </c>
      <c r="C90" t="s">
        <v>304</v>
      </c>
      <c r="E90" t="s">
        <v>423</v>
      </c>
      <c r="G90" s="7" t="s">
        <v>678</v>
      </c>
      <c r="AK90" t="str">
        <f t="shared" si="111"/>
        <v/>
      </c>
      <c r="AL90" t="str">
        <f t="shared" si="112"/>
        <v/>
      </c>
      <c r="AM90" t="str">
        <f t="shared" si="113"/>
        <v/>
      </c>
      <c r="AN90" t="str">
        <f t="shared" si="114"/>
        <v/>
      </c>
      <c r="AO90" t="str">
        <f t="shared" si="115"/>
        <v/>
      </c>
      <c r="AP90" t="str">
        <f t="shared" si="116"/>
        <v/>
      </c>
      <c r="AQ90" t="str">
        <f t="shared" si="117"/>
        <v/>
      </c>
      <c r="AR90" s="2" t="s">
        <v>679</v>
      </c>
      <c r="AS90" t="s">
        <v>290</v>
      </c>
      <c r="AU90" t="s">
        <v>28</v>
      </c>
      <c r="AV90" s="3" t="s">
        <v>302</v>
      </c>
      <c r="AW90" s="3" t="s">
        <v>302</v>
      </c>
      <c r="AX90"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0" t="str">
        <f t="shared" si="102"/>
        <v>&lt;img src=@img/outdoor.png@&gt;</v>
      </c>
      <c r="AZ90" t="str">
        <f t="shared" si="103"/>
        <v/>
      </c>
      <c r="BA90" t="str">
        <f t="shared" si="104"/>
        <v>&lt;img src=@img/medium.png@&gt;</v>
      </c>
      <c r="BB90" t="str">
        <f t="shared" si="105"/>
        <v/>
      </c>
      <c r="BC90" t="str">
        <f t="shared" si="106"/>
        <v/>
      </c>
      <c r="BD90" t="str">
        <f t="shared" si="107"/>
        <v>&lt;img src=@img/outdoor.png@&gt;&lt;img src=@img/medium.png@&gt;</v>
      </c>
      <c r="BE90" t="str">
        <f t="shared" si="108"/>
        <v>outdoor medium med midtown</v>
      </c>
      <c r="BF90" t="str">
        <f t="shared" si="109"/>
        <v>Midtown</v>
      </c>
      <c r="BG90">
        <v>40.562046000000002</v>
      </c>
      <c r="BH90">
        <v>-105.03800099999999</v>
      </c>
      <c r="BI90" t="str">
        <f t="shared" si="110"/>
        <v>[40.562046,-105.038001],</v>
      </c>
    </row>
    <row r="91" spans="2:64" ht="21" customHeight="1" x14ac:dyDescent="0.25">
      <c r="B91" t="s">
        <v>131</v>
      </c>
      <c r="C91" t="s">
        <v>421</v>
      </c>
      <c r="D91" t="s">
        <v>132</v>
      </c>
      <c r="E91" t="s">
        <v>54</v>
      </c>
      <c r="G91" s="1" t="s">
        <v>133</v>
      </c>
      <c r="W91" t="str">
        <f t="shared" ref="W91:W121" si="158">IF(H91&gt;0,H91/100,"")</f>
        <v/>
      </c>
      <c r="X91" t="str">
        <f t="shared" ref="X91:X121" si="159">IF(I91&gt;0,I91/100,"")</f>
        <v/>
      </c>
      <c r="Y91" t="str">
        <f t="shared" ref="Y91:Y121" si="160">IF(J91&gt;0,J91/100,"")</f>
        <v/>
      </c>
      <c r="Z91" t="str">
        <f t="shared" ref="Z91:Z121" si="161">IF(K91&gt;0,K91/100,"")</f>
        <v/>
      </c>
      <c r="AA91" t="str">
        <f t="shared" ref="AA91:AA121" si="162">IF(L91&gt;0,L91/100,"")</f>
        <v/>
      </c>
      <c r="AB91" t="str">
        <f t="shared" ref="AB91:AB121" si="163">IF(M91&gt;0,M91/100,"")</f>
        <v/>
      </c>
      <c r="AC91" t="str">
        <f t="shared" ref="AC91:AC121" si="164">IF(N91&gt;0,N91/100,"")</f>
        <v/>
      </c>
      <c r="AD91" t="str">
        <f t="shared" ref="AD91:AD121" si="165">IF(O91&gt;0,O91/100,"")</f>
        <v/>
      </c>
      <c r="AE91" t="str">
        <f t="shared" ref="AE91:AE121" si="166">IF(P91&gt;0,P91/100,"")</f>
        <v/>
      </c>
      <c r="AF91" t="str">
        <f t="shared" ref="AF91:AF121" si="167">IF(Q91&gt;0,Q91/100,"")</f>
        <v/>
      </c>
      <c r="AG91" t="str">
        <f t="shared" ref="AG91:AG121" si="168">IF(R91&gt;0,R91/100,"")</f>
        <v/>
      </c>
      <c r="AH91" t="str">
        <f t="shared" ref="AH91:AH121" si="169">IF(S91&gt;0,S91/100,"")</f>
        <v/>
      </c>
      <c r="AI91" t="str">
        <f t="shared" ref="AI91:AI121" si="170">IF(T91&gt;0,T91/100,"")</f>
        <v/>
      </c>
      <c r="AJ91" t="str">
        <f t="shared" ref="AJ91:AJ121" si="171">IF(U91&gt;0,U91/100,"")</f>
        <v/>
      </c>
      <c r="AK91" t="str">
        <f t="shared" si="111"/>
        <v/>
      </c>
      <c r="AL91" t="str">
        <f t="shared" si="112"/>
        <v/>
      </c>
      <c r="AM91" t="str">
        <f t="shared" si="113"/>
        <v/>
      </c>
      <c r="AN91" t="str">
        <f t="shared" si="114"/>
        <v/>
      </c>
      <c r="AO91" t="str">
        <f t="shared" si="115"/>
        <v/>
      </c>
      <c r="AP91" t="str">
        <f t="shared" si="116"/>
        <v/>
      </c>
      <c r="AQ91" t="str">
        <f t="shared" si="117"/>
        <v/>
      </c>
      <c r="AR91" s="2" t="s">
        <v>325</v>
      </c>
      <c r="AU91" t="s">
        <v>28</v>
      </c>
      <c r="AV91" s="3" t="s">
        <v>302</v>
      </c>
      <c r="AW91" s="3" t="s">
        <v>302</v>
      </c>
      <c r="AX91"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1" t="str">
        <f t="shared" si="102"/>
        <v/>
      </c>
      <c r="AZ91" t="str">
        <f t="shared" si="103"/>
        <v/>
      </c>
      <c r="BA91" t="str">
        <f t="shared" si="104"/>
        <v>&lt;img src=@img/medium.png@&gt;</v>
      </c>
      <c r="BB91" t="str">
        <f t="shared" si="105"/>
        <v/>
      </c>
      <c r="BC91" t="str">
        <f t="shared" si="106"/>
        <v/>
      </c>
      <c r="BD91" t="str">
        <f t="shared" si="107"/>
        <v>&lt;img src=@img/medium.png@&gt;</v>
      </c>
      <c r="BE91" t="str">
        <f t="shared" si="108"/>
        <v>medium low cwest</v>
      </c>
      <c r="BF91" t="str">
        <f t="shared" si="109"/>
        <v>Campus West</v>
      </c>
      <c r="BG91">
        <v>40.574174999999997</v>
      </c>
      <c r="BH91">
        <v>-105.097887</v>
      </c>
      <c r="BI91" t="str">
        <f t="shared" si="110"/>
        <v>[40.574175,-105.097887],</v>
      </c>
      <c r="BK91" t="str">
        <f>IF(BJ91&gt;0,"&lt;img src=@img/kidicon.png@&gt;","")</f>
        <v/>
      </c>
    </row>
    <row r="92" spans="2:64" ht="21" customHeight="1" x14ac:dyDescent="0.25">
      <c r="B92" t="s">
        <v>737</v>
      </c>
      <c r="C92" t="s">
        <v>421</v>
      </c>
      <c r="E92" t="s">
        <v>54</v>
      </c>
      <c r="G92" s="1" t="s">
        <v>739</v>
      </c>
      <c r="J92">
        <v>1100</v>
      </c>
      <c r="K92">
        <v>1400</v>
      </c>
      <c r="L92">
        <v>1100</v>
      </c>
      <c r="M92">
        <v>1400</v>
      </c>
      <c r="N92">
        <v>1100</v>
      </c>
      <c r="O92">
        <v>1400</v>
      </c>
      <c r="P92">
        <v>1100</v>
      </c>
      <c r="Q92">
        <v>1400</v>
      </c>
      <c r="R92">
        <v>1100</v>
      </c>
      <c r="S92">
        <v>1400</v>
      </c>
      <c r="V92" t="s">
        <v>738</v>
      </c>
      <c r="W92" t="str">
        <f t="shared" ref="W92" si="172">IF(H92&gt;0,H92/100,"")</f>
        <v/>
      </c>
      <c r="X92" t="str">
        <f t="shared" ref="X92" si="173">IF(I92&gt;0,I92/100,"")</f>
        <v/>
      </c>
      <c r="Y92">
        <f t="shared" ref="Y92" si="174">IF(J92&gt;0,J92/100,"")</f>
        <v>11</v>
      </c>
      <c r="Z92">
        <f t="shared" ref="Z92" si="175">IF(K92&gt;0,K92/100,"")</f>
        <v>14</v>
      </c>
      <c r="AA92">
        <f t="shared" ref="AA92" si="176">IF(L92&gt;0,L92/100,"")</f>
        <v>11</v>
      </c>
      <c r="AB92">
        <f t="shared" ref="AB92" si="177">IF(M92&gt;0,M92/100,"")</f>
        <v>14</v>
      </c>
      <c r="AC92">
        <f t="shared" ref="AC92" si="178">IF(N92&gt;0,N92/100,"")</f>
        <v>11</v>
      </c>
      <c r="AD92">
        <f t="shared" ref="AD92" si="179">IF(O92&gt;0,O92/100,"")</f>
        <v>14</v>
      </c>
      <c r="AE92">
        <f t="shared" ref="AE92" si="180">IF(P92&gt;0,P92/100,"")</f>
        <v>11</v>
      </c>
      <c r="AF92">
        <f t="shared" ref="AF92" si="181">IF(Q92&gt;0,Q92/100,"")</f>
        <v>14</v>
      </c>
      <c r="AG92">
        <f t="shared" ref="AG92" si="182">IF(R92&gt;0,R92/100,"")</f>
        <v>11</v>
      </c>
      <c r="AH92">
        <f t="shared" ref="AH92" si="183">IF(S92&gt;0,S92/100,"")</f>
        <v>14</v>
      </c>
      <c r="AI92" t="str">
        <f t="shared" ref="AI92" si="184">IF(T92&gt;0,T92/100,"")</f>
        <v/>
      </c>
      <c r="AJ92" t="str">
        <f t="shared" ref="AJ92" si="185">IF(U92&gt;0,U92/100,"")</f>
        <v/>
      </c>
      <c r="AK92" t="str">
        <f t="shared" si="111"/>
        <v/>
      </c>
      <c r="AL92" t="str">
        <f t="shared" si="112"/>
        <v>11am-2pm</v>
      </c>
      <c r="AM92" t="str">
        <f t="shared" si="113"/>
        <v>11am-2pm</v>
      </c>
      <c r="AN92" t="str">
        <f t="shared" si="114"/>
        <v>11am-2pm</v>
      </c>
      <c r="AO92" t="str">
        <f t="shared" si="115"/>
        <v>11am-2pm</v>
      </c>
      <c r="AP92" t="str">
        <f t="shared" si="116"/>
        <v>11am-2pm</v>
      </c>
      <c r="AQ92" t="str">
        <f t="shared" si="117"/>
        <v/>
      </c>
      <c r="AR92" s="2"/>
      <c r="AU92" t="s">
        <v>294</v>
      </c>
      <c r="AV92" s="3" t="s">
        <v>301</v>
      </c>
      <c r="AW92" s="3" t="s">
        <v>301</v>
      </c>
      <c r="AX92" s="4" t="str">
        <f t="shared" ref="AX92" si="186">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2" t="str">
        <f t="shared" ref="AY92" si="187">IF(AS92&gt;0,"&lt;img src=@img/outdoor.png@&gt;","")</f>
        <v/>
      </c>
      <c r="AZ92" t="str">
        <f t="shared" ref="AZ92" si="188">IF(AT92&gt;0,"&lt;img src=@img/pets.png@&gt;","")</f>
        <v/>
      </c>
      <c r="BA92" t="str">
        <f t="shared" ref="BA92" si="189">IF(AU92="hard","&lt;img src=@img/hard.png@&gt;",IF(AU92="medium","&lt;img src=@img/medium.png@&gt;",IF(AU92="easy","&lt;img src=@img/easy.png@&gt;","")))</f>
        <v>&lt;img src=@img/easy.png@&gt;</v>
      </c>
      <c r="BB92" t="str">
        <f t="shared" ref="BB92" si="190">IF(AV92="true","&lt;img src=@img/drinkicon.png@&gt;","")</f>
        <v>&lt;img src=@img/drinkicon.png@&gt;</v>
      </c>
      <c r="BC92" t="str">
        <f t="shared" ref="BC92" si="191">IF(AW92="true","&lt;img src=@img/foodicon.png@&gt;","")</f>
        <v>&lt;img src=@img/foodicon.png@&gt;</v>
      </c>
      <c r="BD92" t="str">
        <f t="shared" ref="BD92" si="192">CONCATENATE(AY92,AZ92,BA92,BB92,BC92,BK92)</f>
        <v>&lt;img src=@img/easy.png@&gt;&lt;img src=@img/drinkicon.png@&gt;&lt;img src=@img/foodicon.png@&gt;</v>
      </c>
      <c r="BE92" t="str">
        <f t="shared" ref="BE92" si="193">CONCATENATE(IF(AS92&gt;0,"outdoor ",""),IF(AT92&gt;0,"pet ",""),IF(AV92="true","drink ",""),IF(AW92="true","food ",""),AU92," ",E92," ",C92,IF(BJ92=TRUE," kid",""))</f>
        <v>drink food easy low cwest</v>
      </c>
      <c r="BF92" t="str">
        <f t="shared" ref="BF92" si="194">IF(C92="old","Old Town",IF(C92="campus","Near Campus",IF(C92="sfoco","South Foco",IF(C92="nfoco","North Foco",IF(C92="midtown","Midtown",IF(C92="cwest","Campus West",IF(C92="efoco","East FoCo",IF(C92="windsor","Windsor",""))))))))</f>
        <v>Campus West</v>
      </c>
      <c r="BG92">
        <v>40.573869299999998</v>
      </c>
      <c r="BH92">
        <v>-105.1169419</v>
      </c>
      <c r="BI92" t="str">
        <f t="shared" si="110"/>
        <v>[40.5738693,-105.1169419],</v>
      </c>
    </row>
    <row r="93" spans="2:64" ht="21" customHeight="1" x14ac:dyDescent="0.25">
      <c r="B93" t="s">
        <v>95</v>
      </c>
      <c r="C93" t="s">
        <v>421</v>
      </c>
      <c r="D93" t="s">
        <v>96</v>
      </c>
      <c r="E93" t="s">
        <v>54</v>
      </c>
      <c r="G93" s="1" t="s">
        <v>97</v>
      </c>
      <c r="W93" t="str">
        <f t="shared" si="158"/>
        <v/>
      </c>
      <c r="X93" t="str">
        <f t="shared" si="159"/>
        <v/>
      </c>
      <c r="Y93" t="str">
        <f t="shared" si="160"/>
        <v/>
      </c>
      <c r="Z93" t="str">
        <f t="shared" si="161"/>
        <v/>
      </c>
      <c r="AA93" t="str">
        <f t="shared" si="162"/>
        <v/>
      </c>
      <c r="AB93" t="str">
        <f t="shared" si="163"/>
        <v/>
      </c>
      <c r="AC93" t="str">
        <f t="shared" si="164"/>
        <v/>
      </c>
      <c r="AD93" t="str">
        <f t="shared" si="165"/>
        <v/>
      </c>
      <c r="AE93" t="str">
        <f t="shared" si="166"/>
        <v/>
      </c>
      <c r="AF93" t="str">
        <f t="shared" si="167"/>
        <v/>
      </c>
      <c r="AG93" t="str">
        <f t="shared" si="168"/>
        <v/>
      </c>
      <c r="AH93" t="str">
        <f t="shared" si="169"/>
        <v/>
      </c>
      <c r="AI93" t="str">
        <f t="shared" si="170"/>
        <v/>
      </c>
      <c r="AJ93" t="str">
        <f t="shared" si="171"/>
        <v/>
      </c>
      <c r="AK93" t="str">
        <f t="shared" si="111"/>
        <v/>
      </c>
      <c r="AL93" t="str">
        <f t="shared" si="112"/>
        <v/>
      </c>
      <c r="AM93" t="str">
        <f t="shared" si="113"/>
        <v/>
      </c>
      <c r="AN93" t="str">
        <f t="shared" si="114"/>
        <v/>
      </c>
      <c r="AO93" t="str">
        <f t="shared" si="115"/>
        <v/>
      </c>
      <c r="AP93" t="str">
        <f t="shared" si="116"/>
        <v/>
      </c>
      <c r="AQ93" t="str">
        <f t="shared" si="117"/>
        <v/>
      </c>
      <c r="AR93" s="2" t="s">
        <v>313</v>
      </c>
      <c r="AU93" t="s">
        <v>294</v>
      </c>
      <c r="AV93" s="3" t="s">
        <v>302</v>
      </c>
      <c r="AW93" s="3" t="s">
        <v>302</v>
      </c>
      <c r="AX93"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3" t="str">
        <f t="shared" si="102"/>
        <v/>
      </c>
      <c r="AZ93" t="str">
        <f t="shared" si="103"/>
        <v/>
      </c>
      <c r="BA93" t="str">
        <f t="shared" si="104"/>
        <v>&lt;img src=@img/easy.png@&gt;</v>
      </c>
      <c r="BB93" t="str">
        <f t="shared" si="105"/>
        <v/>
      </c>
      <c r="BC93" t="str">
        <f t="shared" si="106"/>
        <v/>
      </c>
      <c r="BD93" t="str">
        <f t="shared" si="107"/>
        <v>&lt;img src=@img/easy.png@&gt;</v>
      </c>
      <c r="BE93" t="str">
        <f t="shared" si="108"/>
        <v>easy low cwest</v>
      </c>
      <c r="BF93" t="str">
        <f t="shared" si="109"/>
        <v>Campus West</v>
      </c>
      <c r="BG93">
        <v>40.575012999999998</v>
      </c>
      <c r="BH93">
        <v>-105.097076</v>
      </c>
      <c r="BI93" t="str">
        <f t="shared" si="110"/>
        <v>[40.575013,-105.097076],</v>
      </c>
      <c r="BK93" t="str">
        <f>IF(BJ93&gt;0,"&lt;img src=@img/kidicon.png@&gt;","")</f>
        <v/>
      </c>
    </row>
    <row r="94" spans="2:64" ht="21" customHeight="1" x14ac:dyDescent="0.25">
      <c r="B94" t="s">
        <v>515</v>
      </c>
      <c r="C94" t="s">
        <v>420</v>
      </c>
      <c r="D94" t="s">
        <v>53</v>
      </c>
      <c r="E94" t="s">
        <v>423</v>
      </c>
      <c r="G94" s="1" t="s">
        <v>516</v>
      </c>
      <c r="H94">
        <v>1600</v>
      </c>
      <c r="I94">
        <v>1800</v>
      </c>
      <c r="J94">
        <v>1600</v>
      </c>
      <c r="K94">
        <v>1800</v>
      </c>
      <c r="L94">
        <v>1600</v>
      </c>
      <c r="M94">
        <v>1800</v>
      </c>
      <c r="N94">
        <v>1600</v>
      </c>
      <c r="O94">
        <v>1800</v>
      </c>
      <c r="P94">
        <v>1600</v>
      </c>
      <c r="Q94">
        <v>1800</v>
      </c>
      <c r="R94">
        <v>1600</v>
      </c>
      <c r="S94">
        <v>1800</v>
      </c>
      <c r="T94">
        <v>1600</v>
      </c>
      <c r="U94">
        <v>1800</v>
      </c>
      <c r="V94" t="s">
        <v>517</v>
      </c>
      <c r="W94">
        <f t="shared" si="158"/>
        <v>16</v>
      </c>
      <c r="X94">
        <f t="shared" si="159"/>
        <v>18</v>
      </c>
      <c r="Y94">
        <f t="shared" si="160"/>
        <v>16</v>
      </c>
      <c r="Z94">
        <f t="shared" si="161"/>
        <v>18</v>
      </c>
      <c r="AA94">
        <f t="shared" si="162"/>
        <v>16</v>
      </c>
      <c r="AB94">
        <f t="shared" si="163"/>
        <v>18</v>
      </c>
      <c r="AC94">
        <f t="shared" si="164"/>
        <v>16</v>
      </c>
      <c r="AD94">
        <f t="shared" si="165"/>
        <v>18</v>
      </c>
      <c r="AE94">
        <f t="shared" si="166"/>
        <v>16</v>
      </c>
      <c r="AF94">
        <f t="shared" si="167"/>
        <v>18</v>
      </c>
      <c r="AG94">
        <f t="shared" si="168"/>
        <v>16</v>
      </c>
      <c r="AH94">
        <f t="shared" si="169"/>
        <v>18</v>
      </c>
      <c r="AI94">
        <f t="shared" si="170"/>
        <v>16</v>
      </c>
      <c r="AJ94">
        <f t="shared" si="171"/>
        <v>18</v>
      </c>
      <c r="AK94" t="str">
        <f t="shared" si="111"/>
        <v>4pm-6pm</v>
      </c>
      <c r="AL94" t="str">
        <f t="shared" si="112"/>
        <v>4pm-6pm</v>
      </c>
      <c r="AM94" t="str">
        <f t="shared" si="113"/>
        <v>4pm-6pm</v>
      </c>
      <c r="AN94" t="str">
        <f t="shared" si="114"/>
        <v>4pm-6pm</v>
      </c>
      <c r="AO94" t="str">
        <f t="shared" si="115"/>
        <v>4pm-6pm</v>
      </c>
      <c r="AP94" t="str">
        <f t="shared" si="116"/>
        <v>4pm-6pm</v>
      </c>
      <c r="AQ94" t="str">
        <f t="shared" si="117"/>
        <v>4pm-6pm</v>
      </c>
      <c r="AR94" s="2" t="s">
        <v>518</v>
      </c>
      <c r="AS94" t="s">
        <v>290</v>
      </c>
      <c r="AU94" t="s">
        <v>294</v>
      </c>
      <c r="AV94" s="3" t="s">
        <v>301</v>
      </c>
      <c r="AW94" s="3" t="s">
        <v>301</v>
      </c>
      <c r="AX94"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4" t="str">
        <f t="shared" si="102"/>
        <v>&lt;img src=@img/outdoor.png@&gt;</v>
      </c>
      <c r="AZ94" t="str">
        <f t="shared" si="103"/>
        <v/>
      </c>
      <c r="BA94" t="str">
        <f t="shared" si="104"/>
        <v>&lt;img src=@img/easy.png@&gt;</v>
      </c>
      <c r="BB94" t="str">
        <f t="shared" si="105"/>
        <v>&lt;img src=@img/drinkicon.png@&gt;</v>
      </c>
      <c r="BC94" t="str">
        <f t="shared" si="106"/>
        <v>&lt;img src=@img/foodicon.png@&gt;</v>
      </c>
      <c r="BD94" t="str">
        <f t="shared" si="107"/>
        <v>&lt;img src=@img/outdoor.png@&gt;&lt;img src=@img/easy.png@&gt;&lt;img src=@img/drinkicon.png@&gt;&lt;img src=@img/foodicon.png@&gt;</v>
      </c>
      <c r="BE94" t="str">
        <f t="shared" si="108"/>
        <v>outdoor drink food easy med sfoco</v>
      </c>
      <c r="BF94" t="str">
        <f t="shared" si="109"/>
        <v>South Foco</v>
      </c>
      <c r="BG94">
        <v>40.523159999999997</v>
      </c>
      <c r="BH94">
        <v>-105.06125</v>
      </c>
      <c r="BI94" t="str">
        <f t="shared" si="110"/>
        <v>[40.52316,-105.06125],</v>
      </c>
      <c r="BK94" t="str">
        <f>IF(BJ94&gt;0,"&lt;img src=@img/kidicon.png@&gt;","")</f>
        <v/>
      </c>
    </row>
    <row r="95" spans="2:64" ht="21" customHeight="1" x14ac:dyDescent="0.25">
      <c r="B95" t="s">
        <v>569</v>
      </c>
      <c r="C95" t="s">
        <v>420</v>
      </c>
      <c r="G95" s="7" t="s">
        <v>570</v>
      </c>
      <c r="H95">
        <v>1100</v>
      </c>
      <c r="I95">
        <v>1800</v>
      </c>
      <c r="J95">
        <v>1100</v>
      </c>
      <c r="K95">
        <v>1800</v>
      </c>
      <c r="L95">
        <v>1100</v>
      </c>
      <c r="M95">
        <v>1800</v>
      </c>
      <c r="N95">
        <v>1100</v>
      </c>
      <c r="O95">
        <v>1800</v>
      </c>
      <c r="P95">
        <v>1100</v>
      </c>
      <c r="Q95">
        <v>1800</v>
      </c>
      <c r="R95">
        <v>1100</v>
      </c>
      <c r="S95">
        <v>1800</v>
      </c>
      <c r="T95">
        <v>1100</v>
      </c>
      <c r="U95">
        <v>1800</v>
      </c>
      <c r="V95" t="s">
        <v>797</v>
      </c>
      <c r="W95">
        <f t="shared" si="158"/>
        <v>11</v>
      </c>
      <c r="X95">
        <f t="shared" si="159"/>
        <v>18</v>
      </c>
      <c r="Y95">
        <f t="shared" si="160"/>
        <v>11</v>
      </c>
      <c r="Z95">
        <f t="shared" si="161"/>
        <v>18</v>
      </c>
      <c r="AA95">
        <f t="shared" si="162"/>
        <v>11</v>
      </c>
      <c r="AB95">
        <f t="shared" si="163"/>
        <v>18</v>
      </c>
      <c r="AC95">
        <f t="shared" si="164"/>
        <v>11</v>
      </c>
      <c r="AD95">
        <f t="shared" si="165"/>
        <v>18</v>
      </c>
      <c r="AE95">
        <f t="shared" si="166"/>
        <v>11</v>
      </c>
      <c r="AF95">
        <f t="shared" si="167"/>
        <v>18</v>
      </c>
      <c r="AG95">
        <f t="shared" si="168"/>
        <v>11</v>
      </c>
      <c r="AH95">
        <f t="shared" si="169"/>
        <v>18</v>
      </c>
      <c r="AI95">
        <f t="shared" si="170"/>
        <v>11</v>
      </c>
      <c r="AJ95">
        <f t="shared" si="171"/>
        <v>18</v>
      </c>
      <c r="AK95" t="str">
        <f t="shared" si="111"/>
        <v>11am-6pm</v>
      </c>
      <c r="AL95" t="str">
        <f t="shared" si="112"/>
        <v>11am-6pm</v>
      </c>
      <c r="AM95" t="str">
        <f t="shared" si="113"/>
        <v>11am-6pm</v>
      </c>
      <c r="AN95" t="str">
        <f t="shared" si="114"/>
        <v>11am-6pm</v>
      </c>
      <c r="AO95" t="str">
        <f t="shared" si="115"/>
        <v>11am-6pm</v>
      </c>
      <c r="AP95" t="str">
        <f t="shared" si="116"/>
        <v>11am-6pm</v>
      </c>
      <c r="AQ95" t="str">
        <f t="shared" si="117"/>
        <v>11am-6pm</v>
      </c>
      <c r="AR95" s="12" t="s">
        <v>571</v>
      </c>
      <c r="AU95" t="s">
        <v>28</v>
      </c>
      <c r="AV95" s="3" t="s">
        <v>301</v>
      </c>
      <c r="AW95" s="3" t="s">
        <v>301</v>
      </c>
      <c r="AX95"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5" t="str">
        <f t="shared" si="102"/>
        <v/>
      </c>
      <c r="AZ95" t="str">
        <f t="shared" si="103"/>
        <v/>
      </c>
      <c r="BA95" t="str">
        <f t="shared" si="104"/>
        <v>&lt;img src=@img/medium.png@&gt;</v>
      </c>
      <c r="BB95" t="str">
        <f t="shared" si="105"/>
        <v>&lt;img src=@img/drinkicon.png@&gt;</v>
      </c>
      <c r="BC95" t="str">
        <f t="shared" si="106"/>
        <v>&lt;img src=@img/foodicon.png@&gt;</v>
      </c>
      <c r="BD95" t="str">
        <f t="shared" si="107"/>
        <v>&lt;img src=@img/medium.png@&gt;&lt;img src=@img/drinkicon.png@&gt;&lt;img src=@img/foodicon.png@&gt;</v>
      </c>
      <c r="BE95" t="str">
        <f t="shared" si="108"/>
        <v>drink food medium  sfoco</v>
      </c>
      <c r="BF95" t="str">
        <f t="shared" si="109"/>
        <v>South Foco</v>
      </c>
      <c r="BG95">
        <v>40.52366</v>
      </c>
      <c r="BH95">
        <v>-105.03402</v>
      </c>
      <c r="BI95" t="str">
        <f t="shared" si="110"/>
        <v>[40.52366,-105.03402],</v>
      </c>
    </row>
    <row r="96" spans="2:64" ht="21" customHeight="1" x14ac:dyDescent="0.25">
      <c r="B96" t="s">
        <v>371</v>
      </c>
      <c r="C96" t="s">
        <v>304</v>
      </c>
      <c r="D96" t="s">
        <v>372</v>
      </c>
      <c r="E96" t="s">
        <v>423</v>
      </c>
      <c r="G96" s="7" t="s">
        <v>384</v>
      </c>
      <c r="H96">
        <v>1100</v>
      </c>
      <c r="I96">
        <v>2200</v>
      </c>
      <c r="J96">
        <v>1100</v>
      </c>
      <c r="K96">
        <v>2200</v>
      </c>
      <c r="L96">
        <v>1100</v>
      </c>
      <c r="M96">
        <v>2200</v>
      </c>
      <c r="N96">
        <v>1100</v>
      </c>
      <c r="O96">
        <v>2200</v>
      </c>
      <c r="P96">
        <v>1100</v>
      </c>
      <c r="Q96">
        <v>2300</v>
      </c>
      <c r="R96">
        <v>1100</v>
      </c>
      <c r="S96">
        <v>2300</v>
      </c>
      <c r="T96">
        <v>1100</v>
      </c>
      <c r="U96">
        <v>2300</v>
      </c>
      <c r="V96" t="s">
        <v>790</v>
      </c>
      <c r="W96">
        <f t="shared" si="158"/>
        <v>11</v>
      </c>
      <c r="X96">
        <f t="shared" si="159"/>
        <v>22</v>
      </c>
      <c r="Y96">
        <f t="shared" si="160"/>
        <v>11</v>
      </c>
      <c r="Z96">
        <f t="shared" si="161"/>
        <v>22</v>
      </c>
      <c r="AA96">
        <f t="shared" si="162"/>
        <v>11</v>
      </c>
      <c r="AB96">
        <f t="shared" si="163"/>
        <v>22</v>
      </c>
      <c r="AC96">
        <f t="shared" si="164"/>
        <v>11</v>
      </c>
      <c r="AD96">
        <f t="shared" si="165"/>
        <v>22</v>
      </c>
      <c r="AE96">
        <f t="shared" si="166"/>
        <v>11</v>
      </c>
      <c r="AF96">
        <f t="shared" si="167"/>
        <v>23</v>
      </c>
      <c r="AG96">
        <f t="shared" si="168"/>
        <v>11</v>
      </c>
      <c r="AH96">
        <f t="shared" si="169"/>
        <v>23</v>
      </c>
      <c r="AI96">
        <f t="shared" si="170"/>
        <v>11</v>
      </c>
      <c r="AJ96">
        <f t="shared" si="171"/>
        <v>23</v>
      </c>
      <c r="AK96" t="str">
        <f t="shared" si="111"/>
        <v>11am-10pm</v>
      </c>
      <c r="AL96" t="str">
        <f t="shared" si="112"/>
        <v>11am-10pm</v>
      </c>
      <c r="AM96" t="str">
        <f t="shared" si="113"/>
        <v>11am-10pm</v>
      </c>
      <c r="AN96" t="str">
        <f t="shared" si="114"/>
        <v>11am-10pm</v>
      </c>
      <c r="AO96" t="str">
        <f t="shared" si="115"/>
        <v>11am-11pm</v>
      </c>
      <c r="AP96" t="str">
        <f t="shared" si="116"/>
        <v>11am-11pm</v>
      </c>
      <c r="AQ96" t="str">
        <f t="shared" si="117"/>
        <v>11am-11pm</v>
      </c>
      <c r="AR96" t="s">
        <v>378</v>
      </c>
      <c r="AU96" t="s">
        <v>294</v>
      </c>
      <c r="AV96" s="3" t="s">
        <v>301</v>
      </c>
      <c r="AW96" s="3" t="s">
        <v>301</v>
      </c>
      <c r="AX96"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6" t="str">
        <f t="shared" si="102"/>
        <v/>
      </c>
      <c r="AZ96" t="str">
        <f t="shared" si="103"/>
        <v/>
      </c>
      <c r="BA96" t="str">
        <f t="shared" si="104"/>
        <v>&lt;img src=@img/easy.png@&gt;</v>
      </c>
      <c r="BB96" t="str">
        <f t="shared" si="105"/>
        <v>&lt;img src=@img/drinkicon.png@&gt;</v>
      </c>
      <c r="BC96" t="str">
        <f t="shared" si="106"/>
        <v>&lt;img src=@img/foodicon.png@&gt;</v>
      </c>
      <c r="BD96" t="str">
        <f t="shared" si="107"/>
        <v>&lt;img src=@img/easy.png@&gt;&lt;img src=@img/drinkicon.png@&gt;&lt;img src=@img/foodicon.png@&gt;</v>
      </c>
      <c r="BE96" t="str">
        <f t="shared" si="108"/>
        <v>drink food easy med midtown</v>
      </c>
      <c r="BF96" t="str">
        <f t="shared" si="109"/>
        <v>Midtown</v>
      </c>
      <c r="BG96">
        <v>40.540550000000003</v>
      </c>
      <c r="BH96">
        <v>-105.07642800000001</v>
      </c>
      <c r="BI96" t="str">
        <f t="shared" si="110"/>
        <v>[40.54055,-105.076428],</v>
      </c>
      <c r="BK96" t="str">
        <f>IF(BJ96&gt;0,"&lt;img src=@img/kidicon.png@&gt;","")</f>
        <v/>
      </c>
    </row>
    <row r="97" spans="2:64" ht="21" customHeight="1" x14ac:dyDescent="0.25">
      <c r="B97" t="s">
        <v>194</v>
      </c>
      <c r="C97" t="s">
        <v>303</v>
      </c>
      <c r="D97" t="s">
        <v>53</v>
      </c>
      <c r="E97" t="s">
        <v>423</v>
      </c>
      <c r="G97" s="1" t="s">
        <v>108</v>
      </c>
      <c r="H97">
        <v>1100</v>
      </c>
      <c r="I97">
        <v>2200</v>
      </c>
      <c r="J97">
        <v>1600</v>
      </c>
      <c r="K97">
        <v>1800</v>
      </c>
      <c r="L97">
        <v>1100</v>
      </c>
      <c r="M97">
        <v>1730</v>
      </c>
      <c r="N97">
        <v>1600</v>
      </c>
      <c r="O97">
        <v>1800</v>
      </c>
      <c r="P97">
        <v>1600</v>
      </c>
      <c r="Q97">
        <v>1800</v>
      </c>
      <c r="R97">
        <v>1600</v>
      </c>
      <c r="S97">
        <v>1800</v>
      </c>
      <c r="T97">
        <v>1600</v>
      </c>
      <c r="U97">
        <v>1800</v>
      </c>
      <c r="V97" t="s">
        <v>477</v>
      </c>
      <c r="W97">
        <f t="shared" si="158"/>
        <v>11</v>
      </c>
      <c r="X97">
        <f t="shared" si="159"/>
        <v>22</v>
      </c>
      <c r="Y97">
        <f t="shared" si="160"/>
        <v>16</v>
      </c>
      <c r="Z97">
        <f t="shared" si="161"/>
        <v>18</v>
      </c>
      <c r="AA97">
        <f t="shared" si="162"/>
        <v>11</v>
      </c>
      <c r="AB97">
        <f t="shared" si="163"/>
        <v>17.3</v>
      </c>
      <c r="AC97">
        <f t="shared" si="164"/>
        <v>16</v>
      </c>
      <c r="AD97">
        <f t="shared" si="165"/>
        <v>18</v>
      </c>
      <c r="AE97">
        <f t="shared" si="166"/>
        <v>16</v>
      </c>
      <c r="AF97">
        <f t="shared" si="167"/>
        <v>18</v>
      </c>
      <c r="AG97">
        <f t="shared" si="168"/>
        <v>16</v>
      </c>
      <c r="AH97">
        <f t="shared" si="169"/>
        <v>18</v>
      </c>
      <c r="AI97">
        <f t="shared" si="170"/>
        <v>16</v>
      </c>
      <c r="AJ97">
        <f t="shared" si="171"/>
        <v>18</v>
      </c>
      <c r="AK97" t="str">
        <f t="shared" si="111"/>
        <v>11am-10pm</v>
      </c>
      <c r="AL97" t="str">
        <f t="shared" si="112"/>
        <v>4pm-6pm</v>
      </c>
      <c r="AM97" t="str">
        <f t="shared" si="113"/>
        <v>11am-5.3pm</v>
      </c>
      <c r="AN97" t="str">
        <f t="shared" si="114"/>
        <v>4pm-6pm</v>
      </c>
      <c r="AO97" t="str">
        <f t="shared" si="115"/>
        <v>4pm-6pm</v>
      </c>
      <c r="AP97" t="str">
        <f t="shared" si="116"/>
        <v>4pm-6pm</v>
      </c>
      <c r="AQ97" t="str">
        <f t="shared" si="117"/>
        <v>4pm-6pm</v>
      </c>
      <c r="AR97" s="2" t="s">
        <v>318</v>
      </c>
      <c r="AS97" t="s">
        <v>290</v>
      </c>
      <c r="AU97" t="s">
        <v>28</v>
      </c>
      <c r="AV97" s="3" t="s">
        <v>301</v>
      </c>
      <c r="AW97" s="3" t="s">
        <v>302</v>
      </c>
      <c r="AX97"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7" t="str">
        <f t="shared" si="102"/>
        <v>&lt;img src=@img/outdoor.png@&gt;</v>
      </c>
      <c r="AZ97" t="str">
        <f t="shared" si="103"/>
        <v/>
      </c>
      <c r="BA97" t="str">
        <f t="shared" si="104"/>
        <v>&lt;img src=@img/medium.png@&gt;</v>
      </c>
      <c r="BB97" t="str">
        <f t="shared" si="105"/>
        <v>&lt;img src=@img/drinkicon.png@&gt;</v>
      </c>
      <c r="BC97" t="str">
        <f t="shared" si="106"/>
        <v/>
      </c>
      <c r="BD97" t="str">
        <f t="shared" si="107"/>
        <v>&lt;img src=@img/outdoor.png@&gt;&lt;img src=@img/medium.png@&gt;&lt;img src=@img/drinkicon.png@&gt;</v>
      </c>
      <c r="BE97" t="str">
        <f t="shared" si="108"/>
        <v>outdoor drink medium med campus</v>
      </c>
      <c r="BF97" t="str">
        <f t="shared" si="109"/>
        <v>Near Campus</v>
      </c>
      <c r="BG97">
        <v>40.579048</v>
      </c>
      <c r="BH97">
        <v>-105.07677099999999</v>
      </c>
      <c r="BI97" t="str">
        <f t="shared" si="110"/>
        <v>[40.579048,-105.076771],</v>
      </c>
      <c r="BK97" t="str">
        <f>IF(BJ97&gt;0,"&lt;img src=@img/kidicon.png@&gt;","")</f>
        <v/>
      </c>
    </row>
    <row r="98" spans="2:64" ht="21" customHeight="1" x14ac:dyDescent="0.25">
      <c r="B98" t="s">
        <v>572</v>
      </c>
      <c r="C98" t="s">
        <v>418</v>
      </c>
      <c r="G98" s="7" t="s">
        <v>573</v>
      </c>
      <c r="W98" t="str">
        <f t="shared" si="158"/>
        <v/>
      </c>
      <c r="X98" t="str">
        <f t="shared" si="159"/>
        <v/>
      </c>
      <c r="Y98" t="str">
        <f t="shared" si="160"/>
        <v/>
      </c>
      <c r="Z98" t="str">
        <f t="shared" si="161"/>
        <v/>
      </c>
      <c r="AA98" t="str">
        <f t="shared" si="162"/>
        <v/>
      </c>
      <c r="AB98" t="str">
        <f t="shared" si="163"/>
        <v/>
      </c>
      <c r="AC98" t="str">
        <f t="shared" si="164"/>
        <v/>
      </c>
      <c r="AD98" t="str">
        <f t="shared" si="165"/>
        <v/>
      </c>
      <c r="AE98" t="str">
        <f t="shared" si="166"/>
        <v/>
      </c>
      <c r="AF98" t="str">
        <f t="shared" si="167"/>
        <v/>
      </c>
      <c r="AG98" t="str">
        <f t="shared" si="168"/>
        <v/>
      </c>
      <c r="AH98" t="str">
        <f t="shared" si="169"/>
        <v/>
      </c>
      <c r="AI98" t="str">
        <f t="shared" si="170"/>
        <v/>
      </c>
      <c r="AJ98" t="str">
        <f t="shared" si="171"/>
        <v/>
      </c>
      <c r="AK98" t="str">
        <f t="shared" si="111"/>
        <v/>
      </c>
      <c r="AL98" t="str">
        <f t="shared" si="112"/>
        <v/>
      </c>
      <c r="AM98" t="str">
        <f t="shared" si="113"/>
        <v/>
      </c>
      <c r="AN98" t="str">
        <f t="shared" si="114"/>
        <v/>
      </c>
      <c r="AO98" t="str">
        <f t="shared" si="115"/>
        <v/>
      </c>
      <c r="AP98" t="str">
        <f t="shared" si="116"/>
        <v/>
      </c>
      <c r="AQ98" t="str">
        <f t="shared" si="117"/>
        <v/>
      </c>
      <c r="AR98" s="12" t="s">
        <v>574</v>
      </c>
      <c r="AU98" t="s">
        <v>28</v>
      </c>
      <c r="AV98" s="3" t="s">
        <v>302</v>
      </c>
      <c r="AW98" s="3" t="s">
        <v>302</v>
      </c>
      <c r="AX98"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8" t="str">
        <f t="shared" si="102"/>
        <v/>
      </c>
      <c r="AZ98" t="str">
        <f t="shared" si="103"/>
        <v/>
      </c>
      <c r="BA98" t="str">
        <f t="shared" si="104"/>
        <v>&lt;img src=@img/medium.png@&gt;</v>
      </c>
      <c r="BB98" t="str">
        <f t="shared" si="105"/>
        <v/>
      </c>
      <c r="BC98" t="str">
        <f t="shared" si="106"/>
        <v/>
      </c>
      <c r="BD98" t="str">
        <f t="shared" si="107"/>
        <v>&lt;img src=@img/medium.png@&gt;</v>
      </c>
      <c r="BE98" t="str">
        <f t="shared" si="108"/>
        <v>medium  old</v>
      </c>
      <c r="BF98" t="str">
        <f t="shared" si="109"/>
        <v>Old Town</v>
      </c>
      <c r="BG98">
        <v>40.583100000000002</v>
      </c>
      <c r="BH98">
        <v>-105.08284999999999</v>
      </c>
      <c r="BI98" t="str">
        <f t="shared" si="110"/>
        <v>[40.5831,-105.08285],</v>
      </c>
    </row>
    <row r="99" spans="2:64" ht="21" customHeight="1" x14ac:dyDescent="0.25">
      <c r="B99" t="s">
        <v>277</v>
      </c>
      <c r="C99" t="s">
        <v>418</v>
      </c>
      <c r="D99" t="s">
        <v>278</v>
      </c>
      <c r="E99" t="s">
        <v>423</v>
      </c>
      <c r="G99" s="7" t="s">
        <v>279</v>
      </c>
      <c r="H99">
        <v>1100</v>
      </c>
      <c r="I99">
        <v>2400</v>
      </c>
      <c r="J99">
        <v>1500</v>
      </c>
      <c r="K99">
        <v>1900</v>
      </c>
      <c r="L99">
        <v>1500</v>
      </c>
      <c r="M99">
        <v>1900</v>
      </c>
      <c r="N99">
        <v>1500</v>
      </c>
      <c r="O99">
        <v>1900</v>
      </c>
      <c r="P99">
        <v>1500</v>
      </c>
      <c r="Q99">
        <v>1900</v>
      </c>
      <c r="R99">
        <v>1500</v>
      </c>
      <c r="S99">
        <v>1900</v>
      </c>
      <c r="T99">
        <v>1100</v>
      </c>
      <c r="U99">
        <v>1900</v>
      </c>
      <c r="V99" t="s">
        <v>803</v>
      </c>
      <c r="W99">
        <f t="shared" si="158"/>
        <v>11</v>
      </c>
      <c r="X99">
        <f t="shared" si="159"/>
        <v>24</v>
      </c>
      <c r="Y99">
        <f t="shared" si="160"/>
        <v>15</v>
      </c>
      <c r="Z99">
        <f t="shared" si="161"/>
        <v>19</v>
      </c>
      <c r="AA99">
        <f t="shared" si="162"/>
        <v>15</v>
      </c>
      <c r="AB99">
        <f t="shared" si="163"/>
        <v>19</v>
      </c>
      <c r="AC99">
        <f t="shared" si="164"/>
        <v>15</v>
      </c>
      <c r="AD99">
        <f t="shared" si="165"/>
        <v>19</v>
      </c>
      <c r="AE99">
        <f t="shared" si="166"/>
        <v>15</v>
      </c>
      <c r="AF99">
        <f t="shared" si="167"/>
        <v>19</v>
      </c>
      <c r="AG99">
        <f t="shared" si="168"/>
        <v>15</v>
      </c>
      <c r="AH99">
        <f t="shared" si="169"/>
        <v>19</v>
      </c>
      <c r="AI99">
        <f t="shared" si="170"/>
        <v>11</v>
      </c>
      <c r="AJ99">
        <f t="shared" si="171"/>
        <v>19</v>
      </c>
      <c r="AK99" t="str">
        <f t="shared" si="111"/>
        <v>11am-12am</v>
      </c>
      <c r="AL99" t="str">
        <f t="shared" si="112"/>
        <v>3pm-7pm</v>
      </c>
      <c r="AM99" t="str">
        <f t="shared" si="113"/>
        <v>3pm-7pm</v>
      </c>
      <c r="AN99" t="str">
        <f t="shared" si="114"/>
        <v>3pm-7pm</v>
      </c>
      <c r="AO99" t="str">
        <f t="shared" si="115"/>
        <v>3pm-7pm</v>
      </c>
      <c r="AP99" t="str">
        <f t="shared" si="116"/>
        <v>3pm-7pm</v>
      </c>
      <c r="AQ99" t="str">
        <f t="shared" si="117"/>
        <v>11am-7pm</v>
      </c>
      <c r="AR99" s="2" t="s">
        <v>358</v>
      </c>
      <c r="AU99" t="s">
        <v>293</v>
      </c>
      <c r="AV99" s="3" t="s">
        <v>301</v>
      </c>
      <c r="AW99" s="3" t="s">
        <v>301</v>
      </c>
      <c r="AX99" s="4" t="str">
        <f t="shared" ref="AX99:AX131" si="195">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9" t="str">
        <f t="shared" ref="AY99:AY131" si="196">IF(AS99&gt;0,"&lt;img src=@img/outdoor.png@&gt;","")</f>
        <v/>
      </c>
      <c r="AZ99" t="str">
        <f t="shared" ref="AZ99:AZ131" si="197">IF(AT99&gt;0,"&lt;img src=@img/pets.png@&gt;","")</f>
        <v/>
      </c>
      <c r="BA99" t="str">
        <f t="shared" ref="BA99:BA131" si="198">IF(AU99="hard","&lt;img src=@img/hard.png@&gt;",IF(AU99="medium","&lt;img src=@img/medium.png@&gt;",IF(AU99="easy","&lt;img src=@img/easy.png@&gt;","")))</f>
        <v>&lt;img src=@img/hard.png@&gt;</v>
      </c>
      <c r="BB99" t="str">
        <f t="shared" ref="BB99:BB131" si="199">IF(AV99="true","&lt;img src=@img/drinkicon.png@&gt;","")</f>
        <v>&lt;img src=@img/drinkicon.png@&gt;</v>
      </c>
      <c r="BC99" t="str">
        <f t="shared" ref="BC99:BC131" si="200">IF(AW99="true","&lt;img src=@img/foodicon.png@&gt;","")</f>
        <v>&lt;img src=@img/foodicon.png@&gt;</v>
      </c>
      <c r="BD99" t="str">
        <f t="shared" ref="BD99:BD131" si="201">CONCATENATE(AY99,AZ99,BA99,BB99,BC99,BK99)</f>
        <v>&lt;img src=@img/hard.png@&gt;&lt;img src=@img/drinkicon.png@&gt;&lt;img src=@img/foodicon.png@&gt;</v>
      </c>
      <c r="BE99" t="str">
        <f t="shared" ref="BE99:BE131" si="202">CONCATENATE(IF(AS99&gt;0,"outdoor ",""),IF(AT99&gt;0,"pet ",""),IF(AV99="true","drink ",""),IF(AW99="true","food ",""),AU99," ",E99," ",C99,IF(BJ99=TRUE," kid",""))</f>
        <v>drink food hard med old</v>
      </c>
      <c r="BF99" t="str">
        <f t="shared" ref="BF99:BF131" si="203">IF(C99="old","Old Town",IF(C99="campus","Near Campus",IF(C99="sfoco","South Foco",IF(C99="nfoco","North Foco",IF(C99="midtown","Midtown",IF(C99="cwest","Campus West",IF(C99="efoco","East FoCo",IF(C99="windsor","Windsor",""))))))))</f>
        <v>Old Town</v>
      </c>
      <c r="BG99">
        <v>40.587446999999997</v>
      </c>
      <c r="BH99">
        <v>-105.07635399999999</v>
      </c>
      <c r="BI99" t="str">
        <f t="shared" ref="BI99:BI131" si="204">CONCATENATE("[",BG99,",",BH99,"],")</f>
        <v>[40.587447,-105.076354],</v>
      </c>
      <c r="BK99" t="str">
        <f>IF(BJ99&gt;0,"&lt;img src=@img/kidicon.png@&gt;","")</f>
        <v/>
      </c>
    </row>
    <row r="100" spans="2:64" ht="21" customHeight="1" x14ac:dyDescent="0.25">
      <c r="B100" t="s">
        <v>575</v>
      </c>
      <c r="C100" t="s">
        <v>418</v>
      </c>
      <c r="G100" s="7" t="s">
        <v>576</v>
      </c>
      <c r="W100" t="str">
        <f t="shared" si="158"/>
        <v/>
      </c>
      <c r="X100" t="str">
        <f t="shared" si="159"/>
        <v/>
      </c>
      <c r="Y100" t="str">
        <f t="shared" si="160"/>
        <v/>
      </c>
      <c r="Z100" t="str">
        <f t="shared" si="161"/>
        <v/>
      </c>
      <c r="AA100" t="str">
        <f t="shared" si="162"/>
        <v/>
      </c>
      <c r="AB100" t="str">
        <f t="shared" si="163"/>
        <v/>
      </c>
      <c r="AC100" t="str">
        <f t="shared" si="164"/>
        <v/>
      </c>
      <c r="AD100" t="str">
        <f t="shared" si="165"/>
        <v/>
      </c>
      <c r="AE100" t="str">
        <f t="shared" si="166"/>
        <v/>
      </c>
      <c r="AF100" t="str">
        <f t="shared" si="167"/>
        <v/>
      </c>
      <c r="AG100" t="str">
        <f t="shared" si="168"/>
        <v/>
      </c>
      <c r="AH100" t="str">
        <f t="shared" si="169"/>
        <v/>
      </c>
      <c r="AI100" t="str">
        <f t="shared" si="170"/>
        <v/>
      </c>
      <c r="AJ100" t="str">
        <f t="shared" si="171"/>
        <v/>
      </c>
      <c r="AK100" t="str">
        <f t="shared" si="111"/>
        <v/>
      </c>
      <c r="AL100" t="str">
        <f t="shared" si="112"/>
        <v/>
      </c>
      <c r="AM100" t="str">
        <f t="shared" si="113"/>
        <v/>
      </c>
      <c r="AN100" t="str">
        <f t="shared" si="114"/>
        <v/>
      </c>
      <c r="AO100" t="str">
        <f t="shared" si="115"/>
        <v/>
      </c>
      <c r="AP100" t="str">
        <f t="shared" si="116"/>
        <v/>
      </c>
      <c r="AQ100" t="str">
        <f t="shared" si="117"/>
        <v/>
      </c>
      <c r="AR100" s="12" t="s">
        <v>577</v>
      </c>
      <c r="AU100" t="s">
        <v>293</v>
      </c>
      <c r="AV100" s="3" t="s">
        <v>302</v>
      </c>
      <c r="AW100" s="3" t="s">
        <v>302</v>
      </c>
      <c r="AX100"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0" t="str">
        <f t="shared" si="196"/>
        <v/>
      </c>
      <c r="AZ100" t="str">
        <f t="shared" si="197"/>
        <v/>
      </c>
      <c r="BA100" t="str">
        <f t="shared" si="198"/>
        <v>&lt;img src=@img/hard.png@&gt;</v>
      </c>
      <c r="BB100" t="str">
        <f t="shared" si="199"/>
        <v/>
      </c>
      <c r="BC100" t="str">
        <f t="shared" si="200"/>
        <v/>
      </c>
      <c r="BD100" t="str">
        <f t="shared" si="201"/>
        <v>&lt;img src=@img/hard.png@&gt;</v>
      </c>
      <c r="BE100" t="str">
        <f t="shared" si="202"/>
        <v>hard  old</v>
      </c>
      <c r="BF100" t="str">
        <f t="shared" si="203"/>
        <v>Old Town</v>
      </c>
      <c r="BG100">
        <v>40.586530000000003</v>
      </c>
      <c r="BH100">
        <v>-105.07751</v>
      </c>
      <c r="BI100" t="str">
        <f t="shared" si="204"/>
        <v>[40.58653,-105.07751],</v>
      </c>
    </row>
    <row r="101" spans="2:64" ht="21" customHeight="1" x14ac:dyDescent="0.25">
      <c r="B101" t="s">
        <v>578</v>
      </c>
      <c r="C101" t="s">
        <v>421</v>
      </c>
      <c r="G101" s="7" t="s">
        <v>579</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U101" t="s">
        <v>28</v>
      </c>
      <c r="AV101" s="3" t="s">
        <v>302</v>
      </c>
      <c r="AW101" s="3" t="s">
        <v>302</v>
      </c>
      <c r="AX101"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1" t="str">
        <f t="shared" si="196"/>
        <v/>
      </c>
      <c r="AZ101" t="str">
        <f t="shared" si="197"/>
        <v/>
      </c>
      <c r="BA101" t="str">
        <f t="shared" si="198"/>
        <v>&lt;img src=@img/medium.png@&gt;</v>
      </c>
      <c r="BB101" t="str">
        <f t="shared" si="199"/>
        <v/>
      </c>
      <c r="BC101" t="str">
        <f t="shared" si="200"/>
        <v/>
      </c>
      <c r="BD101" t="str">
        <f t="shared" si="201"/>
        <v>&lt;img src=@img/medium.png@&gt;</v>
      </c>
      <c r="BE101" t="str">
        <f t="shared" si="202"/>
        <v>medium  cwest</v>
      </c>
      <c r="BF101" t="str">
        <f t="shared" si="203"/>
        <v>Campus West</v>
      </c>
      <c r="BG101">
        <v>40.58231</v>
      </c>
      <c r="BH101">
        <v>-105.10714</v>
      </c>
      <c r="BI101" t="str">
        <f t="shared" si="204"/>
        <v>[40.58231,-105.10714],</v>
      </c>
    </row>
    <row r="102" spans="2:64" ht="21" customHeight="1" x14ac:dyDescent="0.25">
      <c r="B102" t="s">
        <v>366</v>
      </c>
      <c r="C102" t="s">
        <v>418</v>
      </c>
      <c r="D102" t="s">
        <v>367</v>
      </c>
      <c r="E102" t="s">
        <v>423</v>
      </c>
      <c r="G102" s="7" t="s">
        <v>363</v>
      </c>
      <c r="L102">
        <v>1600</v>
      </c>
      <c r="M102">
        <v>1800</v>
      </c>
      <c r="N102">
        <v>1600</v>
      </c>
      <c r="O102">
        <v>1800</v>
      </c>
      <c r="P102">
        <v>1600</v>
      </c>
      <c r="Q102">
        <v>1800</v>
      </c>
      <c r="R102">
        <v>1600</v>
      </c>
      <c r="S102">
        <v>1800</v>
      </c>
      <c r="T102">
        <v>1600</v>
      </c>
      <c r="U102">
        <v>1800</v>
      </c>
      <c r="V102" t="s">
        <v>742</v>
      </c>
      <c r="W102" t="str">
        <f t="shared" si="158"/>
        <v/>
      </c>
      <c r="X102" t="str">
        <f t="shared" si="159"/>
        <v/>
      </c>
      <c r="Y102" t="str">
        <f t="shared" si="160"/>
        <v/>
      </c>
      <c r="Z102" t="str">
        <f t="shared" si="161"/>
        <v/>
      </c>
      <c r="AA102">
        <f t="shared" si="162"/>
        <v>16</v>
      </c>
      <c r="AB102">
        <f t="shared" si="163"/>
        <v>18</v>
      </c>
      <c r="AC102">
        <f t="shared" si="164"/>
        <v>16</v>
      </c>
      <c r="AD102">
        <f t="shared" si="165"/>
        <v>18</v>
      </c>
      <c r="AE102">
        <f t="shared" si="166"/>
        <v>16</v>
      </c>
      <c r="AF102">
        <f t="shared" si="167"/>
        <v>18</v>
      </c>
      <c r="AG102">
        <f t="shared" si="168"/>
        <v>16</v>
      </c>
      <c r="AH102">
        <f t="shared" si="169"/>
        <v>18</v>
      </c>
      <c r="AI102">
        <f t="shared" si="170"/>
        <v>16</v>
      </c>
      <c r="AJ102">
        <f t="shared" si="171"/>
        <v>18</v>
      </c>
      <c r="AK102" t="str">
        <f t="shared" si="111"/>
        <v/>
      </c>
      <c r="AL102" t="str">
        <f t="shared" si="112"/>
        <v/>
      </c>
      <c r="AM102" t="str">
        <f t="shared" si="113"/>
        <v>4pm-6pm</v>
      </c>
      <c r="AN102" t="str">
        <f t="shared" si="114"/>
        <v>4pm-6pm</v>
      </c>
      <c r="AO102" t="str">
        <f t="shared" si="115"/>
        <v>4pm-6pm</v>
      </c>
      <c r="AP102" t="str">
        <f t="shared" si="116"/>
        <v>4pm-6pm</v>
      </c>
      <c r="AQ102" t="str">
        <f t="shared" si="117"/>
        <v>4pm-6pm</v>
      </c>
      <c r="AR102" t="s">
        <v>368</v>
      </c>
      <c r="AS102" t="s">
        <v>290</v>
      </c>
      <c r="AU102" t="s">
        <v>28</v>
      </c>
      <c r="AV102" s="3" t="s">
        <v>302</v>
      </c>
      <c r="AW102" s="3" t="s">
        <v>302</v>
      </c>
      <c r="AX102"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2" t="str">
        <f t="shared" si="196"/>
        <v>&lt;img src=@img/outdoor.png@&gt;</v>
      </c>
      <c r="AZ102" t="str">
        <f t="shared" si="197"/>
        <v/>
      </c>
      <c r="BA102" t="str">
        <f t="shared" si="198"/>
        <v>&lt;img src=@img/medium.png@&gt;</v>
      </c>
      <c r="BB102" t="str">
        <f t="shared" si="199"/>
        <v/>
      </c>
      <c r="BC102" t="str">
        <f t="shared" si="200"/>
        <v/>
      </c>
      <c r="BD102" t="str">
        <f t="shared" si="201"/>
        <v>&lt;img src=@img/outdoor.png@&gt;&lt;img src=@img/medium.png@&gt;</v>
      </c>
      <c r="BE102" t="str">
        <f t="shared" si="202"/>
        <v>outdoor medium med old</v>
      </c>
      <c r="BF102" t="str">
        <f t="shared" si="203"/>
        <v>Old Town</v>
      </c>
      <c r="BG102">
        <v>40.587229000000001</v>
      </c>
      <c r="BH102">
        <v>-105.07409699999999</v>
      </c>
      <c r="BI102" t="str">
        <f t="shared" si="204"/>
        <v>[40.587229,-105.074097],</v>
      </c>
      <c r="BK102" t="str">
        <f>IF(BJ102&gt;0,"&lt;img src=@img/kidicon.png@&gt;","")</f>
        <v/>
      </c>
    </row>
    <row r="103" spans="2:64" ht="21" customHeight="1" x14ac:dyDescent="0.25">
      <c r="B103" t="s">
        <v>630</v>
      </c>
      <c r="C103" t="s">
        <v>303</v>
      </c>
      <c r="E103" t="s">
        <v>423</v>
      </c>
      <c r="G103" t="s">
        <v>652</v>
      </c>
      <c r="W103" t="str">
        <f t="shared" si="158"/>
        <v/>
      </c>
      <c r="X103" t="str">
        <f t="shared" si="159"/>
        <v/>
      </c>
      <c r="Y103" t="str">
        <f t="shared" si="160"/>
        <v/>
      </c>
      <c r="Z103" t="str">
        <f t="shared" si="161"/>
        <v/>
      </c>
      <c r="AA103" t="str">
        <f t="shared" si="162"/>
        <v/>
      </c>
      <c r="AB103" t="str">
        <f t="shared" si="163"/>
        <v/>
      </c>
      <c r="AC103" t="str">
        <f t="shared" si="164"/>
        <v/>
      </c>
      <c r="AD103" t="str">
        <f t="shared" si="165"/>
        <v/>
      </c>
      <c r="AE103" t="str">
        <f t="shared" si="166"/>
        <v/>
      </c>
      <c r="AF103" t="str">
        <f t="shared" si="167"/>
        <v/>
      </c>
      <c r="AG103" t="str">
        <f t="shared" si="168"/>
        <v/>
      </c>
      <c r="AH103" t="str">
        <f t="shared" si="169"/>
        <v/>
      </c>
      <c r="AI103" t="str">
        <f t="shared" si="170"/>
        <v/>
      </c>
      <c r="AJ103" t="str">
        <f t="shared" si="171"/>
        <v/>
      </c>
      <c r="AK103" t="str">
        <f t="shared" si="111"/>
        <v/>
      </c>
      <c r="AL103" t="str">
        <f t="shared" si="112"/>
        <v/>
      </c>
      <c r="AM103" t="str">
        <f t="shared" si="113"/>
        <v/>
      </c>
      <c r="AN103" t="str">
        <f t="shared" si="114"/>
        <v/>
      </c>
      <c r="AO103" t="str">
        <f t="shared" si="115"/>
        <v/>
      </c>
      <c r="AP103" t="str">
        <f t="shared" si="116"/>
        <v/>
      </c>
      <c r="AQ103" t="str">
        <f t="shared" si="117"/>
        <v/>
      </c>
      <c r="AR103" t="s">
        <v>669</v>
      </c>
      <c r="AU103" t="s">
        <v>28</v>
      </c>
      <c r="AV103" s="3" t="s">
        <v>302</v>
      </c>
      <c r="AW103" s="3" t="s">
        <v>302</v>
      </c>
      <c r="AX103"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3" t="str">
        <f t="shared" si="196"/>
        <v/>
      </c>
      <c r="AZ103" t="str">
        <f t="shared" si="197"/>
        <v/>
      </c>
      <c r="BA103" t="str">
        <f t="shared" si="198"/>
        <v>&lt;img src=@img/medium.png@&gt;</v>
      </c>
      <c r="BB103" t="str">
        <f t="shared" si="199"/>
        <v/>
      </c>
      <c r="BC103" t="str">
        <f t="shared" si="200"/>
        <v/>
      </c>
      <c r="BD103" t="str">
        <f t="shared" si="201"/>
        <v>&lt;img src=@img/medium.png@&gt;</v>
      </c>
      <c r="BE103" t="str">
        <f t="shared" si="202"/>
        <v>medium med campus</v>
      </c>
      <c r="BF103" t="str">
        <f t="shared" si="203"/>
        <v>Near Campus</v>
      </c>
      <c r="BG103">
        <v>40.579140000000002</v>
      </c>
      <c r="BH103">
        <v>-105.07946</v>
      </c>
      <c r="BI103" t="str">
        <f t="shared" si="204"/>
        <v>[40.57914,-105.07946],</v>
      </c>
    </row>
    <row r="104" spans="2:64" ht="21" customHeight="1" x14ac:dyDescent="0.25">
      <c r="B104" t="s">
        <v>164</v>
      </c>
      <c r="C104" t="s">
        <v>304</v>
      </c>
      <c r="D104" t="s">
        <v>266</v>
      </c>
      <c r="E104" t="s">
        <v>54</v>
      </c>
      <c r="G104" t="s">
        <v>165</v>
      </c>
      <c r="L104">
        <v>1200</v>
      </c>
      <c r="M104">
        <v>1500</v>
      </c>
      <c r="V104" t="s">
        <v>800</v>
      </c>
      <c r="W104" t="str">
        <f t="shared" si="158"/>
        <v/>
      </c>
      <c r="X104" t="str">
        <f t="shared" si="159"/>
        <v/>
      </c>
      <c r="Y104" t="str">
        <f t="shared" si="160"/>
        <v/>
      </c>
      <c r="Z104" t="str">
        <f t="shared" si="161"/>
        <v/>
      </c>
      <c r="AA104">
        <f t="shared" si="162"/>
        <v>12</v>
      </c>
      <c r="AB104">
        <f t="shared" si="163"/>
        <v>15</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12pm-3pm</v>
      </c>
      <c r="AN104" t="str">
        <f t="shared" si="114"/>
        <v/>
      </c>
      <c r="AO104" t="str">
        <f t="shared" si="115"/>
        <v/>
      </c>
      <c r="AP104" t="str">
        <f t="shared" si="116"/>
        <v/>
      </c>
      <c r="AQ104" t="str">
        <f t="shared" si="117"/>
        <v/>
      </c>
      <c r="AR104" s="2" t="s">
        <v>334</v>
      </c>
      <c r="AS104" t="s">
        <v>290</v>
      </c>
      <c r="AT104" t="s">
        <v>300</v>
      </c>
      <c r="AU104" t="s">
        <v>294</v>
      </c>
      <c r="AV104" s="3" t="s">
        <v>301</v>
      </c>
      <c r="AW104" s="3" t="s">
        <v>302</v>
      </c>
      <c r="AX104" s="4" t="str">
        <f t="shared" si="195"/>
        <v>{
    'name': "Maxline Brewing",
    'area': "midtown",'hours': {
      'sunday-start':"", 'sunday-end':"", 'monday-start':"", 'monday-end':"", 'tuesday-start':"1200", 'tuesday-end':"1500", 'wednesday-start':"", 'wednesday-end':"", 'thursday-start':"", 'thursday-end':"", 'friday-start':"", 'friday-end':"", 'saturday-start':"", 'saturday-end':""},  'description': "Taco Tuesdays - $11 for a beer and two tacos from Torchys Tacos. $1 more to upgrade to a premium beer", 'link':"http://www.maxlinebrewing.com", 'pricing':"low",   'phone-number': "", 'address': "2724 McClelland Drive Unit 190, Fort Collins, CO 80525", 'other-amenities': ['outdoor','pets','easy'], 'has-drink':true, 'has-food':false},</v>
      </c>
      <c r="AY104" t="str">
        <f t="shared" si="196"/>
        <v>&lt;img src=@img/outdoor.png@&gt;</v>
      </c>
      <c r="AZ104" t="str">
        <f t="shared" si="197"/>
        <v>&lt;img src=@img/pets.png@&gt;</v>
      </c>
      <c r="BA104" t="str">
        <f t="shared" si="198"/>
        <v>&lt;img src=@img/easy.png@&gt;</v>
      </c>
      <c r="BB104" t="str">
        <f t="shared" si="199"/>
        <v>&lt;img src=@img/drinkicon.png@&gt;</v>
      </c>
      <c r="BC104" t="str">
        <f t="shared" si="200"/>
        <v/>
      </c>
      <c r="BD104" t="str">
        <f t="shared" si="201"/>
        <v>&lt;img src=@img/outdoor.png@&gt;&lt;img src=@img/pets.png@&gt;&lt;img src=@img/easy.png@&gt;&lt;img src=@img/drinkicon.png@&gt;</v>
      </c>
      <c r="BE104" t="str">
        <f t="shared" si="202"/>
        <v>outdoor pet drink easy low midtown</v>
      </c>
      <c r="BF104" t="str">
        <f t="shared" si="203"/>
        <v>Midtown</v>
      </c>
      <c r="BG104">
        <v>40.550355000000003</v>
      </c>
      <c r="BH104">
        <v>-105.07907</v>
      </c>
      <c r="BI104" t="str">
        <f t="shared" si="204"/>
        <v>[40.550355,-105.07907],</v>
      </c>
      <c r="BK104" t="str">
        <f>IF(BJ104&gt;0,"&lt;img src=@img/kidicon.png@&gt;","")</f>
        <v/>
      </c>
    </row>
    <row r="105" spans="2:64" ht="21" customHeight="1" x14ac:dyDescent="0.25">
      <c r="B105" t="s">
        <v>580</v>
      </c>
      <c r="C105" t="s">
        <v>304</v>
      </c>
      <c r="G105" s="7" t="s">
        <v>581</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10" t="s">
        <v>582</v>
      </c>
      <c r="AU105" t="s">
        <v>294</v>
      </c>
      <c r="AV105" s="3" t="s">
        <v>302</v>
      </c>
      <c r="AW105" s="3" t="s">
        <v>302</v>
      </c>
      <c r="AX105"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5" t="str">
        <f t="shared" si="196"/>
        <v/>
      </c>
      <c r="AZ105" t="str">
        <f t="shared" si="197"/>
        <v/>
      </c>
      <c r="BA105" t="str">
        <f t="shared" si="198"/>
        <v>&lt;img src=@img/easy.png@&gt;</v>
      </c>
      <c r="BB105" t="str">
        <f t="shared" si="199"/>
        <v/>
      </c>
      <c r="BC105" t="str">
        <f t="shared" si="200"/>
        <v/>
      </c>
      <c r="BD105" t="str">
        <f t="shared" si="201"/>
        <v>&lt;img src=@img/easy.png@&gt;</v>
      </c>
      <c r="BE105" t="str">
        <f t="shared" si="202"/>
        <v>easy  midtown</v>
      </c>
      <c r="BF105" t="str">
        <f t="shared" si="203"/>
        <v>Midtown</v>
      </c>
      <c r="BG105">
        <v>40.555109999999999</v>
      </c>
      <c r="BH105">
        <v>-105.07836</v>
      </c>
      <c r="BI105" t="str">
        <f t="shared" si="204"/>
        <v>[40.55511,-105.07836],</v>
      </c>
    </row>
    <row r="106" spans="2:64" ht="21" customHeight="1" x14ac:dyDescent="0.25">
      <c r="B106" t="s">
        <v>527</v>
      </c>
      <c r="C106" t="s">
        <v>304</v>
      </c>
      <c r="D106" t="s">
        <v>528</v>
      </c>
      <c r="E106" t="s">
        <v>54</v>
      </c>
      <c r="G106" s="7" t="s">
        <v>529</v>
      </c>
      <c r="H106">
        <v>1400</v>
      </c>
      <c r="I106">
        <v>1700</v>
      </c>
      <c r="J106">
        <v>1400</v>
      </c>
      <c r="K106">
        <v>1700</v>
      </c>
      <c r="L106">
        <v>1400</v>
      </c>
      <c r="M106">
        <v>1700</v>
      </c>
      <c r="N106">
        <v>1400</v>
      </c>
      <c r="O106">
        <v>1700</v>
      </c>
      <c r="P106">
        <v>1400</v>
      </c>
      <c r="Q106">
        <v>1700</v>
      </c>
      <c r="R106">
        <v>1400</v>
      </c>
      <c r="S106">
        <v>1700</v>
      </c>
      <c r="T106">
        <v>1400</v>
      </c>
      <c r="U106">
        <v>1700</v>
      </c>
      <c r="V106" t="s">
        <v>530</v>
      </c>
      <c r="W106">
        <f t="shared" si="158"/>
        <v>14</v>
      </c>
      <c r="X106">
        <f t="shared" si="159"/>
        <v>17</v>
      </c>
      <c r="Y106">
        <f t="shared" si="160"/>
        <v>14</v>
      </c>
      <c r="Z106">
        <f t="shared" si="161"/>
        <v>17</v>
      </c>
      <c r="AA106">
        <f t="shared" si="162"/>
        <v>14</v>
      </c>
      <c r="AB106">
        <f t="shared" si="163"/>
        <v>17</v>
      </c>
      <c r="AC106">
        <f t="shared" si="164"/>
        <v>14</v>
      </c>
      <c r="AD106">
        <f t="shared" si="165"/>
        <v>17</v>
      </c>
      <c r="AE106">
        <f t="shared" si="166"/>
        <v>14</v>
      </c>
      <c r="AF106">
        <f t="shared" si="167"/>
        <v>17</v>
      </c>
      <c r="AG106">
        <f t="shared" si="168"/>
        <v>14</v>
      </c>
      <c r="AH106">
        <f t="shared" si="169"/>
        <v>17</v>
      </c>
      <c r="AI106">
        <f t="shared" si="170"/>
        <v>14</v>
      </c>
      <c r="AJ106">
        <f t="shared" si="171"/>
        <v>17</v>
      </c>
      <c r="AK106" t="str">
        <f t="shared" si="111"/>
        <v>2pm-5pm</v>
      </c>
      <c r="AL106" t="str">
        <f t="shared" si="112"/>
        <v>2pm-5pm</v>
      </c>
      <c r="AM106" t="str">
        <f t="shared" si="113"/>
        <v>2pm-5pm</v>
      </c>
      <c r="AN106" t="str">
        <f t="shared" si="114"/>
        <v>2pm-5pm</v>
      </c>
      <c r="AO106" t="str">
        <f t="shared" si="115"/>
        <v>2pm-5pm</v>
      </c>
      <c r="AP106" t="str">
        <f t="shared" si="116"/>
        <v>2pm-5pm</v>
      </c>
      <c r="AQ106" t="str">
        <f t="shared" si="117"/>
        <v>2pm-5pm</v>
      </c>
      <c r="AR106" s="2" t="s">
        <v>531</v>
      </c>
      <c r="AU106" t="s">
        <v>294</v>
      </c>
      <c r="AV106" s="3" t="s">
        <v>301</v>
      </c>
      <c r="AW106" s="3" t="s">
        <v>301</v>
      </c>
      <c r="AX106"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6" t="str">
        <f t="shared" si="196"/>
        <v/>
      </c>
      <c r="AZ106" t="str">
        <f t="shared" si="197"/>
        <v/>
      </c>
      <c r="BA106" t="str">
        <f t="shared" si="198"/>
        <v>&lt;img src=@img/easy.png@&gt;</v>
      </c>
      <c r="BB106" t="str">
        <f t="shared" si="199"/>
        <v>&lt;img src=@img/drinkicon.png@&gt;</v>
      </c>
      <c r="BC106" t="str">
        <f t="shared" si="200"/>
        <v>&lt;img src=@img/foodicon.png@&gt;</v>
      </c>
      <c r="BD106" t="str">
        <f t="shared" si="201"/>
        <v>&lt;img src=@img/easy.png@&gt;&lt;img src=@img/drinkicon.png@&gt;&lt;img src=@img/foodicon.png@&gt;</v>
      </c>
      <c r="BE106" t="str">
        <f t="shared" si="202"/>
        <v>drink food easy low midtown</v>
      </c>
      <c r="BF106" t="str">
        <f t="shared" si="203"/>
        <v>Midtown</v>
      </c>
      <c r="BG106">
        <v>40.57291</v>
      </c>
      <c r="BH106">
        <v>-105.11539999999999</v>
      </c>
      <c r="BI106" t="str">
        <f t="shared" si="204"/>
        <v>[40.57291,-105.1154],</v>
      </c>
    </row>
    <row r="107" spans="2:64" ht="21" customHeight="1" x14ac:dyDescent="0.25">
      <c r="B107" t="s">
        <v>62</v>
      </c>
      <c r="C107" t="s">
        <v>418</v>
      </c>
      <c r="D107" t="s">
        <v>63</v>
      </c>
      <c r="E107" t="s">
        <v>35</v>
      </c>
      <c r="G107" s="1" t="s">
        <v>64</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11"/>
        <v/>
      </c>
      <c r="AL107" t="str">
        <f t="shared" si="112"/>
        <v/>
      </c>
      <c r="AM107" t="str">
        <f t="shared" si="113"/>
        <v/>
      </c>
      <c r="AN107" t="str">
        <f t="shared" si="114"/>
        <v/>
      </c>
      <c r="AO107" t="str">
        <f t="shared" si="115"/>
        <v/>
      </c>
      <c r="AP107" t="str">
        <f t="shared" si="116"/>
        <v/>
      </c>
      <c r="AQ107" t="str">
        <f t="shared" si="117"/>
        <v/>
      </c>
      <c r="AR107" t="s">
        <v>237</v>
      </c>
      <c r="AU107" t="s">
        <v>28</v>
      </c>
      <c r="AV107" s="3" t="s">
        <v>302</v>
      </c>
      <c r="AW107" s="3" t="s">
        <v>302</v>
      </c>
      <c r="AX107"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7" t="str">
        <f t="shared" si="196"/>
        <v/>
      </c>
      <c r="AZ107" t="str">
        <f t="shared" si="197"/>
        <v/>
      </c>
      <c r="BA107" t="str">
        <f t="shared" si="198"/>
        <v>&lt;img src=@img/medium.png@&gt;</v>
      </c>
      <c r="BB107" t="str">
        <f t="shared" si="199"/>
        <v/>
      </c>
      <c r="BC107" t="str">
        <f t="shared" si="200"/>
        <v/>
      </c>
      <c r="BD107" t="str">
        <f t="shared" si="201"/>
        <v>&lt;img src=@img/medium.png@&gt;</v>
      </c>
      <c r="BE107" t="str">
        <f t="shared" si="202"/>
        <v>medium high old</v>
      </c>
      <c r="BF107" t="str">
        <f t="shared" si="203"/>
        <v>Old Town</v>
      </c>
      <c r="BG107">
        <v>40.587355000000002</v>
      </c>
      <c r="BH107">
        <v>-105.07316299999999</v>
      </c>
      <c r="BI107" t="str">
        <f t="shared" si="204"/>
        <v>[40.587355,-105.073163],</v>
      </c>
      <c r="BK107" t="str">
        <f>IF(BJ107&gt;0,"&lt;img src=@img/kidicon.png@&gt;","")</f>
        <v/>
      </c>
    </row>
    <row r="108" spans="2:64" ht="21" customHeight="1" x14ac:dyDescent="0.25">
      <c r="B108" t="s">
        <v>195</v>
      </c>
      <c r="C108" t="s">
        <v>418</v>
      </c>
      <c r="D108" t="s">
        <v>182</v>
      </c>
      <c r="E108" t="s">
        <v>423</v>
      </c>
      <c r="G108" t="s">
        <v>196</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11"/>
        <v/>
      </c>
      <c r="AL108" t="str">
        <f t="shared" si="112"/>
        <v/>
      </c>
      <c r="AM108" t="str">
        <f t="shared" si="113"/>
        <v/>
      </c>
      <c r="AN108" t="str">
        <f t="shared" si="114"/>
        <v/>
      </c>
      <c r="AO108" t="str">
        <f t="shared" si="115"/>
        <v/>
      </c>
      <c r="AP108" t="str">
        <f t="shared" si="116"/>
        <v/>
      </c>
      <c r="AQ108" t="str">
        <f t="shared" si="117"/>
        <v/>
      </c>
      <c r="AR108" s="2" t="s">
        <v>344</v>
      </c>
      <c r="AU108" t="s">
        <v>28</v>
      </c>
      <c r="AV108" s="3" t="s">
        <v>302</v>
      </c>
      <c r="AW108" s="3" t="s">
        <v>302</v>
      </c>
      <c r="AX108"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8" t="str">
        <f t="shared" si="196"/>
        <v/>
      </c>
      <c r="AZ108" t="str">
        <f t="shared" si="197"/>
        <v/>
      </c>
      <c r="BA108" t="str">
        <f t="shared" si="198"/>
        <v>&lt;img src=@img/medium.png@&gt;</v>
      </c>
      <c r="BB108" t="str">
        <f t="shared" si="199"/>
        <v/>
      </c>
      <c r="BC108" t="str">
        <f t="shared" si="200"/>
        <v/>
      </c>
      <c r="BD108" t="str">
        <f t="shared" si="201"/>
        <v>&lt;img src=@img/medium.png@&gt;</v>
      </c>
      <c r="BE108" t="str">
        <f t="shared" si="202"/>
        <v>medium med old</v>
      </c>
      <c r="BF108" t="str">
        <f t="shared" si="203"/>
        <v>Old Town</v>
      </c>
      <c r="BG108">
        <v>40.590091999999999</v>
      </c>
      <c r="BH108">
        <v>-105.07255000000001</v>
      </c>
      <c r="BI108" t="str">
        <f t="shared" si="204"/>
        <v>[40.590092,-105.07255],</v>
      </c>
      <c r="BK108" t="str">
        <f>IF(BJ108&gt;0,"&lt;img src=@img/kidicon.png@&gt;","")</f>
        <v/>
      </c>
    </row>
    <row r="109" spans="2:64" ht="21" customHeight="1" x14ac:dyDescent="0.25">
      <c r="B109" t="s">
        <v>386</v>
      </c>
      <c r="C109" t="s">
        <v>418</v>
      </c>
      <c r="D109" t="s">
        <v>132</v>
      </c>
      <c r="E109" t="s">
        <v>423</v>
      </c>
      <c r="G109" s="13" t="s">
        <v>387</v>
      </c>
      <c r="W109" t="str">
        <f t="shared" si="158"/>
        <v/>
      </c>
      <c r="X109" t="str">
        <f t="shared" si="159"/>
        <v/>
      </c>
      <c r="Y109" t="str">
        <f t="shared" si="160"/>
        <v/>
      </c>
      <c r="Z109" t="str">
        <f t="shared" si="161"/>
        <v/>
      </c>
      <c r="AA109" t="str">
        <f t="shared" si="162"/>
        <v/>
      </c>
      <c r="AB109" t="str">
        <f t="shared" si="163"/>
        <v/>
      </c>
      <c r="AC109" t="str">
        <f t="shared" si="164"/>
        <v/>
      </c>
      <c r="AD109" t="str">
        <f t="shared" si="165"/>
        <v/>
      </c>
      <c r="AE109" t="str">
        <f t="shared" si="166"/>
        <v/>
      </c>
      <c r="AF109" t="str">
        <f t="shared" si="167"/>
        <v/>
      </c>
      <c r="AG109" t="str">
        <f t="shared" si="168"/>
        <v/>
      </c>
      <c r="AH109" t="str">
        <f t="shared" si="169"/>
        <v/>
      </c>
      <c r="AI109" t="str">
        <f t="shared" si="170"/>
        <v/>
      </c>
      <c r="AJ109" t="str">
        <f t="shared" si="171"/>
        <v/>
      </c>
      <c r="AK109" t="str">
        <f t="shared" si="111"/>
        <v/>
      </c>
      <c r="AL109" t="str">
        <f t="shared" si="112"/>
        <v/>
      </c>
      <c r="AM109" t="str">
        <f t="shared" si="113"/>
        <v/>
      </c>
      <c r="AN109" t="str">
        <f t="shared" si="114"/>
        <v/>
      </c>
      <c r="AO109" t="str">
        <f t="shared" si="115"/>
        <v/>
      </c>
      <c r="AP109" t="str">
        <f t="shared" si="116"/>
        <v/>
      </c>
      <c r="AQ109" t="str">
        <f t="shared" si="117"/>
        <v/>
      </c>
      <c r="AR109" t="s">
        <v>388</v>
      </c>
      <c r="AS109" t="s">
        <v>290</v>
      </c>
      <c r="AU109" t="s">
        <v>28</v>
      </c>
      <c r="AV109" s="3" t="s">
        <v>302</v>
      </c>
      <c r="AW109" s="3" t="s">
        <v>302</v>
      </c>
      <c r="AX109"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9" t="str">
        <f t="shared" si="196"/>
        <v>&lt;img src=@img/outdoor.png@&gt;</v>
      </c>
      <c r="AZ109" t="str">
        <f t="shared" si="197"/>
        <v/>
      </c>
      <c r="BA109" t="str">
        <f t="shared" si="198"/>
        <v>&lt;img src=@img/medium.png@&gt;</v>
      </c>
      <c r="BB109" t="str">
        <f t="shared" si="199"/>
        <v/>
      </c>
      <c r="BC109" t="str">
        <f t="shared" si="200"/>
        <v/>
      </c>
      <c r="BD109" t="str">
        <f t="shared" si="201"/>
        <v>&lt;img src=@img/outdoor.png@&gt;&lt;img src=@img/medium.png@&gt;&lt;img src=@img/kidicon.png@&gt;</v>
      </c>
      <c r="BE109" t="str">
        <f t="shared" si="202"/>
        <v>outdoor medium med old kid</v>
      </c>
      <c r="BF109" t="str">
        <f t="shared" si="203"/>
        <v>Old Town</v>
      </c>
      <c r="BG109">
        <v>40.588638000000003</v>
      </c>
      <c r="BH109">
        <v>-105.077392</v>
      </c>
      <c r="BI109" t="str">
        <f t="shared" si="204"/>
        <v>[40.588638,-105.077392],</v>
      </c>
      <c r="BJ109" t="b">
        <v>1</v>
      </c>
      <c r="BK109" t="str">
        <f>IF(BJ109&gt;0,"&lt;img src=@img/kidicon.png@&gt;","")</f>
        <v>&lt;img src=@img/kidicon.png@&gt;</v>
      </c>
      <c r="BL109" t="s">
        <v>430</v>
      </c>
    </row>
    <row r="110" spans="2:64" ht="21" customHeight="1" x14ac:dyDescent="0.25">
      <c r="B110" t="s">
        <v>622</v>
      </c>
      <c r="C110" t="s">
        <v>421</v>
      </c>
      <c r="E110" t="s">
        <v>423</v>
      </c>
      <c r="G110" t="s">
        <v>645</v>
      </c>
      <c r="H110">
        <v>1600</v>
      </c>
      <c r="I110">
        <v>1900</v>
      </c>
      <c r="J110">
        <v>1600</v>
      </c>
      <c r="K110">
        <v>1900</v>
      </c>
      <c r="L110">
        <v>1600</v>
      </c>
      <c r="M110">
        <v>1900</v>
      </c>
      <c r="N110">
        <v>1600</v>
      </c>
      <c r="O110">
        <v>1900</v>
      </c>
      <c r="P110">
        <v>1600</v>
      </c>
      <c r="Q110">
        <v>2400</v>
      </c>
      <c r="R110">
        <v>1600</v>
      </c>
      <c r="S110">
        <v>1900</v>
      </c>
      <c r="T110">
        <v>1600</v>
      </c>
      <c r="U110">
        <v>1900</v>
      </c>
      <c r="V110" s="4" t="s">
        <v>780</v>
      </c>
      <c r="W110">
        <f t="shared" si="158"/>
        <v>16</v>
      </c>
      <c r="X110">
        <f t="shared" si="159"/>
        <v>19</v>
      </c>
      <c r="Y110">
        <f t="shared" si="160"/>
        <v>16</v>
      </c>
      <c r="Z110">
        <f t="shared" si="161"/>
        <v>19</v>
      </c>
      <c r="AA110">
        <f t="shared" si="162"/>
        <v>16</v>
      </c>
      <c r="AB110">
        <f t="shared" si="163"/>
        <v>19</v>
      </c>
      <c r="AC110">
        <f t="shared" si="164"/>
        <v>16</v>
      </c>
      <c r="AD110">
        <f t="shared" si="165"/>
        <v>19</v>
      </c>
      <c r="AE110">
        <f t="shared" si="166"/>
        <v>16</v>
      </c>
      <c r="AF110">
        <f t="shared" si="167"/>
        <v>24</v>
      </c>
      <c r="AG110">
        <f t="shared" si="168"/>
        <v>16</v>
      </c>
      <c r="AH110">
        <f t="shared" si="169"/>
        <v>19</v>
      </c>
      <c r="AI110">
        <f t="shared" si="170"/>
        <v>16</v>
      </c>
      <c r="AJ110">
        <f t="shared" si="171"/>
        <v>19</v>
      </c>
      <c r="AK110" t="str">
        <f t="shared" si="111"/>
        <v>4pm-7pm</v>
      </c>
      <c r="AL110" t="str">
        <f t="shared" si="112"/>
        <v>4pm-7pm</v>
      </c>
      <c r="AM110" t="str">
        <f t="shared" si="113"/>
        <v>4pm-7pm</v>
      </c>
      <c r="AN110" t="str">
        <f t="shared" si="114"/>
        <v>4pm-7pm</v>
      </c>
      <c r="AO110" t="str">
        <f t="shared" si="115"/>
        <v>4pm-12am</v>
      </c>
      <c r="AP110" t="str">
        <f t="shared" si="116"/>
        <v>4pm-7pm</v>
      </c>
      <c r="AQ110" t="str">
        <f t="shared" si="117"/>
        <v>4pm-7pm</v>
      </c>
      <c r="AR110" t="s">
        <v>670</v>
      </c>
      <c r="AS110" t="s">
        <v>290</v>
      </c>
      <c r="AU110" t="s">
        <v>28</v>
      </c>
      <c r="AV110" s="3" t="s">
        <v>301</v>
      </c>
      <c r="AW110" s="3" t="s">
        <v>301</v>
      </c>
      <c r="AX110"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0" t="str">
        <f t="shared" si="196"/>
        <v>&lt;img src=@img/outdoor.png@&gt;</v>
      </c>
      <c r="AZ110" t="str">
        <f t="shared" si="197"/>
        <v/>
      </c>
      <c r="BA110" t="str">
        <f t="shared" si="198"/>
        <v>&lt;img src=@img/medium.png@&gt;</v>
      </c>
      <c r="BB110" t="str">
        <f t="shared" si="199"/>
        <v>&lt;img src=@img/drinkicon.png@&gt;</v>
      </c>
      <c r="BC110" t="str">
        <f t="shared" si="200"/>
        <v>&lt;img src=@img/foodicon.png@&gt;</v>
      </c>
      <c r="BD110" t="str">
        <f t="shared" si="201"/>
        <v>&lt;img src=@img/outdoor.png@&gt;&lt;img src=@img/medium.png@&gt;&lt;img src=@img/drinkicon.png@&gt;&lt;img src=@img/foodicon.png@&gt;</v>
      </c>
      <c r="BE110" t="str">
        <f t="shared" si="202"/>
        <v>outdoor drink food medium med cwest</v>
      </c>
      <c r="BF110" t="str">
        <f t="shared" si="203"/>
        <v>Campus West</v>
      </c>
      <c r="BG110">
        <v>40.575319999999998</v>
      </c>
      <c r="BH110">
        <v>-105.10038</v>
      </c>
      <c r="BI110" t="str">
        <f t="shared" si="204"/>
        <v>[40.57532,-105.10038],</v>
      </c>
    </row>
    <row r="111" spans="2:64" ht="21" customHeight="1" x14ac:dyDescent="0.25">
      <c r="B111" t="s">
        <v>121</v>
      </c>
      <c r="C111" t="s">
        <v>304</v>
      </c>
      <c r="D111" t="s">
        <v>104</v>
      </c>
      <c r="E111" t="s">
        <v>35</v>
      </c>
      <c r="G111" s="1" t="s">
        <v>122</v>
      </c>
      <c r="H111">
        <v>1500</v>
      </c>
      <c r="I111">
        <v>1800</v>
      </c>
      <c r="J111">
        <v>1500</v>
      </c>
      <c r="K111">
        <v>1800</v>
      </c>
      <c r="L111">
        <v>1500</v>
      </c>
      <c r="M111">
        <v>1800</v>
      </c>
      <c r="N111">
        <v>1500</v>
      </c>
      <c r="O111">
        <v>1800</v>
      </c>
      <c r="P111">
        <v>1500</v>
      </c>
      <c r="Q111">
        <v>1800</v>
      </c>
      <c r="R111">
        <v>1500</v>
      </c>
      <c r="S111">
        <v>1800</v>
      </c>
      <c r="T111">
        <v>1500</v>
      </c>
      <c r="U111">
        <v>1800</v>
      </c>
      <c r="V111" t="s">
        <v>478</v>
      </c>
      <c r="W111">
        <f t="shared" si="158"/>
        <v>15</v>
      </c>
      <c r="X111">
        <f t="shared" si="159"/>
        <v>18</v>
      </c>
      <c r="Y111">
        <f t="shared" si="160"/>
        <v>15</v>
      </c>
      <c r="Z111">
        <f t="shared" si="161"/>
        <v>18</v>
      </c>
      <c r="AA111">
        <f t="shared" si="162"/>
        <v>15</v>
      </c>
      <c r="AB111">
        <f t="shared" si="163"/>
        <v>18</v>
      </c>
      <c r="AC111">
        <f t="shared" si="164"/>
        <v>15</v>
      </c>
      <c r="AD111">
        <f t="shared" si="165"/>
        <v>18</v>
      </c>
      <c r="AE111">
        <f t="shared" si="166"/>
        <v>15</v>
      </c>
      <c r="AF111">
        <f t="shared" si="167"/>
        <v>18</v>
      </c>
      <c r="AG111">
        <f t="shared" si="168"/>
        <v>15</v>
      </c>
      <c r="AH111">
        <f t="shared" si="169"/>
        <v>18</v>
      </c>
      <c r="AI111">
        <f t="shared" si="170"/>
        <v>15</v>
      </c>
      <c r="AJ111">
        <f t="shared" si="171"/>
        <v>18</v>
      </c>
      <c r="AK111" t="str">
        <f t="shared" si="111"/>
        <v>3pm-6pm</v>
      </c>
      <c r="AL111" t="str">
        <f t="shared" si="112"/>
        <v>3pm-6pm</v>
      </c>
      <c r="AM111" t="str">
        <f t="shared" si="113"/>
        <v>3pm-6pm</v>
      </c>
      <c r="AN111" t="str">
        <f t="shared" si="114"/>
        <v>3pm-6pm</v>
      </c>
      <c r="AO111" t="str">
        <f t="shared" si="115"/>
        <v>3pm-6pm</v>
      </c>
      <c r="AP111" t="str">
        <f t="shared" si="116"/>
        <v>3pm-6pm</v>
      </c>
      <c r="AQ111" t="str">
        <f t="shared" si="117"/>
        <v>3pm-6pm</v>
      </c>
      <c r="AR111" s="2" t="s">
        <v>323</v>
      </c>
      <c r="AS111" t="s">
        <v>290</v>
      </c>
      <c r="AU111" t="s">
        <v>294</v>
      </c>
      <c r="AV111" s="3" t="s">
        <v>301</v>
      </c>
      <c r="AW111" s="3" t="s">
        <v>301</v>
      </c>
      <c r="AX111"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1" t="str">
        <f t="shared" si="196"/>
        <v>&lt;img src=@img/outdoor.png@&gt;</v>
      </c>
      <c r="AZ111" t="str">
        <f t="shared" si="197"/>
        <v/>
      </c>
      <c r="BA111" t="str">
        <f t="shared" si="198"/>
        <v>&lt;img src=@img/easy.png@&gt;</v>
      </c>
      <c r="BB111" t="str">
        <f t="shared" si="199"/>
        <v>&lt;img src=@img/drinkicon.png@&gt;</v>
      </c>
      <c r="BC111" t="str">
        <f t="shared" si="200"/>
        <v>&lt;img src=@img/foodicon.png@&gt;</v>
      </c>
      <c r="BD111" t="str">
        <f t="shared" si="201"/>
        <v>&lt;img src=@img/outdoor.png@&gt;&lt;img src=@img/easy.png@&gt;&lt;img src=@img/drinkicon.png@&gt;&lt;img src=@img/foodicon.png@&gt;</v>
      </c>
      <c r="BE111" t="str">
        <f t="shared" si="202"/>
        <v>outdoor drink food easy high midtown</v>
      </c>
      <c r="BF111" t="str">
        <f t="shared" si="203"/>
        <v>Midtown</v>
      </c>
      <c r="BG111">
        <v>40.551181</v>
      </c>
      <c r="BH111">
        <v>-105.07652</v>
      </c>
      <c r="BI111" t="str">
        <f t="shared" si="204"/>
        <v>[40.551181,-105.07652],</v>
      </c>
      <c r="BK111" t="str">
        <f>IF(BJ111&gt;0,"&lt;img src=@img/kidicon.png@&gt;","")</f>
        <v/>
      </c>
    </row>
    <row r="112" spans="2:64" ht="21" customHeight="1" x14ac:dyDescent="0.25">
      <c r="B112" t="s">
        <v>772</v>
      </c>
      <c r="C112" t="s">
        <v>418</v>
      </c>
      <c r="E112" t="s">
        <v>54</v>
      </c>
      <c r="G112" s="1" t="s">
        <v>773</v>
      </c>
      <c r="H112">
        <v>1500</v>
      </c>
      <c r="I112">
        <v>1800</v>
      </c>
      <c r="J112">
        <v>1500</v>
      </c>
      <c r="K112">
        <v>1800</v>
      </c>
      <c r="L112">
        <v>1500</v>
      </c>
      <c r="M112">
        <v>1800</v>
      </c>
      <c r="N112">
        <v>1500</v>
      </c>
      <c r="O112">
        <v>1800</v>
      </c>
      <c r="P112">
        <v>1500</v>
      </c>
      <c r="Q112">
        <v>1800</v>
      </c>
      <c r="R112">
        <v>1500</v>
      </c>
      <c r="S112">
        <v>1800</v>
      </c>
      <c r="T112">
        <v>1500</v>
      </c>
      <c r="U112">
        <v>1800</v>
      </c>
      <c r="V112" t="s">
        <v>774</v>
      </c>
      <c r="W112">
        <f t="shared" ref="W112" si="205">IF(H112&gt;0,H112/100,"")</f>
        <v>15</v>
      </c>
      <c r="X112">
        <f t="shared" ref="X112" si="206">IF(I112&gt;0,I112/100,"")</f>
        <v>18</v>
      </c>
      <c r="Y112">
        <f t="shared" ref="Y112" si="207">IF(J112&gt;0,J112/100,"")</f>
        <v>15</v>
      </c>
      <c r="Z112">
        <f t="shared" ref="Z112" si="208">IF(K112&gt;0,K112/100,"")</f>
        <v>18</v>
      </c>
      <c r="AA112">
        <f t="shared" ref="AA112" si="209">IF(L112&gt;0,L112/100,"")</f>
        <v>15</v>
      </c>
      <c r="AB112">
        <f t="shared" ref="AB112" si="210">IF(M112&gt;0,M112/100,"")</f>
        <v>18</v>
      </c>
      <c r="AC112">
        <f t="shared" ref="AC112" si="211">IF(N112&gt;0,N112/100,"")</f>
        <v>15</v>
      </c>
      <c r="AD112">
        <f t="shared" ref="AD112" si="212">IF(O112&gt;0,O112/100,"")</f>
        <v>18</v>
      </c>
      <c r="AE112">
        <f t="shared" ref="AE112" si="213">IF(P112&gt;0,P112/100,"")</f>
        <v>15</v>
      </c>
      <c r="AF112">
        <f t="shared" ref="AF112" si="214">IF(Q112&gt;0,Q112/100,"")</f>
        <v>18</v>
      </c>
      <c r="AG112">
        <f t="shared" ref="AG112" si="215">IF(R112&gt;0,R112/100,"")</f>
        <v>15</v>
      </c>
      <c r="AH112">
        <f t="shared" ref="AH112" si="216">IF(S112&gt;0,S112/100,"")</f>
        <v>18</v>
      </c>
      <c r="AI112">
        <f t="shared" ref="AI112" si="217">IF(T112&gt;0,T112/100,"")</f>
        <v>15</v>
      </c>
      <c r="AJ112">
        <f t="shared" ref="AJ112" si="218">IF(U112&gt;0,U112/100,"")</f>
        <v>18</v>
      </c>
      <c r="AK112" t="str">
        <f t="shared" ref="AK112" si="219">IF(H112&gt;0,CONCATENATE(IF(W112&lt;=12,W112,W112-12),IF(OR(W112&lt;12,W112=24),"am","pm"),"-",IF(X112&lt;=12,X112,X112-12),IF(OR(X112&lt;12,X112=24),"am","pm")),"")</f>
        <v>3pm-6pm</v>
      </c>
      <c r="AL112" t="str">
        <f t="shared" ref="AL112" si="220">IF(J112&gt;0,CONCATENATE(IF(Y112&lt;=12,Y112,Y112-12),IF(OR(Y112&lt;12,Y112=24),"am","pm"),"-",IF(Z112&lt;=12,Z112,Z112-12),IF(OR(Z112&lt;12,Z112=24),"am","pm")),"")</f>
        <v>3pm-6pm</v>
      </c>
      <c r="AM112" t="str">
        <f t="shared" ref="AM112" si="221">IF(L112&gt;0,CONCATENATE(IF(AA112&lt;=12,AA112,AA112-12),IF(OR(AA112&lt;12,AA112=24),"am","pm"),"-",IF(AB112&lt;=12,AB112,AB112-12),IF(OR(AB112&lt;12,AB112=24),"am","pm")),"")</f>
        <v>3pm-6pm</v>
      </c>
      <c r="AN112" t="str">
        <f t="shared" ref="AN112" si="222">IF(N112&gt;0,CONCATENATE(IF(AC112&lt;=12,AC112,AC112-12),IF(OR(AC112&lt;12,AC112=24),"am","pm"),"-",IF(AD112&lt;=12,AD112,AD112-12),IF(OR(AD112&lt;12,AD112=24),"am","pm")),"")</f>
        <v>3pm-6pm</v>
      </c>
      <c r="AO112" t="str">
        <f t="shared" ref="AO112" si="223">IF(P112&gt;0,CONCATENATE(IF(AE112&lt;=12,AE112,AE112-12),IF(OR(AE112&lt;12,AE112=24),"am","pm"),"-",IF(AF112&lt;=12,AF112,AF112-12),IF(OR(AF112&lt;12,AF112=24),"am","pm")),"")</f>
        <v>3pm-6pm</v>
      </c>
      <c r="AP112" t="str">
        <f t="shared" ref="AP112" si="224">IF(R112&gt;0,CONCATENATE(IF(AG112&lt;=12,AG112,AG112-12),IF(OR(AG112&lt;12,AG112=24),"am","pm"),"-",IF(AH112&lt;=12,AH112,AH112-12),IF(OR(AH112&lt;12,AH112=24),"am","pm")),"")</f>
        <v>3pm-6pm</v>
      </c>
      <c r="AQ112" t="str">
        <f t="shared" ref="AQ112" si="225">IF(T112&gt;0,CONCATENATE(IF(AI112&lt;=12,AI112,AI112-12),IF(OR(AI112&lt;12,AI112=24),"am","pm"),"-",IF(AJ112&lt;=12,AJ112,AJ112-12),IF(OR(AJ112&lt;12,AJ112=24),"am","pm")),"")</f>
        <v>3pm-6pm</v>
      </c>
      <c r="AR112" s="2"/>
      <c r="AS112" t="s">
        <v>290</v>
      </c>
      <c r="AU112" t="s">
        <v>28</v>
      </c>
      <c r="AV112" s="3" t="s">
        <v>301</v>
      </c>
      <c r="AW112" s="3" t="s">
        <v>301</v>
      </c>
      <c r="AX112" s="4" t="str">
        <f t="shared" ref="AX112" si="226">CONCATENATE("{
    'name': """,B112,""",
    'area': ","""",C112,""",",
"'hours': {
      'sunday-start':","""",H112,"""",", 'sunday-end':","""",I112,"""",", 'monday-start':","""",J112,"""",", 'monday-end':","""",K112,"""",", 'tuesday-start':","""",L112,"""",", 'tuesday-end':","""",M112,""", 'wednesday-start':","""",N112,""", 'wednesday-end':","""",O112,""", 'thursday-start':","""",P112,""", 'thursday-end':","""",Q112,""", 'friday-start':","""",R112,""", 'friday-end':","""",S112,""", 'saturday-start':","""",T112,""", 'saturday-end':","""",U112,"""","},","  'description': ","""",V112,"""",", 'link':","""",AR112,"""",", 'pricing':","""",E112,"""",",   'phone-number': ","""",F112,"""",", 'address': ","""",G112,"""",", 'other-amenities': [","'",AS112,"','",AT112,"','",AU112,"'","]",", 'has-drink':",AV112,", 'has-food':",AW112,"},")</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2" t="str">
        <f t="shared" ref="AY112" si="227">IF(AS112&gt;0,"&lt;img src=@img/outdoor.png@&gt;","")</f>
        <v>&lt;img src=@img/outdoor.png@&gt;</v>
      </c>
      <c r="AZ112" t="str">
        <f t="shared" ref="AZ112" si="228">IF(AT112&gt;0,"&lt;img src=@img/pets.png@&gt;","")</f>
        <v/>
      </c>
      <c r="BA112" t="str">
        <f t="shared" ref="BA112" si="229">IF(AU112="hard","&lt;img src=@img/hard.png@&gt;",IF(AU112="medium","&lt;img src=@img/medium.png@&gt;",IF(AU112="easy","&lt;img src=@img/easy.png@&gt;","")))</f>
        <v>&lt;img src=@img/medium.png@&gt;</v>
      </c>
      <c r="BB112" t="str">
        <f t="shared" ref="BB112" si="230">IF(AV112="true","&lt;img src=@img/drinkicon.png@&gt;","")</f>
        <v>&lt;img src=@img/drinkicon.png@&gt;</v>
      </c>
      <c r="BC112" t="str">
        <f t="shared" ref="BC112" si="231">IF(AW112="true","&lt;img src=@img/foodicon.png@&gt;","")</f>
        <v>&lt;img src=@img/foodicon.png@&gt;</v>
      </c>
      <c r="BD112" t="str">
        <f t="shared" ref="BD112" si="232">CONCATENATE(AY112,AZ112,BA112,BB112,BC112,BK112)</f>
        <v>&lt;img src=@img/outdoor.png@&gt;&lt;img src=@img/medium.png@&gt;&lt;img src=@img/drinkicon.png@&gt;&lt;img src=@img/foodicon.png@&gt;</v>
      </c>
      <c r="BE112" t="str">
        <f t="shared" ref="BE112" si="233">CONCATENATE(IF(AS112&gt;0,"outdoor ",""),IF(AT112&gt;0,"pet ",""),IF(AV112="true","drink ",""),IF(AW112="true","food ",""),AU112," ",E112," ",C112,IF(BJ112=TRUE," kid",""))</f>
        <v>outdoor drink food medium low old</v>
      </c>
      <c r="BF112" t="str">
        <f t="shared" si="203"/>
        <v>Old Town</v>
      </c>
      <c r="BG112">
        <v>40.584411699999997</v>
      </c>
      <c r="BH112">
        <v>-105.07727819999999</v>
      </c>
      <c r="BI112" t="str">
        <f t="shared" si="204"/>
        <v>[40.5844117,-105.0772782],</v>
      </c>
    </row>
    <row r="113" spans="2:64" ht="21" customHeight="1" x14ac:dyDescent="0.25">
      <c r="B113" t="s">
        <v>166</v>
      </c>
      <c r="C113" t="s">
        <v>303</v>
      </c>
      <c r="D113" t="s">
        <v>154</v>
      </c>
      <c r="E113" t="s">
        <v>54</v>
      </c>
      <c r="G113" t="s">
        <v>167</v>
      </c>
      <c r="H113">
        <v>1500</v>
      </c>
      <c r="I113">
        <v>1900</v>
      </c>
      <c r="J113">
        <v>1100</v>
      </c>
      <c r="K113">
        <v>2030</v>
      </c>
      <c r="L113">
        <v>1500</v>
      </c>
      <c r="M113">
        <v>1900</v>
      </c>
      <c r="N113">
        <v>1500</v>
      </c>
      <c r="O113">
        <v>1900</v>
      </c>
      <c r="P113">
        <v>1500</v>
      </c>
      <c r="Q113">
        <v>1900</v>
      </c>
      <c r="R113">
        <v>1500</v>
      </c>
      <c r="S113">
        <v>1900</v>
      </c>
      <c r="T113">
        <v>1500</v>
      </c>
      <c r="U113">
        <v>1900</v>
      </c>
      <c r="V113" t="s">
        <v>479</v>
      </c>
      <c r="W113">
        <f t="shared" si="158"/>
        <v>15</v>
      </c>
      <c r="X113">
        <f t="shared" si="159"/>
        <v>19</v>
      </c>
      <c r="Y113">
        <f t="shared" si="160"/>
        <v>11</v>
      </c>
      <c r="Z113">
        <f t="shared" si="161"/>
        <v>20.3</v>
      </c>
      <c r="AA113">
        <f t="shared" si="162"/>
        <v>15</v>
      </c>
      <c r="AB113">
        <f t="shared" si="163"/>
        <v>19</v>
      </c>
      <c r="AC113">
        <f t="shared" si="164"/>
        <v>15</v>
      </c>
      <c r="AD113">
        <f t="shared" si="165"/>
        <v>19</v>
      </c>
      <c r="AE113">
        <f t="shared" si="166"/>
        <v>15</v>
      </c>
      <c r="AF113">
        <f t="shared" si="167"/>
        <v>19</v>
      </c>
      <c r="AG113">
        <f t="shared" si="168"/>
        <v>15</v>
      </c>
      <c r="AH113">
        <f t="shared" si="169"/>
        <v>19</v>
      </c>
      <c r="AI113">
        <f t="shared" si="170"/>
        <v>15</v>
      </c>
      <c r="AJ113">
        <f t="shared" si="171"/>
        <v>19</v>
      </c>
      <c r="AK113" t="str">
        <f t="shared" si="111"/>
        <v>3pm-7pm</v>
      </c>
      <c r="AL113" t="str">
        <f t="shared" si="112"/>
        <v>11am-8.3pm</v>
      </c>
      <c r="AM113" t="str">
        <f t="shared" si="113"/>
        <v>3pm-7pm</v>
      </c>
      <c r="AN113" t="str">
        <f t="shared" si="114"/>
        <v>3pm-7pm</v>
      </c>
      <c r="AO113" t="str">
        <f t="shared" si="115"/>
        <v>3pm-7pm</v>
      </c>
      <c r="AP113" t="str">
        <f t="shared" si="116"/>
        <v>3pm-7pm</v>
      </c>
      <c r="AQ113" t="str">
        <f t="shared" si="117"/>
        <v>3pm-7pm</v>
      </c>
      <c r="AR113" s="2" t="s">
        <v>335</v>
      </c>
      <c r="AU113" t="s">
        <v>294</v>
      </c>
      <c r="AV113" s="3" t="s">
        <v>301</v>
      </c>
      <c r="AW113" s="3" t="s">
        <v>302</v>
      </c>
      <c r="AX113"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3" t="str">
        <f t="shared" si="196"/>
        <v/>
      </c>
      <c r="AZ113" t="str">
        <f t="shared" si="197"/>
        <v/>
      </c>
      <c r="BA113" t="str">
        <f t="shared" si="198"/>
        <v>&lt;img src=@img/easy.png@&gt;</v>
      </c>
      <c r="BB113" t="str">
        <f t="shared" si="199"/>
        <v>&lt;img src=@img/drinkicon.png@&gt;</v>
      </c>
      <c r="BC113" t="str">
        <f t="shared" si="200"/>
        <v/>
      </c>
      <c r="BD113" t="str">
        <f t="shared" si="201"/>
        <v>&lt;img src=@img/easy.png@&gt;&lt;img src=@img/drinkicon.png@&gt;</v>
      </c>
      <c r="BE113" t="str">
        <f t="shared" si="202"/>
        <v>drink easy low campus</v>
      </c>
      <c r="BF113" t="str">
        <f t="shared" si="203"/>
        <v>Near Campus</v>
      </c>
      <c r="BG113">
        <v>40.566623999999997</v>
      </c>
      <c r="BH113">
        <v>-105.07869100000001</v>
      </c>
      <c r="BI113" t="str">
        <f t="shared" si="204"/>
        <v>[40.566624,-105.078691],</v>
      </c>
      <c r="BK113" t="str">
        <f>IF(BJ113&gt;0,"&lt;img src=@img/kidicon.png@&gt;","")</f>
        <v/>
      </c>
    </row>
    <row r="114" spans="2:64" ht="21" customHeight="1" x14ac:dyDescent="0.25">
      <c r="B114" t="s">
        <v>197</v>
      </c>
      <c r="C114" t="s">
        <v>418</v>
      </c>
      <c r="D114" t="s">
        <v>266</v>
      </c>
      <c r="E114" t="s">
        <v>423</v>
      </c>
      <c r="G114" t="s">
        <v>198</v>
      </c>
      <c r="W114" t="str">
        <f t="shared" si="158"/>
        <v/>
      </c>
      <c r="X114" t="str">
        <f t="shared" si="159"/>
        <v/>
      </c>
      <c r="Y114" t="str">
        <f t="shared" si="160"/>
        <v/>
      </c>
      <c r="Z114" t="str">
        <f t="shared" si="161"/>
        <v/>
      </c>
      <c r="AA114" t="str">
        <f t="shared" si="162"/>
        <v/>
      </c>
      <c r="AB114" t="str">
        <f t="shared" si="163"/>
        <v/>
      </c>
      <c r="AC114" t="str">
        <f t="shared" si="164"/>
        <v/>
      </c>
      <c r="AD114" t="str">
        <f t="shared" si="165"/>
        <v/>
      </c>
      <c r="AE114" t="str">
        <f t="shared" si="166"/>
        <v/>
      </c>
      <c r="AF114" t="str">
        <f t="shared" si="167"/>
        <v/>
      </c>
      <c r="AG114" t="str">
        <f t="shared" si="168"/>
        <v/>
      </c>
      <c r="AH114" t="str">
        <f t="shared" si="169"/>
        <v/>
      </c>
      <c r="AI114" t="str">
        <f t="shared" si="170"/>
        <v/>
      </c>
      <c r="AJ114" t="str">
        <f t="shared" si="171"/>
        <v/>
      </c>
      <c r="AK114" t="str">
        <f t="shared" si="111"/>
        <v/>
      </c>
      <c r="AL114" t="str">
        <f t="shared" si="112"/>
        <v/>
      </c>
      <c r="AM114" t="str">
        <f t="shared" si="113"/>
        <v/>
      </c>
      <c r="AN114" t="str">
        <f t="shared" si="114"/>
        <v/>
      </c>
      <c r="AO114" t="str">
        <f t="shared" si="115"/>
        <v/>
      </c>
      <c r="AP114" t="str">
        <f t="shared" si="116"/>
        <v/>
      </c>
      <c r="AQ114" t="str">
        <f t="shared" si="117"/>
        <v/>
      </c>
      <c r="AR114" s="2" t="s">
        <v>345</v>
      </c>
      <c r="AS114" t="s">
        <v>290</v>
      </c>
      <c r="AT114" t="s">
        <v>300</v>
      </c>
      <c r="AU114" t="s">
        <v>28</v>
      </c>
      <c r="AV114" s="3" t="s">
        <v>302</v>
      </c>
      <c r="AW114" s="3" t="s">
        <v>302</v>
      </c>
      <c r="AX114"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4" t="str">
        <f t="shared" si="196"/>
        <v>&lt;img src=@img/outdoor.png@&gt;</v>
      </c>
      <c r="AZ114" t="str">
        <f t="shared" si="197"/>
        <v>&lt;img src=@img/pets.png@&gt;</v>
      </c>
      <c r="BA114" t="str">
        <f t="shared" si="198"/>
        <v>&lt;img src=@img/medium.png@&gt;</v>
      </c>
      <c r="BB114" t="str">
        <f t="shared" si="199"/>
        <v/>
      </c>
      <c r="BC114" t="str">
        <f t="shared" si="200"/>
        <v/>
      </c>
      <c r="BD114" t="str">
        <f t="shared" si="201"/>
        <v>&lt;img src=@img/outdoor.png@&gt;&lt;img src=@img/pets.png@&gt;&lt;img src=@img/medium.png@&gt;</v>
      </c>
      <c r="BE114" t="str">
        <f t="shared" si="202"/>
        <v>outdoor pet medium med old</v>
      </c>
      <c r="BF114" t="str">
        <f t="shared" si="203"/>
        <v>Old Town</v>
      </c>
      <c r="BG114">
        <v>40.593415</v>
      </c>
      <c r="BH114">
        <v>-105.066874</v>
      </c>
      <c r="BI114" t="str">
        <f t="shared" si="204"/>
        <v>[40.593415,-105.066874],</v>
      </c>
      <c r="BK114" t="str">
        <f>IF(BJ114&gt;0,"&lt;img src=@img/kidicon.png@&gt;","")</f>
        <v/>
      </c>
    </row>
    <row r="115" spans="2:64" ht="21" customHeight="1" x14ac:dyDescent="0.25">
      <c r="B115" t="s">
        <v>168</v>
      </c>
      <c r="C115" t="s">
        <v>303</v>
      </c>
      <c r="D115" t="s">
        <v>57</v>
      </c>
      <c r="E115" t="s">
        <v>423</v>
      </c>
      <c r="G115" t="s">
        <v>169</v>
      </c>
      <c r="J115">
        <v>1530</v>
      </c>
      <c r="K115">
        <v>2100</v>
      </c>
      <c r="L115">
        <v>1530</v>
      </c>
      <c r="M115">
        <v>1800</v>
      </c>
      <c r="N115">
        <v>1530</v>
      </c>
      <c r="O115">
        <v>1800</v>
      </c>
      <c r="P115">
        <v>1530</v>
      </c>
      <c r="Q115">
        <v>1800</v>
      </c>
      <c r="R115">
        <v>1530</v>
      </c>
      <c r="S115">
        <v>1800</v>
      </c>
      <c r="V115" t="s">
        <v>755</v>
      </c>
      <c r="W115" t="str">
        <f t="shared" si="158"/>
        <v/>
      </c>
      <c r="X115" t="str">
        <f t="shared" si="159"/>
        <v/>
      </c>
      <c r="Y115">
        <f t="shared" si="160"/>
        <v>15.3</v>
      </c>
      <c r="Z115">
        <f t="shared" si="161"/>
        <v>21</v>
      </c>
      <c r="AA115">
        <f t="shared" si="162"/>
        <v>15.3</v>
      </c>
      <c r="AB115">
        <f t="shared" si="163"/>
        <v>18</v>
      </c>
      <c r="AC115">
        <f t="shared" si="164"/>
        <v>15.3</v>
      </c>
      <c r="AD115">
        <f t="shared" si="165"/>
        <v>18</v>
      </c>
      <c r="AE115">
        <f t="shared" si="166"/>
        <v>15.3</v>
      </c>
      <c r="AF115">
        <f t="shared" si="167"/>
        <v>18</v>
      </c>
      <c r="AG115">
        <f t="shared" si="168"/>
        <v>15.3</v>
      </c>
      <c r="AH115">
        <f t="shared" si="169"/>
        <v>18</v>
      </c>
      <c r="AI115" t="str">
        <f t="shared" si="170"/>
        <v/>
      </c>
      <c r="AJ115" t="str">
        <f t="shared" si="171"/>
        <v/>
      </c>
      <c r="AK115" t="str">
        <f t="shared" si="111"/>
        <v/>
      </c>
      <c r="AL115" t="str">
        <f t="shared" si="112"/>
        <v>3.3pm-9pm</v>
      </c>
      <c r="AM115" t="str">
        <f t="shared" si="113"/>
        <v>3.3pm-6pm</v>
      </c>
      <c r="AN115" t="str">
        <f t="shared" si="114"/>
        <v>3.3pm-6pm</v>
      </c>
      <c r="AO115" t="str">
        <f t="shared" si="115"/>
        <v>3.3pm-6pm</v>
      </c>
      <c r="AP115" t="str">
        <f t="shared" si="116"/>
        <v>3.3pm-6pm</v>
      </c>
      <c r="AQ115" t="str">
        <f t="shared" si="117"/>
        <v/>
      </c>
      <c r="AR115" s="2" t="s">
        <v>336</v>
      </c>
      <c r="AS115" t="s">
        <v>290</v>
      </c>
      <c r="AU115" t="s">
        <v>294</v>
      </c>
      <c r="AV115" s="3" t="s">
        <v>301</v>
      </c>
      <c r="AW115" s="3" t="s">
        <v>301</v>
      </c>
      <c r="AX115"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5" t="str">
        <f t="shared" si="196"/>
        <v>&lt;img src=@img/outdoor.png@&gt;</v>
      </c>
      <c r="AZ115" t="str">
        <f t="shared" si="197"/>
        <v/>
      </c>
      <c r="BA115" t="str">
        <f t="shared" si="198"/>
        <v>&lt;img src=@img/easy.png@&gt;</v>
      </c>
      <c r="BB115" t="str">
        <f t="shared" si="199"/>
        <v>&lt;img src=@img/drinkicon.png@&gt;</v>
      </c>
      <c r="BC115" t="str">
        <f t="shared" si="200"/>
        <v>&lt;img src=@img/foodicon.png@&gt;</v>
      </c>
      <c r="BD115" t="str">
        <f t="shared" si="201"/>
        <v>&lt;img src=@img/outdoor.png@&gt;&lt;img src=@img/easy.png@&gt;&lt;img src=@img/drinkicon.png@&gt;&lt;img src=@img/foodicon.png@&gt;&lt;img src=@img/kidicon.png@&gt;</v>
      </c>
      <c r="BE115" t="str">
        <f t="shared" si="202"/>
        <v>outdoor drink food easy med campus kid</v>
      </c>
      <c r="BF115" t="str">
        <f t="shared" si="203"/>
        <v>Near Campus</v>
      </c>
      <c r="BG115">
        <v>40.572982000000003</v>
      </c>
      <c r="BH115">
        <v>-105.076702</v>
      </c>
      <c r="BI115" t="str">
        <f t="shared" si="204"/>
        <v>[40.572982,-105.076702],</v>
      </c>
      <c r="BJ115" t="b">
        <v>1</v>
      </c>
      <c r="BK115" t="str">
        <f>IF(BJ115&gt;0,"&lt;img src=@img/kidicon.png@&gt;","")</f>
        <v>&lt;img src=@img/kidicon.png@&gt;</v>
      </c>
      <c r="BL115" t="s">
        <v>433</v>
      </c>
    </row>
    <row r="116" spans="2:64" ht="21" customHeight="1" x14ac:dyDescent="0.25">
      <c r="B116" t="s">
        <v>621</v>
      </c>
      <c r="C116" t="s">
        <v>419</v>
      </c>
      <c r="E116" t="s">
        <v>423</v>
      </c>
      <c r="G116" t="s">
        <v>644</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11"/>
        <v/>
      </c>
      <c r="AL116" t="str">
        <f t="shared" si="112"/>
        <v/>
      </c>
      <c r="AM116" t="str">
        <f t="shared" si="113"/>
        <v/>
      </c>
      <c r="AN116" t="str">
        <f t="shared" si="114"/>
        <v/>
      </c>
      <c r="AO116" t="str">
        <f t="shared" si="115"/>
        <v/>
      </c>
      <c r="AP116" t="str">
        <f t="shared" si="116"/>
        <v/>
      </c>
      <c r="AQ116" t="str">
        <f t="shared" si="117"/>
        <v/>
      </c>
      <c r="AR116" t="s">
        <v>671</v>
      </c>
      <c r="AU116" t="s">
        <v>294</v>
      </c>
      <c r="AV116" s="3" t="s">
        <v>302</v>
      </c>
      <c r="AW116" s="3" t="s">
        <v>302</v>
      </c>
      <c r="AX116"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6" t="str">
        <f t="shared" si="196"/>
        <v/>
      </c>
      <c r="AZ116" t="str">
        <f t="shared" si="197"/>
        <v/>
      </c>
      <c r="BA116" t="str">
        <f t="shared" si="198"/>
        <v>&lt;img src=@img/easy.png@&gt;</v>
      </c>
      <c r="BB116" t="str">
        <f t="shared" si="199"/>
        <v/>
      </c>
      <c r="BC116" t="str">
        <f t="shared" si="200"/>
        <v/>
      </c>
      <c r="BD116" t="str">
        <f t="shared" si="201"/>
        <v>&lt;img src=@img/easy.png@&gt;</v>
      </c>
      <c r="BE116" t="str">
        <f t="shared" si="202"/>
        <v>easy med nfoco</v>
      </c>
      <c r="BF116" t="str">
        <f t="shared" si="203"/>
        <v>North Foco</v>
      </c>
      <c r="BG116">
        <v>40.583579999999998</v>
      </c>
      <c r="BH116">
        <v>-105.04801</v>
      </c>
      <c r="BI116" t="str">
        <f t="shared" si="204"/>
        <v>[40.58358,-105.04801],</v>
      </c>
    </row>
    <row r="117" spans="2:64" ht="21" customHeight="1" x14ac:dyDescent="0.25">
      <c r="B117" t="s">
        <v>123</v>
      </c>
      <c r="C117" t="s">
        <v>304</v>
      </c>
      <c r="D117" t="s">
        <v>124</v>
      </c>
      <c r="E117" t="s">
        <v>423</v>
      </c>
      <c r="G117" s="1" t="s">
        <v>125</v>
      </c>
      <c r="W117" t="str">
        <f t="shared" si="158"/>
        <v/>
      </c>
      <c r="X117" t="str">
        <f t="shared" si="159"/>
        <v/>
      </c>
      <c r="Y117" t="str">
        <f t="shared" si="160"/>
        <v/>
      </c>
      <c r="Z117" t="str">
        <f t="shared" si="161"/>
        <v/>
      </c>
      <c r="AA117" t="str">
        <f t="shared" si="162"/>
        <v/>
      </c>
      <c r="AB117" t="str">
        <f t="shared" si="163"/>
        <v/>
      </c>
      <c r="AC117" t="str">
        <f t="shared" si="164"/>
        <v/>
      </c>
      <c r="AD117" t="str">
        <f t="shared" si="165"/>
        <v/>
      </c>
      <c r="AE117" t="str">
        <f t="shared" si="166"/>
        <v/>
      </c>
      <c r="AF117" t="str">
        <f t="shared" si="167"/>
        <v/>
      </c>
      <c r="AG117" t="str">
        <f t="shared" si="168"/>
        <v/>
      </c>
      <c r="AH117" t="str">
        <f t="shared" si="169"/>
        <v/>
      </c>
      <c r="AI117" t="str">
        <f t="shared" si="170"/>
        <v/>
      </c>
      <c r="AJ117" t="str">
        <f t="shared" si="171"/>
        <v/>
      </c>
      <c r="AK117" t="str">
        <f t="shared" si="111"/>
        <v/>
      </c>
      <c r="AL117" t="str">
        <f t="shared" si="112"/>
        <v/>
      </c>
      <c r="AM117" t="str">
        <f t="shared" si="113"/>
        <v/>
      </c>
      <c r="AN117" t="str">
        <f t="shared" si="114"/>
        <v/>
      </c>
      <c r="AO117" t="str">
        <f t="shared" si="115"/>
        <v/>
      </c>
      <c r="AP117" t="str">
        <f t="shared" si="116"/>
        <v/>
      </c>
      <c r="AQ117" t="str">
        <f t="shared" si="117"/>
        <v/>
      </c>
      <c r="AR117" s="6" t="s">
        <v>244</v>
      </c>
      <c r="AU117" t="s">
        <v>294</v>
      </c>
      <c r="AV117" s="3" t="s">
        <v>302</v>
      </c>
      <c r="AW117" s="3" t="s">
        <v>302</v>
      </c>
      <c r="AX117"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7" t="str">
        <f t="shared" si="196"/>
        <v/>
      </c>
      <c r="AZ117" t="str">
        <f t="shared" si="197"/>
        <v/>
      </c>
      <c r="BA117" t="str">
        <f t="shared" si="198"/>
        <v>&lt;img src=@img/easy.png@&gt;</v>
      </c>
      <c r="BB117" t="str">
        <f t="shared" si="199"/>
        <v/>
      </c>
      <c r="BC117" t="str">
        <f t="shared" si="200"/>
        <v/>
      </c>
      <c r="BD117" t="str">
        <f t="shared" si="201"/>
        <v>&lt;img src=@img/easy.png@&gt;</v>
      </c>
      <c r="BE117" t="str">
        <f t="shared" si="202"/>
        <v>easy med midtown</v>
      </c>
      <c r="BF117" t="str">
        <f t="shared" si="203"/>
        <v>Midtown</v>
      </c>
      <c r="BG117">
        <v>40.549143999999998</v>
      </c>
      <c r="BH117">
        <v>-105.076063</v>
      </c>
      <c r="BI117" t="str">
        <f t="shared" si="204"/>
        <v>[40.549144,-105.076063],</v>
      </c>
      <c r="BK117" t="str">
        <f>IF(BJ117&gt;0,"&lt;img src=@img/kidicon.png@&gt;","")</f>
        <v/>
      </c>
    </row>
    <row r="118" spans="2:64" ht="21" customHeight="1" x14ac:dyDescent="0.25">
      <c r="B118" t="s">
        <v>619</v>
      </c>
      <c r="C118" t="s">
        <v>304</v>
      </c>
      <c r="E118" t="s">
        <v>54</v>
      </c>
      <c r="G118" t="s">
        <v>642</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T118" t="s">
        <v>300</v>
      </c>
      <c r="AU118" t="s">
        <v>28</v>
      </c>
      <c r="AV118" s="3" t="s">
        <v>302</v>
      </c>
      <c r="AW118" s="3" t="s">
        <v>302</v>
      </c>
      <c r="AX118"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8" t="str">
        <f t="shared" si="196"/>
        <v/>
      </c>
      <c r="AZ118" t="str">
        <f t="shared" si="197"/>
        <v>&lt;img src=@img/pets.png@&gt;</v>
      </c>
      <c r="BA118" t="str">
        <f t="shared" si="198"/>
        <v>&lt;img src=@img/medium.png@&gt;</v>
      </c>
      <c r="BB118" t="str">
        <f t="shared" si="199"/>
        <v/>
      </c>
      <c r="BC118" t="str">
        <f t="shared" si="200"/>
        <v/>
      </c>
      <c r="BD118" t="str">
        <f t="shared" si="201"/>
        <v>&lt;img src=@img/pets.png@&gt;&lt;img src=@img/medium.png@&gt;</v>
      </c>
      <c r="BE118" t="str">
        <f t="shared" si="202"/>
        <v>pet medium low midtown</v>
      </c>
      <c r="BF118" t="str">
        <f t="shared" si="203"/>
        <v>Midtown</v>
      </c>
      <c r="BG118">
        <v>40.550649999999997</v>
      </c>
      <c r="BH118">
        <v>-105.04275</v>
      </c>
      <c r="BI118" t="str">
        <f t="shared" si="204"/>
        <v>[40.55065,-105.04275],</v>
      </c>
    </row>
    <row r="119" spans="2:64" ht="21" customHeight="1" x14ac:dyDescent="0.25">
      <c r="B119" t="s">
        <v>199</v>
      </c>
      <c r="C119" t="s">
        <v>418</v>
      </c>
      <c r="D119" t="s">
        <v>266</v>
      </c>
      <c r="E119" t="s">
        <v>423</v>
      </c>
      <c r="G119" t="s">
        <v>200</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R119" s="6" t="s">
        <v>256</v>
      </c>
      <c r="AS119" t="s">
        <v>290</v>
      </c>
      <c r="AT119" t="s">
        <v>300</v>
      </c>
      <c r="AU119" t="s">
        <v>28</v>
      </c>
      <c r="AV119" s="3" t="s">
        <v>302</v>
      </c>
      <c r="AW119" s="3" t="s">
        <v>302</v>
      </c>
      <c r="AX119"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9" t="str">
        <f t="shared" si="196"/>
        <v>&lt;img src=@img/outdoor.png@&gt;</v>
      </c>
      <c r="AZ119" t="str">
        <f t="shared" si="197"/>
        <v>&lt;img src=@img/pets.png@&gt;</v>
      </c>
      <c r="BA119" t="str">
        <f t="shared" si="198"/>
        <v>&lt;img src=@img/medium.png@&gt;</v>
      </c>
      <c r="BB119" t="str">
        <f t="shared" si="199"/>
        <v/>
      </c>
      <c r="BC119" t="str">
        <f t="shared" si="200"/>
        <v/>
      </c>
      <c r="BD119" t="str">
        <f t="shared" si="201"/>
        <v>&lt;img src=@img/outdoor.png@&gt;&lt;img src=@img/pets.png@&gt;&lt;img src=@img/medium.png@&gt;</v>
      </c>
      <c r="BE119" t="str">
        <f t="shared" si="202"/>
        <v>outdoor pet medium med old</v>
      </c>
      <c r="BF119" t="str">
        <f t="shared" si="203"/>
        <v>Old Town</v>
      </c>
      <c r="BG119">
        <v>40.589475</v>
      </c>
      <c r="BH119">
        <v>-105.063322</v>
      </c>
      <c r="BI119" t="str">
        <f t="shared" si="204"/>
        <v>[40.589475,-105.063322],</v>
      </c>
      <c r="BK119" t="str">
        <f>IF(BJ119&gt;0,"&lt;img src=@img/kidicon.png@&gt;","")</f>
        <v/>
      </c>
    </row>
    <row r="120" spans="2:64" ht="21" customHeight="1" x14ac:dyDescent="0.25">
      <c r="B120" t="s">
        <v>143</v>
      </c>
      <c r="C120" t="s">
        <v>418</v>
      </c>
      <c r="D120" t="s">
        <v>144</v>
      </c>
      <c r="E120" t="s">
        <v>423</v>
      </c>
      <c r="G120" s="1" t="s">
        <v>145</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R120" s="6" t="s">
        <v>248</v>
      </c>
      <c r="AU120" t="s">
        <v>293</v>
      </c>
      <c r="AV120" s="3" t="s">
        <v>302</v>
      </c>
      <c r="AW120" s="3" t="s">
        <v>302</v>
      </c>
      <c r="AX120"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0" t="str">
        <f t="shared" si="196"/>
        <v/>
      </c>
      <c r="AZ120" t="str">
        <f t="shared" si="197"/>
        <v/>
      </c>
      <c r="BA120" t="str">
        <f t="shared" si="198"/>
        <v>&lt;img src=@img/hard.png@&gt;</v>
      </c>
      <c r="BB120" t="str">
        <f t="shared" si="199"/>
        <v/>
      </c>
      <c r="BC120" t="str">
        <f t="shared" si="200"/>
        <v/>
      </c>
      <c r="BD120" t="str">
        <f t="shared" si="201"/>
        <v>&lt;img src=@img/hard.png@&gt;</v>
      </c>
      <c r="BE120" t="str">
        <f t="shared" si="202"/>
        <v>hard med old</v>
      </c>
      <c r="BF120" t="str">
        <f t="shared" si="203"/>
        <v>Old Town</v>
      </c>
      <c r="BG120">
        <v>40.586066000000002</v>
      </c>
      <c r="BH120">
        <v>-105.077451</v>
      </c>
      <c r="BI120" t="str">
        <f t="shared" si="204"/>
        <v>[40.586066,-105.077451],</v>
      </c>
      <c r="BK120" t="str">
        <f>IF(BJ120&gt;0,"&lt;img src=@img/kidicon.png@&gt;","")</f>
        <v/>
      </c>
    </row>
    <row r="121" spans="2:64" ht="21" customHeight="1" x14ac:dyDescent="0.25">
      <c r="B121" t="s">
        <v>441</v>
      </c>
      <c r="C121" t="s">
        <v>420</v>
      </c>
      <c r="E121" t="s">
        <v>423</v>
      </c>
      <c r="G121" t="s">
        <v>459</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U121" t="s">
        <v>294</v>
      </c>
      <c r="AV121" s="3" t="s">
        <v>302</v>
      </c>
      <c r="AW121" s="3" t="s">
        <v>302</v>
      </c>
      <c r="AX121"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1" t="str">
        <f t="shared" si="196"/>
        <v/>
      </c>
      <c r="AZ121" t="str">
        <f t="shared" si="197"/>
        <v/>
      </c>
      <c r="BA121" t="str">
        <f t="shared" si="198"/>
        <v>&lt;img src=@img/easy.png@&gt;</v>
      </c>
      <c r="BB121" t="str">
        <f t="shared" si="199"/>
        <v/>
      </c>
      <c r="BC121" t="str">
        <f t="shared" si="200"/>
        <v/>
      </c>
      <c r="BD121" t="str">
        <f t="shared" si="201"/>
        <v>&lt;img src=@img/easy.png@&gt;&lt;img src=@img/kidicon.png@&gt;</v>
      </c>
      <c r="BE121" t="str">
        <f t="shared" si="202"/>
        <v>easy med sfoco kid</v>
      </c>
      <c r="BF121" t="str">
        <f t="shared" si="203"/>
        <v>South Foco</v>
      </c>
      <c r="BG121">
        <v>40.521680000000003</v>
      </c>
      <c r="BH121">
        <v>-105.040327</v>
      </c>
      <c r="BI121" t="str">
        <f t="shared" si="204"/>
        <v>[40.52168,-105.040327],</v>
      </c>
      <c r="BJ121" t="b">
        <v>1</v>
      </c>
      <c r="BK121" t="str">
        <f>IF(BJ121&gt;0,"&lt;img src=@img/kidicon.png@&gt;","")</f>
        <v>&lt;img src=@img/kidicon.png@&gt;</v>
      </c>
      <c r="BL121" t="s">
        <v>460</v>
      </c>
    </row>
    <row r="122" spans="2:64" ht="21" customHeight="1" x14ac:dyDescent="0.25">
      <c r="B122" t="s">
        <v>787</v>
      </c>
      <c r="C122" t="s">
        <v>418</v>
      </c>
      <c r="E122" t="s">
        <v>423</v>
      </c>
      <c r="G122" s="7" t="s">
        <v>788</v>
      </c>
      <c r="J122">
        <v>1500</v>
      </c>
      <c r="K122">
        <v>1900</v>
      </c>
      <c r="L122">
        <v>1500</v>
      </c>
      <c r="M122">
        <v>1900</v>
      </c>
      <c r="N122">
        <v>1500</v>
      </c>
      <c r="O122">
        <v>1900</v>
      </c>
      <c r="P122">
        <v>1500</v>
      </c>
      <c r="Q122">
        <v>1900</v>
      </c>
      <c r="R122">
        <v>1500</v>
      </c>
      <c r="S122">
        <v>1900</v>
      </c>
      <c r="V122" t="s">
        <v>789</v>
      </c>
      <c r="W122" t="str">
        <f t="shared" ref="W122" si="234">IF(H122&gt;0,H122/100,"")</f>
        <v/>
      </c>
      <c r="X122" t="str">
        <f t="shared" ref="X122" si="235">IF(I122&gt;0,I122/100,"")</f>
        <v/>
      </c>
      <c r="Y122">
        <f t="shared" ref="Y122" si="236">IF(J122&gt;0,J122/100,"")</f>
        <v>15</v>
      </c>
      <c r="Z122">
        <f t="shared" ref="Z122" si="237">IF(K122&gt;0,K122/100,"")</f>
        <v>19</v>
      </c>
      <c r="AA122">
        <f t="shared" ref="AA122" si="238">IF(L122&gt;0,L122/100,"")</f>
        <v>15</v>
      </c>
      <c r="AB122">
        <f t="shared" ref="AB122" si="239">IF(M122&gt;0,M122/100,"")</f>
        <v>19</v>
      </c>
      <c r="AC122">
        <f t="shared" ref="AC122" si="240">IF(N122&gt;0,N122/100,"")</f>
        <v>15</v>
      </c>
      <c r="AD122">
        <f t="shared" ref="AD122" si="241">IF(O122&gt;0,O122/100,"")</f>
        <v>19</v>
      </c>
      <c r="AE122">
        <f t="shared" ref="AE122" si="242">IF(P122&gt;0,P122/100,"")</f>
        <v>15</v>
      </c>
      <c r="AF122">
        <f t="shared" ref="AF122" si="243">IF(Q122&gt;0,Q122/100,"")</f>
        <v>19</v>
      </c>
      <c r="AG122">
        <f t="shared" ref="AG122" si="244">IF(R122&gt;0,R122/100,"")</f>
        <v>15</v>
      </c>
      <c r="AH122">
        <f t="shared" ref="AH122" si="245">IF(S122&gt;0,S122/100,"")</f>
        <v>19</v>
      </c>
      <c r="AI122" t="str">
        <f t="shared" ref="AI122" si="246">IF(T122&gt;0,T122/100,"")</f>
        <v/>
      </c>
      <c r="AJ122" t="str">
        <f t="shared" ref="AJ122" si="247">IF(U122&gt;0,U122/100,"")</f>
        <v/>
      </c>
      <c r="AK122" t="str">
        <f t="shared" ref="AK122" si="248">IF(H122&gt;0,CONCATENATE(IF(W122&lt;=12,W122,W122-12),IF(OR(W122&lt;12,W122=24),"am","pm"),"-",IF(X122&lt;=12,X122,X122-12),IF(OR(X122&lt;12,X122=24),"am","pm")),"")</f>
        <v/>
      </c>
      <c r="AL122" t="str">
        <f t="shared" ref="AL122" si="249">IF(J122&gt;0,CONCATENATE(IF(Y122&lt;=12,Y122,Y122-12),IF(OR(Y122&lt;12,Y122=24),"am","pm"),"-",IF(Z122&lt;=12,Z122,Z122-12),IF(OR(Z122&lt;12,Z122=24),"am","pm")),"")</f>
        <v>3pm-7pm</v>
      </c>
      <c r="AM122" t="str">
        <f t="shared" ref="AM122" si="250">IF(L122&gt;0,CONCATENATE(IF(AA122&lt;=12,AA122,AA122-12),IF(OR(AA122&lt;12,AA122=24),"am","pm"),"-",IF(AB122&lt;=12,AB122,AB122-12),IF(OR(AB122&lt;12,AB122=24),"am","pm")),"")</f>
        <v>3pm-7pm</v>
      </c>
      <c r="AN122" t="str">
        <f t="shared" ref="AN122" si="251">IF(N122&gt;0,CONCATENATE(IF(AC122&lt;=12,AC122,AC122-12),IF(OR(AC122&lt;12,AC122=24),"am","pm"),"-",IF(AD122&lt;=12,AD122,AD122-12),IF(OR(AD122&lt;12,AD122=24),"am","pm")),"")</f>
        <v>3pm-7pm</v>
      </c>
      <c r="AO122" t="str">
        <f t="shared" ref="AO122" si="252">IF(P122&gt;0,CONCATENATE(IF(AE122&lt;=12,AE122,AE122-12),IF(OR(AE122&lt;12,AE122=24),"am","pm"),"-",IF(AF122&lt;=12,AF122,AF122-12),IF(OR(AF122&lt;12,AF122=24),"am","pm")),"")</f>
        <v>3pm-7pm</v>
      </c>
      <c r="AP122" t="str">
        <f t="shared" ref="AP122" si="253">IF(R122&gt;0,CONCATENATE(IF(AG122&lt;=12,AG122,AG122-12),IF(OR(AG122&lt;12,AG122=24),"am","pm"),"-",IF(AH122&lt;=12,AH122,AH122-12),IF(OR(AH122&lt;12,AH122=24),"am","pm")),"")</f>
        <v>3pm-7pm</v>
      </c>
      <c r="AQ122" t="str">
        <f t="shared" ref="AQ122" si="254">IF(T122&gt;0,CONCATENATE(IF(AI122&lt;=12,AI122,AI122-12),IF(OR(AI122&lt;12,AI122=24),"am","pm"),"-",IF(AJ122&lt;=12,AJ122,AJ122-12),IF(OR(AJ122&lt;12,AJ122=24),"am","pm")),"")</f>
        <v/>
      </c>
      <c r="AU122" t="s">
        <v>28</v>
      </c>
      <c r="AV122" s="3" t="s">
        <v>301</v>
      </c>
      <c r="AW122" s="3" t="s">
        <v>302</v>
      </c>
      <c r="AX122" s="4" t="str">
        <f t="shared" ref="AX122" si="255">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2" t="str">
        <f t="shared" ref="AY122" si="256">IF(AS122&gt;0,"&lt;img src=@img/outdoor.png@&gt;","")</f>
        <v/>
      </c>
      <c r="AZ122" t="str">
        <f t="shared" ref="AZ122" si="257">IF(AT122&gt;0,"&lt;img src=@img/pets.png@&gt;","")</f>
        <v/>
      </c>
      <c r="BA122" t="str">
        <f t="shared" ref="BA122" si="258">IF(AU122="hard","&lt;img src=@img/hard.png@&gt;",IF(AU122="medium","&lt;img src=@img/medium.png@&gt;",IF(AU122="easy","&lt;img src=@img/easy.png@&gt;","")))</f>
        <v>&lt;img src=@img/medium.png@&gt;</v>
      </c>
      <c r="BB122" t="str">
        <f t="shared" ref="BB122" si="259">IF(AV122="true","&lt;img src=@img/drinkicon.png@&gt;","")</f>
        <v>&lt;img src=@img/drinkicon.png@&gt;</v>
      </c>
      <c r="BC122" t="str">
        <f t="shared" ref="BC122" si="260">IF(AW122="true","&lt;img src=@img/foodicon.png@&gt;","")</f>
        <v/>
      </c>
      <c r="BD122" t="str">
        <f t="shared" ref="BD122" si="261">CONCATENATE(AY122,AZ122,BA122,BB122,BC122,BK122)</f>
        <v>&lt;img src=@img/medium.png@&gt;&lt;img src=@img/drinkicon.png@&gt;</v>
      </c>
      <c r="BE122" t="str">
        <f t="shared" ref="BE122" si="262">CONCATENATE(IF(AS122&gt;0,"outdoor ",""),IF(AT122&gt;0,"pet ",""),IF(AV122="true","drink ",""),IF(AW122="true","food ",""),AU122," ",E122," ",C122,IF(BJ122=TRUE," kid",""))</f>
        <v>drink medium med old</v>
      </c>
      <c r="BF122" t="str">
        <f t="shared" si="203"/>
        <v>Old Town</v>
      </c>
      <c r="BG122">
        <v>40.590160599999997</v>
      </c>
      <c r="BH122">
        <v>-105.07650750000001</v>
      </c>
      <c r="BI122" t="str">
        <f t="shared" si="204"/>
        <v>[40.5901606,-105.0765075],</v>
      </c>
    </row>
    <row r="123" spans="2:64" ht="21" customHeight="1" x14ac:dyDescent="0.25">
      <c r="B123" t="s">
        <v>707</v>
      </c>
      <c r="C123" t="s">
        <v>304</v>
      </c>
      <c r="E123" t="s">
        <v>423</v>
      </c>
      <c r="G123" s="7" t="s">
        <v>719</v>
      </c>
      <c r="W123" t="str">
        <f t="shared" ref="W123:W153" si="263">IF(H123&gt;0,H123/100,"")</f>
        <v/>
      </c>
      <c r="X123" t="str">
        <f t="shared" ref="X123:X153" si="264">IF(I123&gt;0,I123/100,"")</f>
        <v/>
      </c>
      <c r="Y123" t="str">
        <f t="shared" ref="Y123:Y153" si="265">IF(J123&gt;0,J123/100,"")</f>
        <v/>
      </c>
      <c r="Z123" t="str">
        <f t="shared" ref="Z123:Z153" si="266">IF(K123&gt;0,K123/100,"")</f>
        <v/>
      </c>
      <c r="AA123" t="str">
        <f t="shared" ref="AA123:AA153" si="267">IF(L123&gt;0,L123/100,"")</f>
        <v/>
      </c>
      <c r="AB123" t="str">
        <f t="shared" ref="AB123:AB153" si="268">IF(M123&gt;0,M123/100,"")</f>
        <v/>
      </c>
      <c r="AC123" t="str">
        <f t="shared" ref="AC123:AC153" si="269">IF(N123&gt;0,N123/100,"")</f>
        <v/>
      </c>
      <c r="AD123" t="str">
        <f t="shared" ref="AD123:AD153" si="270">IF(O123&gt;0,O123/100,"")</f>
        <v/>
      </c>
      <c r="AG123" t="str">
        <f t="shared" ref="AG123:AG153" si="271">IF(R123&gt;0,R123/100,"")</f>
        <v/>
      </c>
      <c r="AH123" t="str">
        <f t="shared" ref="AH123:AH153" si="272">IF(S123&gt;0,S123/100,"")</f>
        <v/>
      </c>
      <c r="AI123" t="str">
        <f t="shared" ref="AI123:AI153" si="273">IF(T123&gt;0,T123/100,"")</f>
        <v/>
      </c>
      <c r="AJ123" t="str">
        <f t="shared" ref="AJ123:AJ153" si="274">IF(U123&gt;0,U123/100,"")</f>
        <v/>
      </c>
      <c r="AK123" t="str">
        <f t="shared" si="111"/>
        <v/>
      </c>
      <c r="AL123" t="str">
        <f t="shared" si="112"/>
        <v/>
      </c>
      <c r="AM123" t="str">
        <f t="shared" si="113"/>
        <v/>
      </c>
      <c r="AN123" t="str">
        <f t="shared" si="114"/>
        <v/>
      </c>
      <c r="AO123" t="str">
        <f t="shared" si="115"/>
        <v/>
      </c>
      <c r="AP123" t="str">
        <f t="shared" si="116"/>
        <v/>
      </c>
      <c r="AQ123" t="str">
        <f t="shared" si="117"/>
        <v/>
      </c>
      <c r="AR123" t="s">
        <v>720</v>
      </c>
      <c r="AU123" t="s">
        <v>294</v>
      </c>
      <c r="AV123" s="3" t="s">
        <v>302</v>
      </c>
      <c r="AW123" s="3" t="s">
        <v>302</v>
      </c>
      <c r="AX123"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3" t="str">
        <f t="shared" si="196"/>
        <v/>
      </c>
      <c r="AZ123" t="str">
        <f t="shared" si="197"/>
        <v/>
      </c>
      <c r="BA123" t="str">
        <f t="shared" si="198"/>
        <v>&lt;img src=@img/easy.png@&gt;</v>
      </c>
      <c r="BB123" t="str">
        <f t="shared" si="199"/>
        <v/>
      </c>
      <c r="BC123" t="str">
        <f t="shared" si="200"/>
        <v/>
      </c>
      <c r="BD123" t="str">
        <f t="shared" si="201"/>
        <v>&lt;img src=@img/easy.png@&gt;</v>
      </c>
      <c r="BE123" t="str">
        <f t="shared" si="202"/>
        <v>easy med midtown</v>
      </c>
      <c r="BF123" t="str">
        <f t="shared" si="203"/>
        <v>Midtown</v>
      </c>
      <c r="BG123">
        <v>40.527959000000003</v>
      </c>
      <c r="BH123">
        <v>-105.07761600000001</v>
      </c>
      <c r="BI123" t="str">
        <f t="shared" si="204"/>
        <v>[40.527959,-105.077616],</v>
      </c>
    </row>
    <row r="124" spans="2:64" ht="21" customHeight="1" x14ac:dyDescent="0.25">
      <c r="B124" t="s">
        <v>583</v>
      </c>
      <c r="C124" t="s">
        <v>420</v>
      </c>
      <c r="G124" s="7" t="s">
        <v>584</v>
      </c>
      <c r="H124">
        <v>1500</v>
      </c>
      <c r="I124">
        <v>1800</v>
      </c>
      <c r="J124">
        <v>1500</v>
      </c>
      <c r="K124">
        <v>1800</v>
      </c>
      <c r="L124">
        <v>1500</v>
      </c>
      <c r="M124">
        <v>1800</v>
      </c>
      <c r="N124">
        <v>1500</v>
      </c>
      <c r="O124">
        <v>1800</v>
      </c>
      <c r="P124">
        <v>1500</v>
      </c>
      <c r="Q124">
        <v>1800</v>
      </c>
      <c r="R124">
        <v>1500</v>
      </c>
      <c r="S124">
        <v>1800</v>
      </c>
      <c r="T124">
        <v>1500</v>
      </c>
      <c r="U124">
        <v>1800</v>
      </c>
      <c r="V124" t="s">
        <v>585</v>
      </c>
      <c r="W124">
        <f t="shared" si="263"/>
        <v>15</v>
      </c>
      <c r="X124">
        <f t="shared" si="264"/>
        <v>18</v>
      </c>
      <c r="Y124">
        <f t="shared" si="265"/>
        <v>15</v>
      </c>
      <c r="Z124">
        <f t="shared" si="266"/>
        <v>18</v>
      </c>
      <c r="AA124">
        <f t="shared" si="267"/>
        <v>15</v>
      </c>
      <c r="AB124">
        <f t="shared" si="268"/>
        <v>18</v>
      </c>
      <c r="AC124">
        <f t="shared" si="269"/>
        <v>15</v>
      </c>
      <c r="AD124">
        <f t="shared" si="270"/>
        <v>18</v>
      </c>
      <c r="AE124">
        <f t="shared" ref="AE124:AE144" si="275">IF(P124&gt;0,P124/100,"")</f>
        <v>15</v>
      </c>
      <c r="AF124">
        <f t="shared" ref="AF124:AF144" si="276">IF(Q124&gt;0,Q124/100,"")</f>
        <v>18</v>
      </c>
      <c r="AG124">
        <f t="shared" si="271"/>
        <v>15</v>
      </c>
      <c r="AH124">
        <f t="shared" si="272"/>
        <v>18</v>
      </c>
      <c r="AI124">
        <f t="shared" si="273"/>
        <v>15</v>
      </c>
      <c r="AJ124">
        <f t="shared" si="274"/>
        <v>18</v>
      </c>
      <c r="AK124" t="str">
        <f t="shared" si="111"/>
        <v>3pm-6pm</v>
      </c>
      <c r="AL124" t="str">
        <f t="shared" si="112"/>
        <v>3pm-6pm</v>
      </c>
      <c r="AM124" t="str">
        <f t="shared" si="113"/>
        <v>3pm-6pm</v>
      </c>
      <c r="AN124" t="str">
        <f t="shared" si="114"/>
        <v>3pm-6pm</v>
      </c>
      <c r="AO124" t="str">
        <f t="shared" si="115"/>
        <v>3pm-6pm</v>
      </c>
      <c r="AP124" t="str">
        <f t="shared" si="116"/>
        <v>3pm-6pm</v>
      </c>
      <c r="AQ124" t="str">
        <f t="shared" si="117"/>
        <v>3pm-6pm</v>
      </c>
      <c r="AR124" s="12" t="s">
        <v>586</v>
      </c>
      <c r="AS124" t="s">
        <v>290</v>
      </c>
      <c r="AU124" t="s">
        <v>294</v>
      </c>
      <c r="AV124" s="3" t="s">
        <v>301</v>
      </c>
      <c r="AW124" s="3" t="s">
        <v>301</v>
      </c>
      <c r="AX124"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4" t="str">
        <f t="shared" si="196"/>
        <v>&lt;img src=@img/outdoor.png@&gt;</v>
      </c>
      <c r="AZ124" t="str">
        <f t="shared" si="197"/>
        <v/>
      </c>
      <c r="BA124" t="str">
        <f t="shared" si="198"/>
        <v>&lt;img src=@img/easy.png@&gt;</v>
      </c>
      <c r="BB124" t="str">
        <f t="shared" si="199"/>
        <v>&lt;img src=@img/drinkicon.png@&gt;</v>
      </c>
      <c r="BC124" t="str">
        <f t="shared" si="200"/>
        <v>&lt;img src=@img/foodicon.png@&gt;</v>
      </c>
      <c r="BD124" t="str">
        <f t="shared" si="201"/>
        <v>&lt;img src=@img/outdoor.png@&gt;&lt;img src=@img/easy.png@&gt;&lt;img src=@img/drinkicon.png@&gt;&lt;img src=@img/foodicon.png@&gt;</v>
      </c>
      <c r="BE124" t="str">
        <f t="shared" si="202"/>
        <v>outdoor drink food easy  sfoco</v>
      </c>
      <c r="BF124" t="str">
        <f t="shared" si="203"/>
        <v>South Foco</v>
      </c>
      <c r="BG124">
        <v>40.521430000000002</v>
      </c>
      <c r="BH124">
        <v>-105.05755000000001</v>
      </c>
      <c r="BI124" t="str">
        <f t="shared" si="204"/>
        <v>[40.52143,-105.05755],</v>
      </c>
    </row>
    <row r="125" spans="2:64" ht="21" customHeight="1" x14ac:dyDescent="0.25">
      <c r="B125" t="s">
        <v>587</v>
      </c>
      <c r="C125" t="s">
        <v>303</v>
      </c>
      <c r="G125" s="7" t="s">
        <v>588</v>
      </c>
      <c r="H125">
        <v>1500</v>
      </c>
      <c r="I125">
        <v>1800</v>
      </c>
      <c r="J125">
        <v>1500</v>
      </c>
      <c r="K125">
        <v>1800</v>
      </c>
      <c r="L125">
        <v>1500</v>
      </c>
      <c r="M125">
        <v>1800</v>
      </c>
      <c r="N125">
        <v>1500</v>
      </c>
      <c r="O125">
        <v>1800</v>
      </c>
      <c r="P125">
        <v>1500</v>
      </c>
      <c r="Q125">
        <v>1800</v>
      </c>
      <c r="R125">
        <v>1500</v>
      </c>
      <c r="S125">
        <v>1800</v>
      </c>
      <c r="T125">
        <v>1500</v>
      </c>
      <c r="U125">
        <v>1800</v>
      </c>
      <c r="V125" t="s">
        <v>249</v>
      </c>
      <c r="W125">
        <f t="shared" si="263"/>
        <v>15</v>
      </c>
      <c r="X125">
        <f t="shared" si="264"/>
        <v>18</v>
      </c>
      <c r="Y125">
        <f t="shared" si="265"/>
        <v>15</v>
      </c>
      <c r="Z125">
        <f t="shared" si="266"/>
        <v>18</v>
      </c>
      <c r="AA125">
        <f t="shared" si="267"/>
        <v>15</v>
      </c>
      <c r="AB125">
        <f t="shared" si="268"/>
        <v>18</v>
      </c>
      <c r="AC125">
        <f t="shared" si="269"/>
        <v>15</v>
      </c>
      <c r="AD125">
        <f t="shared" si="270"/>
        <v>18</v>
      </c>
      <c r="AE125">
        <f t="shared" si="275"/>
        <v>15</v>
      </c>
      <c r="AF125">
        <f t="shared" si="276"/>
        <v>18</v>
      </c>
      <c r="AG125">
        <f t="shared" si="271"/>
        <v>15</v>
      </c>
      <c r="AH125">
        <f t="shared" si="272"/>
        <v>18</v>
      </c>
      <c r="AI125">
        <f t="shared" si="273"/>
        <v>15</v>
      </c>
      <c r="AJ125">
        <f t="shared" si="274"/>
        <v>18</v>
      </c>
      <c r="AK125" t="str">
        <f t="shared" si="111"/>
        <v>3pm-6pm</v>
      </c>
      <c r="AL125" t="str">
        <f t="shared" si="112"/>
        <v>3pm-6pm</v>
      </c>
      <c r="AM125" t="str">
        <f t="shared" si="113"/>
        <v>3pm-6pm</v>
      </c>
      <c r="AN125" t="str">
        <f t="shared" si="114"/>
        <v>3pm-6pm</v>
      </c>
      <c r="AO125" t="str">
        <f t="shared" si="115"/>
        <v>3pm-6pm</v>
      </c>
      <c r="AP125" t="str">
        <f t="shared" si="116"/>
        <v>3pm-6pm</v>
      </c>
      <c r="AQ125" t="str">
        <f t="shared" si="117"/>
        <v>3pm-6pm</v>
      </c>
      <c r="AR125" s="12" t="s">
        <v>589</v>
      </c>
      <c r="AU125" t="s">
        <v>28</v>
      </c>
      <c r="AV125" s="3" t="s">
        <v>301</v>
      </c>
      <c r="AW125" s="3" t="s">
        <v>301</v>
      </c>
      <c r="AX125"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5" t="str">
        <f t="shared" si="196"/>
        <v/>
      </c>
      <c r="AZ125" t="str">
        <f t="shared" si="197"/>
        <v/>
      </c>
      <c r="BA125" t="str">
        <f t="shared" si="198"/>
        <v>&lt;img src=@img/medium.png@&gt;</v>
      </c>
      <c r="BB125" t="str">
        <f t="shared" si="199"/>
        <v>&lt;img src=@img/drinkicon.png@&gt;</v>
      </c>
      <c r="BC125" t="str">
        <f t="shared" si="200"/>
        <v>&lt;img src=@img/foodicon.png@&gt;</v>
      </c>
      <c r="BD125" t="str">
        <f t="shared" si="201"/>
        <v>&lt;img src=@img/medium.png@&gt;&lt;img src=@img/drinkicon.png@&gt;&lt;img src=@img/foodicon.png@&gt;</v>
      </c>
      <c r="BE125" t="str">
        <f t="shared" si="202"/>
        <v>drink food medium  campus</v>
      </c>
      <c r="BF125" t="str">
        <f t="shared" si="203"/>
        <v>Near Campus</v>
      </c>
      <c r="BG125">
        <v>40.567410000000002</v>
      </c>
      <c r="BH125">
        <v>-105.08268</v>
      </c>
      <c r="BI125" t="str">
        <f t="shared" si="204"/>
        <v>[40.56741,-105.08268],</v>
      </c>
    </row>
    <row r="126" spans="2:64" ht="21" customHeight="1" x14ac:dyDescent="0.25">
      <c r="B126" t="s">
        <v>89</v>
      </c>
      <c r="C126" t="s">
        <v>303</v>
      </c>
      <c r="D126" t="s">
        <v>90</v>
      </c>
      <c r="E126" t="s">
        <v>54</v>
      </c>
      <c r="G126" s="1" t="s">
        <v>91</v>
      </c>
      <c r="H126">
        <v>1600</v>
      </c>
      <c r="I126">
        <v>1800</v>
      </c>
      <c r="J126">
        <v>1600</v>
      </c>
      <c r="K126">
        <v>1800</v>
      </c>
      <c r="L126">
        <v>1600</v>
      </c>
      <c r="M126">
        <v>1800</v>
      </c>
      <c r="N126">
        <v>1600</v>
      </c>
      <c r="O126">
        <v>1800</v>
      </c>
      <c r="P126">
        <v>1600</v>
      </c>
      <c r="Q126">
        <v>1800</v>
      </c>
      <c r="R126">
        <v>1600</v>
      </c>
      <c r="S126">
        <v>1800</v>
      </c>
      <c r="T126">
        <v>1600</v>
      </c>
      <c r="U126">
        <v>1800</v>
      </c>
      <c r="V126" t="s">
        <v>239</v>
      </c>
      <c r="W126">
        <f t="shared" si="263"/>
        <v>16</v>
      </c>
      <c r="X126">
        <f t="shared" si="264"/>
        <v>18</v>
      </c>
      <c r="Y126">
        <f t="shared" si="265"/>
        <v>16</v>
      </c>
      <c r="Z126">
        <f t="shared" si="266"/>
        <v>18</v>
      </c>
      <c r="AA126">
        <f t="shared" si="267"/>
        <v>16</v>
      </c>
      <c r="AB126">
        <f t="shared" si="268"/>
        <v>18</v>
      </c>
      <c r="AC126">
        <f t="shared" si="269"/>
        <v>16</v>
      </c>
      <c r="AD126">
        <f t="shared" si="270"/>
        <v>18</v>
      </c>
      <c r="AE126">
        <f t="shared" si="275"/>
        <v>16</v>
      </c>
      <c r="AF126">
        <f t="shared" si="276"/>
        <v>18</v>
      </c>
      <c r="AG126">
        <f t="shared" si="271"/>
        <v>16</v>
      </c>
      <c r="AH126">
        <f t="shared" si="272"/>
        <v>18</v>
      </c>
      <c r="AI126">
        <f t="shared" si="273"/>
        <v>16</v>
      </c>
      <c r="AJ126">
        <f t="shared" si="274"/>
        <v>18</v>
      </c>
      <c r="AK126" t="str">
        <f t="shared" si="111"/>
        <v>4pm-6pm</v>
      </c>
      <c r="AL126" t="str">
        <f t="shared" si="112"/>
        <v>4pm-6pm</v>
      </c>
      <c r="AM126" t="str">
        <f t="shared" si="113"/>
        <v>4pm-6pm</v>
      </c>
      <c r="AN126" t="str">
        <f t="shared" si="114"/>
        <v>4pm-6pm</v>
      </c>
      <c r="AO126" t="str">
        <f t="shared" si="115"/>
        <v>4pm-6pm</v>
      </c>
      <c r="AP126" t="str">
        <f t="shared" si="116"/>
        <v>4pm-6pm</v>
      </c>
      <c r="AQ126" t="str">
        <f t="shared" si="117"/>
        <v>4pm-6pm</v>
      </c>
      <c r="AR126" s="2" t="s">
        <v>312</v>
      </c>
      <c r="AS126" t="s">
        <v>290</v>
      </c>
      <c r="AU126" t="s">
        <v>293</v>
      </c>
      <c r="AV126" s="3" t="s">
        <v>301</v>
      </c>
      <c r="AW126" s="3" t="s">
        <v>302</v>
      </c>
      <c r="AX126"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6" t="str">
        <f t="shared" si="196"/>
        <v>&lt;img src=@img/outdoor.png@&gt;</v>
      </c>
      <c r="AZ126" t="str">
        <f t="shared" si="197"/>
        <v/>
      </c>
      <c r="BA126" t="str">
        <f t="shared" si="198"/>
        <v>&lt;img src=@img/hard.png@&gt;</v>
      </c>
      <c r="BB126" t="str">
        <f t="shared" si="199"/>
        <v>&lt;img src=@img/drinkicon.png@&gt;</v>
      </c>
      <c r="BC126" t="str">
        <f t="shared" si="200"/>
        <v/>
      </c>
      <c r="BD126" t="str">
        <f t="shared" si="201"/>
        <v>&lt;img src=@img/outdoor.png@&gt;&lt;img src=@img/hard.png@&gt;&lt;img src=@img/drinkicon.png@&gt;</v>
      </c>
      <c r="BE126" t="str">
        <f t="shared" si="202"/>
        <v>outdoor drink hard low campus</v>
      </c>
      <c r="BF126" t="str">
        <f t="shared" si="203"/>
        <v>Near Campus</v>
      </c>
      <c r="BG126">
        <v>40.578336999999998</v>
      </c>
      <c r="BH126">
        <v>-105.07832399999999</v>
      </c>
      <c r="BI126" t="str">
        <f t="shared" si="204"/>
        <v>[40.578337,-105.078324],</v>
      </c>
      <c r="BK126" t="str">
        <f>IF(BJ126&gt;0,"&lt;img src=@img/kidicon.png@&gt;","")</f>
        <v/>
      </c>
    </row>
    <row r="127" spans="2:64" ht="21" customHeight="1" x14ac:dyDescent="0.25">
      <c r="B127" t="s">
        <v>542</v>
      </c>
      <c r="C127" t="s">
        <v>418</v>
      </c>
      <c r="D127" t="s">
        <v>543</v>
      </c>
      <c r="E127" t="s">
        <v>423</v>
      </c>
      <c r="G127" s="1" t="s">
        <v>544</v>
      </c>
      <c r="J127">
        <v>1700</v>
      </c>
      <c r="K127">
        <v>2400</v>
      </c>
      <c r="L127">
        <v>1700</v>
      </c>
      <c r="M127">
        <v>2400</v>
      </c>
      <c r="N127">
        <v>1700</v>
      </c>
      <c r="O127">
        <v>2400</v>
      </c>
      <c r="P127">
        <v>1700</v>
      </c>
      <c r="Q127">
        <v>2400</v>
      </c>
      <c r="R127">
        <v>1700</v>
      </c>
      <c r="S127">
        <v>2400</v>
      </c>
      <c r="V127" t="s">
        <v>545</v>
      </c>
      <c r="W127" t="str">
        <f t="shared" si="263"/>
        <v/>
      </c>
      <c r="X127" t="str">
        <f t="shared" si="264"/>
        <v/>
      </c>
      <c r="Y127">
        <f t="shared" si="265"/>
        <v>17</v>
      </c>
      <c r="Z127">
        <f t="shared" si="266"/>
        <v>24</v>
      </c>
      <c r="AA127">
        <f t="shared" si="267"/>
        <v>17</v>
      </c>
      <c r="AB127">
        <f t="shared" si="268"/>
        <v>24</v>
      </c>
      <c r="AC127">
        <f t="shared" si="269"/>
        <v>17</v>
      </c>
      <c r="AD127">
        <f t="shared" si="270"/>
        <v>24</v>
      </c>
      <c r="AE127">
        <f t="shared" si="275"/>
        <v>17</v>
      </c>
      <c r="AF127">
        <f t="shared" si="276"/>
        <v>24</v>
      </c>
      <c r="AG127">
        <f t="shared" si="271"/>
        <v>17</v>
      </c>
      <c r="AH127">
        <f t="shared" si="272"/>
        <v>24</v>
      </c>
      <c r="AI127" t="str">
        <f t="shared" si="273"/>
        <v/>
      </c>
      <c r="AJ127" t="str">
        <f t="shared" si="274"/>
        <v/>
      </c>
      <c r="AK127" t="str">
        <f t="shared" si="111"/>
        <v/>
      </c>
      <c r="AL127" t="str">
        <f t="shared" si="112"/>
        <v>5pm-12am</v>
      </c>
      <c r="AM127" t="str">
        <f t="shared" si="113"/>
        <v>5pm-12am</v>
      </c>
      <c r="AN127" t="str">
        <f t="shared" si="114"/>
        <v>5pm-12am</v>
      </c>
      <c r="AO127" t="str">
        <f t="shared" si="115"/>
        <v>5pm-12am</v>
      </c>
      <c r="AP127" t="str">
        <f t="shared" si="116"/>
        <v>5pm-12am</v>
      </c>
      <c r="AQ127" t="str">
        <f t="shared" si="117"/>
        <v/>
      </c>
      <c r="AR127" s="10" t="s">
        <v>546</v>
      </c>
      <c r="AU127" t="s">
        <v>293</v>
      </c>
      <c r="AV127" s="3" t="s">
        <v>301</v>
      </c>
      <c r="AW127" s="3" t="s">
        <v>302</v>
      </c>
      <c r="AX127"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7" t="str">
        <f t="shared" si="196"/>
        <v/>
      </c>
      <c r="AZ127" t="str">
        <f t="shared" si="197"/>
        <v/>
      </c>
      <c r="BA127" t="str">
        <f t="shared" si="198"/>
        <v>&lt;img src=@img/hard.png@&gt;</v>
      </c>
      <c r="BB127" t="str">
        <f t="shared" si="199"/>
        <v>&lt;img src=@img/drinkicon.png@&gt;</v>
      </c>
      <c r="BC127" t="str">
        <f t="shared" si="200"/>
        <v/>
      </c>
      <c r="BD127" t="str">
        <f t="shared" si="201"/>
        <v>&lt;img src=@img/hard.png@&gt;&lt;img src=@img/drinkicon.png@&gt;</v>
      </c>
      <c r="BE127" t="str">
        <f t="shared" si="202"/>
        <v>drink hard med old</v>
      </c>
      <c r="BF127" t="str">
        <f t="shared" si="203"/>
        <v>Old Town</v>
      </c>
      <c r="BG127">
        <v>40.589979999999997</v>
      </c>
      <c r="BH127">
        <v>-105.0731</v>
      </c>
      <c r="BI127" t="str">
        <f t="shared" si="204"/>
        <v>[40.58998,-105.0731],</v>
      </c>
    </row>
    <row r="128" spans="2:64" ht="21" customHeight="1" x14ac:dyDescent="0.25">
      <c r="B128" t="s">
        <v>201</v>
      </c>
      <c r="C128" t="s">
        <v>418</v>
      </c>
      <c r="D128" t="s">
        <v>78</v>
      </c>
      <c r="E128" t="s">
        <v>423</v>
      </c>
      <c r="G128" t="s">
        <v>202</v>
      </c>
      <c r="H128">
        <v>1000</v>
      </c>
      <c r="I128">
        <v>2000</v>
      </c>
      <c r="J128">
        <v>1600</v>
      </c>
      <c r="K128">
        <v>2000</v>
      </c>
      <c r="L128">
        <v>1600</v>
      </c>
      <c r="M128">
        <v>2000</v>
      </c>
      <c r="N128">
        <v>1600</v>
      </c>
      <c r="O128">
        <v>2000</v>
      </c>
      <c r="P128">
        <v>1600</v>
      </c>
      <c r="Q128">
        <v>2000</v>
      </c>
      <c r="R128">
        <v>1400</v>
      </c>
      <c r="S128">
        <v>2000</v>
      </c>
      <c r="T128">
        <v>1000</v>
      </c>
      <c r="U128">
        <v>2000</v>
      </c>
      <c r="V128" t="s">
        <v>786</v>
      </c>
      <c r="W128">
        <f t="shared" si="263"/>
        <v>10</v>
      </c>
      <c r="X128">
        <f t="shared" si="264"/>
        <v>20</v>
      </c>
      <c r="Y128">
        <f t="shared" si="265"/>
        <v>16</v>
      </c>
      <c r="Z128">
        <f t="shared" si="266"/>
        <v>20</v>
      </c>
      <c r="AA128">
        <f t="shared" si="267"/>
        <v>16</v>
      </c>
      <c r="AB128">
        <f t="shared" si="268"/>
        <v>20</v>
      </c>
      <c r="AC128">
        <f t="shared" si="269"/>
        <v>16</v>
      </c>
      <c r="AD128">
        <f t="shared" si="270"/>
        <v>20</v>
      </c>
      <c r="AE128">
        <f t="shared" si="275"/>
        <v>16</v>
      </c>
      <c r="AF128">
        <f t="shared" si="276"/>
        <v>20</v>
      </c>
      <c r="AG128">
        <f t="shared" si="271"/>
        <v>14</v>
      </c>
      <c r="AH128">
        <f t="shared" si="272"/>
        <v>20</v>
      </c>
      <c r="AI128">
        <f t="shared" si="273"/>
        <v>10</v>
      </c>
      <c r="AJ128">
        <f t="shared" si="274"/>
        <v>20</v>
      </c>
      <c r="AK128" t="str">
        <f t="shared" si="111"/>
        <v>10am-8pm</v>
      </c>
      <c r="AL128" t="str">
        <f t="shared" si="112"/>
        <v>4pm-8pm</v>
      </c>
      <c r="AM128" t="str">
        <f t="shared" si="113"/>
        <v>4pm-8pm</v>
      </c>
      <c r="AN128" t="str">
        <f t="shared" si="114"/>
        <v>4pm-8pm</v>
      </c>
      <c r="AO128" t="str">
        <f t="shared" si="115"/>
        <v>4pm-8pm</v>
      </c>
      <c r="AP128" t="str">
        <f t="shared" si="116"/>
        <v>2pm-8pm</v>
      </c>
      <c r="AQ128" t="str">
        <f t="shared" si="117"/>
        <v>10am-8pm</v>
      </c>
      <c r="AR128" s="2" t="s">
        <v>346</v>
      </c>
      <c r="AU128" t="s">
        <v>293</v>
      </c>
      <c r="AV128" s="3" t="s">
        <v>301</v>
      </c>
      <c r="AW128" s="3" t="s">
        <v>301</v>
      </c>
      <c r="AX128"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8" t="str">
        <f t="shared" si="196"/>
        <v/>
      </c>
      <c r="AZ128" t="str">
        <f t="shared" si="197"/>
        <v/>
      </c>
      <c r="BA128" t="str">
        <f t="shared" si="198"/>
        <v>&lt;img src=@img/hard.png@&gt;</v>
      </c>
      <c r="BB128" t="str">
        <f t="shared" si="199"/>
        <v>&lt;img src=@img/drinkicon.png@&gt;</v>
      </c>
      <c r="BC128" t="str">
        <f t="shared" si="200"/>
        <v>&lt;img src=@img/foodicon.png@&gt;</v>
      </c>
      <c r="BD128" t="str">
        <f t="shared" si="201"/>
        <v>&lt;img src=@img/hard.png@&gt;&lt;img src=@img/drinkicon.png@&gt;&lt;img src=@img/foodicon.png@&gt;</v>
      </c>
      <c r="BE128" t="str">
        <f t="shared" si="202"/>
        <v>drink food hard med old</v>
      </c>
      <c r="BF128" t="str">
        <f t="shared" si="203"/>
        <v>Old Town</v>
      </c>
      <c r="BG128">
        <v>40.588324</v>
      </c>
      <c r="BH128">
        <v>-105.074746</v>
      </c>
      <c r="BI128" t="str">
        <f t="shared" si="204"/>
        <v>[40.588324,-105.074746],</v>
      </c>
      <c r="BK128" t="str">
        <f>IF(BJ128&gt;0,"&lt;img src=@img/kidicon.png@&gt;","")</f>
        <v/>
      </c>
    </row>
    <row r="129" spans="2:64" ht="21" customHeight="1" x14ac:dyDescent="0.25">
      <c r="B129" t="s">
        <v>203</v>
      </c>
      <c r="C129" t="s">
        <v>418</v>
      </c>
      <c r="D129" t="s">
        <v>266</v>
      </c>
      <c r="E129" t="s">
        <v>423</v>
      </c>
      <c r="G129" t="s">
        <v>204</v>
      </c>
      <c r="J129">
        <v>1200</v>
      </c>
      <c r="K129">
        <v>2200</v>
      </c>
      <c r="L129">
        <v>1200</v>
      </c>
      <c r="M129">
        <v>2200</v>
      </c>
      <c r="N129">
        <v>1200</v>
      </c>
      <c r="O129">
        <v>2200</v>
      </c>
      <c r="P129">
        <v>1200</v>
      </c>
      <c r="Q129">
        <v>2400</v>
      </c>
      <c r="V129" t="s">
        <v>735</v>
      </c>
      <c r="W129" t="str">
        <f t="shared" si="263"/>
        <v/>
      </c>
      <c r="X129" t="str">
        <f t="shared" si="264"/>
        <v/>
      </c>
      <c r="Y129">
        <f t="shared" si="265"/>
        <v>12</v>
      </c>
      <c r="Z129">
        <f t="shared" si="266"/>
        <v>22</v>
      </c>
      <c r="AA129">
        <f t="shared" si="267"/>
        <v>12</v>
      </c>
      <c r="AB129">
        <f t="shared" si="268"/>
        <v>22</v>
      </c>
      <c r="AC129">
        <f t="shared" si="269"/>
        <v>12</v>
      </c>
      <c r="AD129">
        <f t="shared" si="270"/>
        <v>22</v>
      </c>
      <c r="AE129">
        <f t="shared" si="275"/>
        <v>12</v>
      </c>
      <c r="AF129">
        <f t="shared" si="276"/>
        <v>24</v>
      </c>
      <c r="AG129" t="str">
        <f t="shared" si="271"/>
        <v/>
      </c>
      <c r="AH129" t="str">
        <f t="shared" si="272"/>
        <v/>
      </c>
      <c r="AI129" t="str">
        <f t="shared" si="273"/>
        <v/>
      </c>
      <c r="AJ129" t="str">
        <f t="shared" si="274"/>
        <v/>
      </c>
      <c r="AK129" t="str">
        <f t="shared" si="111"/>
        <v/>
      </c>
      <c r="AL129" t="str">
        <f t="shared" si="112"/>
        <v>12pm-10pm</v>
      </c>
      <c r="AM129" t="str">
        <f t="shared" si="113"/>
        <v>12pm-10pm</v>
      </c>
      <c r="AN129" t="str">
        <f t="shared" si="114"/>
        <v>12pm-10pm</v>
      </c>
      <c r="AO129" t="str">
        <f t="shared" si="115"/>
        <v>12pm-12am</v>
      </c>
      <c r="AP129" t="str">
        <f t="shared" si="116"/>
        <v/>
      </c>
      <c r="AQ129" t="str">
        <f t="shared" si="117"/>
        <v/>
      </c>
      <c r="AR129" s="8" t="s">
        <v>257</v>
      </c>
      <c r="AS129" t="s">
        <v>290</v>
      </c>
      <c r="AU129" t="s">
        <v>293</v>
      </c>
      <c r="AV129" s="3" t="s">
        <v>301</v>
      </c>
      <c r="AW129" s="3" t="s">
        <v>302</v>
      </c>
      <c r="AX129"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9" t="str">
        <f t="shared" si="196"/>
        <v>&lt;img src=@img/outdoor.png@&gt;</v>
      </c>
      <c r="AZ129" t="str">
        <f t="shared" si="197"/>
        <v/>
      </c>
      <c r="BA129" t="str">
        <f t="shared" si="198"/>
        <v>&lt;img src=@img/hard.png@&gt;</v>
      </c>
      <c r="BB129" t="str">
        <f t="shared" si="199"/>
        <v>&lt;img src=@img/drinkicon.png@&gt;</v>
      </c>
      <c r="BC129" t="str">
        <f t="shared" si="200"/>
        <v/>
      </c>
      <c r="BD129" t="str">
        <f t="shared" si="201"/>
        <v>&lt;img src=@img/outdoor.png@&gt;&lt;img src=@img/hard.png@&gt;&lt;img src=@img/drinkicon.png@&gt;</v>
      </c>
      <c r="BE129" t="str">
        <f t="shared" si="202"/>
        <v>outdoor drink hard med old</v>
      </c>
      <c r="BF129" t="str">
        <f t="shared" si="203"/>
        <v>Old Town</v>
      </c>
      <c r="BG129">
        <v>40.588152000000001</v>
      </c>
      <c r="BH129">
        <v>-105.074395</v>
      </c>
      <c r="BI129" t="str">
        <f t="shared" si="204"/>
        <v>[40.588152,-105.074395],</v>
      </c>
      <c r="BK129" t="str">
        <f>IF(BJ129&gt;0,"&lt;img src=@img/kidicon.png@&gt;","")</f>
        <v/>
      </c>
    </row>
    <row r="130" spans="2:64" ht="21" customHeight="1" x14ac:dyDescent="0.25">
      <c r="B130" t="s">
        <v>442</v>
      </c>
      <c r="C130" t="s">
        <v>418</v>
      </c>
      <c r="E130" t="s">
        <v>423</v>
      </c>
      <c r="G130" t="s">
        <v>461</v>
      </c>
      <c r="W130" t="str">
        <f t="shared" si="263"/>
        <v/>
      </c>
      <c r="X130" t="str">
        <f t="shared" si="264"/>
        <v/>
      </c>
      <c r="Y130" t="str">
        <f t="shared" si="265"/>
        <v/>
      </c>
      <c r="Z130" t="str">
        <f t="shared" si="266"/>
        <v/>
      </c>
      <c r="AA130" t="str">
        <f t="shared" si="267"/>
        <v/>
      </c>
      <c r="AB130" t="str">
        <f t="shared" si="268"/>
        <v/>
      </c>
      <c r="AC130" t="str">
        <f t="shared" si="269"/>
        <v/>
      </c>
      <c r="AD130" t="str">
        <f t="shared" si="270"/>
        <v/>
      </c>
      <c r="AE130" t="str">
        <f t="shared" si="275"/>
        <v/>
      </c>
      <c r="AF130" t="str">
        <f t="shared" si="276"/>
        <v/>
      </c>
      <c r="AG130" t="str">
        <f t="shared" si="271"/>
        <v/>
      </c>
      <c r="AH130" t="str">
        <f t="shared" si="272"/>
        <v/>
      </c>
      <c r="AI130" t="str">
        <f t="shared" si="273"/>
        <v/>
      </c>
      <c r="AJ130" t="str">
        <f t="shared" si="274"/>
        <v/>
      </c>
      <c r="AK130" t="str">
        <f t="shared" si="111"/>
        <v/>
      </c>
      <c r="AL130" t="str">
        <f t="shared" si="112"/>
        <v/>
      </c>
      <c r="AM130" t="str">
        <f t="shared" si="113"/>
        <v/>
      </c>
      <c r="AN130" t="str">
        <f t="shared" si="114"/>
        <v/>
      </c>
      <c r="AO130" t="str">
        <f t="shared" si="115"/>
        <v/>
      </c>
      <c r="AP130" t="str">
        <f t="shared" si="116"/>
        <v/>
      </c>
      <c r="AQ130" t="str">
        <f t="shared" si="117"/>
        <v/>
      </c>
      <c r="AU130" t="s">
        <v>293</v>
      </c>
      <c r="AV130" s="3" t="s">
        <v>301</v>
      </c>
      <c r="AW130" s="3" t="s">
        <v>301</v>
      </c>
      <c r="AX130"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0" t="str">
        <f t="shared" si="196"/>
        <v/>
      </c>
      <c r="AZ130" t="str">
        <f t="shared" si="197"/>
        <v/>
      </c>
      <c r="BA130" t="str">
        <f t="shared" si="198"/>
        <v>&lt;img src=@img/hard.png@&gt;</v>
      </c>
      <c r="BB130" t="str">
        <f t="shared" si="199"/>
        <v>&lt;img src=@img/drinkicon.png@&gt;</v>
      </c>
      <c r="BC130" t="str">
        <f t="shared" si="200"/>
        <v>&lt;img src=@img/foodicon.png@&gt;</v>
      </c>
      <c r="BD130" t="str">
        <f t="shared" si="201"/>
        <v>&lt;img src=@img/hard.png@&gt;&lt;img src=@img/drinkicon.png@&gt;&lt;img src=@img/foodicon.png@&gt;&lt;img src=@img/kidicon.png@&gt;</v>
      </c>
      <c r="BE130" t="str">
        <f t="shared" si="202"/>
        <v>drink food hard med old kid</v>
      </c>
      <c r="BF130" t="str">
        <f t="shared" si="203"/>
        <v>Old Town</v>
      </c>
      <c r="BG130">
        <v>40.588735999999997</v>
      </c>
      <c r="BH130">
        <v>-105.0774</v>
      </c>
      <c r="BI130" t="str">
        <f t="shared" si="204"/>
        <v>[40.588736,-105.0774],</v>
      </c>
      <c r="BJ130" t="b">
        <v>1</v>
      </c>
      <c r="BK130" t="str">
        <f>IF(BJ130&gt;0,"&lt;img src=@img/kidicon.png@&gt;","")</f>
        <v>&lt;img src=@img/kidicon.png@&gt;</v>
      </c>
      <c r="BL130" t="s">
        <v>433</v>
      </c>
    </row>
    <row r="131" spans="2:64" ht="21" customHeight="1" x14ac:dyDescent="0.25">
      <c r="B131" t="s">
        <v>620</v>
      </c>
      <c r="C131" t="s">
        <v>303</v>
      </c>
      <c r="E131" t="s">
        <v>54</v>
      </c>
      <c r="G131" t="s">
        <v>643</v>
      </c>
      <c r="W131" t="str">
        <f t="shared" si="263"/>
        <v/>
      </c>
      <c r="X131" t="str">
        <f t="shared" si="264"/>
        <v/>
      </c>
      <c r="Y131" t="str">
        <f t="shared" si="265"/>
        <v/>
      </c>
      <c r="Z131" t="str">
        <f t="shared" si="266"/>
        <v/>
      </c>
      <c r="AA131" t="str">
        <f t="shared" si="267"/>
        <v/>
      </c>
      <c r="AB131" t="str">
        <f t="shared" si="268"/>
        <v/>
      </c>
      <c r="AC131" t="str">
        <f t="shared" si="269"/>
        <v/>
      </c>
      <c r="AD131" t="str">
        <f t="shared" si="270"/>
        <v/>
      </c>
      <c r="AE131" t="str">
        <f t="shared" si="275"/>
        <v/>
      </c>
      <c r="AF131" t="str">
        <f t="shared" si="276"/>
        <v/>
      </c>
      <c r="AG131" t="str">
        <f t="shared" si="271"/>
        <v/>
      </c>
      <c r="AH131" t="str">
        <f t="shared" si="272"/>
        <v/>
      </c>
      <c r="AI131" t="str">
        <f t="shared" si="273"/>
        <v/>
      </c>
      <c r="AJ131" t="str">
        <f t="shared" si="274"/>
        <v/>
      </c>
      <c r="AK131" t="str">
        <f t="shared" si="111"/>
        <v/>
      </c>
      <c r="AL131" t="str">
        <f t="shared" si="112"/>
        <v/>
      </c>
      <c r="AM131" t="str">
        <f t="shared" si="113"/>
        <v/>
      </c>
      <c r="AN131" t="str">
        <f t="shared" si="114"/>
        <v/>
      </c>
      <c r="AO131" t="str">
        <f t="shared" si="115"/>
        <v/>
      </c>
      <c r="AP131" t="str">
        <f t="shared" si="116"/>
        <v/>
      </c>
      <c r="AQ131" t="str">
        <f t="shared" si="117"/>
        <v/>
      </c>
      <c r="AR131" t="s">
        <v>672</v>
      </c>
      <c r="AU131" t="s">
        <v>28</v>
      </c>
      <c r="AV131" s="3" t="s">
        <v>302</v>
      </c>
      <c r="AW131" s="3" t="s">
        <v>302</v>
      </c>
      <c r="AX131"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1" t="str">
        <f t="shared" si="196"/>
        <v/>
      </c>
      <c r="AZ131" t="str">
        <f t="shared" si="197"/>
        <v/>
      </c>
      <c r="BA131" t="str">
        <f t="shared" si="198"/>
        <v>&lt;img src=@img/medium.png@&gt;</v>
      </c>
      <c r="BB131" t="str">
        <f t="shared" si="199"/>
        <v/>
      </c>
      <c r="BC131" t="str">
        <f t="shared" si="200"/>
        <v/>
      </c>
      <c r="BD131" t="str">
        <f t="shared" si="201"/>
        <v>&lt;img src=@img/medium.png@&gt;</v>
      </c>
      <c r="BE131" t="str">
        <f t="shared" si="202"/>
        <v>medium low campus</v>
      </c>
      <c r="BF131" t="str">
        <f t="shared" si="203"/>
        <v>Near Campus</v>
      </c>
      <c r="BG131">
        <v>40.577889999999996</v>
      </c>
      <c r="BH131">
        <v>-105.0766</v>
      </c>
      <c r="BI131" t="str">
        <f t="shared" si="204"/>
        <v>[40.57789,-105.0766],</v>
      </c>
    </row>
    <row r="132" spans="2:64" ht="21" customHeight="1" x14ac:dyDescent="0.25">
      <c r="B132" t="s">
        <v>616</v>
      </c>
      <c r="C132" t="s">
        <v>303</v>
      </c>
      <c r="E132" t="s">
        <v>423</v>
      </c>
      <c r="G132" t="s">
        <v>639</v>
      </c>
      <c r="W132" t="str">
        <f t="shared" si="263"/>
        <v/>
      </c>
      <c r="X132" t="str">
        <f t="shared" si="264"/>
        <v/>
      </c>
      <c r="Y132" t="str">
        <f t="shared" si="265"/>
        <v/>
      </c>
      <c r="Z132" t="str">
        <f t="shared" si="266"/>
        <v/>
      </c>
      <c r="AA132" t="str">
        <f t="shared" si="267"/>
        <v/>
      </c>
      <c r="AB132" t="str">
        <f t="shared" si="268"/>
        <v/>
      </c>
      <c r="AC132" t="str">
        <f t="shared" si="269"/>
        <v/>
      </c>
      <c r="AD132" t="str">
        <f t="shared" si="270"/>
        <v/>
      </c>
      <c r="AE132" t="str">
        <f t="shared" si="275"/>
        <v/>
      </c>
      <c r="AF132" t="str">
        <f t="shared" si="276"/>
        <v/>
      </c>
      <c r="AG132" t="str">
        <f t="shared" si="271"/>
        <v/>
      </c>
      <c r="AH132" t="str">
        <f t="shared" si="272"/>
        <v/>
      </c>
      <c r="AI132" t="str">
        <f t="shared" si="273"/>
        <v/>
      </c>
      <c r="AJ132" t="str">
        <f t="shared" si="274"/>
        <v/>
      </c>
      <c r="AK132" t="str">
        <f t="shared" si="111"/>
        <v/>
      </c>
      <c r="AL132" t="str">
        <f t="shared" si="112"/>
        <v/>
      </c>
      <c r="AM132" t="str">
        <f t="shared" si="113"/>
        <v/>
      </c>
      <c r="AN132" t="str">
        <f t="shared" si="114"/>
        <v/>
      </c>
      <c r="AO132" t="str">
        <f t="shared" si="115"/>
        <v/>
      </c>
      <c r="AP132" t="str">
        <f t="shared" si="116"/>
        <v/>
      </c>
      <c r="AQ132" t="str">
        <f t="shared" si="117"/>
        <v/>
      </c>
      <c r="AR132" t="s">
        <v>673</v>
      </c>
      <c r="AS132" t="s">
        <v>290</v>
      </c>
      <c r="AU132" t="s">
        <v>28</v>
      </c>
      <c r="AV132" s="3" t="s">
        <v>302</v>
      </c>
      <c r="AW132" s="3" t="s">
        <v>302</v>
      </c>
      <c r="AX132" s="4" t="str">
        <f t="shared" ref="AX132:AX162" si="277">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2" t="str">
        <f t="shared" ref="AY132:AY162" si="278">IF(AS132&gt;0,"&lt;img src=@img/outdoor.png@&gt;","")</f>
        <v>&lt;img src=@img/outdoor.png@&gt;</v>
      </c>
      <c r="AZ132" t="str">
        <f t="shared" ref="AZ132:AZ162" si="279">IF(AT132&gt;0,"&lt;img src=@img/pets.png@&gt;","")</f>
        <v/>
      </c>
      <c r="BA132" t="str">
        <f t="shared" ref="BA132:BA162" si="280">IF(AU132="hard","&lt;img src=@img/hard.png@&gt;",IF(AU132="medium","&lt;img src=@img/medium.png@&gt;",IF(AU132="easy","&lt;img src=@img/easy.png@&gt;","")))</f>
        <v>&lt;img src=@img/medium.png@&gt;</v>
      </c>
      <c r="BB132" t="str">
        <f t="shared" ref="BB132:BB162" si="281">IF(AV132="true","&lt;img src=@img/drinkicon.png@&gt;","")</f>
        <v/>
      </c>
      <c r="BC132" t="str">
        <f t="shared" ref="BC132:BC162" si="282">IF(AW132="true","&lt;img src=@img/foodicon.png@&gt;","")</f>
        <v/>
      </c>
      <c r="BD132" t="str">
        <f t="shared" ref="BD132:BD162" si="283">CONCATENATE(AY132,AZ132,BA132,BB132,BC132,BK132)</f>
        <v>&lt;img src=@img/outdoor.png@&gt;&lt;img src=@img/medium.png@&gt;</v>
      </c>
      <c r="BE132" t="str">
        <f t="shared" ref="BE132:BE162" si="284">CONCATENATE(IF(AS132&gt;0,"outdoor ",""),IF(AT132&gt;0,"pet ",""),IF(AV132="true","drink ",""),IF(AW132="true","food ",""),AU132," ",E132," ",C132,IF(BJ132=TRUE," kid",""))</f>
        <v>outdoor medium med campus</v>
      </c>
      <c r="BF132" t="str">
        <f t="shared" ref="BF132:BF162" si="285">IF(C132="old","Old Town",IF(C132="campus","Near Campus",IF(C132="sfoco","South Foco",IF(C132="nfoco","North Foco",IF(C132="midtown","Midtown",IF(C132="cwest","Campus West",IF(C132="efoco","East FoCo",IF(C132="windsor","Windsor",""))))))))</f>
        <v>Near Campus</v>
      </c>
      <c r="BG132">
        <v>40.57855</v>
      </c>
      <c r="BH132">
        <v>-105.07975</v>
      </c>
      <c r="BI132" t="str">
        <f t="shared" ref="BI132:BI163" si="286">CONCATENATE("[",BG132,",",BH132,"],")</f>
        <v>[40.57855,-105.07975],</v>
      </c>
    </row>
    <row r="133" spans="2:64" ht="21" customHeight="1" x14ac:dyDescent="0.25">
      <c r="B133" t="s">
        <v>205</v>
      </c>
      <c r="C133" t="s">
        <v>304</v>
      </c>
      <c r="D133" t="s">
        <v>266</v>
      </c>
      <c r="E133" t="s">
        <v>423</v>
      </c>
      <c r="G133" t="s">
        <v>206</v>
      </c>
      <c r="J133">
        <v>1400</v>
      </c>
      <c r="K133">
        <v>2100</v>
      </c>
      <c r="L133">
        <v>1400</v>
      </c>
      <c r="M133">
        <v>2100</v>
      </c>
      <c r="N133">
        <v>1400</v>
      </c>
      <c r="O133">
        <v>1600</v>
      </c>
      <c r="P133">
        <v>1400</v>
      </c>
      <c r="Q133">
        <v>1600</v>
      </c>
      <c r="V133" t="s">
        <v>749</v>
      </c>
      <c r="W133" t="str">
        <f t="shared" si="263"/>
        <v/>
      </c>
      <c r="X133" t="str">
        <f t="shared" si="264"/>
        <v/>
      </c>
      <c r="Y133">
        <f t="shared" si="265"/>
        <v>14</v>
      </c>
      <c r="Z133">
        <f t="shared" si="266"/>
        <v>21</v>
      </c>
      <c r="AA133">
        <f t="shared" si="267"/>
        <v>14</v>
      </c>
      <c r="AB133">
        <f t="shared" si="268"/>
        <v>21</v>
      </c>
      <c r="AC133">
        <f t="shared" si="269"/>
        <v>14</v>
      </c>
      <c r="AD133">
        <f t="shared" si="270"/>
        <v>16</v>
      </c>
      <c r="AE133">
        <f t="shared" si="275"/>
        <v>14</v>
      </c>
      <c r="AF133">
        <f t="shared" si="276"/>
        <v>16</v>
      </c>
      <c r="AG133" t="str">
        <f t="shared" si="271"/>
        <v/>
      </c>
      <c r="AH133" t="str">
        <f t="shared" si="272"/>
        <v/>
      </c>
      <c r="AI133" t="str">
        <f t="shared" si="273"/>
        <v/>
      </c>
      <c r="AJ133" t="str">
        <f t="shared" si="274"/>
        <v/>
      </c>
      <c r="AK133" t="str">
        <f t="shared" ref="AK133:AK196" si="287">IF(H133&gt;0,CONCATENATE(IF(W133&lt;=12,W133,W133-12),IF(OR(W133&lt;12,W133=24),"am","pm"),"-",IF(X133&lt;=12,X133,X133-12),IF(OR(X133&lt;12,X133=24),"am","pm")),"")</f>
        <v/>
      </c>
      <c r="AL133" t="str">
        <f t="shared" ref="AL133:AL196" si="288">IF(J133&gt;0,CONCATENATE(IF(Y133&lt;=12,Y133,Y133-12),IF(OR(Y133&lt;12,Y133=24),"am","pm"),"-",IF(Z133&lt;=12,Z133,Z133-12),IF(OR(Z133&lt;12,Z133=24),"am","pm")),"")</f>
        <v>2pm-9pm</v>
      </c>
      <c r="AM133" t="str">
        <f t="shared" ref="AM133:AM196" si="289">IF(L133&gt;0,CONCATENATE(IF(AA133&lt;=12,AA133,AA133-12),IF(OR(AA133&lt;12,AA133=24),"am","pm"),"-",IF(AB133&lt;=12,AB133,AB133-12),IF(OR(AB133&lt;12,AB133=24),"am","pm")),"")</f>
        <v>2pm-9pm</v>
      </c>
      <c r="AN133" t="str">
        <f t="shared" ref="AN133:AN196" si="290">IF(N133&gt;0,CONCATENATE(IF(AC133&lt;=12,AC133,AC133-12),IF(OR(AC133&lt;12,AC133=24),"am","pm"),"-",IF(AD133&lt;=12,AD133,AD133-12),IF(OR(AD133&lt;12,AD133=24),"am","pm")),"")</f>
        <v>2pm-4pm</v>
      </c>
      <c r="AO133" t="str">
        <f t="shared" ref="AO133:AO196" si="291">IF(P133&gt;0,CONCATENATE(IF(AE133&lt;=12,AE133,AE133-12),IF(OR(AE133&lt;12,AE133=24),"am","pm"),"-",IF(AF133&lt;=12,AF133,AF133-12),IF(OR(AF133&lt;12,AF133=24),"am","pm")),"")</f>
        <v>2pm-4pm</v>
      </c>
      <c r="AP133" t="str">
        <f t="shared" ref="AP133:AP196" si="292">IF(R133&gt;0,CONCATENATE(IF(AG133&lt;=12,AG133,AG133-12),IF(OR(AG133&lt;12,AG133=24),"am","pm"),"-",IF(AH133&lt;=12,AH133,AH133-12),IF(OR(AH133&lt;12,AH133=24),"am","pm")),"")</f>
        <v/>
      </c>
      <c r="AQ133" t="str">
        <f t="shared" ref="AQ133:AQ196" si="293">IF(T133&gt;0,CONCATENATE(IF(AI133&lt;=12,AI133,AI133-12),IF(OR(AI133&lt;12,AI133=24),"am","pm"),"-",IF(AJ133&lt;=12,AJ133,AJ133-12),IF(OR(AJ133&lt;12,AJ133=24),"am","pm")),"")</f>
        <v/>
      </c>
      <c r="AR133" s="6" t="s">
        <v>258</v>
      </c>
      <c r="AS133" t="s">
        <v>290</v>
      </c>
      <c r="AT133" t="s">
        <v>300</v>
      </c>
      <c r="AU133" t="s">
        <v>294</v>
      </c>
      <c r="AV133" s="3" t="s">
        <v>302</v>
      </c>
      <c r="AW133" s="3" t="s">
        <v>302</v>
      </c>
      <c r="AX133" s="4" t="str">
        <f t="shared" si="27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3" t="str">
        <f t="shared" si="278"/>
        <v>&lt;img src=@img/outdoor.png@&gt;</v>
      </c>
      <c r="AZ133" t="str">
        <f t="shared" si="279"/>
        <v>&lt;img src=@img/pets.png@&gt;</v>
      </c>
      <c r="BA133" t="str">
        <f t="shared" si="280"/>
        <v>&lt;img src=@img/easy.png@&gt;</v>
      </c>
      <c r="BB133" t="str">
        <f t="shared" si="281"/>
        <v/>
      </c>
      <c r="BC133" t="str">
        <f t="shared" si="282"/>
        <v/>
      </c>
      <c r="BD133" t="str">
        <f t="shared" si="283"/>
        <v>&lt;img src=@img/outdoor.png@&gt;&lt;img src=@img/pets.png@&gt;&lt;img src=@img/easy.png@&gt;</v>
      </c>
      <c r="BE133" t="str">
        <f t="shared" si="284"/>
        <v>outdoor pet easy med midtown</v>
      </c>
      <c r="BF133" t="str">
        <f t="shared" si="285"/>
        <v>Midtown</v>
      </c>
      <c r="BG133">
        <v>40.566077</v>
      </c>
      <c r="BH133">
        <v>-105.056792</v>
      </c>
      <c r="BI133" t="str">
        <f t="shared" si="286"/>
        <v>[40.566077,-105.056792],</v>
      </c>
      <c r="BK133" t="str">
        <f>IF(BJ133&gt;0,"&lt;img src=@img/kidicon.png@&gt;","")</f>
        <v/>
      </c>
    </row>
    <row r="134" spans="2:64" ht="21" customHeight="1" x14ac:dyDescent="0.25">
      <c r="B134" t="s">
        <v>699</v>
      </c>
      <c r="C134" t="s">
        <v>304</v>
      </c>
      <c r="E134" t="s">
        <v>423</v>
      </c>
      <c r="G134" t="s">
        <v>700</v>
      </c>
      <c r="H134">
        <v>1500</v>
      </c>
      <c r="I134">
        <v>1800</v>
      </c>
      <c r="J134">
        <v>1500</v>
      </c>
      <c r="K134">
        <v>1800</v>
      </c>
      <c r="L134">
        <v>1500</v>
      </c>
      <c r="M134">
        <v>1800</v>
      </c>
      <c r="N134">
        <v>1500</v>
      </c>
      <c r="O134">
        <v>1800</v>
      </c>
      <c r="P134">
        <v>1500</v>
      </c>
      <c r="Q134">
        <v>1800</v>
      </c>
      <c r="R134">
        <v>1500</v>
      </c>
      <c r="S134">
        <v>1800</v>
      </c>
      <c r="T134">
        <v>1500</v>
      </c>
      <c r="U134">
        <v>1800</v>
      </c>
      <c r="V134" s="4" t="s">
        <v>781</v>
      </c>
      <c r="W134">
        <f t="shared" si="263"/>
        <v>15</v>
      </c>
      <c r="X134">
        <f t="shared" si="264"/>
        <v>18</v>
      </c>
      <c r="Y134">
        <f t="shared" si="265"/>
        <v>15</v>
      </c>
      <c r="Z134">
        <f t="shared" si="266"/>
        <v>18</v>
      </c>
      <c r="AA134">
        <f t="shared" si="267"/>
        <v>15</v>
      </c>
      <c r="AB134">
        <f t="shared" si="268"/>
        <v>18</v>
      </c>
      <c r="AC134">
        <f t="shared" si="269"/>
        <v>15</v>
      </c>
      <c r="AD134">
        <f t="shared" si="270"/>
        <v>18</v>
      </c>
      <c r="AE134">
        <f t="shared" si="275"/>
        <v>15</v>
      </c>
      <c r="AF134">
        <f t="shared" si="276"/>
        <v>18</v>
      </c>
      <c r="AG134">
        <f t="shared" si="271"/>
        <v>15</v>
      </c>
      <c r="AH134">
        <f t="shared" si="272"/>
        <v>18</v>
      </c>
      <c r="AI134">
        <f t="shared" si="273"/>
        <v>15</v>
      </c>
      <c r="AJ134">
        <f t="shared" si="274"/>
        <v>18</v>
      </c>
      <c r="AK134" t="str">
        <f t="shared" si="287"/>
        <v>3pm-6pm</v>
      </c>
      <c r="AL134" t="str">
        <f t="shared" si="288"/>
        <v>3pm-6pm</v>
      </c>
      <c r="AM134" t="str">
        <f t="shared" si="289"/>
        <v>3pm-6pm</v>
      </c>
      <c r="AN134" t="str">
        <f t="shared" si="290"/>
        <v>3pm-6pm</v>
      </c>
      <c r="AO134" t="str">
        <f t="shared" si="291"/>
        <v>3pm-6pm</v>
      </c>
      <c r="AP134" t="str">
        <f t="shared" si="292"/>
        <v>3pm-6pm</v>
      </c>
      <c r="AQ134" t="str">
        <f t="shared" si="293"/>
        <v>3pm-6pm</v>
      </c>
      <c r="AR134" t="s">
        <v>701</v>
      </c>
      <c r="AU134" t="s">
        <v>294</v>
      </c>
      <c r="AV134" s="3" t="s">
        <v>301</v>
      </c>
      <c r="AW134" s="3" t="s">
        <v>301</v>
      </c>
      <c r="AX134" s="4" t="str">
        <f t="shared" si="27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4" t="str">
        <f t="shared" si="278"/>
        <v/>
      </c>
      <c r="AZ134" t="str">
        <f t="shared" si="279"/>
        <v/>
      </c>
      <c r="BA134" t="str">
        <f t="shared" si="280"/>
        <v>&lt;img src=@img/easy.png@&gt;</v>
      </c>
      <c r="BB134" t="str">
        <f t="shared" si="281"/>
        <v>&lt;img src=@img/drinkicon.png@&gt;</v>
      </c>
      <c r="BC134" t="str">
        <f t="shared" si="282"/>
        <v>&lt;img src=@img/foodicon.png@&gt;</v>
      </c>
      <c r="BD134" t="str">
        <f t="shared" si="283"/>
        <v>&lt;img src=@img/easy.png@&gt;&lt;img src=@img/drinkicon.png@&gt;&lt;img src=@img/foodicon.png@&gt;</v>
      </c>
      <c r="BE134" t="str">
        <f t="shared" si="284"/>
        <v>drink food easy med midtown</v>
      </c>
      <c r="BF134" t="str">
        <f t="shared" si="285"/>
        <v>Midtown</v>
      </c>
      <c r="BG134">
        <v>40.523690000000002</v>
      </c>
      <c r="BH134">
        <v>-105.03435</v>
      </c>
      <c r="BI134" t="str">
        <f t="shared" si="286"/>
        <v>[40.52369,-105.03435],</v>
      </c>
    </row>
    <row r="135" spans="2:64" ht="21" customHeight="1" x14ac:dyDescent="0.25">
      <c r="B135" t="s">
        <v>627</v>
      </c>
      <c r="C135" t="s">
        <v>303</v>
      </c>
      <c r="E135" t="s">
        <v>54</v>
      </c>
      <c r="G135" t="s">
        <v>650</v>
      </c>
      <c r="W135" t="str">
        <f t="shared" si="263"/>
        <v/>
      </c>
      <c r="X135" t="str">
        <f t="shared" si="264"/>
        <v/>
      </c>
      <c r="Y135" t="str">
        <f t="shared" si="265"/>
        <v/>
      </c>
      <c r="Z135" t="str">
        <f t="shared" si="266"/>
        <v/>
      </c>
      <c r="AA135" t="str">
        <f t="shared" si="267"/>
        <v/>
      </c>
      <c r="AB135" t="str">
        <f t="shared" si="268"/>
        <v/>
      </c>
      <c r="AC135" t="str">
        <f t="shared" si="269"/>
        <v/>
      </c>
      <c r="AD135" t="str">
        <f t="shared" si="270"/>
        <v/>
      </c>
      <c r="AE135" t="str">
        <f t="shared" si="275"/>
        <v/>
      </c>
      <c r="AF135" t="str">
        <f t="shared" si="276"/>
        <v/>
      </c>
      <c r="AG135" t="str">
        <f t="shared" si="271"/>
        <v/>
      </c>
      <c r="AH135" t="str">
        <f t="shared" si="272"/>
        <v/>
      </c>
      <c r="AI135" t="str">
        <f t="shared" si="273"/>
        <v/>
      </c>
      <c r="AJ135" t="str">
        <f t="shared" si="274"/>
        <v/>
      </c>
      <c r="AK135" t="str">
        <f t="shared" si="287"/>
        <v/>
      </c>
      <c r="AL135" t="str">
        <f t="shared" si="288"/>
        <v/>
      </c>
      <c r="AM135" t="str">
        <f t="shared" si="289"/>
        <v/>
      </c>
      <c r="AN135" t="str">
        <f t="shared" si="290"/>
        <v/>
      </c>
      <c r="AO135" t="str">
        <f t="shared" si="291"/>
        <v/>
      </c>
      <c r="AP135" t="str">
        <f t="shared" si="292"/>
        <v/>
      </c>
      <c r="AQ135" t="str">
        <f t="shared" si="293"/>
        <v/>
      </c>
      <c r="AR135" t="s">
        <v>674</v>
      </c>
      <c r="AU135" t="s">
        <v>28</v>
      </c>
      <c r="AV135" s="3" t="s">
        <v>302</v>
      </c>
      <c r="AW135" s="3" t="s">
        <v>302</v>
      </c>
      <c r="AX135" s="4" t="str">
        <f t="shared" si="27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5" t="str">
        <f t="shared" si="278"/>
        <v/>
      </c>
      <c r="AZ135" t="str">
        <f t="shared" si="279"/>
        <v/>
      </c>
      <c r="BA135" t="str">
        <f t="shared" si="280"/>
        <v>&lt;img src=@img/medium.png@&gt;</v>
      </c>
      <c r="BB135" t="str">
        <f t="shared" si="281"/>
        <v/>
      </c>
      <c r="BC135" t="str">
        <f t="shared" si="282"/>
        <v/>
      </c>
      <c r="BD135" t="str">
        <f t="shared" si="283"/>
        <v>&lt;img src=@img/medium.png@&gt;</v>
      </c>
      <c r="BE135" t="str">
        <f t="shared" si="284"/>
        <v>medium low campus</v>
      </c>
      <c r="BF135" t="str">
        <f t="shared" si="285"/>
        <v>Near Campus</v>
      </c>
      <c r="BG135">
        <v>40.573785000000001</v>
      </c>
      <c r="BH135">
        <v>-105.08336060000001</v>
      </c>
      <c r="BI135" t="str">
        <f t="shared" si="286"/>
        <v>[40.573785,-105.0833606],</v>
      </c>
    </row>
    <row r="136" spans="2:64" ht="21" customHeight="1" x14ac:dyDescent="0.25">
      <c r="B136" t="s">
        <v>170</v>
      </c>
      <c r="C136" t="s">
        <v>418</v>
      </c>
      <c r="D136" t="s">
        <v>171</v>
      </c>
      <c r="E136" t="s">
        <v>35</v>
      </c>
      <c r="G136" s="2" t="s">
        <v>172</v>
      </c>
      <c r="J136">
        <v>1600</v>
      </c>
      <c r="K136">
        <v>1800</v>
      </c>
      <c r="L136">
        <v>1600</v>
      </c>
      <c r="M136">
        <v>1800</v>
      </c>
      <c r="N136">
        <v>1600</v>
      </c>
      <c r="O136">
        <v>1800</v>
      </c>
      <c r="P136">
        <v>1600</v>
      </c>
      <c r="Q136">
        <v>1800</v>
      </c>
      <c r="R136">
        <v>1600</v>
      </c>
      <c r="S136">
        <v>1800</v>
      </c>
      <c r="T136">
        <v>1600</v>
      </c>
      <c r="U136">
        <v>1800</v>
      </c>
      <c r="V136" t="s">
        <v>799</v>
      </c>
      <c r="W136" t="str">
        <f t="shared" si="263"/>
        <v/>
      </c>
      <c r="X136" t="str">
        <f t="shared" si="264"/>
        <v/>
      </c>
      <c r="Y136">
        <f t="shared" si="265"/>
        <v>16</v>
      </c>
      <c r="Z136">
        <f t="shared" si="266"/>
        <v>18</v>
      </c>
      <c r="AA136">
        <f t="shared" si="267"/>
        <v>16</v>
      </c>
      <c r="AB136">
        <f t="shared" si="268"/>
        <v>18</v>
      </c>
      <c r="AC136">
        <f t="shared" si="269"/>
        <v>16</v>
      </c>
      <c r="AD136">
        <f t="shared" si="270"/>
        <v>18</v>
      </c>
      <c r="AE136">
        <f t="shared" si="275"/>
        <v>16</v>
      </c>
      <c r="AF136">
        <f t="shared" si="276"/>
        <v>18</v>
      </c>
      <c r="AG136">
        <f t="shared" si="271"/>
        <v>16</v>
      </c>
      <c r="AH136">
        <f t="shared" si="272"/>
        <v>18</v>
      </c>
      <c r="AI136">
        <f t="shared" si="273"/>
        <v>16</v>
      </c>
      <c r="AJ136">
        <f t="shared" si="274"/>
        <v>18</v>
      </c>
      <c r="AK136" t="str">
        <f t="shared" si="287"/>
        <v/>
      </c>
      <c r="AL136" t="str">
        <f t="shared" si="288"/>
        <v>4pm-6pm</v>
      </c>
      <c r="AM136" t="str">
        <f t="shared" si="289"/>
        <v>4pm-6pm</v>
      </c>
      <c r="AN136" t="str">
        <f t="shared" si="290"/>
        <v>4pm-6pm</v>
      </c>
      <c r="AO136" t="str">
        <f t="shared" si="291"/>
        <v>4pm-6pm</v>
      </c>
      <c r="AP136" t="str">
        <f t="shared" si="292"/>
        <v>4pm-6pm</v>
      </c>
      <c r="AQ136" t="str">
        <f t="shared" si="293"/>
        <v>4pm-6pm</v>
      </c>
      <c r="AR136" s="2" t="s">
        <v>337</v>
      </c>
      <c r="AU136" t="s">
        <v>293</v>
      </c>
      <c r="AV136" s="3" t="s">
        <v>301</v>
      </c>
      <c r="AW136" s="3" t="s">
        <v>301</v>
      </c>
      <c r="AX136" s="4" t="str">
        <f t="shared" si="27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6" t="str">
        <f t="shared" si="278"/>
        <v/>
      </c>
      <c r="AZ136" t="str">
        <f t="shared" si="279"/>
        <v/>
      </c>
      <c r="BA136" t="str">
        <f t="shared" si="280"/>
        <v>&lt;img src=@img/hard.png@&gt;</v>
      </c>
      <c r="BB136" t="str">
        <f t="shared" si="281"/>
        <v>&lt;img src=@img/drinkicon.png@&gt;</v>
      </c>
      <c r="BC136" t="str">
        <f t="shared" si="282"/>
        <v>&lt;img src=@img/foodicon.png@&gt;</v>
      </c>
      <c r="BD136" t="str">
        <f t="shared" si="283"/>
        <v>&lt;img src=@img/hard.png@&gt;&lt;img src=@img/drinkicon.png@&gt;&lt;img src=@img/foodicon.png@&gt;</v>
      </c>
      <c r="BE136" t="str">
        <f t="shared" si="284"/>
        <v>drink food hard high old</v>
      </c>
      <c r="BF136" t="str">
        <f t="shared" si="285"/>
        <v>Old Town</v>
      </c>
      <c r="BG136">
        <v>40.586821999999998</v>
      </c>
      <c r="BH136">
        <v>-105.07723799999999</v>
      </c>
      <c r="BI136" t="str">
        <f t="shared" si="286"/>
        <v>[40.586822,-105.077238],</v>
      </c>
      <c r="BK136" t="str">
        <f t="shared" ref="BK136:BK140" si="294">IF(BJ136&gt;0,"&lt;img src=@img/kidicon.png@&gt;","")</f>
        <v/>
      </c>
    </row>
    <row r="137" spans="2:64" ht="21" customHeight="1" x14ac:dyDescent="0.25">
      <c r="B137" t="s">
        <v>43</v>
      </c>
      <c r="C137" t="s">
        <v>418</v>
      </c>
      <c r="D137" t="s">
        <v>44</v>
      </c>
      <c r="E137" t="s">
        <v>423</v>
      </c>
      <c r="G137" s="1" t="s">
        <v>45</v>
      </c>
      <c r="J137">
        <v>1500</v>
      </c>
      <c r="K137">
        <v>1800</v>
      </c>
      <c r="L137">
        <v>1500</v>
      </c>
      <c r="M137">
        <v>1800</v>
      </c>
      <c r="N137">
        <v>1500</v>
      </c>
      <c r="O137">
        <v>1800</v>
      </c>
      <c r="P137">
        <v>1500</v>
      </c>
      <c r="Q137">
        <v>1800</v>
      </c>
      <c r="R137">
        <v>1500</v>
      </c>
      <c r="S137">
        <v>1800</v>
      </c>
      <c r="V137" t="s">
        <v>802</v>
      </c>
      <c r="W137" t="str">
        <f t="shared" si="263"/>
        <v/>
      </c>
      <c r="X137" t="str">
        <f t="shared" si="264"/>
        <v/>
      </c>
      <c r="Y137">
        <f t="shared" si="265"/>
        <v>15</v>
      </c>
      <c r="Z137">
        <f t="shared" si="266"/>
        <v>18</v>
      </c>
      <c r="AA137">
        <f t="shared" si="267"/>
        <v>15</v>
      </c>
      <c r="AB137">
        <f t="shared" si="268"/>
        <v>18</v>
      </c>
      <c r="AC137">
        <f t="shared" si="269"/>
        <v>15</v>
      </c>
      <c r="AD137">
        <f t="shared" si="270"/>
        <v>18</v>
      </c>
      <c r="AE137">
        <f t="shared" si="275"/>
        <v>15</v>
      </c>
      <c r="AF137">
        <f t="shared" si="276"/>
        <v>18</v>
      </c>
      <c r="AG137">
        <f t="shared" si="271"/>
        <v>15</v>
      </c>
      <c r="AH137">
        <f t="shared" si="272"/>
        <v>18</v>
      </c>
      <c r="AI137" t="str">
        <f t="shared" si="273"/>
        <v/>
      </c>
      <c r="AJ137" t="str">
        <f t="shared" si="274"/>
        <v/>
      </c>
      <c r="AK137" t="str">
        <f t="shared" si="287"/>
        <v/>
      </c>
      <c r="AL137" t="str">
        <f t="shared" si="288"/>
        <v>3pm-6pm</v>
      </c>
      <c r="AM137" t="str">
        <f t="shared" si="289"/>
        <v>3pm-6pm</v>
      </c>
      <c r="AN137" t="str">
        <f t="shared" si="290"/>
        <v>3pm-6pm</v>
      </c>
      <c r="AO137" t="str">
        <f t="shared" si="291"/>
        <v>3pm-6pm</v>
      </c>
      <c r="AP137" t="str">
        <f t="shared" si="292"/>
        <v>3pm-6pm</v>
      </c>
      <c r="AQ137" t="str">
        <f t="shared" si="293"/>
        <v/>
      </c>
      <c r="AR137" t="s">
        <v>232</v>
      </c>
      <c r="AS137" t="s">
        <v>290</v>
      </c>
      <c r="AU137" t="s">
        <v>293</v>
      </c>
      <c r="AV137" s="3" t="s">
        <v>302</v>
      </c>
      <c r="AW137" s="3" t="s">
        <v>302</v>
      </c>
      <c r="AX137" s="4" t="str">
        <f t="shared" si="27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278"/>
        <v>&lt;img src=@img/outdoor.png@&gt;</v>
      </c>
      <c r="AZ137" t="str">
        <f t="shared" si="279"/>
        <v/>
      </c>
      <c r="BA137" t="str">
        <f t="shared" si="280"/>
        <v>&lt;img src=@img/hard.png@&gt;</v>
      </c>
      <c r="BB137" t="str">
        <f t="shared" si="281"/>
        <v/>
      </c>
      <c r="BC137" t="str">
        <f t="shared" si="282"/>
        <v/>
      </c>
      <c r="BD137" t="str">
        <f t="shared" si="283"/>
        <v>&lt;img src=@img/outdoor.png@&gt;&lt;img src=@img/hard.png@&gt;</v>
      </c>
      <c r="BE137" t="str">
        <f t="shared" si="284"/>
        <v>outdoor hard med old</v>
      </c>
      <c r="BF137" t="str">
        <f t="shared" si="285"/>
        <v>Old Town</v>
      </c>
      <c r="BG137">
        <v>40.586728999999998</v>
      </c>
      <c r="BH137">
        <v>-105.07814500000001</v>
      </c>
      <c r="BI137" t="str">
        <f t="shared" si="286"/>
        <v>[40.586729,-105.078145],</v>
      </c>
      <c r="BK137" t="str">
        <f t="shared" si="294"/>
        <v/>
      </c>
    </row>
    <row r="138" spans="2:64" ht="21" customHeight="1" x14ac:dyDescent="0.25">
      <c r="B138" t="s">
        <v>207</v>
      </c>
      <c r="C138" t="s">
        <v>421</v>
      </c>
      <c r="D138" t="s">
        <v>208</v>
      </c>
      <c r="E138" t="s">
        <v>423</v>
      </c>
      <c r="G138" t="s">
        <v>209</v>
      </c>
      <c r="H138">
        <v>1100</v>
      </c>
      <c r="I138">
        <v>2400</v>
      </c>
      <c r="J138">
        <v>1600</v>
      </c>
      <c r="K138">
        <v>2400</v>
      </c>
      <c r="L138">
        <v>1600</v>
      </c>
      <c r="M138">
        <v>2300</v>
      </c>
      <c r="N138">
        <v>1600</v>
      </c>
      <c r="O138">
        <v>2400</v>
      </c>
      <c r="P138">
        <v>1600</v>
      </c>
      <c r="Q138">
        <v>2400</v>
      </c>
      <c r="R138">
        <v>1600</v>
      </c>
      <c r="S138">
        <v>2000</v>
      </c>
      <c r="T138">
        <v>1600</v>
      </c>
      <c r="U138">
        <v>2000</v>
      </c>
      <c r="V138" t="s">
        <v>504</v>
      </c>
      <c r="W138">
        <f t="shared" si="263"/>
        <v>11</v>
      </c>
      <c r="X138">
        <f t="shared" si="264"/>
        <v>24</v>
      </c>
      <c r="Y138">
        <f t="shared" si="265"/>
        <v>16</v>
      </c>
      <c r="Z138">
        <f t="shared" si="266"/>
        <v>24</v>
      </c>
      <c r="AA138">
        <f t="shared" si="267"/>
        <v>16</v>
      </c>
      <c r="AB138">
        <f t="shared" si="268"/>
        <v>23</v>
      </c>
      <c r="AC138">
        <f t="shared" si="269"/>
        <v>16</v>
      </c>
      <c r="AD138">
        <f t="shared" si="270"/>
        <v>24</v>
      </c>
      <c r="AE138">
        <f t="shared" si="275"/>
        <v>16</v>
      </c>
      <c r="AF138">
        <f t="shared" si="276"/>
        <v>24</v>
      </c>
      <c r="AG138">
        <f t="shared" si="271"/>
        <v>16</v>
      </c>
      <c r="AH138">
        <f t="shared" si="272"/>
        <v>20</v>
      </c>
      <c r="AI138">
        <f t="shared" si="273"/>
        <v>16</v>
      </c>
      <c r="AJ138">
        <f t="shared" si="274"/>
        <v>20</v>
      </c>
      <c r="AK138" t="str">
        <f t="shared" si="287"/>
        <v>11am-12am</v>
      </c>
      <c r="AL138" t="str">
        <f t="shared" si="288"/>
        <v>4pm-12am</v>
      </c>
      <c r="AM138" t="str">
        <f t="shared" si="289"/>
        <v>4pm-11pm</v>
      </c>
      <c r="AN138" t="str">
        <f t="shared" si="290"/>
        <v>4pm-12am</v>
      </c>
      <c r="AO138" t="str">
        <f t="shared" si="291"/>
        <v>4pm-12am</v>
      </c>
      <c r="AP138" t="str">
        <f t="shared" si="292"/>
        <v>4pm-8pm</v>
      </c>
      <c r="AQ138" t="str">
        <f t="shared" si="293"/>
        <v>4pm-8pm</v>
      </c>
      <c r="AR138" s="2" t="s">
        <v>347</v>
      </c>
      <c r="AS138" t="s">
        <v>290</v>
      </c>
      <c r="AU138" t="s">
        <v>28</v>
      </c>
      <c r="AV138" s="3" t="s">
        <v>301</v>
      </c>
      <c r="AW138" s="3" t="s">
        <v>301</v>
      </c>
      <c r="AX138" s="4" t="str">
        <f t="shared" si="27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278"/>
        <v>&lt;img src=@img/outdoor.png@&gt;</v>
      </c>
      <c r="AZ138" t="str">
        <f t="shared" si="279"/>
        <v/>
      </c>
      <c r="BA138" t="str">
        <f t="shared" si="280"/>
        <v>&lt;img src=@img/medium.png@&gt;</v>
      </c>
      <c r="BB138" t="str">
        <f t="shared" si="281"/>
        <v>&lt;img src=@img/drinkicon.png@&gt;</v>
      </c>
      <c r="BC138" t="str">
        <f t="shared" si="282"/>
        <v>&lt;img src=@img/foodicon.png@&gt;</v>
      </c>
      <c r="BD138" t="str">
        <f t="shared" si="283"/>
        <v>&lt;img src=@img/outdoor.png@&gt;&lt;img src=@img/medium.png@&gt;&lt;img src=@img/drinkicon.png@&gt;&lt;img src=@img/foodicon.png@&gt;</v>
      </c>
      <c r="BE138" t="str">
        <f t="shared" si="284"/>
        <v>outdoor drink food medium med cwest</v>
      </c>
      <c r="BF138" t="str">
        <f t="shared" si="285"/>
        <v>Campus West</v>
      </c>
      <c r="BG138">
        <v>40.574368999999997</v>
      </c>
      <c r="BH138">
        <v>-105.09835099999999</v>
      </c>
      <c r="BI138" t="str">
        <f t="shared" si="286"/>
        <v>[40.574369,-105.098351],</v>
      </c>
      <c r="BK138" t="str">
        <f t="shared" si="294"/>
        <v/>
      </c>
    </row>
    <row r="139" spans="2:64" ht="21" customHeight="1" x14ac:dyDescent="0.25">
      <c r="B139" t="s">
        <v>59</v>
      </c>
      <c r="C139" t="s">
        <v>418</v>
      </c>
      <c r="D139" t="s">
        <v>60</v>
      </c>
      <c r="E139" t="s">
        <v>35</v>
      </c>
      <c r="G139" s="1" t="s">
        <v>61</v>
      </c>
      <c r="W139" t="str">
        <f t="shared" si="263"/>
        <v/>
      </c>
      <c r="X139" t="str">
        <f t="shared" si="264"/>
        <v/>
      </c>
      <c r="Y139" t="str">
        <f t="shared" si="265"/>
        <v/>
      </c>
      <c r="Z139" t="str">
        <f t="shared" si="266"/>
        <v/>
      </c>
      <c r="AA139" t="str">
        <f t="shared" si="267"/>
        <v/>
      </c>
      <c r="AB139" t="str">
        <f t="shared" si="268"/>
        <v/>
      </c>
      <c r="AC139" t="str">
        <f t="shared" si="269"/>
        <v/>
      </c>
      <c r="AD139" t="str">
        <f t="shared" si="270"/>
        <v/>
      </c>
      <c r="AE139" t="str">
        <f t="shared" si="275"/>
        <v/>
      </c>
      <c r="AF139" t="str">
        <f t="shared" si="276"/>
        <v/>
      </c>
      <c r="AG139" t="str">
        <f t="shared" si="271"/>
        <v/>
      </c>
      <c r="AH139" t="str">
        <f t="shared" si="272"/>
        <v/>
      </c>
      <c r="AI139" t="str">
        <f t="shared" si="273"/>
        <v/>
      </c>
      <c r="AJ139" t="str">
        <f t="shared" si="274"/>
        <v/>
      </c>
      <c r="AK139" t="str">
        <f t="shared" si="287"/>
        <v/>
      </c>
      <c r="AL139" t="str">
        <f t="shared" si="288"/>
        <v/>
      </c>
      <c r="AM139" t="str">
        <f t="shared" si="289"/>
        <v/>
      </c>
      <c r="AN139" t="str">
        <f t="shared" si="290"/>
        <v/>
      </c>
      <c r="AO139" t="str">
        <f t="shared" si="291"/>
        <v/>
      </c>
      <c r="AP139" t="str">
        <f t="shared" si="292"/>
        <v/>
      </c>
      <c r="AQ139" t="str">
        <f t="shared" si="293"/>
        <v/>
      </c>
      <c r="AR139" s="6" t="s">
        <v>236</v>
      </c>
      <c r="AU139" t="s">
        <v>293</v>
      </c>
      <c r="AV139" s="3" t="s">
        <v>302</v>
      </c>
      <c r="AW139" s="3" t="s">
        <v>302</v>
      </c>
      <c r="AX139" s="4" t="str">
        <f t="shared" si="27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278"/>
        <v/>
      </c>
      <c r="AZ139" t="str">
        <f t="shared" si="279"/>
        <v/>
      </c>
      <c r="BA139" t="str">
        <f t="shared" si="280"/>
        <v>&lt;img src=@img/hard.png@&gt;</v>
      </c>
      <c r="BB139" t="str">
        <f t="shared" si="281"/>
        <v/>
      </c>
      <c r="BC139" t="str">
        <f t="shared" si="282"/>
        <v/>
      </c>
      <c r="BD139" t="str">
        <f t="shared" si="283"/>
        <v>&lt;img src=@img/hard.png@&gt;</v>
      </c>
      <c r="BE139" t="str">
        <f t="shared" si="284"/>
        <v>hard high old</v>
      </c>
      <c r="BF139" t="str">
        <f t="shared" si="285"/>
        <v>Old Town</v>
      </c>
      <c r="BG139">
        <v>40.590139000000001</v>
      </c>
      <c r="BH139">
        <v>-105.075401</v>
      </c>
      <c r="BI139" t="str">
        <f t="shared" si="286"/>
        <v>[40.590139,-105.075401],</v>
      </c>
      <c r="BK139" t="str">
        <f t="shared" si="294"/>
        <v/>
      </c>
    </row>
    <row r="140" spans="2:64" ht="21" customHeight="1" x14ac:dyDescent="0.25">
      <c r="B140" t="s">
        <v>443</v>
      </c>
      <c r="C140" t="s">
        <v>420</v>
      </c>
      <c r="E140" t="s">
        <v>423</v>
      </c>
      <c r="G140" t="s">
        <v>462</v>
      </c>
      <c r="W140" t="str">
        <f t="shared" si="263"/>
        <v/>
      </c>
      <c r="X140" t="str">
        <f t="shared" si="264"/>
        <v/>
      </c>
      <c r="Y140" t="str">
        <f t="shared" si="265"/>
        <v/>
      </c>
      <c r="Z140" t="str">
        <f t="shared" si="266"/>
        <v/>
      </c>
      <c r="AA140" t="str">
        <f t="shared" si="267"/>
        <v/>
      </c>
      <c r="AB140" t="str">
        <f t="shared" si="268"/>
        <v/>
      </c>
      <c r="AC140" t="str">
        <f t="shared" si="269"/>
        <v/>
      </c>
      <c r="AD140" t="str">
        <f t="shared" si="270"/>
        <v/>
      </c>
      <c r="AE140" t="str">
        <f t="shared" si="275"/>
        <v/>
      </c>
      <c r="AF140" t="str">
        <f t="shared" si="276"/>
        <v/>
      </c>
      <c r="AG140" t="str">
        <f t="shared" si="271"/>
        <v/>
      </c>
      <c r="AH140" t="str">
        <f t="shared" si="272"/>
        <v/>
      </c>
      <c r="AI140" t="str">
        <f t="shared" si="273"/>
        <v/>
      </c>
      <c r="AJ140" t="str">
        <f t="shared" si="274"/>
        <v/>
      </c>
      <c r="AK140" t="str">
        <f t="shared" si="287"/>
        <v/>
      </c>
      <c r="AL140" t="str">
        <f t="shared" si="288"/>
        <v/>
      </c>
      <c r="AM140" t="str">
        <f t="shared" si="289"/>
        <v/>
      </c>
      <c r="AN140" t="str">
        <f t="shared" si="290"/>
        <v/>
      </c>
      <c r="AO140" t="str">
        <f t="shared" si="291"/>
        <v/>
      </c>
      <c r="AP140" t="str">
        <f t="shared" si="292"/>
        <v/>
      </c>
      <c r="AQ140" t="str">
        <f t="shared" si="293"/>
        <v/>
      </c>
      <c r="AU140" t="s">
        <v>294</v>
      </c>
      <c r="AV140" s="3" t="s">
        <v>301</v>
      </c>
      <c r="AW140" s="3" t="s">
        <v>301</v>
      </c>
      <c r="AX140" s="4" t="str">
        <f t="shared" si="27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278"/>
        <v/>
      </c>
      <c r="AZ140" t="str">
        <f t="shared" si="279"/>
        <v/>
      </c>
      <c r="BA140" t="str">
        <f t="shared" si="280"/>
        <v>&lt;img src=@img/easy.png@&gt;</v>
      </c>
      <c r="BB140" t="str">
        <f t="shared" si="281"/>
        <v>&lt;img src=@img/drinkicon.png@&gt;</v>
      </c>
      <c r="BC140" t="str">
        <f t="shared" si="282"/>
        <v>&lt;img src=@img/foodicon.png@&gt;</v>
      </c>
      <c r="BD140" t="str">
        <f t="shared" si="283"/>
        <v>&lt;img src=@img/easy.png@&gt;&lt;img src=@img/drinkicon.png@&gt;&lt;img src=@img/foodicon.png@&gt;&lt;img src=@img/kidicon.png@&gt;</v>
      </c>
      <c r="BE140" t="str">
        <f t="shared" si="284"/>
        <v>drink food easy med sfoco kid</v>
      </c>
      <c r="BF140" t="str">
        <f t="shared" si="285"/>
        <v>South Foco</v>
      </c>
      <c r="BG140">
        <v>40.521709000000001</v>
      </c>
      <c r="BH140">
        <v>-105.060034</v>
      </c>
      <c r="BI140" t="str">
        <f t="shared" si="286"/>
        <v>[40.521709,-105.060034],</v>
      </c>
      <c r="BJ140" t="b">
        <v>1</v>
      </c>
      <c r="BK140" t="str">
        <f t="shared" si="294"/>
        <v>&lt;img src=@img/kidicon.png@&gt;</v>
      </c>
      <c r="BL140" t="s">
        <v>463</v>
      </c>
    </row>
    <row r="141" spans="2:64" ht="21" customHeight="1" x14ac:dyDescent="0.25">
      <c r="B141" t="s">
        <v>628</v>
      </c>
      <c r="C141" t="s">
        <v>304</v>
      </c>
      <c r="E141" t="s">
        <v>54</v>
      </c>
      <c r="G141" t="s">
        <v>648</v>
      </c>
      <c r="W141" t="str">
        <f t="shared" si="263"/>
        <v/>
      </c>
      <c r="X141" t="str">
        <f t="shared" si="264"/>
        <v/>
      </c>
      <c r="Y141" t="str">
        <f t="shared" si="265"/>
        <v/>
      </c>
      <c r="Z141" t="str">
        <f t="shared" si="266"/>
        <v/>
      </c>
      <c r="AA141" t="str">
        <f t="shared" si="267"/>
        <v/>
      </c>
      <c r="AB141" t="str">
        <f t="shared" si="268"/>
        <v/>
      </c>
      <c r="AC141" t="str">
        <f t="shared" si="269"/>
        <v/>
      </c>
      <c r="AD141" t="str">
        <f t="shared" si="270"/>
        <v/>
      </c>
      <c r="AE141" t="str">
        <f t="shared" si="275"/>
        <v/>
      </c>
      <c r="AF141" t="str">
        <f t="shared" si="276"/>
        <v/>
      </c>
      <c r="AG141" t="str">
        <f t="shared" si="271"/>
        <v/>
      </c>
      <c r="AH141" t="str">
        <f t="shared" si="272"/>
        <v/>
      </c>
      <c r="AI141" t="str">
        <f t="shared" si="273"/>
        <v/>
      </c>
      <c r="AJ141" t="str">
        <f t="shared" si="274"/>
        <v/>
      </c>
      <c r="AK141" t="str">
        <f t="shared" si="287"/>
        <v/>
      </c>
      <c r="AL141" t="str">
        <f t="shared" si="288"/>
        <v/>
      </c>
      <c r="AM141" t="str">
        <f t="shared" si="289"/>
        <v/>
      </c>
      <c r="AN141" t="str">
        <f t="shared" si="290"/>
        <v/>
      </c>
      <c r="AO141" t="str">
        <f t="shared" si="291"/>
        <v/>
      </c>
      <c r="AP141" t="str">
        <f t="shared" si="292"/>
        <v/>
      </c>
      <c r="AQ141" t="str">
        <f t="shared" si="293"/>
        <v/>
      </c>
      <c r="AU141" t="s">
        <v>294</v>
      </c>
      <c r="AV141" s="3" t="s">
        <v>302</v>
      </c>
      <c r="AW141" s="3" t="s">
        <v>302</v>
      </c>
      <c r="AX141" s="4" t="str">
        <f t="shared" si="27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278"/>
        <v/>
      </c>
      <c r="AZ141" t="str">
        <f t="shared" si="279"/>
        <v/>
      </c>
      <c r="BA141" t="str">
        <f t="shared" si="280"/>
        <v>&lt;img src=@img/easy.png@&gt;</v>
      </c>
      <c r="BB141" t="str">
        <f t="shared" si="281"/>
        <v/>
      </c>
      <c r="BC141" t="str">
        <f t="shared" si="282"/>
        <v/>
      </c>
      <c r="BD141" t="str">
        <f t="shared" si="283"/>
        <v>&lt;img src=@img/easy.png@&gt;</v>
      </c>
      <c r="BE141" t="str">
        <f t="shared" si="284"/>
        <v>easy low midtown</v>
      </c>
      <c r="BF141" t="str">
        <f t="shared" si="285"/>
        <v>Midtown</v>
      </c>
      <c r="BG141">
        <v>40.552579999999999</v>
      </c>
      <c r="BH141">
        <v>-105.09672999999999</v>
      </c>
      <c r="BI141" t="str">
        <f t="shared" si="286"/>
        <v>[40.55258,-105.09673],</v>
      </c>
    </row>
    <row r="142" spans="2:64" ht="21" customHeight="1" x14ac:dyDescent="0.25">
      <c r="B142" t="s">
        <v>210</v>
      </c>
      <c r="C142" t="s">
        <v>418</v>
      </c>
      <c r="D142" t="s">
        <v>211</v>
      </c>
      <c r="E142" t="s">
        <v>423</v>
      </c>
      <c r="G142" t="s">
        <v>212</v>
      </c>
      <c r="W142" t="str">
        <f t="shared" si="263"/>
        <v/>
      </c>
      <c r="X142" t="str">
        <f t="shared" si="264"/>
        <v/>
      </c>
      <c r="Y142" t="str">
        <f t="shared" si="265"/>
        <v/>
      </c>
      <c r="Z142" t="str">
        <f t="shared" si="266"/>
        <v/>
      </c>
      <c r="AA142" t="str">
        <f t="shared" si="267"/>
        <v/>
      </c>
      <c r="AB142" t="str">
        <f t="shared" si="268"/>
        <v/>
      </c>
      <c r="AC142" t="str">
        <f t="shared" si="269"/>
        <v/>
      </c>
      <c r="AD142" t="str">
        <f t="shared" si="270"/>
        <v/>
      </c>
      <c r="AE142" t="str">
        <f t="shared" si="275"/>
        <v/>
      </c>
      <c r="AF142" t="str">
        <f t="shared" si="276"/>
        <v/>
      </c>
      <c r="AG142" t="str">
        <f t="shared" si="271"/>
        <v/>
      </c>
      <c r="AH142" t="str">
        <f t="shared" si="272"/>
        <v/>
      </c>
      <c r="AI142" t="str">
        <f t="shared" si="273"/>
        <v/>
      </c>
      <c r="AJ142" t="str">
        <f t="shared" si="274"/>
        <v/>
      </c>
      <c r="AK142" t="str">
        <f t="shared" si="287"/>
        <v/>
      </c>
      <c r="AL142" t="str">
        <f t="shared" si="288"/>
        <v/>
      </c>
      <c r="AM142" t="str">
        <f t="shared" si="289"/>
        <v/>
      </c>
      <c r="AN142" t="str">
        <f t="shared" si="290"/>
        <v/>
      </c>
      <c r="AO142" t="str">
        <f t="shared" si="291"/>
        <v/>
      </c>
      <c r="AP142" t="str">
        <f t="shared" si="292"/>
        <v/>
      </c>
      <c r="AQ142" t="str">
        <f t="shared" si="293"/>
        <v/>
      </c>
      <c r="AR142" s="2" t="s">
        <v>348</v>
      </c>
      <c r="AU142" t="s">
        <v>293</v>
      </c>
      <c r="AV142" s="3" t="s">
        <v>302</v>
      </c>
      <c r="AW142" s="3" t="s">
        <v>302</v>
      </c>
      <c r="AX142" s="4" t="str">
        <f t="shared" si="27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2" t="str">
        <f t="shared" si="278"/>
        <v/>
      </c>
      <c r="AZ142" t="str">
        <f t="shared" si="279"/>
        <v/>
      </c>
      <c r="BA142" t="str">
        <f t="shared" si="280"/>
        <v>&lt;img src=@img/hard.png@&gt;</v>
      </c>
      <c r="BB142" t="str">
        <f t="shared" si="281"/>
        <v/>
      </c>
      <c r="BC142" t="str">
        <f t="shared" si="282"/>
        <v/>
      </c>
      <c r="BD142" t="str">
        <f t="shared" si="283"/>
        <v>&lt;img src=@img/hard.png@&gt;</v>
      </c>
      <c r="BE142" t="str">
        <f t="shared" si="284"/>
        <v>hard med old</v>
      </c>
      <c r="BF142" t="str">
        <f t="shared" si="285"/>
        <v>Old Town</v>
      </c>
      <c r="BG142">
        <v>40.589492999999997</v>
      </c>
      <c r="BH142">
        <v>-105.077513</v>
      </c>
      <c r="BI142" t="str">
        <f t="shared" si="286"/>
        <v>[40.589493,-105.077513],</v>
      </c>
      <c r="BK142" t="str">
        <f>IF(BJ142&gt;0,"&lt;img src=@img/kidicon.png@&gt;","")</f>
        <v/>
      </c>
    </row>
    <row r="143" spans="2:64" ht="21" customHeight="1" x14ac:dyDescent="0.25">
      <c r="B143" t="s">
        <v>470</v>
      </c>
      <c r="C143" t="s">
        <v>420</v>
      </c>
      <c r="E143" t="s">
        <v>54</v>
      </c>
      <c r="G143" t="s">
        <v>465</v>
      </c>
      <c r="W143" t="str">
        <f t="shared" si="263"/>
        <v/>
      </c>
      <c r="X143" t="str">
        <f t="shared" si="264"/>
        <v/>
      </c>
      <c r="Y143" t="str">
        <f t="shared" si="265"/>
        <v/>
      </c>
      <c r="Z143" t="str">
        <f t="shared" si="266"/>
        <v/>
      </c>
      <c r="AA143" t="str">
        <f t="shared" si="267"/>
        <v/>
      </c>
      <c r="AB143" t="str">
        <f t="shared" si="268"/>
        <v/>
      </c>
      <c r="AC143" t="str">
        <f t="shared" si="269"/>
        <v/>
      </c>
      <c r="AD143" t="str">
        <f t="shared" si="270"/>
        <v/>
      </c>
      <c r="AE143" t="str">
        <f t="shared" si="275"/>
        <v/>
      </c>
      <c r="AF143" t="str">
        <f t="shared" si="276"/>
        <v/>
      </c>
      <c r="AG143" t="str">
        <f t="shared" si="271"/>
        <v/>
      </c>
      <c r="AH143" t="str">
        <f t="shared" si="272"/>
        <v/>
      </c>
      <c r="AI143" t="str">
        <f t="shared" si="273"/>
        <v/>
      </c>
      <c r="AJ143" t="str">
        <f t="shared" si="274"/>
        <v/>
      </c>
      <c r="AK143" t="str">
        <f t="shared" si="287"/>
        <v/>
      </c>
      <c r="AL143" t="str">
        <f t="shared" si="288"/>
        <v/>
      </c>
      <c r="AM143" t="str">
        <f t="shared" si="289"/>
        <v/>
      </c>
      <c r="AN143" t="str">
        <f t="shared" si="290"/>
        <v/>
      </c>
      <c r="AO143" t="str">
        <f t="shared" si="291"/>
        <v/>
      </c>
      <c r="AP143" t="str">
        <f t="shared" si="292"/>
        <v/>
      </c>
      <c r="AQ143" t="str">
        <f t="shared" si="293"/>
        <v/>
      </c>
      <c r="AU143" t="s">
        <v>294</v>
      </c>
      <c r="AV143" s="3" t="s">
        <v>302</v>
      </c>
      <c r="AW143" s="3" t="s">
        <v>302</v>
      </c>
      <c r="AX143" s="4" t="str">
        <f t="shared" si="27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278"/>
        <v/>
      </c>
      <c r="AZ143" t="str">
        <f t="shared" si="279"/>
        <v/>
      </c>
      <c r="BA143" t="str">
        <f t="shared" si="280"/>
        <v>&lt;img src=@img/easy.png@&gt;</v>
      </c>
      <c r="BB143" t="str">
        <f t="shared" si="281"/>
        <v/>
      </c>
      <c r="BC143" t="str">
        <f t="shared" si="282"/>
        <v/>
      </c>
      <c r="BD143" t="str">
        <f t="shared" si="283"/>
        <v>&lt;img src=@img/easy.png@&gt;&lt;img src=@img/kidicon.png@&gt;</v>
      </c>
      <c r="BE143" t="str">
        <f t="shared" si="284"/>
        <v>easy low sfoco kid</v>
      </c>
      <c r="BF143" t="str">
        <f t="shared" si="285"/>
        <v>South Foco</v>
      </c>
      <c r="BG143">
        <v>40.561498</v>
      </c>
      <c r="BH143">
        <v>-105.039806</v>
      </c>
      <c r="BI143" t="str">
        <f t="shared" si="286"/>
        <v>[40.561498,-105.039806],</v>
      </c>
      <c r="BJ143" t="b">
        <v>1</v>
      </c>
      <c r="BK143" t="str">
        <f>IF(BJ143&gt;0,"&lt;img src=@img/kidicon.png@&gt;","")</f>
        <v>&lt;img src=@img/kidicon.png@&gt;</v>
      </c>
      <c r="BL143" t="s">
        <v>464</v>
      </c>
    </row>
    <row r="144" spans="2:64" ht="21" customHeight="1" x14ac:dyDescent="0.25">
      <c r="B144" t="s">
        <v>617</v>
      </c>
      <c r="C144" t="s">
        <v>304</v>
      </c>
      <c r="E144" t="s">
        <v>423</v>
      </c>
      <c r="G144" t="s">
        <v>640</v>
      </c>
      <c r="H144">
        <v>1500</v>
      </c>
      <c r="I144">
        <v>1800</v>
      </c>
      <c r="J144">
        <v>1500</v>
      </c>
      <c r="K144">
        <v>1800</v>
      </c>
      <c r="L144">
        <v>1500</v>
      </c>
      <c r="M144">
        <v>1800</v>
      </c>
      <c r="N144">
        <v>1500</v>
      </c>
      <c r="O144">
        <v>1800</v>
      </c>
      <c r="P144">
        <v>1500</v>
      </c>
      <c r="Q144">
        <v>1800</v>
      </c>
      <c r="R144">
        <v>1500</v>
      </c>
      <c r="S144">
        <v>1800</v>
      </c>
      <c r="T144">
        <v>1500</v>
      </c>
      <c r="U144">
        <v>1800</v>
      </c>
      <c r="V144" t="s">
        <v>758</v>
      </c>
      <c r="W144">
        <f t="shared" si="263"/>
        <v>15</v>
      </c>
      <c r="X144">
        <f t="shared" si="264"/>
        <v>18</v>
      </c>
      <c r="Y144">
        <f t="shared" si="265"/>
        <v>15</v>
      </c>
      <c r="Z144">
        <f t="shared" si="266"/>
        <v>18</v>
      </c>
      <c r="AA144">
        <f t="shared" si="267"/>
        <v>15</v>
      </c>
      <c r="AB144">
        <f t="shared" si="268"/>
        <v>18</v>
      </c>
      <c r="AC144">
        <f t="shared" si="269"/>
        <v>15</v>
      </c>
      <c r="AD144">
        <f t="shared" si="270"/>
        <v>18</v>
      </c>
      <c r="AE144">
        <f t="shared" si="275"/>
        <v>15</v>
      </c>
      <c r="AF144">
        <f t="shared" si="276"/>
        <v>18</v>
      </c>
      <c r="AG144">
        <f t="shared" si="271"/>
        <v>15</v>
      </c>
      <c r="AH144">
        <f t="shared" si="272"/>
        <v>18</v>
      </c>
      <c r="AI144">
        <f t="shared" si="273"/>
        <v>15</v>
      </c>
      <c r="AJ144">
        <f t="shared" si="274"/>
        <v>18</v>
      </c>
      <c r="AK144" t="str">
        <f t="shared" si="287"/>
        <v>3pm-6pm</v>
      </c>
      <c r="AL144" t="str">
        <f t="shared" si="288"/>
        <v>3pm-6pm</v>
      </c>
      <c r="AM144" t="str">
        <f t="shared" si="289"/>
        <v>3pm-6pm</v>
      </c>
      <c r="AN144" t="str">
        <f t="shared" si="290"/>
        <v>3pm-6pm</v>
      </c>
      <c r="AO144" t="str">
        <f t="shared" si="291"/>
        <v>3pm-6pm</v>
      </c>
      <c r="AP144" t="str">
        <f t="shared" si="292"/>
        <v>3pm-6pm</v>
      </c>
      <c r="AQ144" t="str">
        <f t="shared" si="293"/>
        <v>3pm-6pm</v>
      </c>
      <c r="AR144" t="s">
        <v>675</v>
      </c>
      <c r="AU144" t="s">
        <v>294</v>
      </c>
      <c r="AV144" s="3" t="s">
        <v>301</v>
      </c>
      <c r="AW144" s="3" t="s">
        <v>301</v>
      </c>
      <c r="AX144" s="4" t="str">
        <f t="shared" si="27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278"/>
        <v/>
      </c>
      <c r="AZ144" t="str">
        <f t="shared" si="279"/>
        <v/>
      </c>
      <c r="BA144" t="str">
        <f t="shared" si="280"/>
        <v>&lt;img src=@img/easy.png@&gt;</v>
      </c>
      <c r="BB144" t="str">
        <f t="shared" si="281"/>
        <v>&lt;img src=@img/drinkicon.png@&gt;</v>
      </c>
      <c r="BC144" t="str">
        <f t="shared" si="282"/>
        <v>&lt;img src=@img/foodicon.png@&gt;</v>
      </c>
      <c r="BD144" t="str">
        <f t="shared" si="283"/>
        <v>&lt;img src=@img/easy.png@&gt;&lt;img src=@img/drinkicon.png@&gt;&lt;img src=@img/foodicon.png@&gt;</v>
      </c>
      <c r="BE144" t="str">
        <f t="shared" si="284"/>
        <v>drink food easy med midtown</v>
      </c>
      <c r="BF144" t="str">
        <f t="shared" si="285"/>
        <v>Midtown</v>
      </c>
      <c r="BG144">
        <v>40.554749999999999</v>
      </c>
      <c r="BH144">
        <v>-105.09774</v>
      </c>
      <c r="BI144" t="str">
        <f t="shared" si="286"/>
        <v>[40.55475,-105.09774],</v>
      </c>
    </row>
    <row r="145" spans="2:64" ht="21" customHeight="1" x14ac:dyDescent="0.25">
      <c r="B145" t="s">
        <v>706</v>
      </c>
      <c r="C145" t="s">
        <v>304</v>
      </c>
      <c r="E145" t="s">
        <v>423</v>
      </c>
      <c r="G145" s="7" t="s">
        <v>717</v>
      </c>
      <c r="W145" t="str">
        <f t="shared" si="263"/>
        <v/>
      </c>
      <c r="X145" t="str">
        <f t="shared" si="264"/>
        <v/>
      </c>
      <c r="Y145" t="str">
        <f t="shared" si="265"/>
        <v/>
      </c>
      <c r="Z145" t="str">
        <f t="shared" si="266"/>
        <v/>
      </c>
      <c r="AA145" t="str">
        <f t="shared" si="267"/>
        <v/>
      </c>
      <c r="AB145" t="str">
        <f t="shared" si="268"/>
        <v/>
      </c>
      <c r="AC145" t="str">
        <f t="shared" si="269"/>
        <v/>
      </c>
      <c r="AD145" t="str">
        <f t="shared" si="270"/>
        <v/>
      </c>
      <c r="AG145" t="str">
        <f t="shared" si="271"/>
        <v/>
      </c>
      <c r="AH145" t="str">
        <f t="shared" si="272"/>
        <v/>
      </c>
      <c r="AI145" t="str">
        <f t="shared" si="273"/>
        <v/>
      </c>
      <c r="AJ145" t="str">
        <f t="shared" si="274"/>
        <v/>
      </c>
      <c r="AK145" t="str">
        <f t="shared" si="287"/>
        <v/>
      </c>
      <c r="AL145" t="str">
        <f t="shared" si="288"/>
        <v/>
      </c>
      <c r="AM145" t="str">
        <f t="shared" si="289"/>
        <v/>
      </c>
      <c r="AN145" t="str">
        <f t="shared" si="290"/>
        <v/>
      </c>
      <c r="AO145" t="str">
        <f t="shared" si="291"/>
        <v/>
      </c>
      <c r="AP145" t="str">
        <f t="shared" si="292"/>
        <v/>
      </c>
      <c r="AQ145" t="str">
        <f t="shared" si="293"/>
        <v/>
      </c>
      <c r="AR145" t="s">
        <v>718</v>
      </c>
      <c r="AS145" t="s">
        <v>290</v>
      </c>
      <c r="AU145" t="s">
        <v>28</v>
      </c>
      <c r="AV145" s="3" t="s">
        <v>301</v>
      </c>
      <c r="AW145" s="3" t="s">
        <v>301</v>
      </c>
      <c r="AX145" s="4" t="str">
        <f t="shared" si="27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278"/>
        <v>&lt;img src=@img/outdoor.png@&gt;</v>
      </c>
      <c r="AZ145" t="str">
        <f t="shared" si="279"/>
        <v/>
      </c>
      <c r="BA145" t="str">
        <f t="shared" si="280"/>
        <v>&lt;img src=@img/medium.png@&gt;</v>
      </c>
      <c r="BB145" t="str">
        <f t="shared" si="281"/>
        <v>&lt;img src=@img/drinkicon.png@&gt;</v>
      </c>
      <c r="BC145" t="str">
        <f t="shared" si="282"/>
        <v>&lt;img src=@img/foodicon.png@&gt;</v>
      </c>
      <c r="BD145" t="str">
        <f t="shared" si="283"/>
        <v>&lt;img src=@img/outdoor.png@&gt;&lt;img src=@img/medium.png@&gt;&lt;img src=@img/drinkicon.png@&gt;&lt;img src=@img/foodicon.png@&gt;</v>
      </c>
      <c r="BE145" t="str">
        <f t="shared" si="284"/>
        <v>outdoor drink food medium med midtown</v>
      </c>
      <c r="BF145" t="str">
        <f t="shared" si="285"/>
        <v>Midtown</v>
      </c>
      <c r="BG145">
        <v>40.563256000000003</v>
      </c>
      <c r="BH145">
        <v>-105.07746400000001</v>
      </c>
      <c r="BI145" t="str">
        <f t="shared" si="286"/>
        <v>[40.563256,-105.077464],</v>
      </c>
    </row>
    <row r="146" spans="2:64" ht="21" customHeight="1" x14ac:dyDescent="0.25">
      <c r="B146" t="s">
        <v>389</v>
      </c>
      <c r="C146" t="s">
        <v>418</v>
      </c>
      <c r="D146" t="s">
        <v>390</v>
      </c>
      <c r="E146" t="s">
        <v>54</v>
      </c>
      <c r="G146" t="s">
        <v>392</v>
      </c>
      <c r="W146" t="str">
        <f t="shared" si="263"/>
        <v/>
      </c>
      <c r="X146" t="str">
        <f t="shared" si="264"/>
        <v/>
      </c>
      <c r="Y146" t="str">
        <f t="shared" si="265"/>
        <v/>
      </c>
      <c r="Z146" t="str">
        <f t="shared" si="266"/>
        <v/>
      </c>
      <c r="AA146" t="str">
        <f t="shared" si="267"/>
        <v/>
      </c>
      <c r="AB146" t="str">
        <f t="shared" si="268"/>
        <v/>
      </c>
      <c r="AC146" t="str">
        <f t="shared" si="269"/>
        <v/>
      </c>
      <c r="AD146" t="str">
        <f t="shared" si="270"/>
        <v/>
      </c>
      <c r="AE146" t="str">
        <f t="shared" ref="AE146:AE171" si="295">IF(P146&gt;0,P146/100,"")</f>
        <v/>
      </c>
      <c r="AF146" t="str">
        <f t="shared" ref="AF146:AF171" si="296">IF(Q146&gt;0,Q146/100,"")</f>
        <v/>
      </c>
      <c r="AG146" t="str">
        <f t="shared" si="271"/>
        <v/>
      </c>
      <c r="AH146" t="str">
        <f t="shared" si="272"/>
        <v/>
      </c>
      <c r="AI146" t="str">
        <f t="shared" si="273"/>
        <v/>
      </c>
      <c r="AJ146" t="str">
        <f t="shared" si="274"/>
        <v/>
      </c>
      <c r="AK146" t="str">
        <f t="shared" si="287"/>
        <v/>
      </c>
      <c r="AL146" t="str">
        <f t="shared" si="288"/>
        <v/>
      </c>
      <c r="AM146" t="str">
        <f t="shared" si="289"/>
        <v/>
      </c>
      <c r="AN146" t="str">
        <f t="shared" si="290"/>
        <v/>
      </c>
      <c r="AO146" t="str">
        <f t="shared" si="291"/>
        <v/>
      </c>
      <c r="AP146" t="str">
        <f t="shared" si="292"/>
        <v/>
      </c>
      <c r="AQ146" t="str">
        <f t="shared" si="293"/>
        <v/>
      </c>
      <c r="AR146" t="s">
        <v>391</v>
      </c>
      <c r="AU146" t="s">
        <v>28</v>
      </c>
      <c r="AV146" s="3" t="s">
        <v>302</v>
      </c>
      <c r="AW146" s="3" t="s">
        <v>302</v>
      </c>
      <c r="AX146" s="4" t="str">
        <f t="shared" si="27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278"/>
        <v/>
      </c>
      <c r="AZ146" t="str">
        <f t="shared" si="279"/>
        <v/>
      </c>
      <c r="BA146" t="str">
        <f t="shared" si="280"/>
        <v>&lt;img src=@img/medium.png@&gt;</v>
      </c>
      <c r="BB146" t="str">
        <f t="shared" si="281"/>
        <v/>
      </c>
      <c r="BC146" t="str">
        <f t="shared" si="282"/>
        <v/>
      </c>
      <c r="BD146" t="str">
        <f t="shared" si="283"/>
        <v>&lt;img src=@img/medium.png@&gt;</v>
      </c>
      <c r="BE146" t="str">
        <f t="shared" si="284"/>
        <v>medium low old</v>
      </c>
      <c r="BF146" t="str">
        <f t="shared" si="285"/>
        <v>Old Town</v>
      </c>
      <c r="BG146">
        <v>40.586820000000003</v>
      </c>
      <c r="BH146">
        <v>-105.07865</v>
      </c>
      <c r="BI146" t="str">
        <f t="shared" si="286"/>
        <v>[40.58682,-105.07865],</v>
      </c>
      <c r="BK146" t="str">
        <f>IF(BJ146&gt;0,"&lt;img src=@img/kidicon.png@&gt;","")</f>
        <v/>
      </c>
    </row>
    <row r="147" spans="2:64" ht="21" customHeight="1" x14ac:dyDescent="0.25">
      <c r="B147" t="s">
        <v>373</v>
      </c>
      <c r="C147" t="s">
        <v>304</v>
      </c>
      <c r="D147" t="s">
        <v>93</v>
      </c>
      <c r="E147" t="s">
        <v>423</v>
      </c>
      <c r="G147" s="7" t="s">
        <v>385</v>
      </c>
      <c r="H147">
        <v>1100</v>
      </c>
      <c r="I147">
        <v>2100</v>
      </c>
      <c r="J147">
        <v>1500</v>
      </c>
      <c r="K147">
        <v>1800</v>
      </c>
      <c r="L147">
        <v>1500</v>
      </c>
      <c r="M147">
        <v>1800</v>
      </c>
      <c r="N147">
        <v>1500</v>
      </c>
      <c r="O147">
        <v>1800</v>
      </c>
      <c r="P147">
        <v>1500</v>
      </c>
      <c r="Q147">
        <v>1800</v>
      </c>
      <c r="R147">
        <v>1500</v>
      </c>
      <c r="S147">
        <v>1800</v>
      </c>
      <c r="V147" t="s">
        <v>472</v>
      </c>
      <c r="W147">
        <f t="shared" si="263"/>
        <v>11</v>
      </c>
      <c r="X147">
        <f t="shared" si="264"/>
        <v>21</v>
      </c>
      <c r="Y147">
        <f t="shared" si="265"/>
        <v>15</v>
      </c>
      <c r="Z147">
        <f t="shared" si="266"/>
        <v>18</v>
      </c>
      <c r="AA147">
        <f t="shared" si="267"/>
        <v>15</v>
      </c>
      <c r="AB147">
        <f t="shared" si="268"/>
        <v>18</v>
      </c>
      <c r="AC147">
        <f t="shared" si="269"/>
        <v>15</v>
      </c>
      <c r="AD147">
        <f t="shared" si="270"/>
        <v>18</v>
      </c>
      <c r="AE147">
        <f t="shared" si="295"/>
        <v>15</v>
      </c>
      <c r="AF147">
        <f t="shared" si="296"/>
        <v>18</v>
      </c>
      <c r="AG147">
        <f t="shared" si="271"/>
        <v>15</v>
      </c>
      <c r="AH147">
        <f t="shared" si="272"/>
        <v>18</v>
      </c>
      <c r="AI147" t="str">
        <f t="shared" si="273"/>
        <v/>
      </c>
      <c r="AJ147" t="str">
        <f t="shared" si="274"/>
        <v/>
      </c>
      <c r="AK147" t="str">
        <f t="shared" si="287"/>
        <v>11am-9pm</v>
      </c>
      <c r="AL147" t="str">
        <f t="shared" si="288"/>
        <v>3pm-6pm</v>
      </c>
      <c r="AM147" t="str">
        <f t="shared" si="289"/>
        <v>3pm-6pm</v>
      </c>
      <c r="AN147" t="str">
        <f t="shared" si="290"/>
        <v>3pm-6pm</v>
      </c>
      <c r="AO147" t="str">
        <f t="shared" si="291"/>
        <v>3pm-6pm</v>
      </c>
      <c r="AP147" t="str">
        <f t="shared" si="292"/>
        <v>3pm-6pm</v>
      </c>
      <c r="AQ147" t="str">
        <f t="shared" si="293"/>
        <v/>
      </c>
      <c r="AR147" t="s">
        <v>379</v>
      </c>
      <c r="AS147" t="s">
        <v>290</v>
      </c>
      <c r="AU147" t="s">
        <v>294</v>
      </c>
      <c r="AV147" s="3" t="s">
        <v>301</v>
      </c>
      <c r="AW147" s="3" t="s">
        <v>301</v>
      </c>
      <c r="AX147" s="4" t="str">
        <f t="shared" si="27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278"/>
        <v>&lt;img src=@img/outdoor.png@&gt;</v>
      </c>
      <c r="AZ147" t="str">
        <f t="shared" si="279"/>
        <v/>
      </c>
      <c r="BA147" t="str">
        <f t="shared" si="280"/>
        <v>&lt;img src=@img/easy.png@&gt;</v>
      </c>
      <c r="BB147" t="str">
        <f t="shared" si="281"/>
        <v>&lt;img src=@img/drinkicon.png@&gt;</v>
      </c>
      <c r="BC147" t="str">
        <f t="shared" si="282"/>
        <v>&lt;img src=@img/foodicon.png@&gt;</v>
      </c>
      <c r="BD147" t="str">
        <f t="shared" si="283"/>
        <v>&lt;img src=@img/outdoor.png@&gt;&lt;img src=@img/easy.png@&gt;&lt;img src=@img/drinkicon.png@&gt;&lt;img src=@img/foodicon.png@&gt;</v>
      </c>
      <c r="BE147" t="str">
        <f t="shared" si="284"/>
        <v>outdoor drink food easy med midtown</v>
      </c>
      <c r="BF147" t="str">
        <f t="shared" si="285"/>
        <v>Midtown</v>
      </c>
      <c r="BG147">
        <v>40.543309000000001</v>
      </c>
      <c r="BH147">
        <v>-105.073813</v>
      </c>
      <c r="BI147" t="str">
        <f t="shared" si="286"/>
        <v>[40.543309,-105.073813],</v>
      </c>
      <c r="BK147" t="str">
        <f>IF(BJ147&gt;0,"&lt;img src=@img/kidicon.png@&gt;","")</f>
        <v/>
      </c>
    </row>
    <row r="148" spans="2:64" ht="21" customHeight="1" x14ac:dyDescent="0.25">
      <c r="B148" t="s">
        <v>618</v>
      </c>
      <c r="C148" t="s">
        <v>303</v>
      </c>
      <c r="E148" t="s">
        <v>423</v>
      </c>
      <c r="G148" t="s">
        <v>641</v>
      </c>
      <c r="J148">
        <v>1500</v>
      </c>
      <c r="K148">
        <v>1800</v>
      </c>
      <c r="L148">
        <v>1500</v>
      </c>
      <c r="M148">
        <v>1800</v>
      </c>
      <c r="N148">
        <v>1500</v>
      </c>
      <c r="O148">
        <v>1800</v>
      </c>
      <c r="P148">
        <v>1500</v>
      </c>
      <c r="Q148">
        <v>1800</v>
      </c>
      <c r="R148">
        <v>1500</v>
      </c>
      <c r="S148">
        <v>1800</v>
      </c>
      <c r="V148" t="s">
        <v>659</v>
      </c>
      <c r="W148" t="str">
        <f t="shared" si="263"/>
        <v/>
      </c>
      <c r="X148" t="str">
        <f t="shared" si="264"/>
        <v/>
      </c>
      <c r="Y148">
        <f t="shared" si="265"/>
        <v>15</v>
      </c>
      <c r="Z148">
        <f t="shared" si="266"/>
        <v>18</v>
      </c>
      <c r="AA148">
        <f t="shared" si="267"/>
        <v>15</v>
      </c>
      <c r="AB148">
        <f t="shared" si="268"/>
        <v>18</v>
      </c>
      <c r="AC148">
        <f t="shared" si="269"/>
        <v>15</v>
      </c>
      <c r="AD148">
        <f t="shared" si="270"/>
        <v>18</v>
      </c>
      <c r="AE148">
        <f t="shared" si="295"/>
        <v>15</v>
      </c>
      <c r="AF148">
        <f t="shared" si="296"/>
        <v>18</v>
      </c>
      <c r="AG148">
        <f t="shared" si="271"/>
        <v>15</v>
      </c>
      <c r="AH148">
        <f t="shared" si="272"/>
        <v>18</v>
      </c>
      <c r="AI148" t="str">
        <f t="shared" si="273"/>
        <v/>
      </c>
      <c r="AJ148" t="str">
        <f t="shared" si="274"/>
        <v/>
      </c>
      <c r="AK148" t="str">
        <f t="shared" si="287"/>
        <v/>
      </c>
      <c r="AL148" t="str">
        <f t="shared" si="288"/>
        <v>3pm-6pm</v>
      </c>
      <c r="AM148" t="str">
        <f t="shared" si="289"/>
        <v>3pm-6pm</v>
      </c>
      <c r="AN148" t="str">
        <f t="shared" si="290"/>
        <v>3pm-6pm</v>
      </c>
      <c r="AO148" t="str">
        <f t="shared" si="291"/>
        <v>3pm-6pm</v>
      </c>
      <c r="AP148" t="str">
        <f t="shared" si="292"/>
        <v>3pm-6pm</v>
      </c>
      <c r="AQ148" t="str">
        <f t="shared" si="293"/>
        <v/>
      </c>
      <c r="AU148" t="s">
        <v>28</v>
      </c>
      <c r="AV148" s="3" t="s">
        <v>301</v>
      </c>
      <c r="AW148" s="3" t="s">
        <v>302</v>
      </c>
      <c r="AX148" s="4" t="str">
        <f t="shared" si="27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278"/>
        <v/>
      </c>
      <c r="AZ148" t="str">
        <f t="shared" si="279"/>
        <v/>
      </c>
      <c r="BA148" t="str">
        <f t="shared" si="280"/>
        <v>&lt;img src=@img/medium.png@&gt;</v>
      </c>
      <c r="BB148" t="str">
        <f t="shared" si="281"/>
        <v>&lt;img src=@img/drinkicon.png@&gt;</v>
      </c>
      <c r="BC148" t="str">
        <f t="shared" si="282"/>
        <v/>
      </c>
      <c r="BD148" t="str">
        <f t="shared" si="283"/>
        <v>&lt;img src=@img/medium.png@&gt;&lt;img src=@img/drinkicon.png@&gt;</v>
      </c>
      <c r="BE148" t="str">
        <f t="shared" si="284"/>
        <v>drink medium med campus</v>
      </c>
      <c r="BF148" t="str">
        <f t="shared" si="285"/>
        <v>Near Campus</v>
      </c>
      <c r="BG148">
        <v>40.563517699999998</v>
      </c>
      <c r="BH148">
        <v>-105.07731800000001</v>
      </c>
      <c r="BI148" t="str">
        <f t="shared" si="286"/>
        <v>[40.5635177,-105.077318],</v>
      </c>
    </row>
    <row r="149" spans="2:64" ht="21" customHeight="1" x14ac:dyDescent="0.25">
      <c r="B149" t="s">
        <v>213</v>
      </c>
      <c r="C149" t="s">
        <v>418</v>
      </c>
      <c r="D149" t="s">
        <v>266</v>
      </c>
      <c r="E149" t="s">
        <v>423</v>
      </c>
      <c r="G149" t="s">
        <v>214</v>
      </c>
      <c r="H149">
        <v>1200</v>
      </c>
      <c r="I149">
        <v>2000</v>
      </c>
      <c r="J149">
        <v>1400</v>
      </c>
      <c r="K149">
        <v>2000</v>
      </c>
      <c r="L149">
        <v>1400</v>
      </c>
      <c r="M149">
        <v>2000</v>
      </c>
      <c r="N149">
        <v>1400</v>
      </c>
      <c r="O149">
        <v>2000</v>
      </c>
      <c r="R149">
        <v>1400</v>
      </c>
      <c r="S149">
        <v>2000</v>
      </c>
      <c r="T149">
        <v>1200</v>
      </c>
      <c r="U149">
        <v>2000</v>
      </c>
      <c r="V149" s="4" t="s">
        <v>510</v>
      </c>
      <c r="W149">
        <f t="shared" si="263"/>
        <v>12</v>
      </c>
      <c r="X149">
        <f t="shared" si="264"/>
        <v>20</v>
      </c>
      <c r="Y149">
        <f t="shared" si="265"/>
        <v>14</v>
      </c>
      <c r="Z149">
        <f t="shared" si="266"/>
        <v>20</v>
      </c>
      <c r="AA149">
        <f t="shared" si="267"/>
        <v>14</v>
      </c>
      <c r="AB149">
        <f t="shared" si="268"/>
        <v>20</v>
      </c>
      <c r="AC149">
        <f t="shared" si="269"/>
        <v>14</v>
      </c>
      <c r="AD149">
        <f t="shared" si="270"/>
        <v>20</v>
      </c>
      <c r="AE149" t="str">
        <f t="shared" si="295"/>
        <v/>
      </c>
      <c r="AF149" t="str">
        <f t="shared" si="296"/>
        <v/>
      </c>
      <c r="AG149">
        <f t="shared" si="271"/>
        <v>14</v>
      </c>
      <c r="AH149">
        <f t="shared" si="272"/>
        <v>20</v>
      </c>
      <c r="AI149">
        <f t="shared" si="273"/>
        <v>12</v>
      </c>
      <c r="AJ149">
        <f t="shared" si="274"/>
        <v>20</v>
      </c>
      <c r="AK149" t="str">
        <f t="shared" si="287"/>
        <v>12pm-8pm</v>
      </c>
      <c r="AL149" t="str">
        <f t="shared" si="288"/>
        <v>2pm-8pm</v>
      </c>
      <c r="AM149" t="str">
        <f t="shared" si="289"/>
        <v>2pm-8pm</v>
      </c>
      <c r="AN149" t="str">
        <f t="shared" si="290"/>
        <v>2pm-8pm</v>
      </c>
      <c r="AO149" t="str">
        <f t="shared" si="291"/>
        <v/>
      </c>
      <c r="AP149" t="str">
        <f t="shared" si="292"/>
        <v>2pm-8pm</v>
      </c>
      <c r="AQ149" t="str">
        <f t="shared" si="293"/>
        <v>12pm-8pm</v>
      </c>
      <c r="AR149" s="2" t="s">
        <v>349</v>
      </c>
      <c r="AS149" t="s">
        <v>290</v>
      </c>
      <c r="AT149" t="s">
        <v>300</v>
      </c>
      <c r="AU149" t="s">
        <v>294</v>
      </c>
      <c r="AV149" s="3" t="s">
        <v>301</v>
      </c>
      <c r="AW149" s="3" t="s">
        <v>302</v>
      </c>
      <c r="AX149" s="4" t="str">
        <f t="shared" si="27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278"/>
        <v>&lt;img src=@img/outdoor.png@&gt;</v>
      </c>
      <c r="AZ149" t="str">
        <f t="shared" si="279"/>
        <v>&lt;img src=@img/pets.png@&gt;</v>
      </c>
      <c r="BA149" t="str">
        <f t="shared" si="280"/>
        <v>&lt;img src=@img/easy.png@&gt;</v>
      </c>
      <c r="BB149" t="str">
        <f t="shared" si="281"/>
        <v>&lt;img src=@img/drinkicon.png@&gt;</v>
      </c>
      <c r="BC149" t="str">
        <f t="shared" si="282"/>
        <v/>
      </c>
      <c r="BD149" t="str">
        <f t="shared" si="283"/>
        <v>&lt;img src=@img/outdoor.png@&gt;&lt;img src=@img/pets.png@&gt;&lt;img src=@img/easy.png@&gt;&lt;img src=@img/drinkicon.png@&gt;</v>
      </c>
      <c r="BE149" t="str">
        <f t="shared" si="284"/>
        <v>outdoor pet drink easy med old</v>
      </c>
      <c r="BF149" t="str">
        <f t="shared" si="285"/>
        <v>Old Town</v>
      </c>
      <c r="BG149">
        <v>40.589928999999998</v>
      </c>
      <c r="BH149">
        <v>-105.058724</v>
      </c>
      <c r="BI149" t="str">
        <f t="shared" si="286"/>
        <v>[40.589929,-105.058724],</v>
      </c>
      <c r="BK149" t="str">
        <f>IF(BJ149&gt;0,"&lt;img src=@img/kidicon.png@&gt;","")</f>
        <v/>
      </c>
    </row>
    <row r="150" spans="2:64" ht="21" customHeight="1" x14ac:dyDescent="0.25">
      <c r="B150" t="s">
        <v>280</v>
      </c>
      <c r="C150" t="s">
        <v>418</v>
      </c>
      <c r="D150" t="s">
        <v>218</v>
      </c>
      <c r="E150" t="s">
        <v>35</v>
      </c>
      <c r="G150" s="7" t="s">
        <v>288</v>
      </c>
      <c r="H150">
        <v>1600</v>
      </c>
      <c r="I150">
        <v>1800</v>
      </c>
      <c r="J150">
        <v>1600</v>
      </c>
      <c r="K150">
        <v>1800</v>
      </c>
      <c r="L150">
        <v>1600</v>
      </c>
      <c r="M150">
        <v>1800</v>
      </c>
      <c r="N150">
        <v>1600</v>
      </c>
      <c r="O150">
        <v>1800</v>
      </c>
      <c r="P150">
        <v>1600</v>
      </c>
      <c r="Q150">
        <v>1800</v>
      </c>
      <c r="R150">
        <v>1600</v>
      </c>
      <c r="S150">
        <v>1800</v>
      </c>
      <c r="T150">
        <v>1600</v>
      </c>
      <c r="U150">
        <v>1800</v>
      </c>
      <c r="V150" t="s">
        <v>281</v>
      </c>
      <c r="W150">
        <f t="shared" si="263"/>
        <v>16</v>
      </c>
      <c r="X150">
        <f t="shared" si="264"/>
        <v>18</v>
      </c>
      <c r="Y150">
        <f t="shared" si="265"/>
        <v>16</v>
      </c>
      <c r="Z150">
        <f t="shared" si="266"/>
        <v>18</v>
      </c>
      <c r="AA150">
        <f t="shared" si="267"/>
        <v>16</v>
      </c>
      <c r="AB150">
        <f t="shared" si="268"/>
        <v>18</v>
      </c>
      <c r="AC150">
        <f t="shared" si="269"/>
        <v>16</v>
      </c>
      <c r="AD150">
        <f t="shared" si="270"/>
        <v>18</v>
      </c>
      <c r="AE150">
        <f t="shared" si="295"/>
        <v>16</v>
      </c>
      <c r="AF150">
        <f t="shared" si="296"/>
        <v>18</v>
      </c>
      <c r="AG150">
        <f t="shared" si="271"/>
        <v>16</v>
      </c>
      <c r="AH150">
        <f t="shared" si="272"/>
        <v>18</v>
      </c>
      <c r="AI150">
        <f t="shared" si="273"/>
        <v>16</v>
      </c>
      <c r="AJ150">
        <f t="shared" si="274"/>
        <v>18</v>
      </c>
      <c r="AK150" t="str">
        <f t="shared" si="287"/>
        <v>4pm-6pm</v>
      </c>
      <c r="AL150" t="str">
        <f t="shared" si="288"/>
        <v>4pm-6pm</v>
      </c>
      <c r="AM150" t="str">
        <f t="shared" si="289"/>
        <v>4pm-6pm</v>
      </c>
      <c r="AN150" t="str">
        <f t="shared" si="290"/>
        <v>4pm-6pm</v>
      </c>
      <c r="AO150" t="str">
        <f t="shared" si="291"/>
        <v>4pm-6pm</v>
      </c>
      <c r="AP150" t="str">
        <f t="shared" si="292"/>
        <v>4pm-6pm</v>
      </c>
      <c r="AQ150" t="str">
        <f t="shared" si="293"/>
        <v>4pm-6pm</v>
      </c>
      <c r="AR150" s="2" t="s">
        <v>359</v>
      </c>
      <c r="AU150" t="s">
        <v>293</v>
      </c>
      <c r="AV150" s="3" t="s">
        <v>301</v>
      </c>
      <c r="AW150" s="3" t="s">
        <v>301</v>
      </c>
      <c r="AX150" s="4" t="str">
        <f t="shared" si="27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278"/>
        <v/>
      </c>
      <c r="AZ150" t="str">
        <f t="shared" si="279"/>
        <v/>
      </c>
      <c r="BA150" t="str">
        <f t="shared" si="280"/>
        <v>&lt;img src=@img/hard.png@&gt;</v>
      </c>
      <c r="BB150" t="str">
        <f t="shared" si="281"/>
        <v>&lt;img src=@img/drinkicon.png@&gt;</v>
      </c>
      <c r="BC150" t="str">
        <f t="shared" si="282"/>
        <v>&lt;img src=@img/foodicon.png@&gt;</v>
      </c>
      <c r="BD150" t="str">
        <f t="shared" si="283"/>
        <v>&lt;img src=@img/hard.png@&gt;&lt;img src=@img/drinkicon.png@&gt;&lt;img src=@img/foodicon.png@&gt;</v>
      </c>
      <c r="BE150" t="str">
        <f t="shared" si="284"/>
        <v>drink food hard high old</v>
      </c>
      <c r="BF150" t="str">
        <f t="shared" si="285"/>
        <v>Old Town</v>
      </c>
      <c r="BG150">
        <v>40.587333000000001</v>
      </c>
      <c r="BH150">
        <v>-105.075926</v>
      </c>
      <c r="BI150" t="str">
        <f t="shared" si="286"/>
        <v>[40.587333,-105.075926],</v>
      </c>
      <c r="BK150" t="str">
        <f>IF(BJ150&gt;0,"&lt;img src=@img/kidicon.png@&gt;","")</f>
        <v/>
      </c>
    </row>
    <row r="151" spans="2:64" ht="21" customHeight="1" x14ac:dyDescent="0.25">
      <c r="B151" t="s">
        <v>103</v>
      </c>
      <c r="C151" t="s">
        <v>418</v>
      </c>
      <c r="D151" t="s">
        <v>104</v>
      </c>
      <c r="E151" t="s">
        <v>35</v>
      </c>
      <c r="G151" s="1" t="s">
        <v>105</v>
      </c>
      <c r="H151">
        <v>1600</v>
      </c>
      <c r="I151">
        <v>2100</v>
      </c>
      <c r="J151">
        <v>1600</v>
      </c>
      <c r="K151">
        <v>1900</v>
      </c>
      <c r="L151">
        <v>1600</v>
      </c>
      <c r="M151">
        <v>1900</v>
      </c>
      <c r="N151">
        <v>1600</v>
      </c>
      <c r="O151">
        <v>1900</v>
      </c>
      <c r="P151">
        <v>1600</v>
      </c>
      <c r="Q151">
        <v>1900</v>
      </c>
      <c r="R151">
        <v>1600</v>
      </c>
      <c r="S151">
        <v>1900</v>
      </c>
      <c r="V151" t="s">
        <v>505</v>
      </c>
      <c r="W151">
        <f t="shared" si="263"/>
        <v>16</v>
      </c>
      <c r="X151">
        <f t="shared" si="264"/>
        <v>21</v>
      </c>
      <c r="Y151">
        <f t="shared" si="265"/>
        <v>16</v>
      </c>
      <c r="Z151">
        <f t="shared" si="266"/>
        <v>19</v>
      </c>
      <c r="AA151">
        <f t="shared" si="267"/>
        <v>16</v>
      </c>
      <c r="AB151">
        <f t="shared" si="268"/>
        <v>19</v>
      </c>
      <c r="AC151">
        <f t="shared" si="269"/>
        <v>16</v>
      </c>
      <c r="AD151">
        <f t="shared" si="270"/>
        <v>19</v>
      </c>
      <c r="AE151">
        <f t="shared" si="295"/>
        <v>16</v>
      </c>
      <c r="AF151">
        <f t="shared" si="296"/>
        <v>19</v>
      </c>
      <c r="AG151">
        <f t="shared" si="271"/>
        <v>16</v>
      </c>
      <c r="AH151">
        <f t="shared" si="272"/>
        <v>19</v>
      </c>
      <c r="AI151" t="str">
        <f t="shared" si="273"/>
        <v/>
      </c>
      <c r="AJ151" t="str">
        <f t="shared" si="274"/>
        <v/>
      </c>
      <c r="AK151" t="str">
        <f t="shared" si="287"/>
        <v>4pm-9pm</v>
      </c>
      <c r="AL151" t="str">
        <f t="shared" si="288"/>
        <v>4pm-7pm</v>
      </c>
      <c r="AM151" t="str">
        <f t="shared" si="289"/>
        <v>4pm-7pm</v>
      </c>
      <c r="AN151" t="str">
        <f t="shared" si="290"/>
        <v>4pm-7pm</v>
      </c>
      <c r="AO151" t="str">
        <f t="shared" si="291"/>
        <v>4pm-7pm</v>
      </c>
      <c r="AP151" t="str">
        <f t="shared" si="292"/>
        <v>4pm-7pm</v>
      </c>
      <c r="AQ151" t="str">
        <f t="shared" si="293"/>
        <v/>
      </c>
      <c r="AR151" s="2" t="s">
        <v>316</v>
      </c>
      <c r="AU151" t="s">
        <v>293</v>
      </c>
      <c r="AV151" s="3" t="s">
        <v>301</v>
      </c>
      <c r="AW151" s="3" t="s">
        <v>301</v>
      </c>
      <c r="AX151" s="4" t="str">
        <f t="shared" si="27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278"/>
        <v/>
      </c>
      <c r="AZ151" t="str">
        <f t="shared" si="279"/>
        <v/>
      </c>
      <c r="BA151" t="str">
        <f t="shared" si="280"/>
        <v>&lt;img src=@img/hard.png@&gt;</v>
      </c>
      <c r="BB151" t="str">
        <f t="shared" si="281"/>
        <v>&lt;img src=@img/drinkicon.png@&gt;</v>
      </c>
      <c r="BC151" t="str">
        <f t="shared" si="282"/>
        <v>&lt;img src=@img/foodicon.png@&gt;</v>
      </c>
      <c r="BD151" t="str">
        <f t="shared" si="283"/>
        <v>&lt;img src=@img/hard.png@&gt;&lt;img src=@img/drinkicon.png@&gt;&lt;img src=@img/foodicon.png@&gt;</v>
      </c>
      <c r="BE151" t="str">
        <f t="shared" si="284"/>
        <v>drink food hard high old</v>
      </c>
      <c r="BF151" t="str">
        <f t="shared" si="285"/>
        <v>Old Town</v>
      </c>
      <c r="BG151">
        <v>40.586602999999997</v>
      </c>
      <c r="BH151">
        <v>-105.077275</v>
      </c>
      <c r="BI151" t="str">
        <f t="shared" si="286"/>
        <v>[40.586603,-105.077275],</v>
      </c>
      <c r="BK151" t="str">
        <f>IF(BJ151&gt;0,"&lt;img src=@img/kidicon.png@&gt;","")</f>
        <v/>
      </c>
    </row>
    <row r="152" spans="2:64" ht="21" customHeight="1" x14ac:dyDescent="0.25">
      <c r="B152" t="s">
        <v>137</v>
      </c>
      <c r="C152" t="s">
        <v>418</v>
      </c>
      <c r="D152" t="s">
        <v>138</v>
      </c>
      <c r="E152" t="s">
        <v>54</v>
      </c>
      <c r="G152" s="1" t="s">
        <v>139</v>
      </c>
      <c r="W152" t="str">
        <f t="shared" si="263"/>
        <v/>
      </c>
      <c r="X152" t="str">
        <f t="shared" si="264"/>
        <v/>
      </c>
      <c r="Y152" t="str">
        <f t="shared" si="265"/>
        <v/>
      </c>
      <c r="Z152" t="str">
        <f t="shared" si="266"/>
        <v/>
      </c>
      <c r="AA152" t="str">
        <f t="shared" si="267"/>
        <v/>
      </c>
      <c r="AB152" t="str">
        <f t="shared" si="268"/>
        <v/>
      </c>
      <c r="AC152" t="str">
        <f t="shared" si="269"/>
        <v/>
      </c>
      <c r="AD152" t="str">
        <f t="shared" si="270"/>
        <v/>
      </c>
      <c r="AE152" t="str">
        <f t="shared" si="295"/>
        <v/>
      </c>
      <c r="AF152" t="str">
        <f t="shared" si="296"/>
        <v/>
      </c>
      <c r="AG152" t="str">
        <f t="shared" si="271"/>
        <v/>
      </c>
      <c r="AH152" t="str">
        <f t="shared" si="272"/>
        <v/>
      </c>
      <c r="AI152" t="str">
        <f t="shared" si="273"/>
        <v/>
      </c>
      <c r="AJ152" t="str">
        <f t="shared" si="274"/>
        <v/>
      </c>
      <c r="AK152" t="str">
        <f t="shared" si="287"/>
        <v/>
      </c>
      <c r="AL152" t="str">
        <f t="shared" si="288"/>
        <v/>
      </c>
      <c r="AM152" t="str">
        <f t="shared" si="289"/>
        <v/>
      </c>
      <c r="AN152" t="str">
        <f t="shared" si="290"/>
        <v/>
      </c>
      <c r="AO152" t="str">
        <f t="shared" si="291"/>
        <v/>
      </c>
      <c r="AP152" t="str">
        <f t="shared" si="292"/>
        <v/>
      </c>
      <c r="AQ152" t="str">
        <f t="shared" si="293"/>
        <v/>
      </c>
      <c r="AR152" s="6" t="s">
        <v>246</v>
      </c>
      <c r="AU152" t="s">
        <v>293</v>
      </c>
      <c r="AV152" s="3" t="s">
        <v>302</v>
      </c>
      <c r="AW152" s="3" t="s">
        <v>302</v>
      </c>
      <c r="AX152" s="4" t="str">
        <f t="shared" si="27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278"/>
        <v/>
      </c>
      <c r="AZ152" t="str">
        <f t="shared" si="279"/>
        <v/>
      </c>
      <c r="BA152" t="str">
        <f t="shared" si="280"/>
        <v>&lt;img src=@img/hard.png@&gt;</v>
      </c>
      <c r="BB152" t="str">
        <f t="shared" si="281"/>
        <v/>
      </c>
      <c r="BC152" t="str">
        <f t="shared" si="282"/>
        <v/>
      </c>
      <c r="BD152" t="str">
        <f t="shared" si="283"/>
        <v>&lt;img src=@img/hard.png@&gt;&lt;img src=@img/kidicon.png@&gt;</v>
      </c>
      <c r="BE152" t="str">
        <f t="shared" si="284"/>
        <v>hard low old kid</v>
      </c>
      <c r="BF152" t="str">
        <f t="shared" si="285"/>
        <v>Old Town</v>
      </c>
      <c r="BG152">
        <v>40.588476999999997</v>
      </c>
      <c r="BH152">
        <v>-105.076657</v>
      </c>
      <c r="BI152" t="str">
        <f t="shared" si="286"/>
        <v>[40.588477,-105.076657],</v>
      </c>
      <c r="BJ152" t="b">
        <v>1</v>
      </c>
      <c r="BK152" t="str">
        <f>IF(BJ152&gt;0,"&lt;img src=@img/kidicon.png@&gt;","")</f>
        <v>&lt;img src=@img/kidicon.png@&gt;</v>
      </c>
      <c r="BL152" t="s">
        <v>434</v>
      </c>
    </row>
    <row r="153" spans="2:64" ht="21" customHeight="1" x14ac:dyDescent="0.25">
      <c r="B153" t="s">
        <v>118</v>
      </c>
      <c r="C153" t="s">
        <v>421</v>
      </c>
      <c r="D153" t="s">
        <v>119</v>
      </c>
      <c r="E153" t="s">
        <v>54</v>
      </c>
      <c r="G153" s="1" t="s">
        <v>120</v>
      </c>
      <c r="W153" t="str">
        <f t="shared" si="263"/>
        <v/>
      </c>
      <c r="X153" t="str">
        <f t="shared" si="264"/>
        <v/>
      </c>
      <c r="Y153" t="str">
        <f t="shared" si="265"/>
        <v/>
      </c>
      <c r="Z153" t="str">
        <f t="shared" si="266"/>
        <v/>
      </c>
      <c r="AA153" t="str">
        <f t="shared" si="267"/>
        <v/>
      </c>
      <c r="AB153" t="str">
        <f t="shared" si="268"/>
        <v/>
      </c>
      <c r="AC153" t="str">
        <f t="shared" si="269"/>
        <v/>
      </c>
      <c r="AD153" t="str">
        <f t="shared" si="270"/>
        <v/>
      </c>
      <c r="AE153" t="str">
        <f t="shared" si="295"/>
        <v/>
      </c>
      <c r="AF153" t="str">
        <f t="shared" si="296"/>
        <v/>
      </c>
      <c r="AG153" t="str">
        <f t="shared" si="271"/>
        <v/>
      </c>
      <c r="AH153" t="str">
        <f t="shared" si="272"/>
        <v/>
      </c>
      <c r="AI153" t="str">
        <f t="shared" si="273"/>
        <v/>
      </c>
      <c r="AJ153" t="str">
        <f t="shared" si="274"/>
        <v/>
      </c>
      <c r="AK153" t="str">
        <f t="shared" si="287"/>
        <v/>
      </c>
      <c r="AL153" t="str">
        <f t="shared" si="288"/>
        <v/>
      </c>
      <c r="AM153" t="str">
        <f t="shared" si="289"/>
        <v/>
      </c>
      <c r="AN153" t="str">
        <f t="shared" si="290"/>
        <v/>
      </c>
      <c r="AO153" t="str">
        <f t="shared" si="291"/>
        <v/>
      </c>
      <c r="AP153" t="str">
        <f t="shared" si="292"/>
        <v/>
      </c>
      <c r="AQ153" t="str">
        <f t="shared" si="293"/>
        <v/>
      </c>
      <c r="AR153" s="2" t="s">
        <v>322</v>
      </c>
      <c r="AU153" t="s">
        <v>294</v>
      </c>
      <c r="AV153" s="3" t="s">
        <v>302</v>
      </c>
      <c r="AW153" s="3" t="s">
        <v>302</v>
      </c>
      <c r="AX153" s="4" t="str">
        <f t="shared" si="27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278"/>
        <v/>
      </c>
      <c r="AZ153" t="str">
        <f t="shared" si="279"/>
        <v/>
      </c>
      <c r="BA153" t="str">
        <f t="shared" si="280"/>
        <v>&lt;img src=@img/easy.png@&gt;</v>
      </c>
      <c r="BB153" t="str">
        <f t="shared" si="281"/>
        <v/>
      </c>
      <c r="BC153" t="str">
        <f t="shared" si="282"/>
        <v/>
      </c>
      <c r="BD153" t="str">
        <f t="shared" si="283"/>
        <v>&lt;img src=@img/easy.png@&gt;</v>
      </c>
      <c r="BE153" t="str">
        <f t="shared" si="284"/>
        <v>easy low cwest</v>
      </c>
      <c r="BF153" t="str">
        <f t="shared" si="285"/>
        <v>Campus West</v>
      </c>
      <c r="BG153">
        <v>40.574905999999999</v>
      </c>
      <c r="BH153">
        <v>-105.114704</v>
      </c>
      <c r="BI153" t="str">
        <f t="shared" si="286"/>
        <v>[40.574906,-105.114704],</v>
      </c>
      <c r="BK153" t="str">
        <f>IF(BJ153&gt;0,"&lt;img src=@img/kidicon.png@&gt;","")</f>
        <v/>
      </c>
    </row>
    <row r="154" spans="2:64" ht="21" customHeight="1" x14ac:dyDescent="0.25">
      <c r="B154" t="s">
        <v>590</v>
      </c>
      <c r="C154" t="s">
        <v>418</v>
      </c>
      <c r="G154" s="7" t="s">
        <v>591</v>
      </c>
      <c r="W154" t="str">
        <f t="shared" ref="W154:W185" si="297">IF(H154&gt;0,H154/100,"")</f>
        <v/>
      </c>
      <c r="X154" t="str">
        <f t="shared" ref="X154:X185" si="298">IF(I154&gt;0,I154/100,"")</f>
        <v/>
      </c>
      <c r="Y154" t="str">
        <f t="shared" ref="Y154:Y185" si="299">IF(J154&gt;0,J154/100,"")</f>
        <v/>
      </c>
      <c r="Z154" t="str">
        <f t="shared" ref="Z154:Z185" si="300">IF(K154&gt;0,K154/100,"")</f>
        <v/>
      </c>
      <c r="AA154" t="str">
        <f t="shared" ref="AA154:AA185" si="301">IF(L154&gt;0,L154/100,"")</f>
        <v/>
      </c>
      <c r="AB154" t="str">
        <f t="shared" ref="AB154:AB185" si="302">IF(M154&gt;0,M154/100,"")</f>
        <v/>
      </c>
      <c r="AC154" t="str">
        <f t="shared" ref="AC154:AC185" si="303">IF(N154&gt;0,N154/100,"")</f>
        <v/>
      </c>
      <c r="AD154" t="str">
        <f t="shared" ref="AD154:AD185" si="304">IF(O154&gt;0,O154/100,"")</f>
        <v/>
      </c>
      <c r="AE154" t="str">
        <f t="shared" si="295"/>
        <v/>
      </c>
      <c r="AF154" t="str">
        <f t="shared" si="296"/>
        <v/>
      </c>
      <c r="AG154" t="str">
        <f t="shared" ref="AG154:AG185" si="305">IF(R154&gt;0,R154/100,"")</f>
        <v/>
      </c>
      <c r="AH154" t="str">
        <f t="shared" ref="AH154:AH185" si="306">IF(S154&gt;0,S154/100,"")</f>
        <v/>
      </c>
      <c r="AI154" t="str">
        <f t="shared" ref="AI154:AI185" si="307">IF(T154&gt;0,T154/100,"")</f>
        <v/>
      </c>
      <c r="AJ154" t="str">
        <f t="shared" ref="AJ154:AJ185" si="308">IF(U154&gt;0,U154/100,"")</f>
        <v/>
      </c>
      <c r="AK154" t="str">
        <f t="shared" si="287"/>
        <v/>
      </c>
      <c r="AL154" t="str">
        <f t="shared" si="288"/>
        <v/>
      </c>
      <c r="AM154" t="str">
        <f t="shared" si="289"/>
        <v/>
      </c>
      <c r="AN154" t="str">
        <f t="shared" si="290"/>
        <v/>
      </c>
      <c r="AO154" t="str">
        <f t="shared" si="291"/>
        <v/>
      </c>
      <c r="AP154" t="str">
        <f t="shared" si="292"/>
        <v/>
      </c>
      <c r="AQ154" t="str">
        <f t="shared" si="293"/>
        <v/>
      </c>
      <c r="AR154" s="12" t="s">
        <v>592</v>
      </c>
      <c r="AU154" t="s">
        <v>293</v>
      </c>
      <c r="AV154" s="3" t="s">
        <v>302</v>
      </c>
      <c r="AW154" s="3" t="s">
        <v>302</v>
      </c>
      <c r="AX154" s="4" t="str">
        <f t="shared" si="27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278"/>
        <v/>
      </c>
      <c r="AZ154" t="str">
        <f t="shared" si="279"/>
        <v/>
      </c>
      <c r="BA154" t="str">
        <f t="shared" si="280"/>
        <v>&lt;img src=@img/hard.png@&gt;</v>
      </c>
      <c r="BB154" t="str">
        <f t="shared" si="281"/>
        <v/>
      </c>
      <c r="BC154" t="str">
        <f t="shared" si="282"/>
        <v/>
      </c>
      <c r="BD154" t="str">
        <f t="shared" si="283"/>
        <v>&lt;img src=@img/hard.png@&gt;</v>
      </c>
      <c r="BE154" t="str">
        <f t="shared" si="284"/>
        <v>hard  old</v>
      </c>
      <c r="BF154" t="str">
        <f t="shared" si="285"/>
        <v>Old Town</v>
      </c>
      <c r="BG154">
        <v>40.587420000000002</v>
      </c>
      <c r="BH154">
        <v>-105.0784</v>
      </c>
      <c r="BI154" t="str">
        <f t="shared" si="286"/>
        <v>[40.58742,-105.0784],</v>
      </c>
    </row>
    <row r="155" spans="2:64" ht="21" customHeight="1" x14ac:dyDescent="0.25">
      <c r="B155" t="s">
        <v>40</v>
      </c>
      <c r="C155" t="s">
        <v>418</v>
      </c>
      <c r="D155" t="s">
        <v>41</v>
      </c>
      <c r="E155" t="s">
        <v>423</v>
      </c>
      <c r="G155" s="1" t="s">
        <v>42</v>
      </c>
      <c r="W155" t="str">
        <f t="shared" si="297"/>
        <v/>
      </c>
      <c r="X155" t="str">
        <f t="shared" si="298"/>
        <v/>
      </c>
      <c r="Y155" t="str">
        <f t="shared" si="299"/>
        <v/>
      </c>
      <c r="Z155" t="str">
        <f t="shared" si="300"/>
        <v/>
      </c>
      <c r="AA155" t="str">
        <f t="shared" si="301"/>
        <v/>
      </c>
      <c r="AB155" t="str">
        <f t="shared" si="302"/>
        <v/>
      </c>
      <c r="AC155" t="str">
        <f t="shared" si="303"/>
        <v/>
      </c>
      <c r="AD155" t="str">
        <f t="shared" si="304"/>
        <v/>
      </c>
      <c r="AE155" t="str">
        <f t="shared" si="295"/>
        <v/>
      </c>
      <c r="AF155" t="str">
        <f t="shared" si="296"/>
        <v/>
      </c>
      <c r="AG155" t="str">
        <f t="shared" si="305"/>
        <v/>
      </c>
      <c r="AH155" t="str">
        <f t="shared" si="306"/>
        <v/>
      </c>
      <c r="AI155" t="str">
        <f t="shared" si="307"/>
        <v/>
      </c>
      <c r="AJ155" t="str">
        <f t="shared" si="308"/>
        <v/>
      </c>
      <c r="AK155" t="str">
        <f t="shared" si="287"/>
        <v/>
      </c>
      <c r="AL155" t="str">
        <f t="shared" si="288"/>
        <v/>
      </c>
      <c r="AM155" t="str">
        <f t="shared" si="289"/>
        <v/>
      </c>
      <c r="AN155" t="str">
        <f t="shared" si="290"/>
        <v/>
      </c>
      <c r="AO155" t="str">
        <f t="shared" si="291"/>
        <v/>
      </c>
      <c r="AP155" t="str">
        <f t="shared" si="292"/>
        <v/>
      </c>
      <c r="AQ155" t="str">
        <f t="shared" si="293"/>
        <v/>
      </c>
      <c r="AR155" t="s">
        <v>231</v>
      </c>
      <c r="AS155" t="s">
        <v>290</v>
      </c>
      <c r="AU155" t="s">
        <v>28</v>
      </c>
      <c r="AV155" s="3" t="s">
        <v>302</v>
      </c>
      <c r="AW155" s="3" t="s">
        <v>302</v>
      </c>
      <c r="AX155" s="4" t="str">
        <f t="shared" si="27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278"/>
        <v>&lt;img src=@img/outdoor.png@&gt;</v>
      </c>
      <c r="AZ155" t="str">
        <f t="shared" si="279"/>
        <v/>
      </c>
      <c r="BA155" t="str">
        <f t="shared" si="280"/>
        <v>&lt;img src=@img/medium.png@&gt;</v>
      </c>
      <c r="BB155" t="str">
        <f t="shared" si="281"/>
        <v/>
      </c>
      <c r="BC155" t="str">
        <f t="shared" si="282"/>
        <v/>
      </c>
      <c r="BD155" t="str">
        <f t="shared" si="283"/>
        <v>&lt;img src=@img/outdoor.png@&gt;&lt;img src=@img/medium.png@&gt;&lt;img src=@img/kidicon.png@&gt;</v>
      </c>
      <c r="BE155" t="str">
        <f t="shared" si="284"/>
        <v>outdoor medium med old kid</v>
      </c>
      <c r="BF155" t="str">
        <f t="shared" si="285"/>
        <v>Old Town</v>
      </c>
      <c r="BG155">
        <v>40.585056999999999</v>
      </c>
      <c r="BH155">
        <v>-105.076543</v>
      </c>
      <c r="BI155" t="str">
        <f t="shared" si="286"/>
        <v>[40.585057,-105.076543],</v>
      </c>
      <c r="BJ155" t="b">
        <v>1</v>
      </c>
      <c r="BK155" t="str">
        <f>IF(BJ155&gt;0,"&lt;img src=@img/kidicon.png@&gt;","")</f>
        <v>&lt;img src=@img/kidicon.png@&gt;</v>
      </c>
      <c r="BL155" t="s">
        <v>435</v>
      </c>
    </row>
    <row r="156" spans="2:64" ht="21" customHeight="1" x14ac:dyDescent="0.25">
      <c r="B156" t="s">
        <v>37</v>
      </c>
      <c r="C156" t="s">
        <v>303</v>
      </c>
      <c r="D156" t="s">
        <v>38</v>
      </c>
      <c r="E156" t="s">
        <v>423</v>
      </c>
      <c r="G156" s="1" t="s">
        <v>39</v>
      </c>
      <c r="H156">
        <v>1130</v>
      </c>
      <c r="I156">
        <v>1400</v>
      </c>
      <c r="J156">
        <v>1100</v>
      </c>
      <c r="K156">
        <v>1400</v>
      </c>
      <c r="L156">
        <v>1100</v>
      </c>
      <c r="M156">
        <v>1400</v>
      </c>
      <c r="N156">
        <v>1100</v>
      </c>
      <c r="O156">
        <v>1400</v>
      </c>
      <c r="P156">
        <v>1100</v>
      </c>
      <c r="Q156">
        <v>1400</v>
      </c>
      <c r="R156">
        <v>1100</v>
      </c>
      <c r="S156">
        <v>1400</v>
      </c>
      <c r="T156">
        <v>1130</v>
      </c>
      <c r="U156">
        <v>1400</v>
      </c>
      <c r="V156" t="s">
        <v>230</v>
      </c>
      <c r="W156">
        <f t="shared" si="297"/>
        <v>11.3</v>
      </c>
      <c r="X156">
        <f t="shared" si="298"/>
        <v>14</v>
      </c>
      <c r="Y156">
        <f t="shared" si="299"/>
        <v>11</v>
      </c>
      <c r="Z156">
        <f t="shared" si="300"/>
        <v>14</v>
      </c>
      <c r="AA156">
        <f t="shared" si="301"/>
        <v>11</v>
      </c>
      <c r="AB156">
        <f t="shared" si="302"/>
        <v>14</v>
      </c>
      <c r="AC156">
        <f t="shared" si="303"/>
        <v>11</v>
      </c>
      <c r="AD156">
        <f t="shared" si="304"/>
        <v>14</v>
      </c>
      <c r="AE156">
        <f t="shared" si="295"/>
        <v>11</v>
      </c>
      <c r="AF156">
        <f t="shared" si="296"/>
        <v>14</v>
      </c>
      <c r="AG156">
        <f t="shared" si="305"/>
        <v>11</v>
      </c>
      <c r="AH156">
        <f t="shared" si="306"/>
        <v>14</v>
      </c>
      <c r="AI156">
        <f t="shared" si="307"/>
        <v>11.3</v>
      </c>
      <c r="AJ156">
        <f t="shared" si="308"/>
        <v>14</v>
      </c>
      <c r="AK156" t="str">
        <f t="shared" si="287"/>
        <v>11.3am-2pm</v>
      </c>
      <c r="AL156" t="str">
        <f t="shared" si="288"/>
        <v>11am-2pm</v>
      </c>
      <c r="AM156" t="str">
        <f t="shared" si="289"/>
        <v>11am-2pm</v>
      </c>
      <c r="AN156" t="str">
        <f t="shared" si="290"/>
        <v>11am-2pm</v>
      </c>
      <c r="AO156" t="str">
        <f t="shared" si="291"/>
        <v>11am-2pm</v>
      </c>
      <c r="AP156" t="str">
        <f t="shared" si="292"/>
        <v>11am-2pm</v>
      </c>
      <c r="AQ156" t="str">
        <f t="shared" si="293"/>
        <v>11.3am-2pm</v>
      </c>
      <c r="AR156" t="s">
        <v>229</v>
      </c>
      <c r="AU156" t="s">
        <v>28</v>
      </c>
      <c r="AV156" s="3" t="s">
        <v>301</v>
      </c>
      <c r="AW156" s="3" t="s">
        <v>301</v>
      </c>
      <c r="AX156" s="4" t="str">
        <f t="shared" si="27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278"/>
        <v/>
      </c>
      <c r="AZ156" t="str">
        <f t="shared" si="279"/>
        <v/>
      </c>
      <c r="BA156" t="str">
        <f t="shared" si="280"/>
        <v>&lt;img src=@img/medium.png@&gt;</v>
      </c>
      <c r="BB156" t="str">
        <f t="shared" si="281"/>
        <v>&lt;img src=@img/drinkicon.png@&gt;</v>
      </c>
      <c r="BC156" t="str">
        <f t="shared" si="282"/>
        <v>&lt;img src=@img/foodicon.png@&gt;</v>
      </c>
      <c r="BD156" t="str">
        <f t="shared" si="283"/>
        <v>&lt;img src=@img/medium.png@&gt;&lt;img src=@img/drinkicon.png@&gt;&lt;img src=@img/foodicon.png@&gt;</v>
      </c>
      <c r="BE156" t="str">
        <f t="shared" si="284"/>
        <v>drink food medium med campus</v>
      </c>
      <c r="BF156" t="str">
        <f t="shared" si="285"/>
        <v>Near Campus</v>
      </c>
      <c r="BG156">
        <v>40.567421000000003</v>
      </c>
      <c r="BH156">
        <v>-105.079369</v>
      </c>
      <c r="BI156" t="str">
        <f t="shared" si="286"/>
        <v>[40.567421,-105.079369],</v>
      </c>
      <c r="BK156" t="str">
        <f>IF(BJ156&gt;0,"&lt;img src=@img/kidicon.png@&gt;","")</f>
        <v/>
      </c>
    </row>
    <row r="157" spans="2:64" ht="21" customHeight="1" x14ac:dyDescent="0.25">
      <c r="B157" t="s">
        <v>629</v>
      </c>
      <c r="E157" t="s">
        <v>423</v>
      </c>
      <c r="G157" t="s">
        <v>651</v>
      </c>
      <c r="W157" t="str">
        <f t="shared" si="297"/>
        <v/>
      </c>
      <c r="X157" t="str">
        <f t="shared" si="298"/>
        <v/>
      </c>
      <c r="Y157" t="str">
        <f t="shared" si="299"/>
        <v/>
      </c>
      <c r="Z157" t="str">
        <f t="shared" si="300"/>
        <v/>
      </c>
      <c r="AA157" t="str">
        <f t="shared" si="301"/>
        <v/>
      </c>
      <c r="AB157" t="str">
        <f t="shared" si="302"/>
        <v/>
      </c>
      <c r="AC157" t="str">
        <f t="shared" si="303"/>
        <v/>
      </c>
      <c r="AD157" t="str">
        <f t="shared" si="304"/>
        <v/>
      </c>
      <c r="AE157" t="str">
        <f t="shared" si="295"/>
        <v/>
      </c>
      <c r="AF157" t="str">
        <f t="shared" si="296"/>
        <v/>
      </c>
      <c r="AG157" t="str">
        <f t="shared" si="305"/>
        <v/>
      </c>
      <c r="AH157" t="str">
        <f t="shared" si="306"/>
        <v/>
      </c>
      <c r="AI157" t="str">
        <f t="shared" si="307"/>
        <v/>
      </c>
      <c r="AJ157" t="str">
        <f t="shared" si="308"/>
        <v/>
      </c>
      <c r="AK157" t="str">
        <f t="shared" si="287"/>
        <v/>
      </c>
      <c r="AL157" t="str">
        <f t="shared" si="288"/>
        <v/>
      </c>
      <c r="AM157" t="str">
        <f t="shared" si="289"/>
        <v/>
      </c>
      <c r="AN157" t="str">
        <f t="shared" si="290"/>
        <v/>
      </c>
      <c r="AO157" t="str">
        <f t="shared" si="291"/>
        <v/>
      </c>
      <c r="AP157" t="str">
        <f t="shared" si="292"/>
        <v/>
      </c>
      <c r="AQ157" t="str">
        <f t="shared" si="293"/>
        <v/>
      </c>
      <c r="AU157" t="s">
        <v>294</v>
      </c>
      <c r="AV157" s="3" t="s">
        <v>302</v>
      </c>
      <c r="AW157" s="3" t="s">
        <v>302</v>
      </c>
      <c r="AX157" s="4" t="str">
        <f t="shared" si="27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278"/>
        <v/>
      </c>
      <c r="AZ157" t="str">
        <f t="shared" si="279"/>
        <v/>
      </c>
      <c r="BA157" t="str">
        <f t="shared" si="280"/>
        <v>&lt;img src=@img/easy.png@&gt;</v>
      </c>
      <c r="BB157" t="str">
        <f t="shared" si="281"/>
        <v/>
      </c>
      <c r="BC157" t="str">
        <f t="shared" si="282"/>
        <v/>
      </c>
      <c r="BD157" t="str">
        <f t="shared" si="283"/>
        <v>&lt;img src=@img/easy.png@&gt;</v>
      </c>
      <c r="BE157" t="str">
        <f t="shared" si="284"/>
        <v xml:space="preserve">easy med </v>
      </c>
      <c r="BF157" t="str">
        <f t="shared" si="285"/>
        <v/>
      </c>
      <c r="BG157">
        <v>40.582129999999999</v>
      </c>
      <c r="BH157">
        <v>-105.02703</v>
      </c>
      <c r="BI157" t="str">
        <f t="shared" si="286"/>
        <v>[40.58213,-105.02703],</v>
      </c>
    </row>
    <row r="158" spans="2:64" ht="21" customHeight="1" x14ac:dyDescent="0.25">
      <c r="B158" t="s">
        <v>370</v>
      </c>
      <c r="C158" t="s">
        <v>418</v>
      </c>
      <c r="D158" t="s">
        <v>367</v>
      </c>
      <c r="E158" t="s">
        <v>423</v>
      </c>
      <c r="G158" s="7" t="s">
        <v>363</v>
      </c>
      <c r="W158" t="str">
        <f t="shared" si="297"/>
        <v/>
      </c>
      <c r="X158" t="str">
        <f t="shared" si="298"/>
        <v/>
      </c>
      <c r="Y158" t="str">
        <f t="shared" si="299"/>
        <v/>
      </c>
      <c r="Z158" t="str">
        <f t="shared" si="300"/>
        <v/>
      </c>
      <c r="AA158" t="str">
        <f t="shared" si="301"/>
        <v/>
      </c>
      <c r="AB158" t="str">
        <f t="shared" si="302"/>
        <v/>
      </c>
      <c r="AC158" t="str">
        <f t="shared" si="303"/>
        <v/>
      </c>
      <c r="AD158" t="str">
        <f t="shared" si="304"/>
        <v/>
      </c>
      <c r="AE158" t="str">
        <f t="shared" si="295"/>
        <v/>
      </c>
      <c r="AF158" t="str">
        <f t="shared" si="296"/>
        <v/>
      </c>
      <c r="AG158" t="str">
        <f t="shared" si="305"/>
        <v/>
      </c>
      <c r="AH158" t="str">
        <f t="shared" si="306"/>
        <v/>
      </c>
      <c r="AI158" t="str">
        <f t="shared" si="307"/>
        <v/>
      </c>
      <c r="AJ158" t="str">
        <f t="shared" si="308"/>
        <v/>
      </c>
      <c r="AK158" t="str">
        <f t="shared" si="287"/>
        <v/>
      </c>
      <c r="AL158" t="str">
        <f t="shared" si="288"/>
        <v/>
      </c>
      <c r="AM158" t="str">
        <f t="shared" si="289"/>
        <v/>
      </c>
      <c r="AN158" t="str">
        <f t="shared" si="290"/>
        <v/>
      </c>
      <c r="AO158" t="str">
        <f t="shared" si="291"/>
        <v/>
      </c>
      <c r="AP158" t="str">
        <f t="shared" si="292"/>
        <v/>
      </c>
      <c r="AQ158" t="str">
        <f t="shared" si="293"/>
        <v/>
      </c>
      <c r="AR158" t="s">
        <v>369</v>
      </c>
      <c r="AU158" t="s">
        <v>293</v>
      </c>
      <c r="AV158" s="3" t="s">
        <v>302</v>
      </c>
      <c r="AW158" s="3" t="s">
        <v>302</v>
      </c>
      <c r="AX158" s="4" t="str">
        <f t="shared" si="27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278"/>
        <v/>
      </c>
      <c r="AZ158" t="str">
        <f t="shared" si="279"/>
        <v/>
      </c>
      <c r="BA158" t="str">
        <f t="shared" si="280"/>
        <v>&lt;img src=@img/hard.png@&gt;</v>
      </c>
      <c r="BB158" t="str">
        <f t="shared" si="281"/>
        <v/>
      </c>
      <c r="BC158" t="str">
        <f t="shared" si="282"/>
        <v/>
      </c>
      <c r="BD158" t="str">
        <f t="shared" si="283"/>
        <v>&lt;img src=@img/hard.png@&gt;</v>
      </c>
      <c r="BE158" t="str">
        <f t="shared" si="284"/>
        <v>hard med old</v>
      </c>
      <c r="BF158" t="str">
        <f t="shared" si="285"/>
        <v>Old Town</v>
      </c>
      <c r="BG158">
        <v>40.587229000000001</v>
      </c>
      <c r="BH158">
        <v>-105.07409699999999</v>
      </c>
      <c r="BI158" t="str">
        <f t="shared" si="286"/>
        <v>[40.587229,-105.074097],</v>
      </c>
      <c r="BK158" t="str">
        <f>IF(BJ158&gt;0,"&lt;img src=@img/kidicon.png@&gt;","")</f>
        <v/>
      </c>
    </row>
    <row r="159" spans="2:64" ht="21" customHeight="1" x14ac:dyDescent="0.25">
      <c r="B159" t="s">
        <v>506</v>
      </c>
      <c r="C159" t="s">
        <v>418</v>
      </c>
      <c r="E159" t="s">
        <v>423</v>
      </c>
      <c r="G159" s="1" t="s">
        <v>507</v>
      </c>
      <c r="H159">
        <v>1500</v>
      </c>
      <c r="I159">
        <v>2400</v>
      </c>
      <c r="J159">
        <v>1500</v>
      </c>
      <c r="K159">
        <v>2400</v>
      </c>
      <c r="L159">
        <v>1500</v>
      </c>
      <c r="M159">
        <v>2400</v>
      </c>
      <c r="N159">
        <v>1500</v>
      </c>
      <c r="O159">
        <v>2400</v>
      </c>
      <c r="P159">
        <v>1500</v>
      </c>
      <c r="Q159">
        <v>2400</v>
      </c>
      <c r="R159">
        <v>1500</v>
      </c>
      <c r="S159">
        <v>2400</v>
      </c>
      <c r="T159">
        <v>1500</v>
      </c>
      <c r="U159">
        <v>2400</v>
      </c>
      <c r="V159" t="s">
        <v>782</v>
      </c>
      <c r="W159">
        <f t="shared" si="297"/>
        <v>15</v>
      </c>
      <c r="X159">
        <f t="shared" si="298"/>
        <v>24</v>
      </c>
      <c r="Y159">
        <f t="shared" si="299"/>
        <v>15</v>
      </c>
      <c r="Z159">
        <f t="shared" si="300"/>
        <v>24</v>
      </c>
      <c r="AA159">
        <f t="shared" si="301"/>
        <v>15</v>
      </c>
      <c r="AB159">
        <f t="shared" si="302"/>
        <v>24</v>
      </c>
      <c r="AC159">
        <f t="shared" si="303"/>
        <v>15</v>
      </c>
      <c r="AD159">
        <f t="shared" si="304"/>
        <v>24</v>
      </c>
      <c r="AE159">
        <f t="shared" si="295"/>
        <v>15</v>
      </c>
      <c r="AF159">
        <f t="shared" si="296"/>
        <v>24</v>
      </c>
      <c r="AG159">
        <f t="shared" si="305"/>
        <v>15</v>
      </c>
      <c r="AH159">
        <f t="shared" si="306"/>
        <v>24</v>
      </c>
      <c r="AI159">
        <f t="shared" si="307"/>
        <v>15</v>
      </c>
      <c r="AJ159">
        <f t="shared" si="308"/>
        <v>24</v>
      </c>
      <c r="AK159" t="str">
        <f t="shared" si="287"/>
        <v>3pm-12am</v>
      </c>
      <c r="AL159" t="str">
        <f t="shared" si="288"/>
        <v>3pm-12am</v>
      </c>
      <c r="AM159" t="str">
        <f t="shared" si="289"/>
        <v>3pm-12am</v>
      </c>
      <c r="AN159" t="str">
        <f t="shared" si="290"/>
        <v>3pm-12am</v>
      </c>
      <c r="AO159" t="str">
        <f t="shared" si="291"/>
        <v>3pm-12am</v>
      </c>
      <c r="AP159" t="str">
        <f t="shared" si="292"/>
        <v>3pm-12am</v>
      </c>
      <c r="AQ159" t="str">
        <f t="shared" si="293"/>
        <v>3pm-12am</v>
      </c>
      <c r="AU159" t="s">
        <v>293</v>
      </c>
      <c r="AV159" s="3" t="s">
        <v>301</v>
      </c>
      <c r="AW159" s="3" t="s">
        <v>301</v>
      </c>
      <c r="AX159" s="4" t="str">
        <f t="shared" si="27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278"/>
        <v/>
      </c>
      <c r="AZ159" t="str">
        <f t="shared" si="279"/>
        <v/>
      </c>
      <c r="BA159" t="str">
        <f t="shared" si="280"/>
        <v>&lt;img src=@img/hard.png@&gt;</v>
      </c>
      <c r="BB159" t="str">
        <f t="shared" si="281"/>
        <v>&lt;img src=@img/drinkicon.png@&gt;</v>
      </c>
      <c r="BC159" t="str">
        <f t="shared" si="282"/>
        <v>&lt;img src=@img/foodicon.png@&gt;</v>
      </c>
      <c r="BD159" t="str">
        <f t="shared" si="283"/>
        <v>&lt;img src=@img/hard.png@&gt;&lt;img src=@img/drinkicon.png@&gt;&lt;img src=@img/foodicon.png@&gt;</v>
      </c>
      <c r="BE159" t="str">
        <f t="shared" si="284"/>
        <v>drink food hard med old</v>
      </c>
      <c r="BF159" t="str">
        <f t="shared" si="285"/>
        <v>Old Town</v>
      </c>
      <c r="BG159">
        <v>40.588557999999999</v>
      </c>
      <c r="BH159" s="1">
        <v>-105.07453700000001</v>
      </c>
      <c r="BI159" t="str">
        <f t="shared" si="286"/>
        <v>[40.588558,-105.074537],</v>
      </c>
      <c r="BK159" t="str">
        <f>IF(BJ159&gt;0,"&lt;img src=@img/kidicon.png@&gt;","")</f>
        <v/>
      </c>
    </row>
    <row r="160" spans="2:64" ht="21" customHeight="1" x14ac:dyDescent="0.25">
      <c r="B160" t="s">
        <v>631</v>
      </c>
      <c r="C160" t="s">
        <v>419</v>
      </c>
      <c r="E160" t="s">
        <v>54</v>
      </c>
      <c r="G160" t="s">
        <v>658</v>
      </c>
      <c r="J160">
        <v>1400</v>
      </c>
      <c r="K160">
        <v>1900</v>
      </c>
      <c r="L160">
        <v>1400</v>
      </c>
      <c r="M160">
        <v>1900</v>
      </c>
      <c r="N160">
        <v>1400</v>
      </c>
      <c r="O160">
        <v>1900</v>
      </c>
      <c r="P160">
        <v>1400</v>
      </c>
      <c r="Q160">
        <v>1900</v>
      </c>
      <c r="R160">
        <v>1400</v>
      </c>
      <c r="S160">
        <v>1900</v>
      </c>
      <c r="V160" s="4" t="s">
        <v>748</v>
      </c>
      <c r="W160" t="str">
        <f t="shared" si="297"/>
        <v/>
      </c>
      <c r="X160" t="str">
        <f t="shared" si="298"/>
        <v/>
      </c>
      <c r="Y160">
        <f t="shared" si="299"/>
        <v>14</v>
      </c>
      <c r="Z160">
        <f t="shared" si="300"/>
        <v>19</v>
      </c>
      <c r="AA160">
        <f t="shared" si="301"/>
        <v>14</v>
      </c>
      <c r="AB160">
        <f t="shared" si="302"/>
        <v>19</v>
      </c>
      <c r="AC160">
        <f t="shared" si="303"/>
        <v>14</v>
      </c>
      <c r="AD160">
        <f t="shared" si="304"/>
        <v>19</v>
      </c>
      <c r="AE160">
        <f t="shared" si="295"/>
        <v>14</v>
      </c>
      <c r="AF160">
        <f t="shared" si="296"/>
        <v>19</v>
      </c>
      <c r="AG160">
        <f t="shared" si="305"/>
        <v>14</v>
      </c>
      <c r="AH160">
        <f t="shared" si="306"/>
        <v>19</v>
      </c>
      <c r="AI160" t="str">
        <f t="shared" si="307"/>
        <v/>
      </c>
      <c r="AJ160" t="str">
        <f t="shared" si="308"/>
        <v/>
      </c>
      <c r="AK160" t="str">
        <f t="shared" si="287"/>
        <v/>
      </c>
      <c r="AL160" t="str">
        <f t="shared" si="288"/>
        <v>2pm-7pm</v>
      </c>
      <c r="AM160" t="str">
        <f t="shared" si="289"/>
        <v>2pm-7pm</v>
      </c>
      <c r="AN160" t="str">
        <f t="shared" si="290"/>
        <v>2pm-7pm</v>
      </c>
      <c r="AO160" t="str">
        <f t="shared" si="291"/>
        <v>2pm-7pm</v>
      </c>
      <c r="AP160" t="str">
        <f t="shared" si="292"/>
        <v>2pm-7pm</v>
      </c>
      <c r="AQ160" t="str">
        <f t="shared" si="293"/>
        <v/>
      </c>
      <c r="AS160" t="s">
        <v>290</v>
      </c>
      <c r="AU160" t="s">
        <v>28</v>
      </c>
      <c r="AV160" s="3" t="s">
        <v>301</v>
      </c>
      <c r="AW160" s="3" t="s">
        <v>302</v>
      </c>
      <c r="AX160" s="4" t="str">
        <f t="shared" si="27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278"/>
        <v>&lt;img src=@img/outdoor.png@&gt;</v>
      </c>
      <c r="AZ160" t="str">
        <f t="shared" si="279"/>
        <v/>
      </c>
      <c r="BA160" t="str">
        <f t="shared" si="280"/>
        <v>&lt;img src=@img/medium.png@&gt;</v>
      </c>
      <c r="BB160" t="str">
        <f t="shared" si="281"/>
        <v>&lt;img src=@img/drinkicon.png@&gt;</v>
      </c>
      <c r="BC160" t="str">
        <f t="shared" si="282"/>
        <v/>
      </c>
      <c r="BD160" t="str">
        <f t="shared" si="283"/>
        <v>&lt;img src=@img/outdoor.png@&gt;&lt;img src=@img/medium.png@&gt;&lt;img src=@img/drinkicon.png@&gt;</v>
      </c>
      <c r="BE160" t="str">
        <f t="shared" si="284"/>
        <v>outdoor drink medium low nfoco</v>
      </c>
      <c r="BF160" t="str">
        <f t="shared" si="285"/>
        <v>North Foco</v>
      </c>
      <c r="BG160">
        <v>40.627009999999999</v>
      </c>
      <c r="BH160">
        <v>-105.13785</v>
      </c>
      <c r="BI160" t="str">
        <f t="shared" si="286"/>
        <v>[40.62701,-105.13785],</v>
      </c>
    </row>
    <row r="161" spans="2:64" ht="21" customHeight="1" x14ac:dyDescent="0.25">
      <c r="B161" t="s">
        <v>112</v>
      </c>
      <c r="C161" t="s">
        <v>418</v>
      </c>
      <c r="D161" t="s">
        <v>113</v>
      </c>
      <c r="E161" t="s">
        <v>423</v>
      </c>
      <c r="G161" s="1" t="s">
        <v>114</v>
      </c>
      <c r="J161">
        <v>1700</v>
      </c>
      <c r="K161">
        <v>1800</v>
      </c>
      <c r="L161">
        <v>1700</v>
      </c>
      <c r="M161">
        <v>1800</v>
      </c>
      <c r="N161">
        <v>1700</v>
      </c>
      <c r="O161">
        <v>1800</v>
      </c>
      <c r="P161">
        <v>1700</v>
      </c>
      <c r="Q161">
        <v>1800</v>
      </c>
      <c r="R161">
        <v>1700</v>
      </c>
      <c r="S161">
        <v>1800</v>
      </c>
      <c r="W161" t="str">
        <f t="shared" si="297"/>
        <v/>
      </c>
      <c r="X161" t="str">
        <f t="shared" si="298"/>
        <v/>
      </c>
      <c r="Y161">
        <f t="shared" si="299"/>
        <v>17</v>
      </c>
      <c r="Z161">
        <f t="shared" si="300"/>
        <v>18</v>
      </c>
      <c r="AA161">
        <f t="shared" si="301"/>
        <v>17</v>
      </c>
      <c r="AB161">
        <f t="shared" si="302"/>
        <v>18</v>
      </c>
      <c r="AC161">
        <f t="shared" si="303"/>
        <v>17</v>
      </c>
      <c r="AD161">
        <f t="shared" si="304"/>
        <v>18</v>
      </c>
      <c r="AE161">
        <f t="shared" si="295"/>
        <v>17</v>
      </c>
      <c r="AF161">
        <f t="shared" si="296"/>
        <v>18</v>
      </c>
      <c r="AG161">
        <f t="shared" si="305"/>
        <v>17</v>
      </c>
      <c r="AH161">
        <f t="shared" si="306"/>
        <v>18</v>
      </c>
      <c r="AI161" t="str">
        <f t="shared" si="307"/>
        <v/>
      </c>
      <c r="AJ161" t="str">
        <f t="shared" si="308"/>
        <v/>
      </c>
      <c r="AK161" t="str">
        <f t="shared" si="287"/>
        <v/>
      </c>
      <c r="AL161" t="str">
        <f t="shared" si="288"/>
        <v>5pm-6pm</v>
      </c>
      <c r="AM161" t="str">
        <f t="shared" si="289"/>
        <v>5pm-6pm</v>
      </c>
      <c r="AN161" t="str">
        <f t="shared" si="290"/>
        <v>5pm-6pm</v>
      </c>
      <c r="AO161" t="str">
        <f t="shared" si="291"/>
        <v>5pm-6pm</v>
      </c>
      <c r="AP161" t="str">
        <f t="shared" si="292"/>
        <v>5pm-6pm</v>
      </c>
      <c r="AQ161" t="str">
        <f t="shared" si="293"/>
        <v/>
      </c>
      <c r="AR161" s="2" t="s">
        <v>320</v>
      </c>
      <c r="AU161" t="s">
        <v>28</v>
      </c>
      <c r="AV161" s="3" t="s">
        <v>302</v>
      </c>
      <c r="AW161" s="3" t="s">
        <v>302</v>
      </c>
      <c r="AX161" s="4" t="str">
        <f t="shared" si="27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278"/>
        <v/>
      </c>
      <c r="AZ161" t="str">
        <f t="shared" si="279"/>
        <v/>
      </c>
      <c r="BA161" t="str">
        <f t="shared" si="280"/>
        <v>&lt;img src=@img/medium.png@&gt;</v>
      </c>
      <c r="BB161" t="str">
        <f t="shared" si="281"/>
        <v/>
      </c>
      <c r="BC161" t="str">
        <f t="shared" si="282"/>
        <v/>
      </c>
      <c r="BD161" t="str">
        <f t="shared" si="283"/>
        <v>&lt;img src=@img/medium.png@&gt;</v>
      </c>
      <c r="BE161" t="str">
        <f t="shared" si="284"/>
        <v>medium med old</v>
      </c>
      <c r="BF161" t="str">
        <f t="shared" si="285"/>
        <v>Old Town</v>
      </c>
      <c r="BG161">
        <v>40.585957000000001</v>
      </c>
      <c r="BH161">
        <v>-105.07832999999999</v>
      </c>
      <c r="BI161" t="str">
        <f t="shared" si="286"/>
        <v>[40.585957,-105.07833],</v>
      </c>
      <c r="BK161" t="str">
        <f>IF(BJ161&gt;0,"&lt;img src=@img/kidicon.png@&gt;","")</f>
        <v/>
      </c>
    </row>
    <row r="162" spans="2:64" ht="21" customHeight="1" x14ac:dyDescent="0.25">
      <c r="B162" t="s">
        <v>511</v>
      </c>
      <c r="C162" t="s">
        <v>418</v>
      </c>
      <c r="D162" t="s">
        <v>376</v>
      </c>
      <c r="E162" t="s">
        <v>423</v>
      </c>
      <c r="G162" s="1" t="s">
        <v>512</v>
      </c>
      <c r="H162">
        <v>1130</v>
      </c>
      <c r="I162">
        <v>1800</v>
      </c>
      <c r="J162">
        <v>1130</v>
      </c>
      <c r="K162">
        <v>1800</v>
      </c>
      <c r="L162">
        <v>1130</v>
      </c>
      <c r="M162">
        <v>1800</v>
      </c>
      <c r="N162">
        <v>1130</v>
      </c>
      <c r="O162">
        <v>1800</v>
      </c>
      <c r="P162">
        <v>1130</v>
      </c>
      <c r="Q162">
        <v>1800</v>
      </c>
      <c r="V162" t="s">
        <v>514</v>
      </c>
      <c r="W162">
        <f t="shared" si="297"/>
        <v>11.3</v>
      </c>
      <c r="X162">
        <f t="shared" si="298"/>
        <v>18</v>
      </c>
      <c r="Y162">
        <f t="shared" si="299"/>
        <v>11.3</v>
      </c>
      <c r="Z162">
        <f t="shared" si="300"/>
        <v>18</v>
      </c>
      <c r="AA162">
        <f t="shared" si="301"/>
        <v>11.3</v>
      </c>
      <c r="AB162">
        <f t="shared" si="302"/>
        <v>18</v>
      </c>
      <c r="AC162">
        <f t="shared" si="303"/>
        <v>11.3</v>
      </c>
      <c r="AD162">
        <f t="shared" si="304"/>
        <v>18</v>
      </c>
      <c r="AE162">
        <f t="shared" si="295"/>
        <v>11.3</v>
      </c>
      <c r="AF162">
        <f t="shared" si="296"/>
        <v>18</v>
      </c>
      <c r="AG162" t="str">
        <f t="shared" si="305"/>
        <v/>
      </c>
      <c r="AH162" t="str">
        <f t="shared" si="306"/>
        <v/>
      </c>
      <c r="AI162" t="str">
        <f t="shared" si="307"/>
        <v/>
      </c>
      <c r="AJ162" t="str">
        <f t="shared" si="308"/>
        <v/>
      </c>
      <c r="AK162" t="str">
        <f t="shared" si="287"/>
        <v>11.3am-6pm</v>
      </c>
      <c r="AL162" t="str">
        <f t="shared" si="288"/>
        <v>11.3am-6pm</v>
      </c>
      <c r="AM162" t="str">
        <f t="shared" si="289"/>
        <v>11.3am-6pm</v>
      </c>
      <c r="AN162" t="str">
        <f t="shared" si="290"/>
        <v>11.3am-6pm</v>
      </c>
      <c r="AO162" t="str">
        <f t="shared" si="291"/>
        <v>11.3am-6pm</v>
      </c>
      <c r="AP162" t="str">
        <f t="shared" si="292"/>
        <v/>
      </c>
      <c r="AQ162" t="str">
        <f t="shared" si="293"/>
        <v/>
      </c>
      <c r="AR162" s="2" t="s">
        <v>513</v>
      </c>
      <c r="AS162" t="s">
        <v>290</v>
      </c>
      <c r="AU162" t="s">
        <v>28</v>
      </c>
      <c r="AV162" s="3" t="s">
        <v>301</v>
      </c>
      <c r="AW162" s="3" t="s">
        <v>301</v>
      </c>
      <c r="AX162" s="4" t="str">
        <f t="shared" si="27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278"/>
        <v>&lt;img src=@img/outdoor.png@&gt;</v>
      </c>
      <c r="AZ162" t="str">
        <f t="shared" si="279"/>
        <v/>
      </c>
      <c r="BA162" t="str">
        <f t="shared" si="280"/>
        <v>&lt;img src=@img/medium.png@&gt;</v>
      </c>
      <c r="BB162" t="str">
        <f t="shared" si="281"/>
        <v>&lt;img src=@img/drinkicon.png@&gt;</v>
      </c>
      <c r="BC162" t="str">
        <f t="shared" si="282"/>
        <v>&lt;img src=@img/foodicon.png@&gt;</v>
      </c>
      <c r="BD162" t="str">
        <f t="shared" si="283"/>
        <v>&lt;img src=@img/outdoor.png@&gt;&lt;img src=@img/medium.png@&gt;&lt;img src=@img/drinkicon.png@&gt;&lt;img src=@img/foodicon.png@&gt;</v>
      </c>
      <c r="BE162" t="str">
        <f t="shared" si="284"/>
        <v>outdoor drink food medium med old</v>
      </c>
      <c r="BF162" t="str">
        <f t="shared" si="285"/>
        <v>Old Town</v>
      </c>
      <c r="BG162">
        <v>40.583799999999997</v>
      </c>
      <c r="BH162">
        <v>-105.07763</v>
      </c>
      <c r="BI162" t="str">
        <f t="shared" si="286"/>
        <v>[40.5838,-105.07763],</v>
      </c>
      <c r="BK162" t="str">
        <f>IF(BJ162&gt;0,"&lt;img src=@img/kidicon.png@&gt;","")</f>
        <v/>
      </c>
    </row>
    <row r="163" spans="2:64" ht="21" customHeight="1" x14ac:dyDescent="0.25">
      <c r="B163" s="7" t="s">
        <v>752</v>
      </c>
      <c r="C163" t="s">
        <v>420</v>
      </c>
      <c r="E163" t="s">
        <v>423</v>
      </c>
      <c r="G163" s="7" t="s">
        <v>753</v>
      </c>
      <c r="H163">
        <v>1500</v>
      </c>
      <c r="I163">
        <v>1800</v>
      </c>
      <c r="J163">
        <v>1500</v>
      </c>
      <c r="K163">
        <v>1800</v>
      </c>
      <c r="L163">
        <v>1500</v>
      </c>
      <c r="M163">
        <v>1800</v>
      </c>
      <c r="N163">
        <v>1500</v>
      </c>
      <c r="O163">
        <v>1800</v>
      </c>
      <c r="P163">
        <v>1500</v>
      </c>
      <c r="Q163">
        <v>1800</v>
      </c>
      <c r="R163">
        <v>1500</v>
      </c>
      <c r="S163">
        <v>1800</v>
      </c>
      <c r="T163">
        <v>1500</v>
      </c>
      <c r="U163">
        <v>1800</v>
      </c>
      <c r="V163" t="s">
        <v>754</v>
      </c>
      <c r="W163">
        <f t="shared" si="297"/>
        <v>15</v>
      </c>
      <c r="X163">
        <f t="shared" ref="X163" si="309">IF(I163&gt;0,I163/100,"")</f>
        <v>18</v>
      </c>
      <c r="Y163">
        <f t="shared" ref="Y163" si="310">IF(J163&gt;0,J163/100,"")</f>
        <v>15</v>
      </c>
      <c r="Z163">
        <f t="shared" ref="Z163" si="311">IF(K163&gt;0,K163/100,"")</f>
        <v>18</v>
      </c>
      <c r="AA163">
        <f t="shared" ref="AA163" si="312">IF(L163&gt;0,L163/100,"")</f>
        <v>15</v>
      </c>
      <c r="AB163">
        <f t="shared" ref="AB163" si="313">IF(M163&gt;0,M163/100,"")</f>
        <v>18</v>
      </c>
      <c r="AC163">
        <f t="shared" ref="AC163" si="314">IF(N163&gt;0,N163/100,"")</f>
        <v>15</v>
      </c>
      <c r="AD163">
        <f t="shared" ref="AD163" si="315">IF(O163&gt;0,O163/100,"")</f>
        <v>18</v>
      </c>
      <c r="AE163">
        <f t="shared" ref="AE163" si="316">IF(P163&gt;0,P163/100,"")</f>
        <v>15</v>
      </c>
      <c r="AF163">
        <f t="shared" ref="AF163" si="317">IF(Q163&gt;0,Q163/100,"")</f>
        <v>18</v>
      </c>
      <c r="AG163">
        <f t="shared" ref="AG163" si="318">IF(R163&gt;0,R163/100,"")</f>
        <v>15</v>
      </c>
      <c r="AH163">
        <f t="shared" ref="AH163" si="319">IF(S163&gt;0,S163/100,"")</f>
        <v>18</v>
      </c>
      <c r="AI163">
        <f t="shared" ref="AI163" si="320">IF(T163&gt;0,T163/100,"")</f>
        <v>15</v>
      </c>
      <c r="AJ163">
        <f t="shared" ref="AJ163" si="321">IF(U163&gt;0,U163/100,"")</f>
        <v>18</v>
      </c>
      <c r="AK163" t="str">
        <f t="shared" ref="AK163" si="322">IF(H163&gt;0,CONCATENATE(IF(W163&lt;=12,W163,W163-12),IF(OR(W163&lt;12,W163=24),"am","pm"),"-",IF(X163&lt;=12,X163,X163-12),IF(OR(X163&lt;12,X163=24),"am","pm")),"")</f>
        <v>3pm-6pm</v>
      </c>
      <c r="AL163" t="str">
        <f t="shared" ref="AL163" si="323">IF(J163&gt;0,CONCATENATE(IF(Y163&lt;=12,Y163,Y163-12),IF(OR(Y163&lt;12,Y163=24),"am","pm"),"-",IF(Z163&lt;=12,Z163,Z163-12),IF(OR(Z163&lt;12,Z163=24),"am","pm")),"")</f>
        <v>3pm-6pm</v>
      </c>
      <c r="AM163" t="str">
        <f t="shared" ref="AM163" si="324">IF(L163&gt;0,CONCATENATE(IF(AA163&lt;=12,AA163,AA163-12),IF(OR(AA163&lt;12,AA163=24),"am","pm"),"-",IF(AB163&lt;=12,AB163,AB163-12),IF(OR(AB163&lt;12,AB163=24),"am","pm")),"")</f>
        <v>3pm-6pm</v>
      </c>
      <c r="AN163" t="str">
        <f t="shared" ref="AN163" si="325">IF(N163&gt;0,CONCATENATE(IF(AC163&lt;=12,AC163,AC163-12),IF(OR(AC163&lt;12,AC163=24),"am","pm"),"-",IF(AD163&lt;=12,AD163,AD163-12),IF(OR(AD163&lt;12,AD163=24),"am","pm")),"")</f>
        <v>3pm-6pm</v>
      </c>
      <c r="AO163" t="str">
        <f t="shared" ref="AO163" si="326">IF(P163&gt;0,CONCATENATE(IF(AE163&lt;=12,AE163,AE163-12),IF(OR(AE163&lt;12,AE163=24),"am","pm"),"-",IF(AF163&lt;=12,AF163,AF163-12),IF(OR(AF163&lt;12,AF163=24),"am","pm")),"")</f>
        <v>3pm-6pm</v>
      </c>
      <c r="AP163" t="str">
        <f t="shared" ref="AP163" si="327">IF(R163&gt;0,CONCATENATE(IF(AG163&lt;=12,AG163,AG163-12),IF(OR(AG163&lt;12,AG163=24),"am","pm"),"-",IF(AH163&lt;=12,AH163,AH163-12),IF(OR(AH163&lt;12,AH163=24),"am","pm")),"")</f>
        <v>3pm-6pm</v>
      </c>
      <c r="AQ163" t="str">
        <f t="shared" ref="AQ163" si="328">IF(T163&gt;0,CONCATENATE(IF(AI163&lt;=12,AI163,AI163-12),IF(OR(AI163&lt;12,AI163=24),"am","pm"),"-",IF(AJ163&lt;=12,AJ163,AJ163-12),IF(OR(AJ163&lt;12,AJ163=24),"am","pm")),"")</f>
        <v>3pm-6pm</v>
      </c>
      <c r="AR163" s="2"/>
      <c r="AU163" t="s">
        <v>294</v>
      </c>
      <c r="AV163" s="3" t="s">
        <v>301</v>
      </c>
      <c r="AW163" s="3" t="s">
        <v>301</v>
      </c>
      <c r="AX163" s="4" t="str">
        <f t="shared" ref="AX163:AX164" si="329">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30">IF(AS163&gt;0,"&lt;img src=@img/outdoor.png@&gt;","")</f>
        <v/>
      </c>
      <c r="AZ163" t="str">
        <f t="shared" ref="AZ163:AZ164" si="331">IF(AT163&gt;0,"&lt;img src=@img/pets.png@&gt;","")</f>
        <v/>
      </c>
      <c r="BA163" t="str">
        <f t="shared" ref="BA163:BA164" si="332">IF(AU163="hard","&lt;img src=@img/hard.png@&gt;",IF(AU163="medium","&lt;img src=@img/medium.png@&gt;",IF(AU163="easy","&lt;img src=@img/easy.png@&gt;","")))</f>
        <v>&lt;img src=@img/easy.png@&gt;</v>
      </c>
      <c r="BB163" t="str">
        <f t="shared" ref="BB163:BB164" si="333">IF(AV163="true","&lt;img src=@img/drinkicon.png@&gt;","")</f>
        <v>&lt;img src=@img/drinkicon.png@&gt;</v>
      </c>
      <c r="BC163" t="str">
        <f t="shared" ref="BC163:BC164" si="334">IF(AW163="true","&lt;img src=@img/foodicon.png@&gt;","")</f>
        <v>&lt;img src=@img/foodicon.png@&gt;</v>
      </c>
      <c r="BD163" t="str">
        <f t="shared" ref="BD163:BD164" si="335">CONCATENATE(AY163,AZ163,BA163,BB163,BC163,BK163)</f>
        <v>&lt;img src=@img/easy.png@&gt;&lt;img src=@img/drinkicon.png@&gt;&lt;img src=@img/foodicon.png@&gt;</v>
      </c>
      <c r="BE163" t="str">
        <f t="shared" ref="BE163:BE164" si="336">CONCATENATE(IF(AS163&gt;0,"outdoor ",""),IF(AT163&gt;0,"pet ",""),IF(AV163="true","drink ",""),IF(AW163="true","food ",""),AU163," ",E163," ",C163,IF(BJ163=TRUE," kid",""))</f>
        <v>drink food easy med sfoco</v>
      </c>
      <c r="BF163" t="str">
        <f t="shared" ref="BF163:BF164" si="337">IF(C163="old","Old Town",IF(C163="campus","Near Campus",IF(C163="sfoco","South Foco",IF(C163="nfoco","North Foco",IF(C163="midtown","Midtown",IF(C163="cwest","Campus West",IF(C163="efoco","East FoCo",IF(C163="windsor","Windsor",""))))))))</f>
        <v>South Foco</v>
      </c>
      <c r="BG163">
        <v>40.522864599999998</v>
      </c>
      <c r="BH163">
        <v>-105.0117552</v>
      </c>
      <c r="BI163" t="str">
        <f t="shared" si="286"/>
        <v>[40.5228646,-105.0117552],</v>
      </c>
    </row>
    <row r="164" spans="2:64" ht="21" customHeight="1" x14ac:dyDescent="0.25">
      <c r="B164" t="s">
        <v>80</v>
      </c>
      <c r="C164" t="s">
        <v>418</v>
      </c>
      <c r="D164" t="s">
        <v>81</v>
      </c>
      <c r="E164" t="s">
        <v>423</v>
      </c>
      <c r="G164" s="1" t="s">
        <v>82</v>
      </c>
      <c r="W164" t="str">
        <f t="shared" si="297"/>
        <v/>
      </c>
      <c r="X164" t="str">
        <f t="shared" si="298"/>
        <v/>
      </c>
      <c r="Y164" t="str">
        <f t="shared" si="299"/>
        <v/>
      </c>
      <c r="Z164" t="str">
        <f t="shared" si="300"/>
        <v/>
      </c>
      <c r="AA164" t="str">
        <f t="shared" si="301"/>
        <v/>
      </c>
      <c r="AB164" t="str">
        <f t="shared" si="302"/>
        <v/>
      </c>
      <c r="AC164" t="str">
        <f t="shared" si="303"/>
        <v/>
      </c>
      <c r="AD164" t="str">
        <f t="shared" si="304"/>
        <v/>
      </c>
      <c r="AE164" t="str">
        <f t="shared" si="295"/>
        <v/>
      </c>
      <c r="AF164" t="str">
        <f t="shared" si="296"/>
        <v/>
      </c>
      <c r="AG164" t="str">
        <f t="shared" si="305"/>
        <v/>
      </c>
      <c r="AH164" t="str">
        <f t="shared" si="306"/>
        <v/>
      </c>
      <c r="AI164" t="str">
        <f t="shared" si="307"/>
        <v/>
      </c>
      <c r="AJ164" t="str">
        <f t="shared" si="308"/>
        <v/>
      </c>
      <c r="AK164" t="str">
        <f t="shared" si="287"/>
        <v/>
      </c>
      <c r="AL164" t="str">
        <f t="shared" si="288"/>
        <v/>
      </c>
      <c r="AM164" t="str">
        <f t="shared" si="289"/>
        <v/>
      </c>
      <c r="AN164" t="str">
        <f t="shared" si="290"/>
        <v/>
      </c>
      <c r="AO164" t="str">
        <f t="shared" si="291"/>
        <v/>
      </c>
      <c r="AP164" t="str">
        <f t="shared" si="292"/>
        <v/>
      </c>
      <c r="AQ164" t="str">
        <f t="shared" si="293"/>
        <v/>
      </c>
      <c r="AR164" s="2" t="s">
        <v>311</v>
      </c>
      <c r="AS164" t="s">
        <v>290</v>
      </c>
      <c r="AU164" t="s">
        <v>293</v>
      </c>
      <c r="AV164" s="3" t="s">
        <v>302</v>
      </c>
      <c r="AW164" s="3" t="s">
        <v>302</v>
      </c>
      <c r="AX164" s="4" t="str">
        <f t="shared" si="32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30"/>
        <v>&lt;img src=@img/outdoor.png@&gt;</v>
      </c>
      <c r="AZ164" t="str">
        <f t="shared" si="331"/>
        <v/>
      </c>
      <c r="BA164" t="str">
        <f t="shared" si="332"/>
        <v>&lt;img src=@img/hard.png@&gt;</v>
      </c>
      <c r="BB164" t="str">
        <f t="shared" si="333"/>
        <v/>
      </c>
      <c r="BC164" t="str">
        <f t="shared" si="334"/>
        <v/>
      </c>
      <c r="BD164" t="str">
        <f t="shared" si="335"/>
        <v>&lt;img src=@img/outdoor.png@&gt;&lt;img src=@img/hard.png@&gt;</v>
      </c>
      <c r="BE164" t="str">
        <f t="shared" si="336"/>
        <v>outdoor hard med old</v>
      </c>
      <c r="BF164" t="str">
        <f t="shared" si="337"/>
        <v>Old Town</v>
      </c>
      <c r="BG164">
        <v>40.586450999999997</v>
      </c>
      <c r="BH164">
        <v>-105.078568</v>
      </c>
      <c r="BI164" t="str">
        <f t="shared" ref="BI164:BI194" si="338">CONCATENATE("[",BG164,",",BH164,"],")</f>
        <v>[40.586451,-105.078568],</v>
      </c>
      <c r="BK164" t="str">
        <f>IF(BJ164&gt;0,"&lt;img src=@img/kidicon.png@&gt;","")</f>
        <v/>
      </c>
    </row>
    <row r="165" spans="2:64" ht="21" customHeight="1" x14ac:dyDescent="0.25">
      <c r="B165" t="s">
        <v>632</v>
      </c>
      <c r="C165" t="s">
        <v>419</v>
      </c>
      <c r="E165" t="s">
        <v>423</v>
      </c>
      <c r="G165" t="s">
        <v>657</v>
      </c>
      <c r="N165">
        <v>1200</v>
      </c>
      <c r="O165">
        <v>1700</v>
      </c>
      <c r="V165" t="s">
        <v>740</v>
      </c>
      <c r="W165" t="str">
        <f t="shared" si="297"/>
        <v/>
      </c>
      <c r="X165" t="str">
        <f t="shared" si="298"/>
        <v/>
      </c>
      <c r="Y165" t="str">
        <f t="shared" si="299"/>
        <v/>
      </c>
      <c r="Z165" t="str">
        <f t="shared" si="300"/>
        <v/>
      </c>
      <c r="AA165" t="str">
        <f t="shared" si="301"/>
        <v/>
      </c>
      <c r="AB165" t="str">
        <f t="shared" si="302"/>
        <v/>
      </c>
      <c r="AC165">
        <f t="shared" si="303"/>
        <v>12</v>
      </c>
      <c r="AD165">
        <f t="shared" si="304"/>
        <v>17</v>
      </c>
      <c r="AE165" t="str">
        <f t="shared" si="295"/>
        <v/>
      </c>
      <c r="AF165" t="str">
        <f t="shared" si="296"/>
        <v/>
      </c>
      <c r="AG165" t="str">
        <f t="shared" si="305"/>
        <v/>
      </c>
      <c r="AH165" t="str">
        <f t="shared" si="306"/>
        <v/>
      </c>
      <c r="AI165" t="str">
        <f t="shared" si="307"/>
        <v/>
      </c>
      <c r="AJ165" t="str">
        <f t="shared" si="308"/>
        <v/>
      </c>
      <c r="AK165" t="str">
        <f t="shared" si="287"/>
        <v/>
      </c>
      <c r="AL165" t="str">
        <f t="shared" si="288"/>
        <v/>
      </c>
      <c r="AM165" t="str">
        <f t="shared" si="289"/>
        <v/>
      </c>
      <c r="AN165" t="str">
        <f t="shared" si="290"/>
        <v>12pm-5pm</v>
      </c>
      <c r="AO165" t="str">
        <f t="shared" si="291"/>
        <v/>
      </c>
      <c r="AP165" t="str">
        <f t="shared" si="292"/>
        <v/>
      </c>
      <c r="AQ165" t="str">
        <f t="shared" si="293"/>
        <v/>
      </c>
      <c r="AS165" t="s">
        <v>741</v>
      </c>
      <c r="AU165" t="s">
        <v>294</v>
      </c>
      <c r="AV165" s="3" t="s">
        <v>301</v>
      </c>
      <c r="AW165" s="3" t="s">
        <v>302</v>
      </c>
      <c r="AX165" s="4" t="str">
        <f t="shared" ref="AX165:AX194" si="33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340">IF(AS165&gt;0,"&lt;img src=@img/outdoor.png@&gt;","")</f>
        <v>&lt;img src=@img/outdoor.png@&gt;</v>
      </c>
      <c r="AZ165" t="str">
        <f t="shared" ref="AZ165:AZ196" si="341">IF(AT165&gt;0,"&lt;img src=@img/pets.png@&gt;","")</f>
        <v/>
      </c>
      <c r="BA165" t="str">
        <f t="shared" ref="BA165:BA196" si="342">IF(AU165="hard","&lt;img src=@img/hard.png@&gt;",IF(AU165="medium","&lt;img src=@img/medium.png@&gt;",IF(AU165="easy","&lt;img src=@img/easy.png@&gt;","")))</f>
        <v>&lt;img src=@img/easy.png@&gt;</v>
      </c>
      <c r="BB165" t="str">
        <f t="shared" ref="BB165:BB196" si="343">IF(AV165="true","&lt;img src=@img/drinkicon.png@&gt;","")</f>
        <v>&lt;img src=@img/drinkicon.png@&gt;</v>
      </c>
      <c r="BC165" t="str">
        <f t="shared" ref="BC165:BC196" si="344">IF(AW165="true","&lt;img src=@img/foodicon.png@&gt;","")</f>
        <v/>
      </c>
      <c r="BD165" t="str">
        <f t="shared" ref="BD165:BD194" si="345">CONCATENATE(AY165,AZ165,BA165,BB165,BC165,BK165)</f>
        <v>&lt;img src=@img/outdoor.png@&gt;&lt;img src=@img/easy.png@&gt;&lt;img src=@img/drinkicon.png@&gt;</v>
      </c>
      <c r="BE165" t="str">
        <f t="shared" ref="BE165:BE196" si="346">CONCATENATE(IF(AS165&gt;0,"outdoor ",""),IF(AT165&gt;0,"pet ",""),IF(AV165="true","drink ",""),IF(AW165="true","food ",""),AU165," ",E165," ",C165,IF(BJ165=TRUE," kid",""))</f>
        <v>outdoor drink easy med nfoco</v>
      </c>
      <c r="BF165" t="str">
        <f t="shared" ref="BF165:BF196" si="347">IF(C165="old","Old Town",IF(C165="campus","Near Campus",IF(C165="sfoco","South Foco",IF(C165="nfoco","North Foco",IF(C165="midtown","Midtown",IF(C165="cwest","Campus West",IF(C165="efoco","East FoCo",IF(C165="windsor","Windsor",""))))))))</f>
        <v>North Foco</v>
      </c>
      <c r="BG165">
        <v>40.660179999999997</v>
      </c>
      <c r="BH165">
        <v>-105.16171900000001</v>
      </c>
      <c r="BI165" t="str">
        <f t="shared" si="338"/>
        <v>[40.66018,-105.161719],</v>
      </c>
    </row>
    <row r="166" spans="2:64" ht="21" customHeight="1" x14ac:dyDescent="0.25">
      <c r="B166" t="s">
        <v>444</v>
      </c>
      <c r="C166" t="s">
        <v>420</v>
      </c>
      <c r="E166" t="s">
        <v>423</v>
      </c>
      <c r="G166" s="9" t="s">
        <v>466</v>
      </c>
      <c r="W166" t="str">
        <f t="shared" si="297"/>
        <v/>
      </c>
      <c r="X166" t="str">
        <f t="shared" si="298"/>
        <v/>
      </c>
      <c r="Y166" t="str">
        <f t="shared" si="299"/>
        <v/>
      </c>
      <c r="Z166" t="str">
        <f t="shared" si="300"/>
        <v/>
      </c>
      <c r="AA166" t="str">
        <f t="shared" si="301"/>
        <v/>
      </c>
      <c r="AB166" t="str">
        <f t="shared" si="302"/>
        <v/>
      </c>
      <c r="AC166" t="str">
        <f t="shared" si="303"/>
        <v/>
      </c>
      <c r="AD166" t="str">
        <f t="shared" si="304"/>
        <v/>
      </c>
      <c r="AE166" t="str">
        <f t="shared" si="295"/>
        <v/>
      </c>
      <c r="AF166" t="str">
        <f t="shared" si="296"/>
        <v/>
      </c>
      <c r="AG166" t="str">
        <f t="shared" si="305"/>
        <v/>
      </c>
      <c r="AH166" t="str">
        <f t="shared" si="306"/>
        <v/>
      </c>
      <c r="AI166" t="str">
        <f t="shared" si="307"/>
        <v/>
      </c>
      <c r="AJ166" t="str">
        <f t="shared" si="308"/>
        <v/>
      </c>
      <c r="AK166" t="str">
        <f t="shared" si="287"/>
        <v/>
      </c>
      <c r="AL166" t="str">
        <f t="shared" si="288"/>
        <v/>
      </c>
      <c r="AM166" t="str">
        <f t="shared" si="289"/>
        <v/>
      </c>
      <c r="AN166" t="str">
        <f t="shared" si="290"/>
        <v/>
      </c>
      <c r="AO166" t="str">
        <f t="shared" si="291"/>
        <v/>
      </c>
      <c r="AP166" t="str">
        <f t="shared" si="292"/>
        <v/>
      </c>
      <c r="AQ166" t="str">
        <f t="shared" si="293"/>
        <v/>
      </c>
      <c r="AU166" t="s">
        <v>294</v>
      </c>
      <c r="AV166" s="3" t="s">
        <v>302</v>
      </c>
      <c r="AW166" s="3" t="s">
        <v>302</v>
      </c>
      <c r="AX166" s="4" t="str">
        <f t="shared" si="33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340"/>
        <v/>
      </c>
      <c r="AZ166" t="str">
        <f t="shared" si="341"/>
        <v/>
      </c>
      <c r="BA166" t="str">
        <f t="shared" si="342"/>
        <v>&lt;img src=@img/easy.png@&gt;</v>
      </c>
      <c r="BB166" t="str">
        <f t="shared" si="343"/>
        <v/>
      </c>
      <c r="BC166" t="str">
        <f t="shared" si="344"/>
        <v/>
      </c>
      <c r="BD166" t="str">
        <f t="shared" si="345"/>
        <v>&lt;img src=@img/easy.png@&gt;&lt;img src=@img/kidicon.png@&gt;</v>
      </c>
      <c r="BE166" t="str">
        <f t="shared" si="346"/>
        <v>easy med sfoco kid</v>
      </c>
      <c r="BF166" t="str">
        <f t="shared" si="347"/>
        <v>South Foco</v>
      </c>
      <c r="BG166">
        <v>40.521909999999998</v>
      </c>
      <c r="BH166">
        <v>-105.042134</v>
      </c>
      <c r="BI166" t="str">
        <f t="shared" si="338"/>
        <v>[40.52191,-105.042134],</v>
      </c>
      <c r="BJ166" t="b">
        <v>1</v>
      </c>
      <c r="BK166" t="str">
        <f>IF(BJ166&gt;0,"&lt;img src=@img/kidicon.png@&gt;","")</f>
        <v>&lt;img src=@img/kidicon.png@&gt;</v>
      </c>
      <c r="BL166" t="s">
        <v>467</v>
      </c>
    </row>
    <row r="167" spans="2:64" ht="21" customHeight="1" x14ac:dyDescent="0.25">
      <c r="B167" t="s">
        <v>100</v>
      </c>
      <c r="C167" t="s">
        <v>303</v>
      </c>
      <c r="D167" t="s">
        <v>101</v>
      </c>
      <c r="E167" t="s">
        <v>54</v>
      </c>
      <c r="G167" s="1" t="s">
        <v>102</v>
      </c>
      <c r="W167" t="str">
        <f t="shared" si="297"/>
        <v/>
      </c>
      <c r="X167" t="str">
        <f t="shared" si="298"/>
        <v/>
      </c>
      <c r="Y167" t="str">
        <f t="shared" si="299"/>
        <v/>
      </c>
      <c r="Z167" t="str">
        <f t="shared" si="300"/>
        <v/>
      </c>
      <c r="AA167" t="str">
        <f t="shared" si="301"/>
        <v/>
      </c>
      <c r="AB167" t="str">
        <f t="shared" si="302"/>
        <v/>
      </c>
      <c r="AC167" t="str">
        <f t="shared" si="303"/>
        <v/>
      </c>
      <c r="AD167" t="str">
        <f t="shared" si="304"/>
        <v/>
      </c>
      <c r="AE167" t="str">
        <f t="shared" si="295"/>
        <v/>
      </c>
      <c r="AF167" t="str">
        <f t="shared" si="296"/>
        <v/>
      </c>
      <c r="AG167" t="str">
        <f t="shared" si="305"/>
        <v/>
      </c>
      <c r="AH167" t="str">
        <f t="shared" si="306"/>
        <v/>
      </c>
      <c r="AI167" t="str">
        <f t="shared" si="307"/>
        <v/>
      </c>
      <c r="AJ167" t="str">
        <f t="shared" si="308"/>
        <v/>
      </c>
      <c r="AK167" t="str">
        <f t="shared" si="287"/>
        <v/>
      </c>
      <c r="AL167" t="str">
        <f t="shared" si="288"/>
        <v/>
      </c>
      <c r="AM167" t="str">
        <f t="shared" si="289"/>
        <v/>
      </c>
      <c r="AN167" t="str">
        <f t="shared" si="290"/>
        <v/>
      </c>
      <c r="AO167" t="str">
        <f t="shared" si="291"/>
        <v/>
      </c>
      <c r="AP167" t="str">
        <f t="shared" si="292"/>
        <v/>
      </c>
      <c r="AQ167" t="str">
        <f t="shared" si="293"/>
        <v/>
      </c>
      <c r="AR167" s="2" t="s">
        <v>315</v>
      </c>
      <c r="AU167" t="s">
        <v>294</v>
      </c>
      <c r="AV167" s="3" t="s">
        <v>302</v>
      </c>
      <c r="AW167" s="3" t="s">
        <v>302</v>
      </c>
      <c r="AX167" s="4" t="str">
        <f t="shared" si="33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340"/>
        <v/>
      </c>
      <c r="AZ167" t="str">
        <f t="shared" si="341"/>
        <v/>
      </c>
      <c r="BA167" t="str">
        <f t="shared" si="342"/>
        <v>&lt;img src=@img/easy.png@&gt;</v>
      </c>
      <c r="BB167" t="str">
        <f t="shared" si="343"/>
        <v/>
      </c>
      <c r="BC167" t="str">
        <f t="shared" si="344"/>
        <v/>
      </c>
      <c r="BD167" t="str">
        <f t="shared" si="345"/>
        <v>&lt;img src=@img/easy.png@&gt;</v>
      </c>
      <c r="BE167" t="str">
        <f t="shared" si="346"/>
        <v>easy low campus</v>
      </c>
      <c r="BF167" t="str">
        <f t="shared" si="347"/>
        <v>Near Campus</v>
      </c>
      <c r="BG167">
        <v>40.577893000000003</v>
      </c>
      <c r="BH167">
        <v>-105.07640600000001</v>
      </c>
      <c r="BI167" t="str">
        <f t="shared" si="338"/>
        <v>[40.577893,-105.076406],</v>
      </c>
      <c r="BK167" t="str">
        <f>IF(BJ167&gt;0,"&lt;img src=@img/kidicon.png@&gt;","")</f>
        <v/>
      </c>
    </row>
    <row r="168" spans="2:64" ht="21" customHeight="1" x14ac:dyDescent="0.25">
      <c r="B168" t="s">
        <v>593</v>
      </c>
      <c r="C168" t="s">
        <v>421</v>
      </c>
      <c r="G168" s="7" t="s">
        <v>594</v>
      </c>
      <c r="W168" t="str">
        <f t="shared" si="297"/>
        <v/>
      </c>
      <c r="X168" t="str">
        <f t="shared" si="298"/>
        <v/>
      </c>
      <c r="Y168" t="str">
        <f t="shared" si="299"/>
        <v/>
      </c>
      <c r="Z168" t="str">
        <f t="shared" si="300"/>
        <v/>
      </c>
      <c r="AA168" t="str">
        <f t="shared" si="301"/>
        <v/>
      </c>
      <c r="AB168" t="str">
        <f t="shared" si="302"/>
        <v/>
      </c>
      <c r="AC168" t="str">
        <f t="shared" si="303"/>
        <v/>
      </c>
      <c r="AD168" t="str">
        <f t="shared" si="304"/>
        <v/>
      </c>
      <c r="AE168" t="str">
        <f t="shared" si="295"/>
        <v/>
      </c>
      <c r="AF168" t="str">
        <f t="shared" si="296"/>
        <v/>
      </c>
      <c r="AG168" t="str">
        <f t="shared" si="305"/>
        <v/>
      </c>
      <c r="AH168" t="str">
        <f t="shared" si="306"/>
        <v/>
      </c>
      <c r="AI168" t="str">
        <f t="shared" si="307"/>
        <v/>
      </c>
      <c r="AJ168" t="str">
        <f t="shared" si="308"/>
        <v/>
      </c>
      <c r="AK168" t="str">
        <f t="shared" si="287"/>
        <v/>
      </c>
      <c r="AL168" t="str">
        <f t="shared" si="288"/>
        <v/>
      </c>
      <c r="AM168" t="str">
        <f t="shared" si="289"/>
        <v/>
      </c>
      <c r="AN168" t="str">
        <f t="shared" si="290"/>
        <v/>
      </c>
      <c r="AO168" t="str">
        <f t="shared" si="291"/>
        <v/>
      </c>
      <c r="AP168" t="str">
        <f t="shared" si="292"/>
        <v/>
      </c>
      <c r="AQ168" t="str">
        <f t="shared" si="293"/>
        <v/>
      </c>
      <c r="AU168" t="s">
        <v>294</v>
      </c>
      <c r="AV168" s="3" t="s">
        <v>302</v>
      </c>
      <c r="AW168" s="3" t="s">
        <v>302</v>
      </c>
      <c r="AX168" s="4" t="str">
        <f t="shared" si="33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340"/>
        <v/>
      </c>
      <c r="AZ168" t="str">
        <f t="shared" si="341"/>
        <v/>
      </c>
      <c r="BA168" t="str">
        <f t="shared" si="342"/>
        <v>&lt;img src=@img/easy.png@&gt;</v>
      </c>
      <c r="BB168" t="str">
        <f t="shared" si="343"/>
        <v/>
      </c>
      <c r="BC168" t="str">
        <f t="shared" si="344"/>
        <v/>
      </c>
      <c r="BD168" t="str">
        <f t="shared" si="345"/>
        <v>&lt;img src=@img/easy.png@&gt;</v>
      </c>
      <c r="BE168" t="str">
        <f t="shared" si="346"/>
        <v>easy  cwest</v>
      </c>
      <c r="BF168" t="str">
        <f t="shared" si="347"/>
        <v>Campus West</v>
      </c>
      <c r="BG168">
        <v>40.579059999999998</v>
      </c>
      <c r="BH168">
        <v>-105.07656</v>
      </c>
      <c r="BI168" t="str">
        <f t="shared" si="338"/>
        <v>[40.57906,-105.07656],</v>
      </c>
    </row>
    <row r="169" spans="2:64" ht="21" customHeight="1" x14ac:dyDescent="0.25">
      <c r="B169" t="s">
        <v>83</v>
      </c>
      <c r="C169" t="s">
        <v>418</v>
      </c>
      <c r="D169" t="s">
        <v>84</v>
      </c>
      <c r="E169" t="s">
        <v>35</v>
      </c>
      <c r="G169" s="1" t="s">
        <v>85</v>
      </c>
      <c r="H169">
        <v>1500</v>
      </c>
      <c r="I169">
        <v>1800</v>
      </c>
      <c r="J169">
        <v>1500</v>
      </c>
      <c r="K169">
        <v>1800</v>
      </c>
      <c r="L169">
        <v>1500</v>
      </c>
      <c r="M169">
        <v>1800</v>
      </c>
      <c r="N169">
        <v>1500</v>
      </c>
      <c r="O169">
        <v>1800</v>
      </c>
      <c r="P169">
        <v>1500</v>
      </c>
      <c r="Q169">
        <v>1800</v>
      </c>
      <c r="R169">
        <v>1500</v>
      </c>
      <c r="S169">
        <v>1800</v>
      </c>
      <c r="T169">
        <v>1500</v>
      </c>
      <c r="U169">
        <v>1800</v>
      </c>
      <c r="V169" t="s">
        <v>770</v>
      </c>
      <c r="W169">
        <f t="shared" si="297"/>
        <v>15</v>
      </c>
      <c r="X169">
        <f t="shared" si="298"/>
        <v>18</v>
      </c>
      <c r="Y169">
        <f t="shared" si="299"/>
        <v>15</v>
      </c>
      <c r="Z169">
        <f t="shared" si="300"/>
        <v>18</v>
      </c>
      <c r="AA169">
        <f t="shared" si="301"/>
        <v>15</v>
      </c>
      <c r="AB169">
        <f t="shared" si="302"/>
        <v>18</v>
      </c>
      <c r="AC169">
        <f t="shared" si="303"/>
        <v>15</v>
      </c>
      <c r="AD169">
        <f t="shared" si="304"/>
        <v>18</v>
      </c>
      <c r="AE169">
        <f t="shared" si="295"/>
        <v>15</v>
      </c>
      <c r="AF169">
        <f t="shared" si="296"/>
        <v>18</v>
      </c>
      <c r="AG169">
        <f t="shared" si="305"/>
        <v>15</v>
      </c>
      <c r="AH169">
        <f t="shared" si="306"/>
        <v>18</v>
      </c>
      <c r="AI169">
        <f t="shared" si="307"/>
        <v>15</v>
      </c>
      <c r="AJ169">
        <f t="shared" si="308"/>
        <v>18</v>
      </c>
      <c r="AK169" t="str">
        <f t="shared" si="287"/>
        <v>3pm-6pm</v>
      </c>
      <c r="AL169" t="str">
        <f t="shared" si="288"/>
        <v>3pm-6pm</v>
      </c>
      <c r="AM169" t="str">
        <f t="shared" si="289"/>
        <v>3pm-6pm</v>
      </c>
      <c r="AN169" t="str">
        <f t="shared" si="290"/>
        <v>3pm-6pm</v>
      </c>
      <c r="AO169" t="str">
        <f t="shared" si="291"/>
        <v>3pm-6pm</v>
      </c>
      <c r="AP169" t="str">
        <f t="shared" si="292"/>
        <v>3pm-6pm</v>
      </c>
      <c r="AQ169" t="str">
        <f t="shared" si="293"/>
        <v>3pm-6pm</v>
      </c>
      <c r="AR169" s="6" t="s">
        <v>238</v>
      </c>
      <c r="AS169" t="s">
        <v>290</v>
      </c>
      <c r="AU169" t="s">
        <v>28</v>
      </c>
      <c r="AV169" s="3" t="s">
        <v>301</v>
      </c>
      <c r="AW169" s="3" t="s">
        <v>301</v>
      </c>
      <c r="AX169" s="4" t="str">
        <f t="shared" si="33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340"/>
        <v>&lt;img src=@img/outdoor.png@&gt;</v>
      </c>
      <c r="AZ169" t="str">
        <f t="shared" si="341"/>
        <v/>
      </c>
      <c r="BA169" t="str">
        <f t="shared" si="342"/>
        <v>&lt;img src=@img/medium.png@&gt;</v>
      </c>
      <c r="BB169" t="str">
        <f t="shared" si="343"/>
        <v>&lt;img src=@img/drinkicon.png@&gt;</v>
      </c>
      <c r="BC169" t="str">
        <f t="shared" si="344"/>
        <v>&lt;img src=@img/foodicon.png@&gt;</v>
      </c>
      <c r="BD169" t="str">
        <f t="shared" si="345"/>
        <v>&lt;img src=@img/outdoor.png@&gt;&lt;img src=@img/medium.png@&gt;&lt;img src=@img/drinkicon.png@&gt;&lt;img src=@img/foodicon.png@&gt;</v>
      </c>
      <c r="BE169" t="str">
        <f t="shared" si="346"/>
        <v>outdoor drink food medium high old</v>
      </c>
      <c r="BF169" t="str">
        <f t="shared" si="347"/>
        <v>Old Town</v>
      </c>
      <c r="BG169">
        <v>40.582315000000001</v>
      </c>
      <c r="BH169">
        <v>-105.079252</v>
      </c>
      <c r="BI169" t="str">
        <f t="shared" si="338"/>
        <v>[40.582315,-105.079252],</v>
      </c>
      <c r="BK169" t="str">
        <f>IF(BJ169&gt;0,"&lt;img src=@img/kidicon.png@&gt;","")</f>
        <v/>
      </c>
    </row>
    <row r="170" spans="2:64" ht="21" customHeight="1" x14ac:dyDescent="0.25">
      <c r="B170" t="s">
        <v>215</v>
      </c>
      <c r="C170" t="s">
        <v>303</v>
      </c>
      <c r="D170" t="s">
        <v>90</v>
      </c>
      <c r="E170" t="s">
        <v>423</v>
      </c>
      <c r="G170" t="s">
        <v>216</v>
      </c>
      <c r="J170">
        <v>1500</v>
      </c>
      <c r="K170">
        <v>1800</v>
      </c>
      <c r="L170">
        <v>1500</v>
      </c>
      <c r="M170">
        <v>1800</v>
      </c>
      <c r="N170">
        <v>1500</v>
      </c>
      <c r="O170">
        <v>1800</v>
      </c>
      <c r="P170">
        <v>1500</v>
      </c>
      <c r="Q170">
        <v>1800</v>
      </c>
      <c r="R170">
        <v>1500</v>
      </c>
      <c r="S170">
        <v>1800</v>
      </c>
      <c r="V170" t="s">
        <v>480</v>
      </c>
      <c r="W170" t="str">
        <f t="shared" si="297"/>
        <v/>
      </c>
      <c r="X170" t="str">
        <f t="shared" si="298"/>
        <v/>
      </c>
      <c r="Y170">
        <f t="shared" si="299"/>
        <v>15</v>
      </c>
      <c r="Z170">
        <f t="shared" si="300"/>
        <v>18</v>
      </c>
      <c r="AA170">
        <f t="shared" si="301"/>
        <v>15</v>
      </c>
      <c r="AB170">
        <f t="shared" si="302"/>
        <v>18</v>
      </c>
      <c r="AC170">
        <f t="shared" si="303"/>
        <v>15</v>
      </c>
      <c r="AD170">
        <f t="shared" si="304"/>
        <v>18</v>
      </c>
      <c r="AE170">
        <f t="shared" si="295"/>
        <v>15</v>
      </c>
      <c r="AF170">
        <f t="shared" si="296"/>
        <v>18</v>
      </c>
      <c r="AG170">
        <f t="shared" si="305"/>
        <v>15</v>
      </c>
      <c r="AH170">
        <f t="shared" si="306"/>
        <v>18</v>
      </c>
      <c r="AI170" t="str">
        <f t="shared" si="307"/>
        <v/>
      </c>
      <c r="AJ170" t="str">
        <f t="shared" si="308"/>
        <v/>
      </c>
      <c r="AK170" t="str">
        <f t="shared" si="287"/>
        <v/>
      </c>
      <c r="AL170" t="str">
        <f t="shared" si="288"/>
        <v>3pm-6pm</v>
      </c>
      <c r="AM170" t="str">
        <f t="shared" si="289"/>
        <v>3pm-6pm</v>
      </c>
      <c r="AN170" t="str">
        <f t="shared" si="290"/>
        <v>3pm-6pm</v>
      </c>
      <c r="AO170" t="str">
        <f t="shared" si="291"/>
        <v>3pm-6pm</v>
      </c>
      <c r="AP170" t="str">
        <f t="shared" si="292"/>
        <v>3pm-6pm</v>
      </c>
      <c r="AQ170" t="str">
        <f t="shared" si="293"/>
        <v/>
      </c>
      <c r="AR170" s="2" t="s">
        <v>350</v>
      </c>
      <c r="AU170" t="s">
        <v>28</v>
      </c>
      <c r="AV170" s="3" t="s">
        <v>301</v>
      </c>
      <c r="AW170" s="3" t="s">
        <v>301</v>
      </c>
      <c r="AX170" s="4" t="str">
        <f t="shared" si="33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340"/>
        <v/>
      </c>
      <c r="AZ170" t="str">
        <f t="shared" si="341"/>
        <v/>
      </c>
      <c r="BA170" t="str">
        <f t="shared" si="342"/>
        <v>&lt;img src=@img/medium.png@&gt;</v>
      </c>
      <c r="BB170" t="str">
        <f t="shared" si="343"/>
        <v>&lt;img src=@img/drinkicon.png@&gt;</v>
      </c>
      <c r="BC170" t="str">
        <f t="shared" si="344"/>
        <v>&lt;img src=@img/foodicon.png@&gt;</v>
      </c>
      <c r="BD170" t="str">
        <f t="shared" si="345"/>
        <v>&lt;img src=@img/medium.png@&gt;&lt;img src=@img/drinkicon.png@&gt;&lt;img src=@img/foodicon.png@&gt;</v>
      </c>
      <c r="BE170" t="str">
        <f t="shared" si="346"/>
        <v>drink food medium med campus</v>
      </c>
      <c r="BF170" t="str">
        <f t="shared" si="347"/>
        <v>Near Campus</v>
      </c>
      <c r="BG170">
        <v>40.578552000000002</v>
      </c>
      <c r="BH170">
        <v>-105.076792</v>
      </c>
      <c r="BI170" t="str">
        <f t="shared" si="338"/>
        <v>[40.578552,-105.076792],</v>
      </c>
      <c r="BK170" t="str">
        <f>IF(BJ170&gt;0,"&lt;img src=@img/kidicon.png@&gt;","")</f>
        <v/>
      </c>
    </row>
    <row r="171" spans="2:64" ht="21" customHeight="1" x14ac:dyDescent="0.25">
      <c r="B171" t="s">
        <v>595</v>
      </c>
      <c r="C171" t="s">
        <v>304</v>
      </c>
      <c r="G171" s="7" t="s">
        <v>596</v>
      </c>
      <c r="L171">
        <v>1600</v>
      </c>
      <c r="M171">
        <v>1800</v>
      </c>
      <c r="N171">
        <v>1600</v>
      </c>
      <c r="O171">
        <v>1800</v>
      </c>
      <c r="P171">
        <v>1600</v>
      </c>
      <c r="Q171">
        <v>1800</v>
      </c>
      <c r="R171">
        <v>1600</v>
      </c>
      <c r="S171">
        <v>1800</v>
      </c>
      <c r="W171" t="str">
        <f t="shared" si="297"/>
        <v/>
      </c>
      <c r="X171" t="str">
        <f t="shared" si="298"/>
        <v/>
      </c>
      <c r="Y171" t="str">
        <f t="shared" si="299"/>
        <v/>
      </c>
      <c r="Z171" t="str">
        <f t="shared" si="300"/>
        <v/>
      </c>
      <c r="AA171">
        <f t="shared" si="301"/>
        <v>16</v>
      </c>
      <c r="AB171">
        <f t="shared" si="302"/>
        <v>18</v>
      </c>
      <c r="AC171">
        <f t="shared" si="303"/>
        <v>16</v>
      </c>
      <c r="AD171">
        <f t="shared" si="304"/>
        <v>18</v>
      </c>
      <c r="AE171">
        <f t="shared" si="295"/>
        <v>16</v>
      </c>
      <c r="AF171">
        <f t="shared" si="296"/>
        <v>18</v>
      </c>
      <c r="AG171">
        <f t="shared" si="305"/>
        <v>16</v>
      </c>
      <c r="AH171">
        <f t="shared" si="306"/>
        <v>18</v>
      </c>
      <c r="AI171" t="str">
        <f t="shared" si="307"/>
        <v/>
      </c>
      <c r="AJ171" t="str">
        <f t="shared" si="308"/>
        <v/>
      </c>
      <c r="AK171" t="str">
        <f t="shared" si="287"/>
        <v/>
      </c>
      <c r="AL171" t="str">
        <f t="shared" si="288"/>
        <v/>
      </c>
      <c r="AM171" t="str">
        <f t="shared" si="289"/>
        <v>4pm-6pm</v>
      </c>
      <c r="AN171" t="str">
        <f t="shared" si="290"/>
        <v>4pm-6pm</v>
      </c>
      <c r="AO171" t="str">
        <f t="shared" si="291"/>
        <v>4pm-6pm</v>
      </c>
      <c r="AP171" t="str">
        <f t="shared" si="292"/>
        <v>4pm-6pm</v>
      </c>
      <c r="AQ171" t="str">
        <f t="shared" si="293"/>
        <v/>
      </c>
      <c r="AR171" s="12" t="s">
        <v>597</v>
      </c>
      <c r="AU171" t="s">
        <v>294</v>
      </c>
      <c r="AV171" s="3" t="s">
        <v>302</v>
      </c>
      <c r="AW171" s="3" t="s">
        <v>302</v>
      </c>
      <c r="AX171" s="4" t="str">
        <f t="shared" si="33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340"/>
        <v/>
      </c>
      <c r="AZ171" t="str">
        <f t="shared" si="341"/>
        <v/>
      </c>
      <c r="BA171" t="str">
        <f t="shared" si="342"/>
        <v>&lt;img src=@img/easy.png@&gt;</v>
      </c>
      <c r="BB171" t="str">
        <f t="shared" si="343"/>
        <v/>
      </c>
      <c r="BC171" t="str">
        <f t="shared" si="344"/>
        <v/>
      </c>
      <c r="BD171" t="str">
        <f t="shared" si="345"/>
        <v>&lt;img src=@img/easy.png@&gt;</v>
      </c>
      <c r="BE171" t="str">
        <f t="shared" si="346"/>
        <v>easy  midtown</v>
      </c>
      <c r="BF171" t="str">
        <f t="shared" si="347"/>
        <v>Midtown</v>
      </c>
      <c r="BG171">
        <v>40.562080000000002</v>
      </c>
      <c r="BH171">
        <v>-105.03864</v>
      </c>
      <c r="BI171" t="str">
        <f t="shared" si="338"/>
        <v>[40.56208,-105.03864],</v>
      </c>
    </row>
    <row r="172" spans="2:64" ht="21" customHeight="1" x14ac:dyDescent="0.25">
      <c r="B172" t="s">
        <v>539</v>
      </c>
      <c r="C172" t="s">
        <v>418</v>
      </c>
      <c r="D172" t="s">
        <v>528</v>
      </c>
      <c r="E172" t="s">
        <v>423</v>
      </c>
      <c r="G172" t="s">
        <v>540</v>
      </c>
      <c r="W172" t="str">
        <f t="shared" si="297"/>
        <v/>
      </c>
      <c r="X172" t="str">
        <f t="shared" si="298"/>
        <v/>
      </c>
      <c r="Y172" t="str">
        <f t="shared" si="299"/>
        <v/>
      </c>
      <c r="Z172" t="str">
        <f t="shared" si="300"/>
        <v/>
      </c>
      <c r="AA172" t="str">
        <f t="shared" si="301"/>
        <v/>
      </c>
      <c r="AB172" t="str">
        <f t="shared" si="302"/>
        <v/>
      </c>
      <c r="AC172" t="str">
        <f t="shared" si="303"/>
        <v/>
      </c>
      <c r="AD172" t="str">
        <f t="shared" si="304"/>
        <v/>
      </c>
      <c r="AE172" t="str">
        <f t="shared" ref="AE172:AE173" si="348">IF(P172&gt;0,P172/100,"")</f>
        <v/>
      </c>
      <c r="AF172" t="str">
        <f t="shared" ref="AF172:AF173" si="349">IF(Q172&gt;0,Q172/100,"")</f>
        <v/>
      </c>
      <c r="AG172" t="str">
        <f t="shared" si="305"/>
        <v/>
      </c>
      <c r="AH172" t="str">
        <f t="shared" si="306"/>
        <v/>
      </c>
      <c r="AI172" t="str">
        <f t="shared" si="307"/>
        <v/>
      </c>
      <c r="AJ172" t="str">
        <f t="shared" si="308"/>
        <v/>
      </c>
      <c r="AK172" t="str">
        <f t="shared" si="287"/>
        <v/>
      </c>
      <c r="AL172" t="str">
        <f t="shared" si="288"/>
        <v/>
      </c>
      <c r="AM172" t="str">
        <f t="shared" si="289"/>
        <v/>
      </c>
      <c r="AN172" t="str">
        <f t="shared" si="290"/>
        <v/>
      </c>
      <c r="AO172" t="str">
        <f t="shared" si="291"/>
        <v/>
      </c>
      <c r="AP172" t="str">
        <f t="shared" si="292"/>
        <v/>
      </c>
      <c r="AQ172" t="str">
        <f t="shared" si="293"/>
        <v/>
      </c>
      <c r="AR172" s="2" t="s">
        <v>541</v>
      </c>
      <c r="AS172" t="s">
        <v>290</v>
      </c>
      <c r="AU172" s="3" t="s">
        <v>28</v>
      </c>
      <c r="AV172" s="3" t="s">
        <v>302</v>
      </c>
      <c r="AW172" s="3" t="s">
        <v>302</v>
      </c>
      <c r="AX172" s="4" t="str">
        <f t="shared" si="33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340"/>
        <v>&lt;img src=@img/outdoor.png@&gt;</v>
      </c>
      <c r="AZ172" t="str">
        <f t="shared" si="341"/>
        <v/>
      </c>
      <c r="BA172" t="str">
        <f t="shared" si="342"/>
        <v>&lt;img src=@img/medium.png@&gt;</v>
      </c>
      <c r="BB172" t="str">
        <f t="shared" si="343"/>
        <v/>
      </c>
      <c r="BC172" t="str">
        <f t="shared" si="344"/>
        <v/>
      </c>
      <c r="BD172" t="str">
        <f t="shared" si="345"/>
        <v>&lt;img src=@img/outdoor.png@&gt;&lt;img src=@img/medium.png@&gt;</v>
      </c>
      <c r="BE172" t="str">
        <f t="shared" si="346"/>
        <v>outdoor medium med old</v>
      </c>
      <c r="BF172" t="str">
        <f t="shared" si="347"/>
        <v>Old Town</v>
      </c>
      <c r="BG172">
        <v>40.57891</v>
      </c>
      <c r="BH172">
        <v>-105.07843</v>
      </c>
      <c r="BI172" t="str">
        <f t="shared" si="338"/>
        <v>[40.57891,-105.07843],</v>
      </c>
    </row>
    <row r="173" spans="2:64" ht="21" customHeight="1" x14ac:dyDescent="0.25">
      <c r="B173" t="s">
        <v>708</v>
      </c>
      <c r="C173" t="s">
        <v>418</v>
      </c>
      <c r="E173" t="s">
        <v>423</v>
      </c>
      <c r="G173" s="7" t="s">
        <v>721</v>
      </c>
      <c r="L173">
        <v>1100</v>
      </c>
      <c r="M173">
        <v>2100</v>
      </c>
      <c r="N173">
        <v>1600</v>
      </c>
      <c r="O173">
        <v>1800</v>
      </c>
      <c r="P173">
        <v>1600</v>
      </c>
      <c r="Q173">
        <v>1800</v>
      </c>
      <c r="R173">
        <v>1600</v>
      </c>
      <c r="S173">
        <v>1800</v>
      </c>
      <c r="T173">
        <v>1600</v>
      </c>
      <c r="U173">
        <v>1800</v>
      </c>
      <c r="V173" t="s">
        <v>798</v>
      </c>
      <c r="W173" t="str">
        <f t="shared" si="297"/>
        <v/>
      </c>
      <c r="X173" t="str">
        <f t="shared" si="298"/>
        <v/>
      </c>
      <c r="Y173" t="str">
        <f t="shared" si="299"/>
        <v/>
      </c>
      <c r="Z173" t="str">
        <f t="shared" si="300"/>
        <v/>
      </c>
      <c r="AA173">
        <f t="shared" si="301"/>
        <v>11</v>
      </c>
      <c r="AB173">
        <f t="shared" si="302"/>
        <v>21</v>
      </c>
      <c r="AC173">
        <f t="shared" si="303"/>
        <v>16</v>
      </c>
      <c r="AD173">
        <f t="shared" si="304"/>
        <v>18</v>
      </c>
      <c r="AE173">
        <f t="shared" si="348"/>
        <v>16</v>
      </c>
      <c r="AF173">
        <f t="shared" si="349"/>
        <v>18</v>
      </c>
      <c r="AG173">
        <f t="shared" si="305"/>
        <v>16</v>
      </c>
      <c r="AH173">
        <f t="shared" si="306"/>
        <v>18</v>
      </c>
      <c r="AI173">
        <f t="shared" si="307"/>
        <v>16</v>
      </c>
      <c r="AJ173">
        <f t="shared" si="308"/>
        <v>18</v>
      </c>
      <c r="AK173" t="str">
        <f t="shared" si="287"/>
        <v/>
      </c>
      <c r="AL173" t="str">
        <f t="shared" si="288"/>
        <v/>
      </c>
      <c r="AM173" t="str">
        <f t="shared" si="289"/>
        <v>11am-9pm</v>
      </c>
      <c r="AN173" t="str">
        <f t="shared" si="290"/>
        <v>4pm-6pm</v>
      </c>
      <c r="AO173" t="str">
        <f t="shared" si="291"/>
        <v>4pm-6pm</v>
      </c>
      <c r="AP173" t="str">
        <f t="shared" si="292"/>
        <v>4pm-6pm</v>
      </c>
      <c r="AQ173" t="str">
        <f t="shared" si="293"/>
        <v>4pm-6pm</v>
      </c>
      <c r="AR173" t="s">
        <v>722</v>
      </c>
      <c r="AU173" t="s">
        <v>293</v>
      </c>
      <c r="AV173" s="3" t="s">
        <v>301</v>
      </c>
      <c r="AW173" s="3" t="s">
        <v>301</v>
      </c>
      <c r="AX173" s="4" t="str">
        <f t="shared" si="33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340"/>
        <v/>
      </c>
      <c r="AZ173" t="str">
        <f t="shared" si="341"/>
        <v/>
      </c>
      <c r="BA173" t="str">
        <f t="shared" si="342"/>
        <v>&lt;img src=@img/hard.png@&gt;</v>
      </c>
      <c r="BB173" t="str">
        <f t="shared" si="343"/>
        <v>&lt;img src=@img/drinkicon.png@&gt;</v>
      </c>
      <c r="BC173" t="str">
        <f t="shared" si="344"/>
        <v>&lt;img src=@img/foodicon.png@&gt;</v>
      </c>
      <c r="BD173" t="str">
        <f t="shared" si="345"/>
        <v>&lt;img src=@img/hard.png@&gt;&lt;img src=@img/drinkicon.png@&gt;&lt;img src=@img/foodicon.png@&gt;</v>
      </c>
      <c r="BE173" t="str">
        <f t="shared" si="346"/>
        <v>drink food hard med old</v>
      </c>
      <c r="BF173" t="str">
        <f t="shared" si="347"/>
        <v>Old Town</v>
      </c>
      <c r="BG173">
        <v>40.586450999999997</v>
      </c>
      <c r="BH173">
        <v>-105.078568</v>
      </c>
      <c r="BI173" t="str">
        <f t="shared" si="338"/>
        <v>[40.586451,-105.078568],</v>
      </c>
    </row>
    <row r="174" spans="2:64" ht="21" customHeight="1" x14ac:dyDescent="0.25">
      <c r="B174" t="s">
        <v>660</v>
      </c>
      <c r="C174" t="s">
        <v>418</v>
      </c>
      <c r="D174" t="s">
        <v>524</v>
      </c>
      <c r="E174" t="s">
        <v>35</v>
      </c>
      <c r="G174" s="7" t="s">
        <v>525</v>
      </c>
      <c r="H174">
        <v>1100</v>
      </c>
      <c r="I174">
        <v>1800</v>
      </c>
      <c r="J174">
        <v>1100</v>
      </c>
      <c r="K174">
        <v>1800</v>
      </c>
      <c r="L174">
        <v>1100</v>
      </c>
      <c r="M174">
        <v>1800</v>
      </c>
      <c r="N174">
        <v>1100</v>
      </c>
      <c r="O174">
        <v>1800</v>
      </c>
      <c r="P174">
        <v>1100</v>
      </c>
      <c r="Q174">
        <v>1800</v>
      </c>
      <c r="R174">
        <v>1100</v>
      </c>
      <c r="S174">
        <v>1800</v>
      </c>
      <c r="T174">
        <v>1100</v>
      </c>
      <c r="U174">
        <v>1800</v>
      </c>
      <c r="V174" t="s">
        <v>801</v>
      </c>
      <c r="W174">
        <f t="shared" si="297"/>
        <v>11</v>
      </c>
      <c r="X174">
        <f t="shared" si="298"/>
        <v>18</v>
      </c>
      <c r="Y174">
        <f t="shared" si="299"/>
        <v>11</v>
      </c>
      <c r="Z174">
        <f t="shared" si="300"/>
        <v>18</v>
      </c>
      <c r="AA174">
        <f t="shared" si="301"/>
        <v>11</v>
      </c>
      <c r="AB174">
        <f t="shared" si="302"/>
        <v>18</v>
      </c>
      <c r="AC174">
        <f t="shared" si="303"/>
        <v>11</v>
      </c>
      <c r="AD174">
        <f t="shared" si="304"/>
        <v>18</v>
      </c>
      <c r="AE174">
        <f t="shared" ref="AE174:AE185" si="350">IF(P174&gt;0,P174/100,"")</f>
        <v>11</v>
      </c>
      <c r="AF174">
        <f t="shared" ref="AF174:AF185" si="351">IF(Q174&gt;0,Q174/100,"")</f>
        <v>18</v>
      </c>
      <c r="AG174">
        <f t="shared" si="305"/>
        <v>11</v>
      </c>
      <c r="AH174">
        <f t="shared" si="306"/>
        <v>18</v>
      </c>
      <c r="AI174">
        <f t="shared" si="307"/>
        <v>11</v>
      </c>
      <c r="AJ174">
        <f t="shared" si="308"/>
        <v>18</v>
      </c>
      <c r="AK174" t="str">
        <f t="shared" si="287"/>
        <v>11am-6pm</v>
      </c>
      <c r="AL174" t="str">
        <f t="shared" si="288"/>
        <v>11am-6pm</v>
      </c>
      <c r="AM174" t="str">
        <f t="shared" si="289"/>
        <v>11am-6pm</v>
      </c>
      <c r="AN174" t="str">
        <f t="shared" si="290"/>
        <v>11am-6pm</v>
      </c>
      <c r="AO174" t="str">
        <f t="shared" si="291"/>
        <v>11am-6pm</v>
      </c>
      <c r="AP174" t="str">
        <f t="shared" si="292"/>
        <v>11am-6pm</v>
      </c>
      <c r="AQ174" t="str">
        <f t="shared" si="293"/>
        <v>11am-6pm</v>
      </c>
      <c r="AR174" s="2" t="s">
        <v>526</v>
      </c>
      <c r="AU174" t="s">
        <v>293</v>
      </c>
      <c r="AV174" s="3" t="s">
        <v>301</v>
      </c>
      <c r="AW174" s="3" t="s">
        <v>301</v>
      </c>
      <c r="AX174" s="4" t="str">
        <f t="shared" si="33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 'link':"https://www.thestillwhiskeysteaks.com", 'pricing':"high",   'phone-number': "", 'address': "151 N College Ave, Fort Collins, CO 80524", 'other-amenities': ['','','hard'], 'has-drink':true, 'has-food':true},</v>
      </c>
      <c r="AY174" t="str">
        <f t="shared" si="340"/>
        <v/>
      </c>
      <c r="AZ174" t="str">
        <f t="shared" si="341"/>
        <v/>
      </c>
      <c r="BA174" t="str">
        <f t="shared" si="342"/>
        <v>&lt;img src=@img/hard.png@&gt;</v>
      </c>
      <c r="BB174" t="str">
        <f t="shared" si="343"/>
        <v>&lt;img src=@img/drinkicon.png@&gt;</v>
      </c>
      <c r="BC174" t="str">
        <f t="shared" si="344"/>
        <v>&lt;img src=@img/foodicon.png@&gt;</v>
      </c>
      <c r="BD174" t="str">
        <f t="shared" si="345"/>
        <v>&lt;img src=@img/hard.png@&gt;&lt;img src=@img/drinkicon.png@&gt;&lt;img src=@img/foodicon.png@&gt;</v>
      </c>
      <c r="BE174" t="str">
        <f t="shared" si="346"/>
        <v>drink food hard high old</v>
      </c>
      <c r="BF174" t="str">
        <f t="shared" si="347"/>
        <v>Old Town</v>
      </c>
      <c r="BG174">
        <v>40.588149999999999</v>
      </c>
      <c r="BH174">
        <v>-105.07761000000001</v>
      </c>
      <c r="BI174" t="str">
        <f t="shared" si="338"/>
        <v>[40.58815,-105.07761],</v>
      </c>
    </row>
    <row r="175" spans="2:64" ht="21" customHeight="1" x14ac:dyDescent="0.25">
      <c r="B175" t="s">
        <v>598</v>
      </c>
      <c r="C175" t="s">
        <v>418</v>
      </c>
      <c r="G175" s="7" t="s">
        <v>599</v>
      </c>
      <c r="W175" t="str">
        <f t="shared" si="297"/>
        <v/>
      </c>
      <c r="X175" t="str">
        <f t="shared" si="298"/>
        <v/>
      </c>
      <c r="Y175" t="str">
        <f t="shared" si="299"/>
        <v/>
      </c>
      <c r="Z175" t="str">
        <f t="shared" si="300"/>
        <v/>
      </c>
      <c r="AA175" t="str">
        <f t="shared" si="301"/>
        <v/>
      </c>
      <c r="AB175" t="str">
        <f t="shared" si="302"/>
        <v/>
      </c>
      <c r="AC175" t="str">
        <f t="shared" si="303"/>
        <v/>
      </c>
      <c r="AD175" t="str">
        <f t="shared" si="304"/>
        <v/>
      </c>
      <c r="AE175" t="str">
        <f t="shared" si="350"/>
        <v/>
      </c>
      <c r="AF175" t="str">
        <f t="shared" si="351"/>
        <v/>
      </c>
      <c r="AG175" t="str">
        <f t="shared" si="305"/>
        <v/>
      </c>
      <c r="AH175" t="str">
        <f t="shared" si="306"/>
        <v/>
      </c>
      <c r="AI175" t="str">
        <f t="shared" si="307"/>
        <v/>
      </c>
      <c r="AJ175" t="str">
        <f t="shared" si="308"/>
        <v/>
      </c>
      <c r="AK175" t="str">
        <f t="shared" si="287"/>
        <v/>
      </c>
      <c r="AL175" t="str">
        <f t="shared" si="288"/>
        <v/>
      </c>
      <c r="AM175" t="str">
        <f t="shared" si="289"/>
        <v/>
      </c>
      <c r="AN175" t="str">
        <f t="shared" si="290"/>
        <v/>
      </c>
      <c r="AO175" t="str">
        <f t="shared" si="291"/>
        <v/>
      </c>
      <c r="AP175" t="str">
        <f t="shared" si="292"/>
        <v/>
      </c>
      <c r="AQ175" t="str">
        <f t="shared" si="293"/>
        <v/>
      </c>
      <c r="AR175" s="12" t="s">
        <v>600</v>
      </c>
      <c r="AU175" t="s">
        <v>293</v>
      </c>
      <c r="AV175" s="3" t="s">
        <v>302</v>
      </c>
      <c r="AW175" s="3" t="s">
        <v>302</v>
      </c>
      <c r="AX175" s="4" t="str">
        <f t="shared" si="33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340"/>
        <v/>
      </c>
      <c r="AZ175" t="str">
        <f t="shared" si="341"/>
        <v/>
      </c>
      <c r="BA175" t="str">
        <f t="shared" si="342"/>
        <v>&lt;img src=@img/hard.png@&gt;</v>
      </c>
      <c r="BB175" t="str">
        <f t="shared" si="343"/>
        <v/>
      </c>
      <c r="BC175" t="str">
        <f t="shared" si="344"/>
        <v/>
      </c>
      <c r="BD175" t="str">
        <f t="shared" si="345"/>
        <v>&lt;img src=@img/hard.png@&gt;</v>
      </c>
      <c r="BE175" t="str">
        <f t="shared" si="346"/>
        <v>hard  old</v>
      </c>
      <c r="BF175" t="str">
        <f t="shared" si="347"/>
        <v>Old Town</v>
      </c>
      <c r="BG175">
        <v>40.588990000000003</v>
      </c>
      <c r="BH175">
        <v>-105.07637</v>
      </c>
      <c r="BI175" t="str">
        <f t="shared" si="338"/>
        <v>[40.58899,-105.07637],</v>
      </c>
    </row>
    <row r="176" spans="2:64" ht="21" customHeight="1" x14ac:dyDescent="0.25">
      <c r="B176" t="s">
        <v>532</v>
      </c>
      <c r="C176" t="s">
        <v>418</v>
      </c>
      <c r="D176" t="s">
        <v>533</v>
      </c>
      <c r="E176" t="s">
        <v>35</v>
      </c>
      <c r="G176" s="7" t="s">
        <v>534</v>
      </c>
      <c r="W176" t="str">
        <f t="shared" si="297"/>
        <v/>
      </c>
      <c r="X176" t="str">
        <f t="shared" si="298"/>
        <v/>
      </c>
      <c r="Y176" t="str">
        <f t="shared" si="299"/>
        <v/>
      </c>
      <c r="Z176" t="str">
        <f t="shared" si="300"/>
        <v/>
      </c>
      <c r="AA176" t="str">
        <f t="shared" si="301"/>
        <v/>
      </c>
      <c r="AB176" t="str">
        <f t="shared" si="302"/>
        <v/>
      </c>
      <c r="AC176" t="str">
        <f t="shared" si="303"/>
        <v/>
      </c>
      <c r="AD176" t="str">
        <f t="shared" si="304"/>
        <v/>
      </c>
      <c r="AE176" t="str">
        <f t="shared" si="350"/>
        <v/>
      </c>
      <c r="AF176" t="str">
        <f t="shared" si="351"/>
        <v/>
      </c>
      <c r="AG176" t="str">
        <f t="shared" si="305"/>
        <v/>
      </c>
      <c r="AH176" t="str">
        <f t="shared" si="306"/>
        <v/>
      </c>
      <c r="AI176" t="str">
        <f t="shared" si="307"/>
        <v/>
      </c>
      <c r="AJ176" t="str">
        <f t="shared" si="308"/>
        <v/>
      </c>
      <c r="AK176" t="str">
        <f t="shared" si="287"/>
        <v/>
      </c>
      <c r="AL176" t="str">
        <f t="shared" si="288"/>
        <v/>
      </c>
      <c r="AM176" t="str">
        <f t="shared" si="289"/>
        <v/>
      </c>
      <c r="AN176" t="str">
        <f t="shared" si="290"/>
        <v/>
      </c>
      <c r="AO176" t="str">
        <f t="shared" si="291"/>
        <v/>
      </c>
      <c r="AP176" t="str">
        <f t="shared" si="292"/>
        <v/>
      </c>
      <c r="AQ176" t="str">
        <f t="shared" si="293"/>
        <v/>
      </c>
      <c r="AR176" s="12" t="s">
        <v>535</v>
      </c>
      <c r="AU176" t="s">
        <v>293</v>
      </c>
      <c r="AV176" s="3" t="s">
        <v>302</v>
      </c>
      <c r="AW176" s="3" t="s">
        <v>302</v>
      </c>
      <c r="AX176" s="4" t="str">
        <f t="shared" si="33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340"/>
        <v/>
      </c>
      <c r="AZ176" t="str">
        <f t="shared" si="341"/>
        <v/>
      </c>
      <c r="BA176" t="str">
        <f t="shared" si="342"/>
        <v>&lt;img src=@img/hard.png@&gt;</v>
      </c>
      <c r="BB176" t="str">
        <f t="shared" si="343"/>
        <v/>
      </c>
      <c r="BC176" t="str">
        <f t="shared" si="344"/>
        <v/>
      </c>
      <c r="BD176" t="str">
        <f t="shared" si="345"/>
        <v>&lt;img src=@img/hard.png@&gt;</v>
      </c>
      <c r="BE176" t="str">
        <f t="shared" si="346"/>
        <v>hard high old</v>
      </c>
      <c r="BF176" t="str">
        <f t="shared" si="347"/>
        <v>Old Town</v>
      </c>
      <c r="BG176">
        <v>40.584870000000002</v>
      </c>
      <c r="BH176">
        <v>-105.0765</v>
      </c>
      <c r="BI176" t="str">
        <f t="shared" si="338"/>
        <v>[40.58487,-105.0765],</v>
      </c>
    </row>
    <row r="177" spans="2:64" ht="21" customHeight="1" x14ac:dyDescent="0.25">
      <c r="B177" t="s">
        <v>601</v>
      </c>
      <c r="C177" t="s">
        <v>418</v>
      </c>
      <c r="G177" s="7" t="s">
        <v>602</v>
      </c>
      <c r="W177" t="str">
        <f t="shared" si="297"/>
        <v/>
      </c>
      <c r="X177" t="str">
        <f t="shared" si="298"/>
        <v/>
      </c>
      <c r="Y177" t="str">
        <f t="shared" si="299"/>
        <v/>
      </c>
      <c r="Z177" t="str">
        <f t="shared" si="300"/>
        <v/>
      </c>
      <c r="AA177" t="str">
        <f t="shared" si="301"/>
        <v/>
      </c>
      <c r="AB177" t="str">
        <f t="shared" si="302"/>
        <v/>
      </c>
      <c r="AC177" t="str">
        <f t="shared" si="303"/>
        <v/>
      </c>
      <c r="AD177" t="str">
        <f t="shared" si="304"/>
        <v/>
      </c>
      <c r="AE177" t="str">
        <f t="shared" si="350"/>
        <v/>
      </c>
      <c r="AF177" t="str">
        <f t="shared" si="351"/>
        <v/>
      </c>
      <c r="AG177" t="str">
        <f t="shared" si="305"/>
        <v/>
      </c>
      <c r="AH177" t="str">
        <f t="shared" si="306"/>
        <v/>
      </c>
      <c r="AI177" t="str">
        <f t="shared" si="307"/>
        <v/>
      </c>
      <c r="AJ177" t="str">
        <f t="shared" si="308"/>
        <v/>
      </c>
      <c r="AK177" t="str">
        <f t="shared" si="287"/>
        <v/>
      </c>
      <c r="AL177" t="str">
        <f t="shared" si="288"/>
        <v/>
      </c>
      <c r="AM177" t="str">
        <f t="shared" si="289"/>
        <v/>
      </c>
      <c r="AN177" t="str">
        <f t="shared" si="290"/>
        <v/>
      </c>
      <c r="AO177" t="str">
        <f t="shared" si="291"/>
        <v/>
      </c>
      <c r="AP177" t="str">
        <f t="shared" si="292"/>
        <v/>
      </c>
      <c r="AQ177" t="str">
        <f t="shared" si="293"/>
        <v/>
      </c>
      <c r="AR177" t="s">
        <v>601</v>
      </c>
      <c r="AS177" t="s">
        <v>290</v>
      </c>
      <c r="AU177" t="s">
        <v>293</v>
      </c>
      <c r="AV177" s="3" t="s">
        <v>302</v>
      </c>
      <c r="AW177" s="3" t="s">
        <v>302</v>
      </c>
      <c r="AX177" s="4" t="str">
        <f t="shared" si="33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340"/>
        <v>&lt;img src=@img/outdoor.png@&gt;</v>
      </c>
      <c r="AZ177" t="str">
        <f t="shared" si="341"/>
        <v/>
      </c>
      <c r="BA177" t="str">
        <f t="shared" si="342"/>
        <v>&lt;img src=@img/hard.png@&gt;</v>
      </c>
      <c r="BB177" t="str">
        <f t="shared" si="343"/>
        <v/>
      </c>
      <c r="BC177" t="str">
        <f t="shared" si="344"/>
        <v/>
      </c>
      <c r="BD177" t="str">
        <f t="shared" si="345"/>
        <v>&lt;img src=@img/outdoor.png@&gt;&lt;img src=@img/hard.png@&gt;</v>
      </c>
      <c r="BE177" t="str">
        <f t="shared" si="346"/>
        <v>outdoor hard  old</v>
      </c>
      <c r="BF177" t="str">
        <f t="shared" si="347"/>
        <v>Old Town</v>
      </c>
      <c r="BG177">
        <v>40.587580000000003</v>
      </c>
      <c r="BH177">
        <v>-105.07635999999999</v>
      </c>
      <c r="BI177" t="str">
        <f t="shared" si="338"/>
        <v>[40.58758,-105.07636],</v>
      </c>
    </row>
    <row r="178" spans="2:64" ht="21" customHeight="1" x14ac:dyDescent="0.25">
      <c r="B178" t="s">
        <v>445</v>
      </c>
      <c r="C178" t="s">
        <v>420</v>
      </c>
      <c r="E178" t="s">
        <v>54</v>
      </c>
      <c r="G178" t="s">
        <v>468</v>
      </c>
      <c r="W178" t="str">
        <f t="shared" si="297"/>
        <v/>
      </c>
      <c r="X178" t="str">
        <f t="shared" si="298"/>
        <v/>
      </c>
      <c r="Y178" t="str">
        <f t="shared" si="299"/>
        <v/>
      </c>
      <c r="Z178" t="str">
        <f t="shared" si="300"/>
        <v/>
      </c>
      <c r="AA178" t="str">
        <f t="shared" si="301"/>
        <v/>
      </c>
      <c r="AB178" t="str">
        <f t="shared" si="302"/>
        <v/>
      </c>
      <c r="AC178" t="str">
        <f t="shared" si="303"/>
        <v/>
      </c>
      <c r="AD178" t="str">
        <f t="shared" si="304"/>
        <v/>
      </c>
      <c r="AE178" t="str">
        <f t="shared" si="350"/>
        <v/>
      </c>
      <c r="AF178" t="str">
        <f t="shared" si="351"/>
        <v/>
      </c>
      <c r="AG178" t="str">
        <f t="shared" si="305"/>
        <v/>
      </c>
      <c r="AH178" t="str">
        <f t="shared" si="306"/>
        <v/>
      </c>
      <c r="AI178" t="str">
        <f t="shared" si="307"/>
        <v/>
      </c>
      <c r="AJ178" t="str">
        <f t="shared" si="308"/>
        <v/>
      </c>
      <c r="AK178" t="str">
        <f t="shared" si="287"/>
        <v/>
      </c>
      <c r="AL178" t="str">
        <f t="shared" si="288"/>
        <v/>
      </c>
      <c r="AM178" t="str">
        <f t="shared" si="289"/>
        <v/>
      </c>
      <c r="AN178" t="str">
        <f t="shared" si="290"/>
        <v/>
      </c>
      <c r="AO178" t="str">
        <f t="shared" si="291"/>
        <v/>
      </c>
      <c r="AP178" t="str">
        <f t="shared" si="292"/>
        <v/>
      </c>
      <c r="AQ178" t="str">
        <f t="shared" si="293"/>
        <v/>
      </c>
      <c r="AU178" t="s">
        <v>294</v>
      </c>
      <c r="AV178" s="3" t="s">
        <v>302</v>
      </c>
      <c r="AW178" s="3" t="s">
        <v>302</v>
      </c>
      <c r="AX178" s="4" t="str">
        <f t="shared" si="33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340"/>
        <v/>
      </c>
      <c r="AZ178" t="str">
        <f t="shared" si="341"/>
        <v/>
      </c>
      <c r="BA178" t="str">
        <f t="shared" si="342"/>
        <v>&lt;img src=@img/easy.png@&gt;</v>
      </c>
      <c r="BB178" t="str">
        <f t="shared" si="343"/>
        <v/>
      </c>
      <c r="BC178" t="str">
        <f t="shared" si="344"/>
        <v/>
      </c>
      <c r="BD178" t="str">
        <f t="shared" si="345"/>
        <v>&lt;img src=@img/easy.png@&gt;&lt;img src=@img/kidicon.png@&gt;</v>
      </c>
      <c r="BE178" t="str">
        <f t="shared" si="346"/>
        <v>easy low sfoco kid</v>
      </c>
      <c r="BF178" t="str">
        <f t="shared" si="347"/>
        <v>South Foco</v>
      </c>
      <c r="BG178">
        <v>40.522661999999997</v>
      </c>
      <c r="BH178">
        <v>-105.023278</v>
      </c>
      <c r="BI178" t="str">
        <f t="shared" si="338"/>
        <v>[40.522662,-105.023278],</v>
      </c>
      <c r="BJ178" t="b">
        <v>1</v>
      </c>
      <c r="BK178" t="str">
        <f>IF(BJ178&gt;0,"&lt;img src=@img/kidicon.png@&gt;","")</f>
        <v>&lt;img src=@img/kidicon.png@&gt;</v>
      </c>
      <c r="BL178" t="s">
        <v>469</v>
      </c>
    </row>
    <row r="179" spans="2:64" ht="21" customHeight="1" x14ac:dyDescent="0.25">
      <c r="B179" t="s">
        <v>217</v>
      </c>
      <c r="C179" t="s">
        <v>418</v>
      </c>
      <c r="D179" t="s">
        <v>218</v>
      </c>
      <c r="E179" t="s">
        <v>423</v>
      </c>
      <c r="G179" t="s">
        <v>219</v>
      </c>
      <c r="H179">
        <v>930</v>
      </c>
      <c r="I179">
        <v>2400</v>
      </c>
      <c r="J179">
        <v>1030</v>
      </c>
      <c r="K179">
        <v>1900</v>
      </c>
      <c r="L179">
        <v>1030</v>
      </c>
      <c r="M179">
        <v>1900</v>
      </c>
      <c r="N179">
        <v>1030</v>
      </c>
      <c r="O179">
        <v>1900</v>
      </c>
      <c r="P179">
        <v>1030</v>
      </c>
      <c r="Q179">
        <v>1900</v>
      </c>
      <c r="R179">
        <v>1030</v>
      </c>
      <c r="S179">
        <v>1900</v>
      </c>
      <c r="T179">
        <v>930</v>
      </c>
      <c r="U179">
        <v>1900</v>
      </c>
      <c r="V179" t="s">
        <v>785</v>
      </c>
      <c r="W179">
        <f t="shared" si="297"/>
        <v>9.3000000000000007</v>
      </c>
      <c r="X179">
        <f t="shared" si="298"/>
        <v>24</v>
      </c>
      <c r="Y179">
        <f t="shared" si="299"/>
        <v>10.3</v>
      </c>
      <c r="Z179">
        <f t="shared" si="300"/>
        <v>19</v>
      </c>
      <c r="AA179">
        <f t="shared" si="301"/>
        <v>10.3</v>
      </c>
      <c r="AB179">
        <f t="shared" si="302"/>
        <v>19</v>
      </c>
      <c r="AC179">
        <f t="shared" si="303"/>
        <v>10.3</v>
      </c>
      <c r="AD179">
        <f t="shared" si="304"/>
        <v>19</v>
      </c>
      <c r="AE179">
        <f t="shared" si="350"/>
        <v>10.3</v>
      </c>
      <c r="AF179">
        <f t="shared" si="351"/>
        <v>19</v>
      </c>
      <c r="AG179">
        <f t="shared" si="305"/>
        <v>10.3</v>
      </c>
      <c r="AH179">
        <f t="shared" si="306"/>
        <v>19</v>
      </c>
      <c r="AI179">
        <f t="shared" si="307"/>
        <v>9.3000000000000007</v>
      </c>
      <c r="AJ179">
        <f t="shared" si="308"/>
        <v>19</v>
      </c>
      <c r="AK179" t="str">
        <f t="shared" si="287"/>
        <v>9.3am-12am</v>
      </c>
      <c r="AL179" t="str">
        <f t="shared" si="288"/>
        <v>10.3am-7pm</v>
      </c>
      <c r="AM179" t="str">
        <f t="shared" si="289"/>
        <v>10.3am-7pm</v>
      </c>
      <c r="AN179" t="str">
        <f t="shared" si="290"/>
        <v>10.3am-7pm</v>
      </c>
      <c r="AO179" t="str">
        <f t="shared" si="291"/>
        <v>10.3am-7pm</v>
      </c>
      <c r="AP179" t="str">
        <f t="shared" si="292"/>
        <v>10.3am-7pm</v>
      </c>
      <c r="AQ179" t="str">
        <f t="shared" si="293"/>
        <v>9.3am-7pm</v>
      </c>
      <c r="AR179" s="8" t="s">
        <v>259</v>
      </c>
      <c r="AS179" t="s">
        <v>290</v>
      </c>
      <c r="AU179" t="s">
        <v>293</v>
      </c>
      <c r="AV179" s="3" t="s">
        <v>301</v>
      </c>
      <c r="AW179" s="3" t="s">
        <v>302</v>
      </c>
      <c r="AX179" s="4" t="str">
        <f t="shared" si="33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340"/>
        <v>&lt;img src=@img/outdoor.png@&gt;</v>
      </c>
      <c r="AZ179" t="str">
        <f t="shared" si="341"/>
        <v/>
      </c>
      <c r="BA179" t="str">
        <f t="shared" si="342"/>
        <v>&lt;img src=@img/hard.png@&gt;</v>
      </c>
      <c r="BB179" t="str">
        <f t="shared" si="343"/>
        <v>&lt;img src=@img/drinkicon.png@&gt;</v>
      </c>
      <c r="BC179" t="str">
        <f t="shared" si="344"/>
        <v/>
      </c>
      <c r="BD179" t="str">
        <f t="shared" si="345"/>
        <v>&lt;img src=@img/outdoor.png@&gt;&lt;img src=@img/hard.png@&gt;&lt;img src=@img/drinkicon.png@&gt;</v>
      </c>
      <c r="BE179" t="str">
        <f t="shared" si="346"/>
        <v>outdoor drink hard med old</v>
      </c>
      <c r="BF179" t="str">
        <f t="shared" si="347"/>
        <v>Old Town</v>
      </c>
      <c r="BG179">
        <v>40.584795999999997</v>
      </c>
      <c r="BH179">
        <v>-105.076611</v>
      </c>
      <c r="BI179" t="str">
        <f t="shared" si="338"/>
        <v>[40.584796,-105.076611],</v>
      </c>
      <c r="BK179" t="str">
        <f>IF(BJ179&gt;0,"&lt;img src=@img/kidicon.png@&gt;","")</f>
        <v/>
      </c>
    </row>
    <row r="180" spans="2:64" ht="21" customHeight="1" x14ac:dyDescent="0.25">
      <c r="B180" t="s">
        <v>375</v>
      </c>
      <c r="C180" t="s">
        <v>304</v>
      </c>
      <c r="D180" t="s">
        <v>377</v>
      </c>
      <c r="E180" t="s">
        <v>423</v>
      </c>
      <c r="G180" t="s">
        <v>383</v>
      </c>
      <c r="J180">
        <v>1500</v>
      </c>
      <c r="K180">
        <v>1900</v>
      </c>
      <c r="L180">
        <v>1500</v>
      </c>
      <c r="M180">
        <v>1900</v>
      </c>
      <c r="N180">
        <v>1500</v>
      </c>
      <c r="O180">
        <v>1900</v>
      </c>
      <c r="P180">
        <v>1500</v>
      </c>
      <c r="Q180">
        <v>1900</v>
      </c>
      <c r="R180">
        <v>1500</v>
      </c>
      <c r="S180">
        <v>1900</v>
      </c>
      <c r="V180" t="s">
        <v>481</v>
      </c>
      <c r="W180" t="str">
        <f t="shared" si="297"/>
        <v/>
      </c>
      <c r="X180" t="str">
        <f t="shared" si="298"/>
        <v/>
      </c>
      <c r="Y180">
        <f t="shared" si="299"/>
        <v>15</v>
      </c>
      <c r="Z180">
        <f t="shared" si="300"/>
        <v>19</v>
      </c>
      <c r="AA180">
        <f t="shared" si="301"/>
        <v>15</v>
      </c>
      <c r="AB180">
        <f t="shared" si="302"/>
        <v>19</v>
      </c>
      <c r="AC180">
        <f t="shared" si="303"/>
        <v>15</v>
      </c>
      <c r="AD180">
        <f t="shared" si="304"/>
        <v>19</v>
      </c>
      <c r="AE180">
        <f t="shared" si="350"/>
        <v>15</v>
      </c>
      <c r="AF180">
        <f t="shared" si="351"/>
        <v>19</v>
      </c>
      <c r="AG180">
        <f t="shared" si="305"/>
        <v>15</v>
      </c>
      <c r="AH180">
        <f t="shared" si="306"/>
        <v>19</v>
      </c>
      <c r="AI180" t="str">
        <f t="shared" si="307"/>
        <v/>
      </c>
      <c r="AJ180" t="str">
        <f t="shared" si="308"/>
        <v/>
      </c>
      <c r="AK180" t="str">
        <f t="shared" si="287"/>
        <v/>
      </c>
      <c r="AL180" t="str">
        <f t="shared" si="288"/>
        <v>3pm-7pm</v>
      </c>
      <c r="AM180" t="str">
        <f t="shared" si="289"/>
        <v>3pm-7pm</v>
      </c>
      <c r="AN180" t="str">
        <f t="shared" si="290"/>
        <v>3pm-7pm</v>
      </c>
      <c r="AO180" t="str">
        <f t="shared" si="291"/>
        <v>3pm-7pm</v>
      </c>
      <c r="AP180" t="str">
        <f t="shared" si="292"/>
        <v>3pm-7pm</v>
      </c>
      <c r="AQ180" t="str">
        <f t="shared" si="293"/>
        <v/>
      </c>
      <c r="AR180" t="s">
        <v>382</v>
      </c>
      <c r="AS180" t="s">
        <v>290</v>
      </c>
      <c r="AU180" t="s">
        <v>294</v>
      </c>
      <c r="AV180" s="3" t="s">
        <v>301</v>
      </c>
      <c r="AW180" s="3" t="s">
        <v>301</v>
      </c>
      <c r="AX180" s="4" t="str">
        <f t="shared" si="33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340"/>
        <v>&lt;img src=@img/outdoor.png@&gt;</v>
      </c>
      <c r="AZ180" t="str">
        <f t="shared" si="341"/>
        <v/>
      </c>
      <c r="BA180" t="str">
        <f t="shared" si="342"/>
        <v>&lt;img src=@img/easy.png@&gt;</v>
      </c>
      <c r="BB180" t="str">
        <f t="shared" si="343"/>
        <v>&lt;img src=@img/drinkicon.png@&gt;</v>
      </c>
      <c r="BC180" t="str">
        <f t="shared" si="344"/>
        <v>&lt;img src=@img/foodicon.png@&gt;</v>
      </c>
      <c r="BD180" t="str">
        <f t="shared" si="345"/>
        <v>&lt;img src=@img/outdoor.png@&gt;&lt;img src=@img/easy.png@&gt;&lt;img src=@img/drinkicon.png@&gt;&lt;img src=@img/foodicon.png@&gt;</v>
      </c>
      <c r="BE180" t="str">
        <f t="shared" si="346"/>
        <v>outdoor drink food easy med midtown</v>
      </c>
      <c r="BF180" t="str">
        <f t="shared" si="347"/>
        <v>Midtown</v>
      </c>
      <c r="BG180">
        <v>40.542402000000003</v>
      </c>
      <c r="BH180">
        <v>-105.07652</v>
      </c>
      <c r="BI180" t="str">
        <f t="shared" si="338"/>
        <v>[40.542402,-105.07652],</v>
      </c>
      <c r="BK180" t="str">
        <f>IF(BJ180&gt;0,"&lt;img src=@img/kidicon.png@&gt;","")</f>
        <v/>
      </c>
    </row>
    <row r="181" spans="2:64" ht="21" customHeight="1" x14ac:dyDescent="0.25">
      <c r="B181" t="s">
        <v>220</v>
      </c>
      <c r="C181" t="s">
        <v>304</v>
      </c>
      <c r="D181" t="s">
        <v>53</v>
      </c>
      <c r="E181" t="s">
        <v>423</v>
      </c>
      <c r="G181" t="s">
        <v>221</v>
      </c>
      <c r="W181" t="str">
        <f t="shared" si="297"/>
        <v/>
      </c>
      <c r="X181" t="str">
        <f t="shared" si="298"/>
        <v/>
      </c>
      <c r="Y181" t="str">
        <f t="shared" si="299"/>
        <v/>
      </c>
      <c r="Z181" t="str">
        <f t="shared" si="300"/>
        <v/>
      </c>
      <c r="AA181" t="str">
        <f t="shared" si="301"/>
        <v/>
      </c>
      <c r="AB181" t="str">
        <f t="shared" si="302"/>
        <v/>
      </c>
      <c r="AC181" t="str">
        <f t="shared" si="303"/>
        <v/>
      </c>
      <c r="AD181" t="str">
        <f t="shared" si="304"/>
        <v/>
      </c>
      <c r="AE181" t="str">
        <f t="shared" si="350"/>
        <v/>
      </c>
      <c r="AF181" t="str">
        <f t="shared" si="351"/>
        <v/>
      </c>
      <c r="AG181" t="str">
        <f t="shared" si="305"/>
        <v/>
      </c>
      <c r="AH181" t="str">
        <f t="shared" si="306"/>
        <v/>
      </c>
      <c r="AI181" t="str">
        <f t="shared" si="307"/>
        <v/>
      </c>
      <c r="AJ181" t="str">
        <f t="shared" si="308"/>
        <v/>
      </c>
      <c r="AK181" t="str">
        <f t="shared" si="287"/>
        <v/>
      </c>
      <c r="AL181" t="str">
        <f t="shared" si="288"/>
        <v/>
      </c>
      <c r="AM181" t="str">
        <f t="shared" si="289"/>
        <v/>
      </c>
      <c r="AN181" t="str">
        <f t="shared" si="290"/>
        <v/>
      </c>
      <c r="AO181" t="str">
        <f t="shared" si="291"/>
        <v/>
      </c>
      <c r="AP181" t="str">
        <f t="shared" si="292"/>
        <v/>
      </c>
      <c r="AQ181" t="str">
        <f t="shared" si="293"/>
        <v/>
      </c>
      <c r="AR181" s="2" t="s">
        <v>351</v>
      </c>
      <c r="AU181" t="s">
        <v>294</v>
      </c>
      <c r="AV181" s="3" t="s">
        <v>302</v>
      </c>
      <c r="AW181" s="3" t="s">
        <v>302</v>
      </c>
      <c r="AX181" s="4" t="str">
        <f t="shared" si="33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340"/>
        <v/>
      </c>
      <c r="AZ181" t="str">
        <f t="shared" si="341"/>
        <v/>
      </c>
      <c r="BA181" t="str">
        <f t="shared" si="342"/>
        <v>&lt;img src=@img/easy.png@&gt;</v>
      </c>
      <c r="BB181" t="str">
        <f t="shared" si="343"/>
        <v/>
      </c>
      <c r="BC181" t="str">
        <f t="shared" si="344"/>
        <v/>
      </c>
      <c r="BD181" t="str">
        <f t="shared" si="345"/>
        <v>&lt;img src=@img/easy.png@&gt;</v>
      </c>
      <c r="BE181" t="str">
        <f t="shared" si="346"/>
        <v>easy med midtown</v>
      </c>
      <c r="BF181" t="str">
        <f t="shared" si="347"/>
        <v>Midtown</v>
      </c>
      <c r="BG181">
        <v>40.551113000000001</v>
      </c>
      <c r="BH181">
        <v>-105.07761600000001</v>
      </c>
      <c r="BI181" t="str">
        <f t="shared" si="338"/>
        <v>[40.551113,-105.077616],</v>
      </c>
      <c r="BK181" t="str">
        <f>IF(BJ181&gt;0,"&lt;img src=@img/kidicon.png@&gt;","")</f>
        <v/>
      </c>
    </row>
    <row r="182" spans="2:64" ht="21" customHeight="1" x14ac:dyDescent="0.25">
      <c r="B182" t="s">
        <v>522</v>
      </c>
      <c r="C182" t="s">
        <v>418</v>
      </c>
      <c r="D182" t="s">
        <v>376</v>
      </c>
      <c r="E182" t="s">
        <v>54</v>
      </c>
      <c r="G182" t="s">
        <v>523</v>
      </c>
      <c r="J182">
        <v>1500</v>
      </c>
      <c r="K182">
        <v>2000</v>
      </c>
      <c r="L182">
        <v>1500</v>
      </c>
      <c r="M182">
        <v>2000</v>
      </c>
      <c r="N182">
        <v>1500</v>
      </c>
      <c r="O182">
        <v>2000</v>
      </c>
      <c r="P182">
        <v>1500</v>
      </c>
      <c r="Q182">
        <v>2000</v>
      </c>
      <c r="R182">
        <v>1500</v>
      </c>
      <c r="S182">
        <v>2000</v>
      </c>
      <c r="T182">
        <v>1500</v>
      </c>
      <c r="U182">
        <v>2000</v>
      </c>
      <c r="W182" t="str">
        <f t="shared" si="297"/>
        <v/>
      </c>
      <c r="X182" t="str">
        <f t="shared" si="298"/>
        <v/>
      </c>
      <c r="Y182">
        <f t="shared" si="299"/>
        <v>15</v>
      </c>
      <c r="Z182">
        <f t="shared" si="300"/>
        <v>20</v>
      </c>
      <c r="AA182">
        <f t="shared" si="301"/>
        <v>15</v>
      </c>
      <c r="AB182">
        <f t="shared" si="302"/>
        <v>20</v>
      </c>
      <c r="AC182">
        <f t="shared" si="303"/>
        <v>15</v>
      </c>
      <c r="AD182">
        <f t="shared" si="304"/>
        <v>20</v>
      </c>
      <c r="AE182">
        <f t="shared" si="350"/>
        <v>15</v>
      </c>
      <c r="AF182">
        <f t="shared" si="351"/>
        <v>20</v>
      </c>
      <c r="AG182">
        <f t="shared" si="305"/>
        <v>15</v>
      </c>
      <c r="AH182">
        <f t="shared" si="306"/>
        <v>20</v>
      </c>
      <c r="AI182">
        <f t="shared" si="307"/>
        <v>15</v>
      </c>
      <c r="AJ182">
        <f t="shared" si="308"/>
        <v>20</v>
      </c>
      <c r="AK182" t="str">
        <f t="shared" si="287"/>
        <v/>
      </c>
      <c r="AL182" t="str">
        <f t="shared" si="288"/>
        <v>3pm-8pm</v>
      </c>
      <c r="AM182" t="str">
        <f t="shared" si="289"/>
        <v>3pm-8pm</v>
      </c>
      <c r="AN182" t="str">
        <f t="shared" si="290"/>
        <v>3pm-8pm</v>
      </c>
      <c r="AO182" t="str">
        <f t="shared" si="291"/>
        <v>3pm-8pm</v>
      </c>
      <c r="AP182" t="str">
        <f t="shared" si="292"/>
        <v>3pm-8pm</v>
      </c>
      <c r="AQ182" t="str">
        <f t="shared" si="293"/>
        <v>3pm-8pm</v>
      </c>
      <c r="AR182" s="2"/>
      <c r="AU182" t="s">
        <v>293</v>
      </c>
      <c r="AV182" s="3" t="s">
        <v>301</v>
      </c>
      <c r="AW182" s="3" t="s">
        <v>302</v>
      </c>
      <c r="AX182" s="4" t="str">
        <f t="shared" si="33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340"/>
        <v/>
      </c>
      <c r="AZ182" t="str">
        <f t="shared" si="341"/>
        <v/>
      </c>
      <c r="BA182" t="str">
        <f t="shared" si="342"/>
        <v>&lt;img src=@img/hard.png@&gt;</v>
      </c>
      <c r="BB182" t="str">
        <f t="shared" si="343"/>
        <v>&lt;img src=@img/drinkicon.png@&gt;</v>
      </c>
      <c r="BC182" t="str">
        <f t="shared" si="344"/>
        <v/>
      </c>
      <c r="BD182" t="str">
        <f t="shared" si="345"/>
        <v>&lt;img src=@img/hard.png@&gt;&lt;img src=@img/drinkicon.png@&gt;</v>
      </c>
      <c r="BE182" t="str">
        <f t="shared" si="346"/>
        <v>drink hard low old</v>
      </c>
      <c r="BF182" t="str">
        <f t="shared" si="347"/>
        <v>Old Town</v>
      </c>
      <c r="BG182">
        <v>40.587409999999998</v>
      </c>
      <c r="BH182">
        <v>-105.07661</v>
      </c>
      <c r="BI182" t="str">
        <f t="shared" si="338"/>
        <v>[40.58741,-105.07661],</v>
      </c>
    </row>
    <row r="183" spans="2:64" ht="21" customHeight="1" x14ac:dyDescent="0.25">
      <c r="B183" t="s">
        <v>603</v>
      </c>
      <c r="C183" t="s">
        <v>303</v>
      </c>
      <c r="G183" s="7" t="s">
        <v>604</v>
      </c>
      <c r="W183" t="str">
        <f t="shared" si="297"/>
        <v/>
      </c>
      <c r="X183" t="str">
        <f t="shared" si="298"/>
        <v/>
      </c>
      <c r="Y183" t="str">
        <f t="shared" si="299"/>
        <v/>
      </c>
      <c r="Z183" t="str">
        <f t="shared" si="300"/>
        <v/>
      </c>
      <c r="AA183" t="str">
        <f t="shared" si="301"/>
        <v/>
      </c>
      <c r="AB183" t="str">
        <f t="shared" si="302"/>
        <v/>
      </c>
      <c r="AC183" t="str">
        <f t="shared" si="303"/>
        <v/>
      </c>
      <c r="AD183" t="str">
        <f t="shared" si="304"/>
        <v/>
      </c>
      <c r="AE183" t="str">
        <f t="shared" si="350"/>
        <v/>
      </c>
      <c r="AF183" t="str">
        <f t="shared" si="351"/>
        <v/>
      </c>
      <c r="AG183" t="str">
        <f t="shared" si="305"/>
        <v/>
      </c>
      <c r="AH183" t="str">
        <f t="shared" si="306"/>
        <v/>
      </c>
      <c r="AI183" t="str">
        <f t="shared" si="307"/>
        <v/>
      </c>
      <c r="AJ183" t="str">
        <f t="shared" si="308"/>
        <v/>
      </c>
      <c r="AK183" t="str">
        <f t="shared" si="287"/>
        <v/>
      </c>
      <c r="AL183" t="str">
        <f t="shared" si="288"/>
        <v/>
      </c>
      <c r="AM183" t="str">
        <f t="shared" si="289"/>
        <v/>
      </c>
      <c r="AN183" t="str">
        <f t="shared" si="290"/>
        <v/>
      </c>
      <c r="AO183" t="str">
        <f t="shared" si="291"/>
        <v/>
      </c>
      <c r="AP183" t="str">
        <f t="shared" si="292"/>
        <v/>
      </c>
      <c r="AQ183" t="str">
        <f t="shared" si="293"/>
        <v/>
      </c>
      <c r="AU183" t="s">
        <v>28</v>
      </c>
      <c r="AV183" s="3" t="s">
        <v>302</v>
      </c>
      <c r="AW183" s="3" t="s">
        <v>302</v>
      </c>
      <c r="AX183" s="4" t="str">
        <f t="shared" si="33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340"/>
        <v/>
      </c>
      <c r="AZ183" t="str">
        <f t="shared" si="341"/>
        <v/>
      </c>
      <c r="BA183" t="str">
        <f t="shared" si="342"/>
        <v>&lt;img src=@img/medium.png@&gt;</v>
      </c>
      <c r="BB183" t="str">
        <f t="shared" si="343"/>
        <v/>
      </c>
      <c r="BC183" t="str">
        <f t="shared" si="344"/>
        <v/>
      </c>
      <c r="BD183" t="str">
        <f t="shared" si="345"/>
        <v>&lt;img src=@img/medium.png@&gt;</v>
      </c>
      <c r="BE183" t="str">
        <f t="shared" si="346"/>
        <v>medium  campus</v>
      </c>
      <c r="BF183" t="str">
        <f t="shared" si="347"/>
        <v>Near Campus</v>
      </c>
      <c r="BG183">
        <v>40.578440000000001</v>
      </c>
      <c r="BH183">
        <v>-105.07856</v>
      </c>
      <c r="BI183" t="str">
        <f t="shared" si="338"/>
        <v>[40.57844,-105.07856],</v>
      </c>
    </row>
    <row r="184" spans="2:64" ht="21" customHeight="1" x14ac:dyDescent="0.25">
      <c r="B184" t="s">
        <v>282</v>
      </c>
      <c r="C184" t="s">
        <v>418</v>
      </c>
      <c r="D184" t="s">
        <v>283</v>
      </c>
      <c r="E184" t="s">
        <v>54</v>
      </c>
      <c r="G184" s="7" t="s">
        <v>289</v>
      </c>
      <c r="H184">
        <v>1100</v>
      </c>
      <c r="I184">
        <v>1900</v>
      </c>
      <c r="J184">
        <v>1100</v>
      </c>
      <c r="K184">
        <v>2400</v>
      </c>
      <c r="L184">
        <v>1100</v>
      </c>
      <c r="M184">
        <v>2300</v>
      </c>
      <c r="N184">
        <v>1100</v>
      </c>
      <c r="O184">
        <v>2400</v>
      </c>
      <c r="P184">
        <v>1100</v>
      </c>
      <c r="Q184">
        <v>2400</v>
      </c>
      <c r="R184">
        <v>1100</v>
      </c>
      <c r="S184">
        <v>1900</v>
      </c>
      <c r="T184">
        <v>1100</v>
      </c>
      <c r="U184">
        <v>1900</v>
      </c>
      <c r="V184" t="s">
        <v>805</v>
      </c>
      <c r="W184">
        <f t="shared" si="297"/>
        <v>11</v>
      </c>
      <c r="X184">
        <f t="shared" si="298"/>
        <v>19</v>
      </c>
      <c r="Y184">
        <f t="shared" si="299"/>
        <v>11</v>
      </c>
      <c r="Z184">
        <f t="shared" si="300"/>
        <v>24</v>
      </c>
      <c r="AA184">
        <f t="shared" si="301"/>
        <v>11</v>
      </c>
      <c r="AB184">
        <f t="shared" si="302"/>
        <v>23</v>
      </c>
      <c r="AC184">
        <f t="shared" si="303"/>
        <v>11</v>
      </c>
      <c r="AD184">
        <f t="shared" si="304"/>
        <v>24</v>
      </c>
      <c r="AE184">
        <f t="shared" si="350"/>
        <v>11</v>
      </c>
      <c r="AF184">
        <f t="shared" si="351"/>
        <v>24</v>
      </c>
      <c r="AG184">
        <f t="shared" si="305"/>
        <v>11</v>
      </c>
      <c r="AH184">
        <f t="shared" si="306"/>
        <v>19</v>
      </c>
      <c r="AI184">
        <f t="shared" si="307"/>
        <v>11</v>
      </c>
      <c r="AJ184">
        <f t="shared" si="308"/>
        <v>19</v>
      </c>
      <c r="AK184" t="str">
        <f t="shared" si="287"/>
        <v>11am-7pm</v>
      </c>
      <c r="AL184" t="str">
        <f t="shared" si="288"/>
        <v>11am-12am</v>
      </c>
      <c r="AM184" t="str">
        <f t="shared" si="289"/>
        <v>11am-11pm</v>
      </c>
      <c r="AN184" t="str">
        <f t="shared" si="290"/>
        <v>11am-12am</v>
      </c>
      <c r="AO184" t="str">
        <f t="shared" si="291"/>
        <v>11am-12am</v>
      </c>
      <c r="AP184" t="str">
        <f t="shared" si="292"/>
        <v>11am-7pm</v>
      </c>
      <c r="AQ184" t="str">
        <f t="shared" si="293"/>
        <v>11am-7pm</v>
      </c>
      <c r="AR184" s="11" t="s">
        <v>360</v>
      </c>
      <c r="AU184" t="s">
        <v>293</v>
      </c>
      <c r="AV184" s="3" t="s">
        <v>301</v>
      </c>
      <c r="AW184" s="3" t="s">
        <v>301</v>
      </c>
      <c r="AX184" s="4" t="str">
        <f t="shared" si="33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340"/>
        <v/>
      </c>
      <c r="AZ184" t="str">
        <f t="shared" si="341"/>
        <v/>
      </c>
      <c r="BA184" t="str">
        <f t="shared" si="342"/>
        <v>&lt;img src=@img/hard.png@&gt;</v>
      </c>
      <c r="BB184" t="str">
        <f t="shared" si="343"/>
        <v>&lt;img src=@img/drinkicon.png@&gt;</v>
      </c>
      <c r="BC184" t="str">
        <f t="shared" si="344"/>
        <v>&lt;img src=@img/foodicon.png@&gt;</v>
      </c>
      <c r="BD184" t="str">
        <f t="shared" si="345"/>
        <v>&lt;img src=@img/hard.png@&gt;&lt;img src=@img/drinkicon.png@&gt;&lt;img src=@img/foodicon.png@&gt;</v>
      </c>
      <c r="BE184" t="str">
        <f t="shared" si="346"/>
        <v>drink food hard low old</v>
      </c>
      <c r="BF184" t="str">
        <f t="shared" si="347"/>
        <v>Old Town</v>
      </c>
      <c r="BG184">
        <v>40.587395000000001</v>
      </c>
      <c r="BH184">
        <v>-105.078292</v>
      </c>
      <c r="BI184" t="str">
        <f t="shared" si="338"/>
        <v>[40.587395,-105.078292],</v>
      </c>
      <c r="BK184" t="str">
        <f>IF(BJ184&gt;0,"&lt;img src=@img/kidicon.png@&gt;","")</f>
        <v/>
      </c>
    </row>
    <row r="185" spans="2:64" ht="21" customHeight="1" x14ac:dyDescent="0.25">
      <c r="B185" t="s">
        <v>393</v>
      </c>
      <c r="C185" t="s">
        <v>418</v>
      </c>
      <c r="D185" t="s">
        <v>367</v>
      </c>
      <c r="E185" t="s">
        <v>423</v>
      </c>
      <c r="G185" s="7" t="s">
        <v>426</v>
      </c>
      <c r="H185">
        <v>1500</v>
      </c>
      <c r="I185">
        <v>1800</v>
      </c>
      <c r="J185">
        <v>1500</v>
      </c>
      <c r="K185">
        <v>1800</v>
      </c>
      <c r="L185">
        <v>1500</v>
      </c>
      <c r="M185">
        <v>1800</v>
      </c>
      <c r="N185">
        <v>1100</v>
      </c>
      <c r="O185">
        <v>2100</v>
      </c>
      <c r="P185">
        <v>1500</v>
      </c>
      <c r="Q185">
        <v>1800</v>
      </c>
      <c r="R185">
        <v>1500</v>
      </c>
      <c r="S185">
        <v>1800</v>
      </c>
      <c r="T185">
        <v>1500</v>
      </c>
      <c r="U185">
        <v>1800</v>
      </c>
      <c r="V185" t="s">
        <v>771</v>
      </c>
      <c r="W185">
        <f t="shared" si="297"/>
        <v>15</v>
      </c>
      <c r="X185">
        <f t="shared" si="298"/>
        <v>18</v>
      </c>
      <c r="Y185">
        <f t="shared" si="299"/>
        <v>15</v>
      </c>
      <c r="Z185">
        <f t="shared" si="300"/>
        <v>18</v>
      </c>
      <c r="AA185">
        <f t="shared" si="301"/>
        <v>15</v>
      </c>
      <c r="AB185">
        <f t="shared" si="302"/>
        <v>18</v>
      </c>
      <c r="AC185">
        <f t="shared" si="303"/>
        <v>11</v>
      </c>
      <c r="AD185">
        <f t="shared" si="304"/>
        <v>21</v>
      </c>
      <c r="AE185">
        <f t="shared" si="350"/>
        <v>15</v>
      </c>
      <c r="AF185">
        <f t="shared" si="351"/>
        <v>18</v>
      </c>
      <c r="AG185">
        <f t="shared" si="305"/>
        <v>15</v>
      </c>
      <c r="AH185">
        <f t="shared" si="306"/>
        <v>18</v>
      </c>
      <c r="AI185">
        <f t="shared" si="307"/>
        <v>15</v>
      </c>
      <c r="AJ185">
        <f t="shared" si="308"/>
        <v>18</v>
      </c>
      <c r="AK185" t="str">
        <f t="shared" si="287"/>
        <v>3pm-6pm</v>
      </c>
      <c r="AL185" t="str">
        <f t="shared" si="288"/>
        <v>3pm-6pm</v>
      </c>
      <c r="AM185" t="str">
        <f t="shared" si="289"/>
        <v>3pm-6pm</v>
      </c>
      <c r="AN185" t="str">
        <f t="shared" si="290"/>
        <v>11am-9pm</v>
      </c>
      <c r="AO185" t="str">
        <f t="shared" si="291"/>
        <v>3pm-6pm</v>
      </c>
      <c r="AP185" t="str">
        <f t="shared" si="292"/>
        <v>3pm-6pm</v>
      </c>
      <c r="AQ185" t="str">
        <f t="shared" si="293"/>
        <v>3pm-6pm</v>
      </c>
      <c r="AR185" t="s">
        <v>394</v>
      </c>
      <c r="AS185" t="s">
        <v>290</v>
      </c>
      <c r="AU185" t="s">
        <v>28</v>
      </c>
      <c r="AV185" s="3" t="s">
        <v>301</v>
      </c>
      <c r="AW185" s="3" t="s">
        <v>301</v>
      </c>
      <c r="AX185" s="4" t="str">
        <f t="shared" si="33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340"/>
        <v>&lt;img src=@img/outdoor.png@&gt;</v>
      </c>
      <c r="AZ185" t="str">
        <f t="shared" si="341"/>
        <v/>
      </c>
      <c r="BA185" t="str">
        <f t="shared" si="342"/>
        <v>&lt;img src=@img/medium.png@&gt;</v>
      </c>
      <c r="BB185" t="str">
        <f t="shared" si="343"/>
        <v>&lt;img src=@img/drinkicon.png@&gt;</v>
      </c>
      <c r="BC185" t="str">
        <f t="shared" si="344"/>
        <v>&lt;img src=@img/foodicon.png@&gt;</v>
      </c>
      <c r="BD185" t="str">
        <f t="shared" si="345"/>
        <v>&lt;img src=@img/outdoor.png@&gt;&lt;img src=@img/medium.png@&gt;&lt;img src=@img/drinkicon.png@&gt;&lt;img src=@img/foodicon.png@&gt;</v>
      </c>
      <c r="BE185" t="str">
        <f t="shared" si="346"/>
        <v>outdoor drink food medium med old</v>
      </c>
      <c r="BF185" t="str">
        <f t="shared" si="347"/>
        <v>Old Town</v>
      </c>
      <c r="BG185">
        <v>40.589368999999998</v>
      </c>
      <c r="BH185">
        <v>-105.07445800000001</v>
      </c>
      <c r="BI185" t="str">
        <f t="shared" si="338"/>
        <v>[40.589369,-105.074458],</v>
      </c>
      <c r="BK185" t="str">
        <f>IF(BJ185&gt;0,"&lt;img src=@img/kidicon.png@&gt;","")</f>
        <v/>
      </c>
    </row>
    <row r="186" spans="2:64" ht="21" customHeight="1" x14ac:dyDescent="0.25">
      <c r="B186" t="s">
        <v>704</v>
      </c>
      <c r="C186" t="s">
        <v>418</v>
      </c>
      <c r="E186" t="s">
        <v>423</v>
      </c>
      <c r="G186" s="7" t="s">
        <v>713</v>
      </c>
      <c r="W186" t="str">
        <f t="shared" ref="W186:W196" si="352">IF(H186&gt;0,H186/100,"")</f>
        <v/>
      </c>
      <c r="X186" t="str">
        <f t="shared" ref="X186:X196" si="353">IF(I186&gt;0,I186/100,"")</f>
        <v/>
      </c>
      <c r="Y186" t="str">
        <f t="shared" ref="Y186:Y196" si="354">IF(J186&gt;0,J186/100,"")</f>
        <v/>
      </c>
      <c r="Z186" t="str">
        <f t="shared" ref="Z186:Z196" si="355">IF(K186&gt;0,K186/100,"")</f>
        <v/>
      </c>
      <c r="AA186" t="str">
        <f t="shared" ref="AA186:AA196" si="356">IF(L186&gt;0,L186/100,"")</f>
        <v/>
      </c>
      <c r="AB186" t="str">
        <f t="shared" ref="AB186:AB196" si="357">IF(M186&gt;0,M186/100,"")</f>
        <v/>
      </c>
      <c r="AC186" t="str">
        <f t="shared" ref="AC186:AC196" si="358">IF(N186&gt;0,N186/100,"")</f>
        <v/>
      </c>
      <c r="AD186" t="str">
        <f t="shared" ref="AD186:AD196" si="359">IF(O186&gt;0,O186/100,"")</f>
        <v/>
      </c>
      <c r="AG186" t="str">
        <f t="shared" ref="AG186:AG196" si="360">IF(R186&gt;0,R186/100,"")</f>
        <v/>
      </c>
      <c r="AH186" t="str">
        <f t="shared" ref="AH186:AH196" si="361">IF(S186&gt;0,S186/100,"")</f>
        <v/>
      </c>
      <c r="AI186" t="str">
        <f t="shared" ref="AI186:AI196" si="362">IF(T186&gt;0,T186/100,"")</f>
        <v/>
      </c>
      <c r="AJ186" t="str">
        <f t="shared" ref="AJ186:AJ196" si="363">IF(U186&gt;0,U186/100,"")</f>
        <v/>
      </c>
      <c r="AK186" t="str">
        <f t="shared" si="287"/>
        <v/>
      </c>
      <c r="AL186" t="str">
        <f t="shared" si="288"/>
        <v/>
      </c>
      <c r="AM186" t="str">
        <f t="shared" si="289"/>
        <v/>
      </c>
      <c r="AN186" t="str">
        <f t="shared" si="290"/>
        <v/>
      </c>
      <c r="AO186" t="str">
        <f t="shared" si="291"/>
        <v/>
      </c>
      <c r="AP186" t="str">
        <f t="shared" si="292"/>
        <v/>
      </c>
      <c r="AQ186" t="str">
        <f t="shared" si="293"/>
        <v/>
      </c>
      <c r="AR186" t="s">
        <v>714</v>
      </c>
      <c r="AU186" t="s">
        <v>294</v>
      </c>
      <c r="AV186" s="3" t="s">
        <v>302</v>
      </c>
      <c r="AW186" s="3" t="s">
        <v>302</v>
      </c>
      <c r="AX186" s="4" t="str">
        <f t="shared" si="33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340"/>
        <v/>
      </c>
      <c r="AZ186" t="str">
        <f t="shared" si="341"/>
        <v/>
      </c>
      <c r="BA186" t="str">
        <f t="shared" si="342"/>
        <v>&lt;img src=@img/easy.png@&gt;</v>
      </c>
      <c r="BB186" t="str">
        <f t="shared" si="343"/>
        <v/>
      </c>
      <c r="BC186" t="str">
        <f t="shared" si="344"/>
        <v/>
      </c>
      <c r="BD186" t="str">
        <f t="shared" si="345"/>
        <v>&lt;img src=@img/easy.png@&gt;</v>
      </c>
      <c r="BE186" t="str">
        <f t="shared" si="346"/>
        <v>easy med old</v>
      </c>
      <c r="BF186" t="str">
        <f t="shared" si="347"/>
        <v>Old Town</v>
      </c>
      <c r="BG186">
        <v>40.523972999999998</v>
      </c>
      <c r="BH186">
        <v>-105.025125</v>
      </c>
      <c r="BI186" t="str">
        <f t="shared" si="338"/>
        <v>[40.523973,-105.025125],</v>
      </c>
    </row>
    <row r="187" spans="2:64" ht="21" customHeight="1" x14ac:dyDescent="0.25">
      <c r="B187" t="s">
        <v>702</v>
      </c>
      <c r="C187" t="s">
        <v>418</v>
      </c>
      <c r="E187" t="s">
        <v>54</v>
      </c>
      <c r="G187" t="s">
        <v>709</v>
      </c>
      <c r="J187">
        <v>1500</v>
      </c>
      <c r="K187">
        <v>1800</v>
      </c>
      <c r="L187">
        <v>1500</v>
      </c>
      <c r="M187">
        <v>1800</v>
      </c>
      <c r="N187">
        <v>1500</v>
      </c>
      <c r="O187">
        <v>1800</v>
      </c>
      <c r="P187">
        <v>1500</v>
      </c>
      <c r="Q187">
        <v>1800</v>
      </c>
      <c r="R187">
        <v>1500</v>
      </c>
      <c r="S187">
        <v>1800</v>
      </c>
      <c r="V187" t="s">
        <v>794</v>
      </c>
      <c r="W187" t="str">
        <f t="shared" si="352"/>
        <v/>
      </c>
      <c r="X187" t="str">
        <f t="shared" si="353"/>
        <v/>
      </c>
      <c r="Y187">
        <f t="shared" si="354"/>
        <v>15</v>
      </c>
      <c r="Z187">
        <f t="shared" si="355"/>
        <v>18</v>
      </c>
      <c r="AA187">
        <f t="shared" si="356"/>
        <v>15</v>
      </c>
      <c r="AB187">
        <f t="shared" si="357"/>
        <v>18</v>
      </c>
      <c r="AC187">
        <f t="shared" si="358"/>
        <v>15</v>
      </c>
      <c r="AD187">
        <f t="shared" si="359"/>
        <v>18</v>
      </c>
      <c r="AG187">
        <f t="shared" si="360"/>
        <v>15</v>
      </c>
      <c r="AH187">
        <f t="shared" si="361"/>
        <v>18</v>
      </c>
      <c r="AI187" t="str">
        <f t="shared" si="362"/>
        <v/>
      </c>
      <c r="AJ187" t="str">
        <f t="shared" si="363"/>
        <v/>
      </c>
      <c r="AK187" t="str">
        <f t="shared" si="287"/>
        <v/>
      </c>
      <c r="AL187" t="str">
        <f t="shared" si="288"/>
        <v>3pm-6pm</v>
      </c>
      <c r="AM187" t="str">
        <f t="shared" si="289"/>
        <v>3pm-6pm</v>
      </c>
      <c r="AN187" t="str">
        <f t="shared" si="290"/>
        <v>3pm-6pm</v>
      </c>
      <c r="AO187" t="str">
        <f t="shared" si="291"/>
        <v>am-am</v>
      </c>
      <c r="AP187" t="str">
        <f t="shared" si="292"/>
        <v>3pm-6pm</v>
      </c>
      <c r="AQ187" t="str">
        <f t="shared" si="293"/>
        <v/>
      </c>
      <c r="AR187" t="s">
        <v>710</v>
      </c>
      <c r="AS187" t="s">
        <v>290</v>
      </c>
      <c r="AU187" t="s">
        <v>28</v>
      </c>
      <c r="AV187" s="3" t="s">
        <v>301</v>
      </c>
      <c r="AW187" s="3" t="s">
        <v>302</v>
      </c>
      <c r="AX187" s="4" t="str">
        <f t="shared" si="33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340"/>
        <v>&lt;img src=@img/outdoor.png@&gt;</v>
      </c>
      <c r="AZ187" t="str">
        <f t="shared" si="341"/>
        <v/>
      </c>
      <c r="BA187" t="str">
        <f t="shared" si="342"/>
        <v>&lt;img src=@img/medium.png@&gt;</v>
      </c>
      <c r="BB187" t="str">
        <f t="shared" si="343"/>
        <v>&lt;img src=@img/drinkicon.png@&gt;</v>
      </c>
      <c r="BC187" t="str">
        <f t="shared" si="344"/>
        <v/>
      </c>
      <c r="BD187" t="str">
        <f t="shared" si="345"/>
        <v>&lt;img src=@img/outdoor.png@&gt;&lt;img src=@img/medium.png@&gt;&lt;img src=@img/drinkicon.png@&gt;</v>
      </c>
      <c r="BE187" t="str">
        <f t="shared" si="346"/>
        <v>outdoor drink medium low old</v>
      </c>
      <c r="BF187" t="str">
        <f t="shared" si="347"/>
        <v>Old Town</v>
      </c>
      <c r="BG187">
        <v>40.589424999999999</v>
      </c>
      <c r="BH187">
        <v>-105.076553</v>
      </c>
      <c r="BI187" t="str">
        <f t="shared" si="338"/>
        <v>[40.589425,-105.076553],</v>
      </c>
    </row>
    <row r="188" spans="2:64" ht="21" customHeight="1" x14ac:dyDescent="0.25">
      <c r="B188" t="s">
        <v>605</v>
      </c>
      <c r="C188" t="s">
        <v>421</v>
      </c>
      <c r="G188" s="7" t="s">
        <v>606</v>
      </c>
      <c r="W188" t="str">
        <f t="shared" si="352"/>
        <v/>
      </c>
      <c r="X188" t="str">
        <f t="shared" si="353"/>
        <v/>
      </c>
      <c r="Y188" t="str">
        <f t="shared" si="354"/>
        <v/>
      </c>
      <c r="Z188" t="str">
        <f t="shared" si="355"/>
        <v/>
      </c>
      <c r="AA188" t="str">
        <f t="shared" si="356"/>
        <v/>
      </c>
      <c r="AB188" t="str">
        <f t="shared" si="357"/>
        <v/>
      </c>
      <c r="AC188" t="str">
        <f t="shared" si="358"/>
        <v/>
      </c>
      <c r="AD188" t="str">
        <f t="shared" si="359"/>
        <v/>
      </c>
      <c r="AE188" t="str">
        <f t="shared" ref="AE188:AF191" si="364">IF(P188&gt;0,P188/100,"")</f>
        <v/>
      </c>
      <c r="AF188" t="str">
        <f t="shared" si="364"/>
        <v/>
      </c>
      <c r="AG188" t="str">
        <f t="shared" si="360"/>
        <v/>
      </c>
      <c r="AH188" t="str">
        <f t="shared" si="361"/>
        <v/>
      </c>
      <c r="AI188" t="str">
        <f t="shared" si="362"/>
        <v/>
      </c>
      <c r="AJ188" t="str">
        <f t="shared" si="363"/>
        <v/>
      </c>
      <c r="AK188" t="str">
        <f t="shared" si="287"/>
        <v/>
      </c>
      <c r="AL188" t="str">
        <f t="shared" si="288"/>
        <v/>
      </c>
      <c r="AM188" t="str">
        <f t="shared" si="289"/>
        <v/>
      </c>
      <c r="AN188" t="str">
        <f t="shared" si="290"/>
        <v/>
      </c>
      <c r="AO188" t="str">
        <f t="shared" si="291"/>
        <v/>
      </c>
      <c r="AP188" t="str">
        <f t="shared" si="292"/>
        <v/>
      </c>
      <c r="AQ188" t="str">
        <f t="shared" si="293"/>
        <v/>
      </c>
      <c r="AR188" s="12" t="s">
        <v>607</v>
      </c>
      <c r="AU188" t="s">
        <v>28</v>
      </c>
      <c r="AV188" s="3" t="s">
        <v>302</v>
      </c>
      <c r="AW188" s="3" t="s">
        <v>302</v>
      </c>
      <c r="AX188" s="4" t="str">
        <f t="shared" si="33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340"/>
        <v/>
      </c>
      <c r="AZ188" t="str">
        <f t="shared" si="341"/>
        <v/>
      </c>
      <c r="BA188" t="str">
        <f t="shared" si="342"/>
        <v>&lt;img src=@img/medium.png@&gt;</v>
      </c>
      <c r="BB188" t="str">
        <f t="shared" si="343"/>
        <v/>
      </c>
      <c r="BC188" t="str">
        <f t="shared" si="344"/>
        <v/>
      </c>
      <c r="BD188" t="str">
        <f t="shared" si="345"/>
        <v>&lt;img src=@img/medium.png@&gt;</v>
      </c>
      <c r="BE188" t="str">
        <f t="shared" si="346"/>
        <v>medium  cwest</v>
      </c>
      <c r="BF188" t="str">
        <f t="shared" si="347"/>
        <v>Campus West</v>
      </c>
      <c r="BG188">
        <v>40.574289999999998</v>
      </c>
      <c r="BH188">
        <v>-105.0971</v>
      </c>
      <c r="BI188" t="str">
        <f t="shared" si="338"/>
        <v>[40.57429,-105.0971],</v>
      </c>
    </row>
    <row r="189" spans="2:64" ht="21" customHeight="1" x14ac:dyDescent="0.25">
      <c r="B189" t="s">
        <v>625</v>
      </c>
      <c r="E189" t="s">
        <v>423</v>
      </c>
      <c r="G189" t="s">
        <v>648</v>
      </c>
      <c r="W189" t="str">
        <f t="shared" si="352"/>
        <v/>
      </c>
      <c r="X189" t="str">
        <f t="shared" si="353"/>
        <v/>
      </c>
      <c r="Y189" t="str">
        <f t="shared" si="354"/>
        <v/>
      </c>
      <c r="Z189" t="str">
        <f t="shared" si="355"/>
        <v/>
      </c>
      <c r="AA189" t="str">
        <f t="shared" si="356"/>
        <v/>
      </c>
      <c r="AB189" t="str">
        <f t="shared" si="357"/>
        <v/>
      </c>
      <c r="AC189" t="str">
        <f t="shared" si="358"/>
        <v/>
      </c>
      <c r="AD189" t="str">
        <f t="shared" si="359"/>
        <v/>
      </c>
      <c r="AE189" t="str">
        <f t="shared" si="364"/>
        <v/>
      </c>
      <c r="AF189" t="str">
        <f t="shared" si="364"/>
        <v/>
      </c>
      <c r="AG189" t="str">
        <f t="shared" si="360"/>
        <v/>
      </c>
      <c r="AH189" t="str">
        <f t="shared" si="361"/>
        <v/>
      </c>
      <c r="AI189" t="str">
        <f t="shared" si="362"/>
        <v/>
      </c>
      <c r="AJ189" t="str">
        <f t="shared" si="363"/>
        <v/>
      </c>
      <c r="AK189" t="str">
        <f t="shared" si="287"/>
        <v/>
      </c>
      <c r="AL189" t="str">
        <f t="shared" si="288"/>
        <v/>
      </c>
      <c r="AM189" t="str">
        <f t="shared" si="289"/>
        <v/>
      </c>
      <c r="AN189" t="str">
        <f t="shared" si="290"/>
        <v/>
      </c>
      <c r="AO189" t="str">
        <f t="shared" si="291"/>
        <v/>
      </c>
      <c r="AP189" t="str">
        <f t="shared" si="292"/>
        <v/>
      </c>
      <c r="AQ189" t="str">
        <f t="shared" si="293"/>
        <v/>
      </c>
      <c r="AU189" t="s">
        <v>294</v>
      </c>
      <c r="AV189" s="3" t="s">
        <v>302</v>
      </c>
      <c r="AW189" s="3" t="s">
        <v>302</v>
      </c>
      <c r="AX189" s="4" t="str">
        <f t="shared" si="33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340"/>
        <v/>
      </c>
      <c r="AZ189" t="str">
        <f t="shared" si="341"/>
        <v/>
      </c>
      <c r="BA189" t="str">
        <f t="shared" si="342"/>
        <v>&lt;img src=@img/easy.png@&gt;</v>
      </c>
      <c r="BB189" t="str">
        <f t="shared" si="343"/>
        <v/>
      </c>
      <c r="BC189" t="str">
        <f t="shared" si="344"/>
        <v/>
      </c>
      <c r="BD189" t="str">
        <f t="shared" si="345"/>
        <v>&lt;img src=@img/easy.png@&gt;</v>
      </c>
      <c r="BE189" t="str">
        <f t="shared" si="346"/>
        <v xml:space="preserve">easy med </v>
      </c>
      <c r="BF189" t="str">
        <f t="shared" si="347"/>
        <v/>
      </c>
      <c r="BG189">
        <v>40.552579999999999</v>
      </c>
      <c r="BH189">
        <v>-105.09672999999999</v>
      </c>
      <c r="BI189" t="str">
        <f t="shared" si="338"/>
        <v>[40.55258,-105.09673],</v>
      </c>
    </row>
    <row r="190" spans="2:64" ht="21" customHeight="1" x14ac:dyDescent="0.25">
      <c r="B190" t="s">
        <v>128</v>
      </c>
      <c r="C190" t="s">
        <v>303</v>
      </c>
      <c r="D190" t="s">
        <v>129</v>
      </c>
      <c r="E190" t="s">
        <v>54</v>
      </c>
      <c r="G190" s="1" t="s">
        <v>130</v>
      </c>
      <c r="W190" t="str">
        <f t="shared" si="352"/>
        <v/>
      </c>
      <c r="X190" t="str">
        <f t="shared" si="353"/>
        <v/>
      </c>
      <c r="Y190" t="str">
        <f t="shared" si="354"/>
        <v/>
      </c>
      <c r="Z190" t="str">
        <f t="shared" si="355"/>
        <v/>
      </c>
      <c r="AA190" t="str">
        <f t="shared" si="356"/>
        <v/>
      </c>
      <c r="AB190" t="str">
        <f t="shared" si="357"/>
        <v/>
      </c>
      <c r="AC190" t="str">
        <f t="shared" si="358"/>
        <v/>
      </c>
      <c r="AD190" t="str">
        <f t="shared" si="359"/>
        <v/>
      </c>
      <c r="AE190" t="str">
        <f t="shared" si="364"/>
        <v/>
      </c>
      <c r="AF190" t="str">
        <f t="shared" si="364"/>
        <v/>
      </c>
      <c r="AG190" t="str">
        <f t="shared" si="360"/>
        <v/>
      </c>
      <c r="AH190" t="str">
        <f t="shared" si="361"/>
        <v/>
      </c>
      <c r="AI190" t="str">
        <f t="shared" si="362"/>
        <v/>
      </c>
      <c r="AJ190" t="str">
        <f t="shared" si="363"/>
        <v/>
      </c>
      <c r="AK190" t="str">
        <f t="shared" si="287"/>
        <v/>
      </c>
      <c r="AL190" t="str">
        <f t="shared" si="288"/>
        <v/>
      </c>
      <c r="AM190" t="str">
        <f t="shared" si="289"/>
        <v/>
      </c>
      <c r="AN190" t="str">
        <f t="shared" si="290"/>
        <v/>
      </c>
      <c r="AO190" t="str">
        <f t="shared" si="291"/>
        <v/>
      </c>
      <c r="AP190" t="str">
        <f t="shared" si="292"/>
        <v/>
      </c>
      <c r="AQ190" t="str">
        <f t="shared" si="293"/>
        <v/>
      </c>
      <c r="AR190" s="2" t="s">
        <v>324</v>
      </c>
      <c r="AS190" t="s">
        <v>290</v>
      </c>
      <c r="AT190" t="s">
        <v>300</v>
      </c>
      <c r="AU190" t="s">
        <v>28</v>
      </c>
      <c r="AV190" s="3" t="s">
        <v>302</v>
      </c>
      <c r="AW190" s="3" t="s">
        <v>302</v>
      </c>
      <c r="AX190" s="4" t="str">
        <f t="shared" si="33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340"/>
        <v>&lt;img src=@img/outdoor.png@&gt;</v>
      </c>
      <c r="AZ190" t="str">
        <f t="shared" si="341"/>
        <v>&lt;img src=@img/pets.png@&gt;</v>
      </c>
      <c r="BA190" t="str">
        <f t="shared" si="342"/>
        <v>&lt;img src=@img/medium.png@&gt;</v>
      </c>
      <c r="BB190" t="str">
        <f t="shared" si="343"/>
        <v/>
      </c>
      <c r="BC190" t="str">
        <f t="shared" si="344"/>
        <v/>
      </c>
      <c r="BD190" t="str">
        <f t="shared" si="345"/>
        <v>&lt;img src=@img/outdoor.png@&gt;&lt;img src=@img/pets.png@&gt;&lt;img src=@img/medium.png@&gt;</v>
      </c>
      <c r="BE190" t="str">
        <f t="shared" si="346"/>
        <v>outdoor pet medium low campus</v>
      </c>
      <c r="BF190" t="str">
        <f t="shared" si="347"/>
        <v>Near Campus</v>
      </c>
      <c r="BG190">
        <v>40.568157999999997</v>
      </c>
      <c r="BH190">
        <v>-105.076488</v>
      </c>
      <c r="BI190" t="str">
        <f t="shared" si="338"/>
        <v>[40.568158,-105.076488],</v>
      </c>
      <c r="BK190" t="str">
        <f>IF(BJ190&gt;0,"&lt;img src=@img/kidicon.png@&gt;","")</f>
        <v/>
      </c>
    </row>
    <row r="191" spans="2:64" ht="21" customHeight="1" x14ac:dyDescent="0.25">
      <c r="B191" t="s">
        <v>519</v>
      </c>
      <c r="C191" t="s">
        <v>304</v>
      </c>
      <c r="D191" t="s">
        <v>367</v>
      </c>
      <c r="E191" t="s">
        <v>423</v>
      </c>
      <c r="G191" s="1" t="s">
        <v>520</v>
      </c>
      <c r="H191">
        <v>930</v>
      </c>
      <c r="I191">
        <v>2400</v>
      </c>
      <c r="J191">
        <v>1100</v>
      </c>
      <c r="K191">
        <v>2400</v>
      </c>
      <c r="L191">
        <v>1100</v>
      </c>
      <c r="M191">
        <v>2400</v>
      </c>
      <c r="N191">
        <v>1100</v>
      </c>
      <c r="O191">
        <v>2400</v>
      </c>
      <c r="P191">
        <v>1100</v>
      </c>
      <c r="Q191">
        <v>2400</v>
      </c>
      <c r="R191">
        <v>1100</v>
      </c>
      <c r="S191">
        <v>2400</v>
      </c>
      <c r="T191">
        <v>930</v>
      </c>
      <c r="U191">
        <v>200</v>
      </c>
      <c r="V191" t="s">
        <v>784</v>
      </c>
      <c r="W191">
        <f t="shared" si="352"/>
        <v>9.3000000000000007</v>
      </c>
      <c r="X191">
        <f t="shared" si="353"/>
        <v>24</v>
      </c>
      <c r="Y191">
        <f t="shared" si="354"/>
        <v>11</v>
      </c>
      <c r="Z191">
        <f t="shared" si="355"/>
        <v>24</v>
      </c>
      <c r="AA191">
        <f t="shared" si="356"/>
        <v>11</v>
      </c>
      <c r="AB191">
        <f t="shared" si="357"/>
        <v>24</v>
      </c>
      <c r="AC191">
        <f t="shared" si="358"/>
        <v>11</v>
      </c>
      <c r="AD191">
        <f t="shared" si="359"/>
        <v>24</v>
      </c>
      <c r="AE191">
        <f t="shared" si="364"/>
        <v>11</v>
      </c>
      <c r="AF191">
        <f t="shared" si="364"/>
        <v>24</v>
      </c>
      <c r="AG191">
        <f t="shared" si="360"/>
        <v>11</v>
      </c>
      <c r="AH191">
        <f t="shared" si="361"/>
        <v>24</v>
      </c>
      <c r="AI191">
        <f t="shared" si="362"/>
        <v>9.3000000000000007</v>
      </c>
      <c r="AJ191">
        <f t="shared" si="363"/>
        <v>2</v>
      </c>
      <c r="AK191" t="str">
        <f t="shared" si="287"/>
        <v>9.3am-12am</v>
      </c>
      <c r="AL191" t="str">
        <f t="shared" si="288"/>
        <v>11am-12am</v>
      </c>
      <c r="AM191" t="str">
        <f t="shared" si="289"/>
        <v>11am-12am</v>
      </c>
      <c r="AN191" t="str">
        <f t="shared" si="290"/>
        <v>11am-12am</v>
      </c>
      <c r="AO191" t="str">
        <f t="shared" si="291"/>
        <v>11am-12am</v>
      </c>
      <c r="AP191" t="str">
        <f t="shared" si="292"/>
        <v>11am-12am</v>
      </c>
      <c r="AQ191" t="str">
        <f t="shared" si="293"/>
        <v>9.3am-2am</v>
      </c>
      <c r="AR191" s="12" t="s">
        <v>521</v>
      </c>
      <c r="AS191" t="s">
        <v>290</v>
      </c>
      <c r="AU191" t="s">
        <v>294</v>
      </c>
      <c r="AV191" s="3" t="s">
        <v>301</v>
      </c>
      <c r="AW191" s="3" t="s">
        <v>301</v>
      </c>
      <c r="AX191" s="4" t="str">
        <f t="shared" si="33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340"/>
        <v>&lt;img src=@img/outdoor.png@&gt;</v>
      </c>
      <c r="AZ191" t="str">
        <f t="shared" si="341"/>
        <v/>
      </c>
      <c r="BA191" t="str">
        <f t="shared" si="342"/>
        <v>&lt;img src=@img/easy.png@&gt;</v>
      </c>
      <c r="BB191" t="str">
        <f t="shared" si="343"/>
        <v>&lt;img src=@img/drinkicon.png@&gt;</v>
      </c>
      <c r="BC191" t="str">
        <f t="shared" si="344"/>
        <v>&lt;img src=@img/foodicon.png@&gt;</v>
      </c>
      <c r="BD191" t="str">
        <f t="shared" si="345"/>
        <v>&lt;img src=@img/outdoor.png@&gt;&lt;img src=@img/easy.png@&gt;&lt;img src=@img/drinkicon.png@&gt;&lt;img src=@img/foodicon.png@&gt;</v>
      </c>
      <c r="BE191" t="str">
        <f t="shared" si="346"/>
        <v>outdoor drink food easy med midtown</v>
      </c>
      <c r="BF191" t="str">
        <f t="shared" si="347"/>
        <v>Midtown</v>
      </c>
      <c r="BG191">
        <v>40.551969999999997</v>
      </c>
      <c r="BH191">
        <v>-105.03718000000001</v>
      </c>
      <c r="BI191" t="str">
        <f t="shared" si="338"/>
        <v>[40.55197,-105.03718],</v>
      </c>
    </row>
    <row r="192" spans="2:64" ht="21" customHeight="1" x14ac:dyDescent="0.25">
      <c r="B192" t="s">
        <v>608</v>
      </c>
      <c r="C192" t="s">
        <v>304</v>
      </c>
      <c r="G192" s="7" t="s">
        <v>609</v>
      </c>
      <c r="J192">
        <v>1100</v>
      </c>
      <c r="K192">
        <v>2400</v>
      </c>
      <c r="L192">
        <v>1100</v>
      </c>
      <c r="M192">
        <v>2400</v>
      </c>
      <c r="N192">
        <v>1100</v>
      </c>
      <c r="O192">
        <v>2400</v>
      </c>
      <c r="V192" t="s">
        <v>783</v>
      </c>
      <c r="W192" t="str">
        <f t="shared" si="352"/>
        <v/>
      </c>
      <c r="X192" t="str">
        <f t="shared" si="353"/>
        <v/>
      </c>
      <c r="Y192">
        <f t="shared" si="354"/>
        <v>11</v>
      </c>
      <c r="Z192">
        <f t="shared" si="355"/>
        <v>24</v>
      </c>
      <c r="AA192">
        <f t="shared" si="356"/>
        <v>11</v>
      </c>
      <c r="AB192">
        <f t="shared" si="357"/>
        <v>24</v>
      </c>
      <c r="AC192">
        <f t="shared" si="358"/>
        <v>11</v>
      </c>
      <c r="AD192">
        <f t="shared" si="359"/>
        <v>24</v>
      </c>
      <c r="AG192" t="str">
        <f t="shared" si="360"/>
        <v/>
      </c>
      <c r="AH192" t="str">
        <f t="shared" si="361"/>
        <v/>
      </c>
      <c r="AI192" t="str">
        <f t="shared" si="362"/>
        <v/>
      </c>
      <c r="AJ192" t="str">
        <f t="shared" si="363"/>
        <v/>
      </c>
      <c r="AK192" t="str">
        <f t="shared" si="287"/>
        <v/>
      </c>
      <c r="AL192" t="str">
        <f t="shared" si="288"/>
        <v>11am-12am</v>
      </c>
      <c r="AM192" t="str">
        <f t="shared" si="289"/>
        <v>11am-12am</v>
      </c>
      <c r="AN192" t="str">
        <f t="shared" si="290"/>
        <v>11am-12am</v>
      </c>
      <c r="AO192" t="str">
        <f t="shared" si="291"/>
        <v/>
      </c>
      <c r="AP192" t="str">
        <f t="shared" si="292"/>
        <v/>
      </c>
      <c r="AQ192" t="str">
        <f t="shared" si="293"/>
        <v/>
      </c>
      <c r="AR192" s="12" t="s">
        <v>610</v>
      </c>
      <c r="AU192" t="s">
        <v>294</v>
      </c>
      <c r="AV192" s="3" t="s">
        <v>302</v>
      </c>
      <c r="AW192" s="3" t="s">
        <v>301</v>
      </c>
      <c r="AX192" s="4" t="str">
        <f t="shared" si="33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340"/>
        <v/>
      </c>
      <c r="AZ192" t="str">
        <f t="shared" si="341"/>
        <v/>
      </c>
      <c r="BA192" t="str">
        <f t="shared" si="342"/>
        <v>&lt;img src=@img/easy.png@&gt;</v>
      </c>
      <c r="BB192" t="str">
        <f t="shared" si="343"/>
        <v/>
      </c>
      <c r="BC192" t="str">
        <f t="shared" si="344"/>
        <v>&lt;img src=@img/foodicon.png@&gt;</v>
      </c>
      <c r="BD192" t="str">
        <f t="shared" si="345"/>
        <v>&lt;img src=@img/easy.png@&gt;&lt;img src=@img/foodicon.png@&gt;</v>
      </c>
      <c r="BE192" t="str">
        <f t="shared" si="346"/>
        <v>food easy  midtown</v>
      </c>
      <c r="BF192" t="str">
        <f t="shared" si="347"/>
        <v>Midtown</v>
      </c>
      <c r="BG192">
        <v>40.57358</v>
      </c>
      <c r="BH192">
        <v>-105.05826</v>
      </c>
      <c r="BI192" t="str">
        <f t="shared" si="338"/>
        <v>[40.57358,-105.05826],</v>
      </c>
    </row>
    <row r="193" spans="2:63" ht="21" customHeight="1" x14ac:dyDescent="0.25">
      <c r="B193" t="s">
        <v>222</v>
      </c>
      <c r="C193" t="s">
        <v>418</v>
      </c>
      <c r="D193" t="s">
        <v>147</v>
      </c>
      <c r="E193" t="s">
        <v>423</v>
      </c>
      <c r="G193" t="s">
        <v>223</v>
      </c>
      <c r="W193" t="str">
        <f t="shared" si="352"/>
        <v/>
      </c>
      <c r="X193" t="str">
        <f t="shared" si="353"/>
        <v/>
      </c>
      <c r="Y193" t="str">
        <f t="shared" si="354"/>
        <v/>
      </c>
      <c r="Z193" t="str">
        <f t="shared" si="355"/>
        <v/>
      </c>
      <c r="AA193" t="str">
        <f t="shared" si="356"/>
        <v/>
      </c>
      <c r="AB193" t="str">
        <f t="shared" si="357"/>
        <v/>
      </c>
      <c r="AC193" t="str">
        <f t="shared" si="358"/>
        <v/>
      </c>
      <c r="AD193" t="str">
        <f t="shared" si="359"/>
        <v/>
      </c>
      <c r="AG193" t="str">
        <f t="shared" si="360"/>
        <v/>
      </c>
      <c r="AH193" t="str">
        <f t="shared" si="361"/>
        <v/>
      </c>
      <c r="AI193" t="str">
        <f t="shared" si="362"/>
        <v/>
      </c>
      <c r="AJ193" t="str">
        <f t="shared" si="363"/>
        <v/>
      </c>
      <c r="AK193" t="str">
        <f t="shared" si="287"/>
        <v/>
      </c>
      <c r="AL193" t="str">
        <f t="shared" si="288"/>
        <v/>
      </c>
      <c r="AM193" t="str">
        <f t="shared" si="289"/>
        <v/>
      </c>
      <c r="AN193" t="str">
        <f t="shared" si="290"/>
        <v/>
      </c>
      <c r="AO193" t="str">
        <f t="shared" si="291"/>
        <v/>
      </c>
      <c r="AP193" t="str">
        <f t="shared" si="292"/>
        <v/>
      </c>
      <c r="AQ193" t="str">
        <f t="shared" si="293"/>
        <v/>
      </c>
      <c r="AR193" s="6" t="s">
        <v>260</v>
      </c>
      <c r="AU193" t="s">
        <v>28</v>
      </c>
      <c r="AV193" s="3" t="s">
        <v>302</v>
      </c>
      <c r="AW193" s="3" t="s">
        <v>302</v>
      </c>
      <c r="AX193" s="4" t="str">
        <f t="shared" si="33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340"/>
        <v/>
      </c>
      <c r="AZ193" t="str">
        <f t="shared" si="341"/>
        <v/>
      </c>
      <c r="BA193" t="str">
        <f t="shared" si="342"/>
        <v>&lt;img src=@img/medium.png@&gt;</v>
      </c>
      <c r="BB193" t="str">
        <f t="shared" si="343"/>
        <v/>
      </c>
      <c r="BC193" t="str">
        <f t="shared" si="344"/>
        <v/>
      </c>
      <c r="BD193" t="str">
        <f t="shared" si="345"/>
        <v>&lt;img src=@img/medium.png@&gt;</v>
      </c>
      <c r="BE193" t="str">
        <f t="shared" si="346"/>
        <v>medium med old</v>
      </c>
      <c r="BF193" t="str">
        <f t="shared" si="347"/>
        <v>Old Town</v>
      </c>
      <c r="BG193">
        <v>40.590724000000002</v>
      </c>
      <c r="BH193">
        <v>-105.073266</v>
      </c>
      <c r="BI193" t="str">
        <f t="shared" si="338"/>
        <v>[40.590724,-105.073266],</v>
      </c>
      <c r="BK193" t="str">
        <f>IF(BJ193&gt;0,"&lt;img src=@img/kidicon.png@&gt;","")</f>
        <v/>
      </c>
    </row>
    <row r="194" spans="2:63" ht="21" customHeight="1" x14ac:dyDescent="0.25">
      <c r="B194" t="s">
        <v>49</v>
      </c>
      <c r="C194" t="s">
        <v>304</v>
      </c>
      <c r="D194" t="s">
        <v>50</v>
      </c>
      <c r="E194" t="s">
        <v>423</v>
      </c>
      <c r="G194" s="1" t="s">
        <v>51</v>
      </c>
      <c r="W194" t="str">
        <f t="shared" si="352"/>
        <v/>
      </c>
      <c r="X194" t="str">
        <f t="shared" si="353"/>
        <v/>
      </c>
      <c r="Y194" t="str">
        <f t="shared" si="354"/>
        <v/>
      </c>
      <c r="Z194" t="str">
        <f t="shared" si="355"/>
        <v/>
      </c>
      <c r="AA194" t="str">
        <f t="shared" si="356"/>
        <v/>
      </c>
      <c r="AB194" t="str">
        <f t="shared" si="357"/>
        <v/>
      </c>
      <c r="AC194" t="str">
        <f t="shared" si="358"/>
        <v/>
      </c>
      <c r="AD194" t="str">
        <f t="shared" si="359"/>
        <v/>
      </c>
      <c r="AG194" t="str">
        <f t="shared" si="360"/>
        <v/>
      </c>
      <c r="AH194" t="str">
        <f t="shared" si="361"/>
        <v/>
      </c>
      <c r="AI194" t="str">
        <f t="shared" si="362"/>
        <v/>
      </c>
      <c r="AJ194" t="str">
        <f t="shared" si="363"/>
        <v/>
      </c>
      <c r="AK194" t="str">
        <f t="shared" si="287"/>
        <v/>
      </c>
      <c r="AL194" t="str">
        <f t="shared" si="288"/>
        <v/>
      </c>
      <c r="AM194" t="str">
        <f t="shared" si="289"/>
        <v/>
      </c>
      <c r="AN194" t="str">
        <f t="shared" si="290"/>
        <v/>
      </c>
      <c r="AO194" t="str">
        <f t="shared" si="291"/>
        <v/>
      </c>
      <c r="AP194" t="str">
        <f t="shared" si="292"/>
        <v/>
      </c>
      <c r="AQ194" t="str">
        <f t="shared" si="293"/>
        <v/>
      </c>
      <c r="AR194" t="s">
        <v>234</v>
      </c>
      <c r="AU194" t="s">
        <v>294</v>
      </c>
      <c r="AV194" s="3" t="s">
        <v>302</v>
      </c>
      <c r="AW194" s="3" t="s">
        <v>302</v>
      </c>
      <c r="AX194" s="4" t="str">
        <f t="shared" si="33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340"/>
        <v/>
      </c>
      <c r="AZ194" t="str">
        <f t="shared" si="341"/>
        <v/>
      </c>
      <c r="BA194" t="str">
        <f t="shared" si="342"/>
        <v>&lt;img src=@img/easy.png@&gt;</v>
      </c>
      <c r="BB194" t="str">
        <f t="shared" si="343"/>
        <v/>
      </c>
      <c r="BC194" t="str">
        <f t="shared" si="344"/>
        <v/>
      </c>
      <c r="BD194" t="str">
        <f t="shared" si="345"/>
        <v>&lt;img src=@img/easy.png@&gt;</v>
      </c>
      <c r="BE194" t="str">
        <f t="shared" si="346"/>
        <v>easy med midtown</v>
      </c>
      <c r="BF194" t="str">
        <f t="shared" si="347"/>
        <v>Midtown</v>
      </c>
      <c r="BG194">
        <v>40.541967999999997</v>
      </c>
      <c r="BH194">
        <v>-105.079037</v>
      </c>
      <c r="BI194" t="str">
        <f t="shared" si="338"/>
        <v>[40.541968,-105.079037],</v>
      </c>
      <c r="BK194" t="str">
        <f>IF(BJ194&gt;0,"&lt;img src=@img/kidicon.png@&gt;","")</f>
        <v/>
      </c>
    </row>
    <row r="195" spans="2:63" ht="21" customHeight="1" x14ac:dyDescent="0.25">
      <c r="B195" t="s">
        <v>611</v>
      </c>
      <c r="C195" t="s">
        <v>421</v>
      </c>
      <c r="G195" s="7" t="s">
        <v>612</v>
      </c>
      <c r="W195" t="str">
        <f t="shared" si="352"/>
        <v/>
      </c>
      <c r="X195" t="str">
        <f t="shared" si="353"/>
        <v/>
      </c>
      <c r="Y195" t="str">
        <f t="shared" si="354"/>
        <v/>
      </c>
      <c r="Z195" t="str">
        <f t="shared" si="355"/>
        <v/>
      </c>
      <c r="AA195" t="str">
        <f t="shared" si="356"/>
        <v/>
      </c>
      <c r="AB195" t="str">
        <f t="shared" si="357"/>
        <v/>
      </c>
      <c r="AC195" t="str">
        <f t="shared" si="358"/>
        <v/>
      </c>
      <c r="AD195" t="str">
        <f t="shared" si="359"/>
        <v/>
      </c>
      <c r="AG195" t="str">
        <f t="shared" si="360"/>
        <v/>
      </c>
      <c r="AH195" t="str">
        <f t="shared" si="361"/>
        <v/>
      </c>
      <c r="AI195" t="str">
        <f t="shared" si="362"/>
        <v/>
      </c>
      <c r="AJ195" t="str">
        <f t="shared" si="363"/>
        <v/>
      </c>
      <c r="AK195" t="str">
        <f t="shared" si="287"/>
        <v/>
      </c>
      <c r="AL195" t="str">
        <f t="shared" si="288"/>
        <v/>
      </c>
      <c r="AM195" t="str">
        <f t="shared" si="289"/>
        <v/>
      </c>
      <c r="AN195" t="str">
        <f t="shared" si="290"/>
        <v/>
      </c>
      <c r="AO195" t="str">
        <f t="shared" si="291"/>
        <v/>
      </c>
      <c r="AP195" t="str">
        <f t="shared" si="292"/>
        <v/>
      </c>
      <c r="AQ195" t="str">
        <f t="shared" si="293"/>
        <v/>
      </c>
      <c r="AR195" s="12" t="s">
        <v>613</v>
      </c>
      <c r="AS195" t="s">
        <v>290</v>
      </c>
      <c r="AU195" t="s">
        <v>28</v>
      </c>
      <c r="AV195" s="3" t="s">
        <v>302</v>
      </c>
      <c r="AW195" s="3" t="s">
        <v>302</v>
      </c>
      <c r="AX195" s="4" t="str">
        <f t="shared" ref="AX195:AX196" si="365">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340"/>
        <v>&lt;img src=@img/outdoor.png@&gt;</v>
      </c>
      <c r="AZ195" t="str">
        <f t="shared" si="341"/>
        <v/>
      </c>
      <c r="BA195" t="str">
        <f t="shared" si="342"/>
        <v>&lt;img src=@img/medium.png@&gt;</v>
      </c>
      <c r="BB195" t="str">
        <f t="shared" si="343"/>
        <v/>
      </c>
      <c r="BC195" t="str">
        <f t="shared" si="344"/>
        <v/>
      </c>
      <c r="BD195" t="str">
        <f t="shared" ref="BD195:BD196" si="366">CONCATENATE(AY195,AZ195,BA195,BB195,BC195,BK195)</f>
        <v>&lt;img src=@img/outdoor.png@&gt;&lt;img src=@img/medium.png@&gt;</v>
      </c>
      <c r="BE195" t="str">
        <f t="shared" si="346"/>
        <v>outdoor medium  cwest</v>
      </c>
      <c r="BF195" t="str">
        <f t="shared" si="347"/>
        <v>Campus West</v>
      </c>
      <c r="BG195">
        <v>40.57488</v>
      </c>
      <c r="BH195">
        <v>-105.10039</v>
      </c>
      <c r="BI195" t="str">
        <f t="shared" ref="BI195:BI196" si="367">CONCATENATE("[",BG195,",",BH195,"],")</f>
        <v>[40.57488,-105.10039],</v>
      </c>
    </row>
    <row r="196" spans="2:63" ht="21" customHeight="1" x14ac:dyDescent="0.25">
      <c r="B196" t="s">
        <v>224</v>
      </c>
      <c r="C196" t="s">
        <v>420</v>
      </c>
      <c r="D196" t="s">
        <v>266</v>
      </c>
      <c r="E196" t="s">
        <v>423</v>
      </c>
      <c r="G196" t="s">
        <v>225</v>
      </c>
      <c r="J196">
        <v>1800</v>
      </c>
      <c r="K196">
        <v>2100</v>
      </c>
      <c r="L196">
        <v>1300</v>
      </c>
      <c r="M196">
        <v>1600</v>
      </c>
      <c r="V196" t="s">
        <v>736</v>
      </c>
      <c r="W196" t="str">
        <f t="shared" si="352"/>
        <v/>
      </c>
      <c r="X196" t="str">
        <f t="shared" si="353"/>
        <v/>
      </c>
      <c r="Y196">
        <f t="shared" si="354"/>
        <v>18</v>
      </c>
      <c r="Z196">
        <f t="shared" si="355"/>
        <v>21</v>
      </c>
      <c r="AA196">
        <f t="shared" si="356"/>
        <v>13</v>
      </c>
      <c r="AB196">
        <f t="shared" si="357"/>
        <v>16</v>
      </c>
      <c r="AC196" t="str">
        <f t="shared" si="358"/>
        <v/>
      </c>
      <c r="AD196" t="str">
        <f t="shared" si="359"/>
        <v/>
      </c>
      <c r="AG196" t="str">
        <f t="shared" si="360"/>
        <v/>
      </c>
      <c r="AH196" t="str">
        <f t="shared" si="361"/>
        <v/>
      </c>
      <c r="AI196" t="str">
        <f t="shared" si="362"/>
        <v/>
      </c>
      <c r="AJ196" t="str">
        <f t="shared" si="363"/>
        <v/>
      </c>
      <c r="AK196" t="str">
        <f t="shared" si="287"/>
        <v/>
      </c>
      <c r="AL196" t="str">
        <f t="shared" si="288"/>
        <v>6pm-9pm</v>
      </c>
      <c r="AM196" t="str">
        <f t="shared" si="289"/>
        <v>1pm-4pm</v>
      </c>
      <c r="AN196" t="str">
        <f t="shared" si="290"/>
        <v/>
      </c>
      <c r="AO196" t="str">
        <f t="shared" si="291"/>
        <v/>
      </c>
      <c r="AP196" t="str">
        <f t="shared" si="292"/>
        <v/>
      </c>
      <c r="AQ196" t="str">
        <f t="shared" si="293"/>
        <v/>
      </c>
      <c r="AR196" s="11" t="s">
        <v>352</v>
      </c>
      <c r="AS196" t="s">
        <v>290</v>
      </c>
      <c r="AT196" t="s">
        <v>300</v>
      </c>
      <c r="AU196" t="s">
        <v>28</v>
      </c>
      <c r="AV196" s="3" t="s">
        <v>301</v>
      </c>
      <c r="AW196" s="3" t="s">
        <v>302</v>
      </c>
      <c r="AX196" s="4" t="str">
        <f t="shared" si="36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340"/>
        <v>&lt;img src=@img/outdoor.png@&gt;</v>
      </c>
      <c r="AZ196" t="str">
        <f t="shared" si="341"/>
        <v>&lt;img src=@img/pets.png@&gt;</v>
      </c>
      <c r="BA196" t="str">
        <f t="shared" si="342"/>
        <v>&lt;img src=@img/medium.png@&gt;</v>
      </c>
      <c r="BB196" t="str">
        <f t="shared" si="343"/>
        <v>&lt;img src=@img/drinkicon.png@&gt;</v>
      </c>
      <c r="BC196" t="str">
        <f t="shared" si="344"/>
        <v/>
      </c>
      <c r="BD196" t="str">
        <f t="shared" si="366"/>
        <v>&lt;img src=@img/outdoor.png@&gt;&lt;img src=@img/pets.png@&gt;&lt;img src=@img/medium.png@&gt;&lt;img src=@img/drinkicon.png@&gt;</v>
      </c>
      <c r="BE196" t="str">
        <f t="shared" si="346"/>
        <v>outdoor pet drink medium med sfoco</v>
      </c>
      <c r="BF196" t="str">
        <f t="shared" si="347"/>
        <v>South Foco</v>
      </c>
      <c r="BG196">
        <v>40.522742000000001</v>
      </c>
      <c r="BH196">
        <v>-105.078374</v>
      </c>
      <c r="BI196" t="str">
        <f t="shared" si="367"/>
        <v>[40.522742,-105.078374],</v>
      </c>
      <c r="BK196" t="str">
        <f>IF(BJ196&gt;0,"&lt;img src=@img/kidicon.png@&gt;","")</f>
        <v/>
      </c>
    </row>
  </sheetData>
  <autoFilter ref="C2:C191"/>
  <sortState ref="B2:BL196">
    <sortCondition ref="B2:B196"/>
  </sortState>
  <hyperlinks>
    <hyperlink ref="G136" r:id="rId1" display="https://www.google.com/maps/dir/Current+Location/101 S. College Avenue, Fort Collins, CO 80524"/>
    <hyperlink ref="AR41" r:id="rId2"/>
    <hyperlink ref="AR97" r:id="rId3"/>
    <hyperlink ref="AR28" r:id="rId4"/>
    <hyperlink ref="AR114" r:id="rId5"/>
    <hyperlink ref="AR20" r:id="rId6"/>
    <hyperlink ref="AR8" r:id="rId7"/>
    <hyperlink ref="AR53" r:id="rId8"/>
    <hyperlink ref="AR34" r:id="rId9"/>
    <hyperlink ref="AR62" r:id="rId10"/>
    <hyperlink ref="AR45" r:id="rId11"/>
    <hyperlink ref="AR164" r:id="rId12"/>
    <hyperlink ref="AR52" r:id="rId13"/>
    <hyperlink ref="AR126" r:id="rId14"/>
    <hyperlink ref="AR93" r:id="rId15"/>
    <hyperlink ref="AR61" r:id="rId16"/>
    <hyperlink ref="AR167" r:id="rId17"/>
    <hyperlink ref="AR151" r:id="rId18"/>
    <hyperlink ref="AR19" r:id="rId19"/>
    <hyperlink ref="AR10" r:id="rId20"/>
    <hyperlink ref="AR161" r:id="rId21"/>
    <hyperlink ref="AR89" r:id="rId22"/>
    <hyperlink ref="AR153" r:id="rId23"/>
    <hyperlink ref="AR111" r:id="rId24"/>
    <hyperlink ref="AR190" r:id="rId25"/>
    <hyperlink ref="AR91" r:id="rId26"/>
    <hyperlink ref="AR15" r:id="rId27"/>
    <hyperlink ref="AR84" r:id="rId28"/>
    <hyperlink ref="AR5" r:id="rId29"/>
    <hyperlink ref="AR7" r:id="rId30"/>
    <hyperlink ref="AR42" r:id="rId31"/>
    <hyperlink ref="AR44" r:id="rId32"/>
    <hyperlink ref="AR55" r:id="rId33"/>
    <hyperlink ref="AR80" r:id="rId34"/>
    <hyperlink ref="AR104" r:id="rId35"/>
    <hyperlink ref="AR113" r:id="rId36"/>
    <hyperlink ref="AR115" r:id="rId37"/>
    <hyperlink ref="AR136" r:id="rId38"/>
    <hyperlink ref="AR16" r:id="rId39"/>
    <hyperlink ref="AR24" r:id="rId40"/>
    <hyperlink ref="AR60" r:id="rId41"/>
    <hyperlink ref="AR78" r:id="rId42"/>
    <hyperlink ref="AR83" r:id="rId43"/>
    <hyperlink ref="AR108" r:id="rId44"/>
    <hyperlink ref="AR128" r:id="rId45"/>
    <hyperlink ref="AR138" r:id="rId46"/>
    <hyperlink ref="AR142" r:id="rId47"/>
    <hyperlink ref="AR149" r:id="rId48"/>
    <hyperlink ref="AR170" r:id="rId49"/>
    <hyperlink ref="AR181" r:id="rId50"/>
    <hyperlink ref="AR196" r:id="rId51"/>
    <hyperlink ref="AR23" r:id="rId52"/>
    <hyperlink ref="AR56" r:id="rId53"/>
    <hyperlink ref="AR64" r:id="rId54"/>
    <hyperlink ref="AR65" r:id="rId55"/>
    <hyperlink ref="AR75" r:id="rId56"/>
    <hyperlink ref="AR99" r:id="rId57"/>
    <hyperlink ref="AR150" r:id="rId58"/>
    <hyperlink ref="AR184" r:id="rId59"/>
    <hyperlink ref="AR57" r:id="rId60"/>
    <hyperlink ref="AR77" r:id="rId61"/>
    <hyperlink ref="AR47" r:id="rId62"/>
    <hyperlink ref="AR9" r:id="rId63"/>
    <hyperlink ref="AR174" r:id="rId64"/>
    <hyperlink ref="B11" r:id="rId65" display="https://www.yelp.com/biz/avuncular-bobs-beerhouse-fort-collins"/>
    <hyperlink ref="AR172" r:id="rId66"/>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723</v>
      </c>
      <c r="C1" t="s">
        <v>724</v>
      </c>
      <c r="D1" t="s">
        <v>725</v>
      </c>
      <c r="E1">
        <v>40.589424999999999</v>
      </c>
      <c r="F1">
        <v>-105.076553</v>
      </c>
    </row>
    <row r="2" spans="2:6" x14ac:dyDescent="0.25">
      <c r="B2" t="s">
        <v>726</v>
      </c>
      <c r="C2" t="s">
        <v>724</v>
      </c>
      <c r="D2" t="s">
        <v>725</v>
      </c>
      <c r="E2">
        <v>40.589759999999998</v>
      </c>
      <c r="F2">
        <v>-105.076497</v>
      </c>
    </row>
    <row r="3" spans="2:6" x14ac:dyDescent="0.25">
      <c r="B3" t="s">
        <v>727</v>
      </c>
      <c r="C3" t="s">
        <v>724</v>
      </c>
      <c r="D3" t="s">
        <v>728</v>
      </c>
      <c r="E3">
        <v>40.523972999999998</v>
      </c>
      <c r="F3">
        <v>-105.025125</v>
      </c>
    </row>
    <row r="4" spans="2:6" x14ac:dyDescent="0.25">
      <c r="B4" t="s">
        <v>729</v>
      </c>
      <c r="C4" t="s">
        <v>724</v>
      </c>
      <c r="D4" t="s">
        <v>730</v>
      </c>
      <c r="E4">
        <v>40.551048999999999</v>
      </c>
      <c r="F4">
        <v>-105.05831000000001</v>
      </c>
    </row>
    <row r="5" spans="2:6" x14ac:dyDescent="0.25">
      <c r="B5" t="s">
        <v>731</v>
      </c>
      <c r="C5" t="s">
        <v>724</v>
      </c>
      <c r="D5" t="s">
        <v>730</v>
      </c>
      <c r="E5">
        <v>40.563256000000003</v>
      </c>
      <c r="F5">
        <v>-105.07746400000001</v>
      </c>
    </row>
    <row r="6" spans="2:6" x14ac:dyDescent="0.25">
      <c r="B6" t="s">
        <v>732</v>
      </c>
      <c r="C6" t="s">
        <v>724</v>
      </c>
      <c r="D6" t="s">
        <v>730</v>
      </c>
      <c r="E6">
        <v>40.527959000000003</v>
      </c>
      <c r="F6">
        <v>-105.07761600000001</v>
      </c>
    </row>
    <row r="7" spans="2:6" x14ac:dyDescent="0.25">
      <c r="B7" t="s">
        <v>733</v>
      </c>
      <c r="C7" t="s">
        <v>724</v>
      </c>
      <c r="D7" t="s">
        <v>725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2019-09-04T13:52:03Z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