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happyhour_dev\"/>
    </mc:Choice>
  </mc:AlternateContent>
  <xr:revisionPtr revIDLastSave="0" documentId="13_ncr:1_{F6527394-62C5-4218-9F75-9B3704CC720F}" xr6:coauthVersionLast="34" xr6:coauthVersionMax="34" xr10:uidLastSave="{00000000-0000-0000-0000-000000000000}"/>
  <bookViews>
    <workbookView xWindow="0" yWindow="0" windowWidth="14390" windowHeight="3500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2" i="1"/>
  <c r="BE3" i="1" l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2" i="1"/>
  <c r="AK3" i="1" l="1"/>
  <c r="AM3" i="1"/>
  <c r="AN3" i="1"/>
  <c r="AO3" i="1"/>
  <c r="AP3" i="1"/>
  <c r="AQ3" i="1"/>
  <c r="AK4" i="1"/>
  <c r="AM4" i="1"/>
  <c r="AN4" i="1"/>
  <c r="AO4" i="1"/>
  <c r="AP4" i="1"/>
  <c r="AQ4" i="1"/>
  <c r="AK5" i="1"/>
  <c r="AM5" i="1"/>
  <c r="AN5" i="1"/>
  <c r="AO5" i="1"/>
  <c r="AP5" i="1"/>
  <c r="AQ5" i="1"/>
  <c r="AK6" i="1"/>
  <c r="AM6" i="1"/>
  <c r="AN6" i="1"/>
  <c r="AO6" i="1"/>
  <c r="AP6" i="1"/>
  <c r="AQ6" i="1"/>
  <c r="AK7" i="1"/>
  <c r="AM7" i="1"/>
  <c r="AN7" i="1"/>
  <c r="AO7" i="1"/>
  <c r="AP7" i="1"/>
  <c r="AQ7" i="1"/>
  <c r="AK8" i="1"/>
  <c r="AM8" i="1"/>
  <c r="AN8" i="1"/>
  <c r="AO8" i="1"/>
  <c r="AP8" i="1"/>
  <c r="AQ8" i="1"/>
  <c r="AK9" i="1"/>
  <c r="AM9" i="1"/>
  <c r="AN9" i="1"/>
  <c r="AO9" i="1"/>
  <c r="AP9" i="1"/>
  <c r="AQ9" i="1"/>
  <c r="AK10" i="1"/>
  <c r="AM10" i="1"/>
  <c r="AN10" i="1"/>
  <c r="AO10" i="1"/>
  <c r="AP10" i="1"/>
  <c r="AQ10" i="1"/>
  <c r="AK11" i="1"/>
  <c r="AM11" i="1"/>
  <c r="AN11" i="1"/>
  <c r="AO11" i="1"/>
  <c r="AP11" i="1"/>
  <c r="AQ11" i="1"/>
  <c r="AK12" i="1"/>
  <c r="AM12" i="1"/>
  <c r="AN12" i="1"/>
  <c r="AO12" i="1"/>
  <c r="AP12" i="1"/>
  <c r="AQ12" i="1"/>
  <c r="AK13" i="1"/>
  <c r="AM13" i="1"/>
  <c r="AN13" i="1"/>
  <c r="AO13" i="1"/>
  <c r="AP13" i="1"/>
  <c r="AQ13" i="1"/>
  <c r="AK14" i="1"/>
  <c r="AM14" i="1"/>
  <c r="AN14" i="1"/>
  <c r="AO14" i="1"/>
  <c r="AP14" i="1"/>
  <c r="AQ14" i="1"/>
  <c r="AK15" i="1"/>
  <c r="AM15" i="1"/>
  <c r="AN15" i="1"/>
  <c r="AO15" i="1"/>
  <c r="AP15" i="1"/>
  <c r="AQ15" i="1"/>
  <c r="AK16" i="1"/>
  <c r="AM16" i="1"/>
  <c r="AN16" i="1"/>
  <c r="AO16" i="1"/>
  <c r="AP16" i="1"/>
  <c r="AQ16" i="1"/>
  <c r="AK17" i="1"/>
  <c r="AM17" i="1"/>
  <c r="AN17" i="1"/>
  <c r="AO17" i="1"/>
  <c r="AP17" i="1"/>
  <c r="AQ17" i="1"/>
  <c r="AK18" i="1"/>
  <c r="AM18" i="1"/>
  <c r="AN18" i="1"/>
  <c r="AO18" i="1"/>
  <c r="AP18" i="1"/>
  <c r="AQ18" i="1"/>
  <c r="AK19" i="1"/>
  <c r="AM19" i="1"/>
  <c r="AN19" i="1"/>
  <c r="AO19" i="1"/>
  <c r="AP19" i="1"/>
  <c r="AQ19" i="1"/>
  <c r="AK20" i="1"/>
  <c r="AM20" i="1"/>
  <c r="AN20" i="1"/>
  <c r="AO20" i="1"/>
  <c r="AP20" i="1"/>
  <c r="AQ20" i="1"/>
  <c r="AK21" i="1"/>
  <c r="AM21" i="1"/>
  <c r="AN21" i="1"/>
  <c r="AO21" i="1"/>
  <c r="AP21" i="1"/>
  <c r="AQ21" i="1"/>
  <c r="AK22" i="1"/>
  <c r="AM22" i="1"/>
  <c r="AN22" i="1"/>
  <c r="AO22" i="1"/>
  <c r="AP22" i="1"/>
  <c r="AQ22" i="1"/>
  <c r="AK23" i="1"/>
  <c r="AM23" i="1"/>
  <c r="AN23" i="1"/>
  <c r="AO23" i="1"/>
  <c r="AP23" i="1"/>
  <c r="AQ23" i="1"/>
  <c r="AK24" i="1"/>
  <c r="AM24" i="1"/>
  <c r="AN24" i="1"/>
  <c r="AO24" i="1"/>
  <c r="AP24" i="1"/>
  <c r="AQ24" i="1"/>
  <c r="AK25" i="1"/>
  <c r="AM25" i="1"/>
  <c r="AN25" i="1"/>
  <c r="AO25" i="1"/>
  <c r="AP25" i="1"/>
  <c r="AQ25" i="1"/>
  <c r="AK26" i="1"/>
  <c r="AM26" i="1"/>
  <c r="AN26" i="1"/>
  <c r="AO26" i="1"/>
  <c r="AP26" i="1"/>
  <c r="AQ26" i="1"/>
  <c r="AK27" i="1"/>
  <c r="AM27" i="1"/>
  <c r="AN27" i="1"/>
  <c r="AO27" i="1"/>
  <c r="AP27" i="1"/>
  <c r="AQ27" i="1"/>
  <c r="AK28" i="1"/>
  <c r="AM28" i="1"/>
  <c r="AN28" i="1"/>
  <c r="AO28" i="1"/>
  <c r="AP28" i="1"/>
  <c r="AQ28" i="1"/>
  <c r="AK29" i="1"/>
  <c r="AM29" i="1"/>
  <c r="AN29" i="1"/>
  <c r="AO29" i="1"/>
  <c r="AP29" i="1"/>
  <c r="AQ29" i="1"/>
  <c r="AK30" i="1"/>
  <c r="AM30" i="1"/>
  <c r="AN30" i="1"/>
  <c r="AO30" i="1"/>
  <c r="AP30" i="1"/>
  <c r="AQ30" i="1"/>
  <c r="AK31" i="1"/>
  <c r="AM31" i="1"/>
  <c r="AN31" i="1"/>
  <c r="AO31" i="1"/>
  <c r="AP31" i="1"/>
  <c r="AQ31" i="1"/>
  <c r="AK32" i="1"/>
  <c r="AM32" i="1"/>
  <c r="AN32" i="1"/>
  <c r="AO32" i="1"/>
  <c r="AP32" i="1"/>
  <c r="AQ32" i="1"/>
  <c r="AK33" i="1"/>
  <c r="AM33" i="1"/>
  <c r="AN33" i="1"/>
  <c r="AO33" i="1"/>
  <c r="AP33" i="1"/>
  <c r="AQ33" i="1"/>
  <c r="AK34" i="1"/>
  <c r="AM34" i="1"/>
  <c r="AN34" i="1"/>
  <c r="AO34" i="1"/>
  <c r="AP34" i="1"/>
  <c r="AQ34" i="1"/>
  <c r="AK35" i="1"/>
  <c r="AM35" i="1"/>
  <c r="AN35" i="1"/>
  <c r="AO35" i="1"/>
  <c r="AP35" i="1"/>
  <c r="AQ35" i="1"/>
  <c r="AK36" i="1"/>
  <c r="AM36" i="1"/>
  <c r="AN36" i="1"/>
  <c r="AO36" i="1"/>
  <c r="AP36" i="1"/>
  <c r="AQ36" i="1"/>
  <c r="AK37" i="1"/>
  <c r="AM37" i="1"/>
  <c r="AN37" i="1"/>
  <c r="AO37" i="1"/>
  <c r="AP37" i="1"/>
  <c r="AQ37" i="1"/>
  <c r="AK38" i="1"/>
  <c r="AM38" i="1"/>
  <c r="AN38" i="1"/>
  <c r="AO38" i="1"/>
  <c r="AP38" i="1"/>
  <c r="AQ38" i="1"/>
  <c r="AK39" i="1"/>
  <c r="AM39" i="1"/>
  <c r="AN39" i="1"/>
  <c r="AO39" i="1"/>
  <c r="AP39" i="1"/>
  <c r="AQ39" i="1"/>
  <c r="AK40" i="1"/>
  <c r="AM40" i="1"/>
  <c r="AN40" i="1"/>
  <c r="AO40" i="1"/>
  <c r="AP40" i="1"/>
  <c r="AQ40" i="1"/>
  <c r="AK41" i="1"/>
  <c r="AM41" i="1"/>
  <c r="AN41" i="1"/>
  <c r="AO41" i="1"/>
  <c r="AP41" i="1"/>
  <c r="AQ41" i="1"/>
  <c r="AK42" i="1"/>
  <c r="AM42" i="1"/>
  <c r="AN42" i="1"/>
  <c r="AO42" i="1"/>
  <c r="AP42" i="1"/>
  <c r="AQ42" i="1"/>
  <c r="AK43" i="1"/>
  <c r="AM43" i="1"/>
  <c r="AN43" i="1"/>
  <c r="AO43" i="1"/>
  <c r="AP43" i="1"/>
  <c r="AQ43" i="1"/>
  <c r="AK44" i="1"/>
  <c r="AM44" i="1"/>
  <c r="AN44" i="1"/>
  <c r="AO44" i="1"/>
  <c r="AP44" i="1"/>
  <c r="AQ44" i="1"/>
  <c r="AK45" i="1"/>
  <c r="AM45" i="1"/>
  <c r="AN45" i="1"/>
  <c r="AO45" i="1"/>
  <c r="AP45" i="1"/>
  <c r="AQ45" i="1"/>
  <c r="AK46" i="1"/>
  <c r="AM46" i="1"/>
  <c r="AN46" i="1"/>
  <c r="AO46" i="1"/>
  <c r="AP46" i="1"/>
  <c r="AQ46" i="1"/>
  <c r="AK47" i="1"/>
  <c r="AM47" i="1"/>
  <c r="AN47" i="1"/>
  <c r="AO47" i="1"/>
  <c r="AP47" i="1"/>
  <c r="AQ47" i="1"/>
  <c r="AK48" i="1"/>
  <c r="AM48" i="1"/>
  <c r="AN48" i="1"/>
  <c r="AO48" i="1"/>
  <c r="AP48" i="1"/>
  <c r="AQ48" i="1"/>
  <c r="AK49" i="1"/>
  <c r="AM49" i="1"/>
  <c r="AN49" i="1"/>
  <c r="AO49" i="1"/>
  <c r="AP49" i="1"/>
  <c r="AQ49" i="1"/>
  <c r="AK50" i="1"/>
  <c r="AM50" i="1"/>
  <c r="AN50" i="1"/>
  <c r="AO50" i="1"/>
  <c r="AP50" i="1"/>
  <c r="AQ50" i="1"/>
  <c r="AK51" i="1"/>
  <c r="AM51" i="1"/>
  <c r="AN51" i="1"/>
  <c r="AO51" i="1"/>
  <c r="AP51" i="1"/>
  <c r="AQ51" i="1"/>
  <c r="AK52" i="1"/>
  <c r="AM52" i="1"/>
  <c r="AN52" i="1"/>
  <c r="AO52" i="1"/>
  <c r="AP52" i="1"/>
  <c r="AQ52" i="1"/>
  <c r="AK53" i="1"/>
  <c r="AM53" i="1"/>
  <c r="AN53" i="1"/>
  <c r="AO53" i="1"/>
  <c r="AP53" i="1"/>
  <c r="AQ53" i="1"/>
  <c r="AK54" i="1"/>
  <c r="AM54" i="1"/>
  <c r="AN54" i="1"/>
  <c r="AO54" i="1"/>
  <c r="AP54" i="1"/>
  <c r="AQ54" i="1"/>
  <c r="AK55" i="1"/>
  <c r="AM55" i="1"/>
  <c r="AN55" i="1"/>
  <c r="AO55" i="1"/>
  <c r="AP55" i="1"/>
  <c r="AQ55" i="1"/>
  <c r="AK56" i="1"/>
  <c r="AM56" i="1"/>
  <c r="AN56" i="1"/>
  <c r="AO56" i="1"/>
  <c r="AP56" i="1"/>
  <c r="AQ56" i="1"/>
  <c r="AK57" i="1"/>
  <c r="AM57" i="1"/>
  <c r="AN57" i="1"/>
  <c r="AO57" i="1"/>
  <c r="AP57" i="1"/>
  <c r="AQ57" i="1"/>
  <c r="AK58" i="1"/>
  <c r="AM58" i="1"/>
  <c r="AN58" i="1"/>
  <c r="AO58" i="1"/>
  <c r="AP58" i="1"/>
  <c r="AQ58" i="1"/>
  <c r="AK59" i="1"/>
  <c r="AM59" i="1"/>
  <c r="AN59" i="1"/>
  <c r="AO59" i="1"/>
  <c r="AP59" i="1"/>
  <c r="AQ59" i="1"/>
  <c r="AK60" i="1"/>
  <c r="AM60" i="1"/>
  <c r="AN60" i="1"/>
  <c r="AO60" i="1"/>
  <c r="AP60" i="1"/>
  <c r="AQ60" i="1"/>
  <c r="AK61" i="1"/>
  <c r="AM61" i="1"/>
  <c r="AN61" i="1"/>
  <c r="AO61" i="1"/>
  <c r="AP61" i="1"/>
  <c r="AQ61" i="1"/>
  <c r="AK62" i="1"/>
  <c r="AM62" i="1"/>
  <c r="AN62" i="1"/>
  <c r="AO62" i="1"/>
  <c r="AP62" i="1"/>
  <c r="AQ62" i="1"/>
  <c r="AK63" i="1"/>
  <c r="AM63" i="1"/>
  <c r="AN63" i="1"/>
  <c r="AO63" i="1"/>
  <c r="AP63" i="1"/>
  <c r="AQ63" i="1"/>
  <c r="AK64" i="1"/>
  <c r="AM64" i="1"/>
  <c r="AN64" i="1"/>
  <c r="AO64" i="1"/>
  <c r="AP64" i="1"/>
  <c r="AQ64" i="1"/>
  <c r="AK65" i="1"/>
  <c r="AM65" i="1"/>
  <c r="AN65" i="1"/>
  <c r="AO65" i="1"/>
  <c r="AP65" i="1"/>
  <c r="AQ65" i="1"/>
  <c r="AK66" i="1"/>
  <c r="AM66" i="1"/>
  <c r="AN66" i="1"/>
  <c r="AO66" i="1"/>
  <c r="AP66" i="1"/>
  <c r="AQ66" i="1"/>
  <c r="AK67" i="1"/>
  <c r="AM67" i="1"/>
  <c r="AN67" i="1"/>
  <c r="AO67" i="1"/>
  <c r="AP67" i="1"/>
  <c r="AQ67" i="1"/>
  <c r="AK68" i="1"/>
  <c r="AM68" i="1"/>
  <c r="AN68" i="1"/>
  <c r="AO68" i="1"/>
  <c r="AP68" i="1"/>
  <c r="AQ68" i="1"/>
  <c r="AK69" i="1"/>
  <c r="AM69" i="1"/>
  <c r="AN69" i="1"/>
  <c r="AO69" i="1"/>
  <c r="AP69" i="1"/>
  <c r="AQ69" i="1"/>
  <c r="AK70" i="1"/>
  <c r="AM70" i="1"/>
  <c r="AN70" i="1"/>
  <c r="AO70" i="1"/>
  <c r="AP70" i="1"/>
  <c r="AQ70" i="1"/>
  <c r="AK71" i="1"/>
  <c r="AM71" i="1"/>
  <c r="AN71" i="1"/>
  <c r="AO71" i="1"/>
  <c r="AP71" i="1"/>
  <c r="AQ71" i="1"/>
  <c r="AK72" i="1"/>
  <c r="AM72" i="1"/>
  <c r="AN72" i="1"/>
  <c r="AO72" i="1"/>
  <c r="AP72" i="1"/>
  <c r="AQ72" i="1"/>
  <c r="AK73" i="1"/>
  <c r="AM73" i="1"/>
  <c r="AN73" i="1"/>
  <c r="AO73" i="1"/>
  <c r="AP73" i="1"/>
  <c r="AQ73" i="1"/>
  <c r="AK74" i="1"/>
  <c r="AM74" i="1"/>
  <c r="AN74" i="1"/>
  <c r="AO74" i="1"/>
  <c r="AP74" i="1"/>
  <c r="AQ74" i="1"/>
  <c r="AK75" i="1"/>
  <c r="AM75" i="1"/>
  <c r="AN75" i="1"/>
  <c r="AO75" i="1"/>
  <c r="AP75" i="1"/>
  <c r="AQ75" i="1"/>
  <c r="AK76" i="1"/>
  <c r="AM76" i="1"/>
  <c r="AN76" i="1"/>
  <c r="AO76" i="1"/>
  <c r="AP76" i="1"/>
  <c r="AQ76" i="1"/>
  <c r="AK77" i="1"/>
  <c r="AM77" i="1"/>
  <c r="AN77" i="1"/>
  <c r="AO77" i="1"/>
  <c r="AP77" i="1"/>
  <c r="AQ77" i="1"/>
  <c r="AK78" i="1"/>
  <c r="AM78" i="1"/>
  <c r="AN78" i="1"/>
  <c r="AO78" i="1"/>
  <c r="AP78" i="1"/>
  <c r="AQ78" i="1"/>
  <c r="AK79" i="1"/>
  <c r="AM79" i="1"/>
  <c r="AN79" i="1"/>
  <c r="AO79" i="1"/>
  <c r="AP79" i="1"/>
  <c r="AQ79" i="1"/>
  <c r="AK80" i="1"/>
  <c r="AM80" i="1"/>
  <c r="AN80" i="1"/>
  <c r="AO80" i="1"/>
  <c r="AP80" i="1"/>
  <c r="AQ80" i="1"/>
  <c r="AK81" i="1"/>
  <c r="AM81" i="1"/>
  <c r="AN81" i="1"/>
  <c r="AO81" i="1"/>
  <c r="AP81" i="1"/>
  <c r="AQ81" i="1"/>
  <c r="AK82" i="1"/>
  <c r="AM82" i="1"/>
  <c r="AN82" i="1"/>
  <c r="AO82" i="1"/>
  <c r="AP82" i="1"/>
  <c r="AQ82" i="1"/>
  <c r="AK83" i="1"/>
  <c r="AM83" i="1"/>
  <c r="AN83" i="1"/>
  <c r="AO83" i="1"/>
  <c r="AP83" i="1"/>
  <c r="AQ83" i="1"/>
  <c r="AK84" i="1"/>
  <c r="AM84" i="1"/>
  <c r="AN84" i="1"/>
  <c r="AO84" i="1"/>
  <c r="AP84" i="1"/>
  <c r="AQ84" i="1"/>
  <c r="AK85" i="1"/>
  <c r="AM85" i="1"/>
  <c r="AN85" i="1"/>
  <c r="AO85" i="1"/>
  <c r="AP85" i="1"/>
  <c r="AQ85" i="1"/>
  <c r="AK86" i="1"/>
  <c r="AM86" i="1"/>
  <c r="AN86" i="1"/>
  <c r="AO86" i="1"/>
  <c r="AP86" i="1"/>
  <c r="AQ86" i="1"/>
  <c r="AK87" i="1"/>
  <c r="AM87" i="1"/>
  <c r="AN87" i="1"/>
  <c r="AO87" i="1"/>
  <c r="AP87" i="1"/>
  <c r="AQ87" i="1"/>
  <c r="AK88" i="1"/>
  <c r="AM88" i="1"/>
  <c r="AN88" i="1"/>
  <c r="AO88" i="1"/>
  <c r="AP88" i="1"/>
  <c r="AQ88" i="1"/>
  <c r="AK89" i="1"/>
  <c r="AM89" i="1"/>
  <c r="AN89" i="1"/>
  <c r="AO89" i="1"/>
  <c r="AP89" i="1"/>
  <c r="AQ89" i="1"/>
  <c r="AK90" i="1"/>
  <c r="AM90" i="1"/>
  <c r="AN90" i="1"/>
  <c r="AO90" i="1"/>
  <c r="AP90" i="1"/>
  <c r="AQ90" i="1"/>
  <c r="AK91" i="1"/>
  <c r="AM91" i="1"/>
  <c r="AN91" i="1"/>
  <c r="AO91" i="1"/>
  <c r="AP91" i="1"/>
  <c r="AQ91" i="1"/>
  <c r="AK92" i="1"/>
  <c r="AM92" i="1"/>
  <c r="AN92" i="1"/>
  <c r="AO92" i="1"/>
  <c r="AP92" i="1"/>
  <c r="AQ92" i="1"/>
  <c r="AK93" i="1"/>
  <c r="AM93" i="1"/>
  <c r="AN93" i="1"/>
  <c r="AO93" i="1"/>
  <c r="AP93" i="1"/>
  <c r="AQ93" i="1"/>
  <c r="AK94" i="1"/>
  <c r="AM94" i="1"/>
  <c r="AN94" i="1"/>
  <c r="AO94" i="1"/>
  <c r="AP94" i="1"/>
  <c r="AQ94" i="1"/>
  <c r="AK95" i="1"/>
  <c r="AM95" i="1"/>
  <c r="AN95" i="1"/>
  <c r="AO95" i="1"/>
  <c r="AP95" i="1"/>
  <c r="AQ95" i="1"/>
  <c r="AK96" i="1"/>
  <c r="AM96" i="1"/>
  <c r="AN96" i="1"/>
  <c r="AO96" i="1"/>
  <c r="AP96" i="1"/>
  <c r="AQ96" i="1"/>
  <c r="AK97" i="1"/>
  <c r="AM97" i="1"/>
  <c r="AN97" i="1"/>
  <c r="AO97" i="1"/>
  <c r="AP97" i="1"/>
  <c r="AQ97" i="1"/>
  <c r="AK98" i="1"/>
  <c r="AM98" i="1"/>
  <c r="AN98" i="1"/>
  <c r="AO98" i="1"/>
  <c r="AP98" i="1"/>
  <c r="AQ98" i="1"/>
  <c r="AK99" i="1"/>
  <c r="AM99" i="1"/>
  <c r="AN99" i="1"/>
  <c r="AO99" i="1"/>
  <c r="AP99" i="1"/>
  <c r="AQ99" i="1"/>
  <c r="AK100" i="1"/>
  <c r="AM100" i="1"/>
  <c r="AN100" i="1"/>
  <c r="AO100" i="1"/>
  <c r="AP100" i="1"/>
  <c r="AQ100" i="1"/>
  <c r="AK101" i="1"/>
  <c r="AM101" i="1"/>
  <c r="AN101" i="1"/>
  <c r="AO101" i="1"/>
  <c r="AP101" i="1"/>
  <c r="AQ101" i="1"/>
  <c r="AK102" i="1"/>
  <c r="AM102" i="1"/>
  <c r="AN102" i="1"/>
  <c r="AO102" i="1"/>
  <c r="AP102" i="1"/>
  <c r="AQ102" i="1"/>
  <c r="AK103" i="1"/>
  <c r="AM103" i="1"/>
  <c r="AN103" i="1"/>
  <c r="AO103" i="1"/>
  <c r="AP103" i="1"/>
  <c r="AQ103" i="1"/>
  <c r="AK104" i="1"/>
  <c r="AM104" i="1"/>
  <c r="AN104" i="1"/>
  <c r="AO104" i="1"/>
  <c r="AP104" i="1"/>
  <c r="AQ104" i="1"/>
  <c r="AK105" i="1"/>
  <c r="AM105" i="1"/>
  <c r="AN105" i="1"/>
  <c r="AO105" i="1"/>
  <c r="AP105" i="1"/>
  <c r="AQ105" i="1"/>
  <c r="AK106" i="1"/>
  <c r="AM106" i="1"/>
  <c r="AN106" i="1"/>
  <c r="AO106" i="1"/>
  <c r="AP106" i="1"/>
  <c r="AQ106" i="1"/>
  <c r="AK107" i="1"/>
  <c r="AM107" i="1"/>
  <c r="AN107" i="1"/>
  <c r="AO107" i="1"/>
  <c r="AP107" i="1"/>
  <c r="AQ107" i="1"/>
  <c r="AK108" i="1"/>
  <c r="AM108" i="1"/>
  <c r="AN108" i="1"/>
  <c r="AO108" i="1"/>
  <c r="AP108" i="1"/>
  <c r="AQ108" i="1"/>
  <c r="AK109" i="1"/>
  <c r="AM109" i="1"/>
  <c r="AN109" i="1"/>
  <c r="AO109" i="1"/>
  <c r="AP109" i="1"/>
  <c r="AQ109" i="1"/>
  <c r="AK110" i="1"/>
  <c r="AM110" i="1"/>
  <c r="AN110" i="1"/>
  <c r="AO110" i="1"/>
  <c r="AP110" i="1"/>
  <c r="AQ110" i="1"/>
  <c r="AK111" i="1"/>
  <c r="AM111" i="1"/>
  <c r="AN111" i="1"/>
  <c r="AO111" i="1"/>
  <c r="AP111" i="1"/>
  <c r="AQ111" i="1"/>
  <c r="AK112" i="1"/>
  <c r="AM112" i="1"/>
  <c r="AN112" i="1"/>
  <c r="AO112" i="1"/>
  <c r="AP112" i="1"/>
  <c r="AQ112" i="1"/>
  <c r="AK113" i="1"/>
  <c r="AM113" i="1"/>
  <c r="AN113" i="1"/>
  <c r="AO113" i="1"/>
  <c r="AP113" i="1"/>
  <c r="AQ113" i="1"/>
  <c r="AK114" i="1"/>
  <c r="AM114" i="1"/>
  <c r="AN114" i="1"/>
  <c r="AO114" i="1"/>
  <c r="AP114" i="1"/>
  <c r="AQ114" i="1"/>
  <c r="AK115" i="1"/>
  <c r="AM115" i="1"/>
  <c r="AN115" i="1"/>
  <c r="AO115" i="1"/>
  <c r="AP115" i="1"/>
  <c r="AQ115" i="1"/>
  <c r="AK116" i="1"/>
  <c r="AM116" i="1"/>
  <c r="AN116" i="1"/>
  <c r="AO116" i="1"/>
  <c r="AP116" i="1"/>
  <c r="AQ116" i="1"/>
  <c r="AK117" i="1"/>
  <c r="AM117" i="1"/>
  <c r="AN117" i="1"/>
  <c r="AO117" i="1"/>
  <c r="AP117" i="1"/>
  <c r="AQ117" i="1"/>
  <c r="AK118" i="1"/>
  <c r="AM118" i="1"/>
  <c r="AN118" i="1"/>
  <c r="AO118" i="1"/>
  <c r="AP118" i="1"/>
  <c r="AQ118" i="1"/>
  <c r="AK2" i="1"/>
  <c r="AQ2" i="1"/>
  <c r="AP2" i="1"/>
  <c r="AO2" i="1"/>
  <c r="AN2" i="1"/>
  <c r="AM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W31" i="1" l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X2" i="1"/>
  <c r="AX19" i="1"/>
  <c r="AX30" i="1"/>
  <c r="AX31" i="1"/>
  <c r="AX38" i="1"/>
  <c r="AX46" i="1"/>
  <c r="AX53" i="1"/>
  <c r="AX78" i="1"/>
  <c r="AX82" i="1"/>
  <c r="AX88" i="1"/>
  <c r="AX90" i="1"/>
  <c r="AX103" i="1"/>
  <c r="AX109" i="1"/>
  <c r="AY2" i="1"/>
  <c r="AZ2" i="1"/>
  <c r="BA2" i="1"/>
  <c r="BB2" i="1"/>
  <c r="BC2" i="1"/>
  <c r="AY19" i="1"/>
  <c r="AZ19" i="1"/>
  <c r="BA19" i="1"/>
  <c r="BB19" i="1"/>
  <c r="BC19" i="1"/>
  <c r="AY30" i="1"/>
  <c r="AZ30" i="1"/>
  <c r="BA30" i="1"/>
  <c r="BB30" i="1"/>
  <c r="BC30" i="1"/>
  <c r="AY31" i="1"/>
  <c r="AZ31" i="1"/>
  <c r="BA31" i="1"/>
  <c r="BB31" i="1"/>
  <c r="BC31" i="1"/>
  <c r="AY38" i="1"/>
  <c r="AZ38" i="1"/>
  <c r="BA38" i="1"/>
  <c r="BB38" i="1"/>
  <c r="BC38" i="1"/>
  <c r="AY46" i="1"/>
  <c r="AZ46" i="1"/>
  <c r="BA46" i="1"/>
  <c r="BB46" i="1"/>
  <c r="BC46" i="1"/>
  <c r="AY53" i="1"/>
  <c r="AZ53" i="1"/>
  <c r="BA53" i="1"/>
  <c r="BB53" i="1"/>
  <c r="BC53" i="1"/>
  <c r="AY78" i="1"/>
  <c r="AZ78" i="1"/>
  <c r="BA78" i="1"/>
  <c r="BB78" i="1"/>
  <c r="BC78" i="1"/>
  <c r="AY82" i="1"/>
  <c r="AZ82" i="1"/>
  <c r="BA82" i="1"/>
  <c r="BB82" i="1"/>
  <c r="BC82" i="1"/>
  <c r="AY88" i="1"/>
  <c r="AZ88" i="1"/>
  <c r="BA88" i="1"/>
  <c r="BB88" i="1"/>
  <c r="BC88" i="1"/>
  <c r="AY90" i="1"/>
  <c r="AZ90" i="1"/>
  <c r="BA90" i="1"/>
  <c r="BB90" i="1"/>
  <c r="BC90" i="1"/>
  <c r="AY103" i="1"/>
  <c r="AZ103" i="1"/>
  <c r="BA103" i="1"/>
  <c r="BB103" i="1"/>
  <c r="BC103" i="1"/>
  <c r="AY109" i="1"/>
  <c r="AZ109" i="1"/>
  <c r="BA109" i="1"/>
  <c r="BB109" i="1"/>
  <c r="BC109" i="1"/>
  <c r="BI2" i="1"/>
  <c r="BI19" i="1"/>
  <c r="BI30" i="1"/>
  <c r="BI31" i="1"/>
  <c r="BI38" i="1"/>
  <c r="BI46" i="1"/>
  <c r="BI53" i="1"/>
  <c r="BI78" i="1"/>
  <c r="BI82" i="1"/>
  <c r="BI88" i="1"/>
  <c r="BI90" i="1"/>
  <c r="BI103" i="1"/>
  <c r="BI109" i="1"/>
  <c r="BF109" i="1"/>
  <c r="BF103" i="1"/>
  <c r="BF90" i="1"/>
  <c r="BF88" i="1"/>
  <c r="BF82" i="1"/>
  <c r="BF78" i="1"/>
  <c r="BF53" i="1"/>
  <c r="BF46" i="1"/>
  <c r="BF38" i="1"/>
  <c r="BF31" i="1"/>
  <c r="BF30" i="1"/>
  <c r="BF19" i="1"/>
  <c r="BF2" i="1"/>
  <c r="BK2" i="1"/>
  <c r="BK19" i="1"/>
  <c r="BK30" i="1"/>
  <c r="BK31" i="1"/>
  <c r="BK38" i="1"/>
  <c r="BK46" i="1"/>
  <c r="BK53" i="1"/>
  <c r="BK78" i="1"/>
  <c r="BK82" i="1"/>
  <c r="BK88" i="1"/>
  <c r="BK90" i="1"/>
  <c r="BK103" i="1"/>
  <c r="BK109" i="1"/>
  <c r="BK14" i="1"/>
  <c r="BK4" i="1"/>
  <c r="BK5" i="1"/>
  <c r="BK6" i="1"/>
  <c r="BK7" i="1"/>
  <c r="BK8" i="1"/>
  <c r="BK9" i="1"/>
  <c r="BK10" i="1"/>
  <c r="BK11" i="1"/>
  <c r="BK12" i="1"/>
  <c r="BK13" i="1"/>
  <c r="BK15" i="1"/>
  <c r="BK16" i="1"/>
  <c r="BK17" i="1"/>
  <c r="BK18" i="1"/>
  <c r="BK20" i="1"/>
  <c r="BK21" i="1"/>
  <c r="BK22" i="1"/>
  <c r="BK23" i="1"/>
  <c r="BK24" i="1"/>
  <c r="BK25" i="1"/>
  <c r="BK26" i="1"/>
  <c r="BK27" i="1"/>
  <c r="BK28" i="1"/>
  <c r="BK29" i="1"/>
  <c r="BK32" i="1"/>
  <c r="BK33" i="1"/>
  <c r="BK34" i="1"/>
  <c r="BK35" i="1"/>
  <c r="BK36" i="1"/>
  <c r="BK37" i="1"/>
  <c r="BK39" i="1"/>
  <c r="BK40" i="1"/>
  <c r="BK41" i="1"/>
  <c r="BK42" i="1"/>
  <c r="BK43" i="1"/>
  <c r="BK44" i="1"/>
  <c r="BK45" i="1"/>
  <c r="BK47" i="1"/>
  <c r="BK48" i="1"/>
  <c r="BK49" i="1"/>
  <c r="BK50" i="1"/>
  <c r="BK51" i="1"/>
  <c r="BK52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9" i="1"/>
  <c r="BK80" i="1"/>
  <c r="BK81" i="1"/>
  <c r="BK83" i="1"/>
  <c r="BK84" i="1"/>
  <c r="BK85" i="1"/>
  <c r="BK86" i="1"/>
  <c r="BK87" i="1"/>
  <c r="BK89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4" i="1"/>
  <c r="BK105" i="1"/>
  <c r="BK106" i="1"/>
  <c r="BK107" i="1"/>
  <c r="BK108" i="1"/>
  <c r="BK110" i="1"/>
  <c r="BK111" i="1"/>
  <c r="BK112" i="1"/>
  <c r="BK113" i="1"/>
  <c r="BK114" i="1"/>
  <c r="BK115" i="1"/>
  <c r="BK116" i="1"/>
  <c r="BK117" i="1"/>
  <c r="BK118" i="1"/>
  <c r="BK3" i="1"/>
  <c r="AY3" i="1"/>
  <c r="BD2" i="1" l="1"/>
  <c r="BD30" i="1"/>
  <c r="BD53" i="1"/>
  <c r="BD90" i="1"/>
  <c r="BD109" i="1"/>
  <c r="BD103" i="1"/>
  <c r="BD82" i="1"/>
  <c r="BD78" i="1"/>
  <c r="BD38" i="1"/>
  <c r="BD31" i="1"/>
  <c r="BD19" i="1"/>
  <c r="BD88" i="1"/>
  <c r="BD46" i="1"/>
  <c r="BI4" i="1" l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20" i="1"/>
  <c r="BI21" i="1"/>
  <c r="BI22" i="1"/>
  <c r="BI23" i="1"/>
  <c r="BI24" i="1"/>
  <c r="BI25" i="1"/>
  <c r="BI26" i="1"/>
  <c r="BI27" i="1"/>
  <c r="BI28" i="1"/>
  <c r="BI29" i="1"/>
  <c r="BI32" i="1"/>
  <c r="BI33" i="1"/>
  <c r="BI34" i="1"/>
  <c r="BI35" i="1"/>
  <c r="BI36" i="1"/>
  <c r="BI37" i="1"/>
  <c r="BI39" i="1"/>
  <c r="BI40" i="1"/>
  <c r="BI41" i="1"/>
  <c r="BI42" i="1"/>
  <c r="BI43" i="1"/>
  <c r="BI44" i="1"/>
  <c r="BI45" i="1"/>
  <c r="BI47" i="1"/>
  <c r="BI48" i="1"/>
  <c r="BI49" i="1"/>
  <c r="BI50" i="1"/>
  <c r="BI51" i="1"/>
  <c r="BI52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9" i="1"/>
  <c r="BI80" i="1"/>
  <c r="BI81" i="1"/>
  <c r="BI83" i="1"/>
  <c r="BI84" i="1"/>
  <c r="BI85" i="1"/>
  <c r="BI86" i="1"/>
  <c r="BI87" i="1"/>
  <c r="BI89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4" i="1"/>
  <c r="BI105" i="1"/>
  <c r="BI106" i="1"/>
  <c r="BI107" i="1"/>
  <c r="BI108" i="1"/>
  <c r="BI110" i="1"/>
  <c r="BI111" i="1"/>
  <c r="BI112" i="1"/>
  <c r="BI113" i="1"/>
  <c r="BI114" i="1"/>
  <c r="BI115" i="1"/>
  <c r="BI116" i="1"/>
  <c r="BI117" i="1"/>
  <c r="BI118" i="1"/>
  <c r="BI3" i="1"/>
  <c r="AY4" i="1" l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20" i="1"/>
  <c r="AY21" i="1"/>
  <c r="AY22" i="1"/>
  <c r="AY23" i="1"/>
  <c r="AY24" i="1"/>
  <c r="AY25" i="1"/>
  <c r="AY26" i="1"/>
  <c r="AY27" i="1"/>
  <c r="AY28" i="1"/>
  <c r="AY29" i="1"/>
  <c r="AY32" i="1"/>
  <c r="AY33" i="1"/>
  <c r="AY34" i="1"/>
  <c r="AY35" i="1"/>
  <c r="AY36" i="1"/>
  <c r="AY37" i="1"/>
  <c r="AY39" i="1"/>
  <c r="AY40" i="1"/>
  <c r="AY41" i="1"/>
  <c r="AY42" i="1"/>
  <c r="AY43" i="1"/>
  <c r="AY44" i="1"/>
  <c r="AY45" i="1"/>
  <c r="AY47" i="1"/>
  <c r="AY48" i="1"/>
  <c r="AY49" i="1"/>
  <c r="AY50" i="1"/>
  <c r="AY51" i="1"/>
  <c r="AY52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9" i="1"/>
  <c r="AY80" i="1"/>
  <c r="AY81" i="1"/>
  <c r="AY83" i="1"/>
  <c r="AY84" i="1"/>
  <c r="AY85" i="1"/>
  <c r="AY86" i="1"/>
  <c r="AY87" i="1"/>
  <c r="AY89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4" i="1"/>
  <c r="AY105" i="1"/>
  <c r="AY106" i="1"/>
  <c r="AY107" i="1"/>
  <c r="AY108" i="1"/>
  <c r="AY110" i="1"/>
  <c r="AY111" i="1"/>
  <c r="AY112" i="1"/>
  <c r="AY113" i="1"/>
  <c r="AY114" i="1"/>
  <c r="AY115" i="1"/>
  <c r="AY116" i="1"/>
  <c r="AY117" i="1"/>
  <c r="AY118" i="1"/>
  <c r="BF4" i="1" l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20" i="1"/>
  <c r="BF21" i="1"/>
  <c r="BF22" i="1"/>
  <c r="BF23" i="1"/>
  <c r="BF24" i="1"/>
  <c r="BF25" i="1"/>
  <c r="BF26" i="1"/>
  <c r="BF27" i="1"/>
  <c r="BF28" i="1"/>
  <c r="BF29" i="1"/>
  <c r="BF32" i="1"/>
  <c r="BF33" i="1"/>
  <c r="BF34" i="1"/>
  <c r="BF35" i="1"/>
  <c r="BF36" i="1"/>
  <c r="BF37" i="1"/>
  <c r="BF39" i="1"/>
  <c r="BF40" i="1"/>
  <c r="BF41" i="1"/>
  <c r="BF42" i="1"/>
  <c r="BF43" i="1"/>
  <c r="BF44" i="1"/>
  <c r="BF45" i="1"/>
  <c r="BF47" i="1"/>
  <c r="BF48" i="1"/>
  <c r="BF49" i="1"/>
  <c r="BF50" i="1"/>
  <c r="BF51" i="1"/>
  <c r="BF52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9" i="1"/>
  <c r="BF80" i="1"/>
  <c r="BF81" i="1"/>
  <c r="BF83" i="1"/>
  <c r="BF84" i="1"/>
  <c r="BF85" i="1"/>
  <c r="BF86" i="1"/>
  <c r="BF87" i="1"/>
  <c r="BF89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4" i="1"/>
  <c r="BF105" i="1"/>
  <c r="BF106" i="1"/>
  <c r="BF107" i="1"/>
  <c r="BF108" i="1"/>
  <c r="BF110" i="1"/>
  <c r="BF111" i="1"/>
  <c r="BF112" i="1"/>
  <c r="BF113" i="1"/>
  <c r="BF114" i="1"/>
  <c r="BF115" i="1"/>
  <c r="BF116" i="1"/>
  <c r="BF117" i="1"/>
  <c r="BF118" i="1"/>
  <c r="BF3" i="1"/>
  <c r="W4" i="1" l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3" i="1"/>
  <c r="AZ4" i="1"/>
  <c r="BA4" i="1"/>
  <c r="BB4" i="1"/>
  <c r="BC4" i="1"/>
  <c r="AZ5" i="1"/>
  <c r="BA5" i="1"/>
  <c r="BB5" i="1"/>
  <c r="BC5" i="1"/>
  <c r="AZ6" i="1"/>
  <c r="BA6" i="1"/>
  <c r="BB6" i="1"/>
  <c r="BC6" i="1"/>
  <c r="AZ7" i="1"/>
  <c r="BA7" i="1"/>
  <c r="BB7" i="1"/>
  <c r="BC7" i="1"/>
  <c r="AZ8" i="1"/>
  <c r="BA8" i="1"/>
  <c r="BB8" i="1"/>
  <c r="BC8" i="1"/>
  <c r="AZ9" i="1"/>
  <c r="BA9" i="1"/>
  <c r="BB9" i="1"/>
  <c r="BC9" i="1"/>
  <c r="AZ10" i="1"/>
  <c r="BA10" i="1"/>
  <c r="BB10" i="1"/>
  <c r="BC10" i="1"/>
  <c r="AZ11" i="1"/>
  <c r="BA11" i="1"/>
  <c r="BB11" i="1"/>
  <c r="BC11" i="1"/>
  <c r="AZ12" i="1"/>
  <c r="BA12" i="1"/>
  <c r="BB12" i="1"/>
  <c r="BC12" i="1"/>
  <c r="AZ13" i="1"/>
  <c r="BA13" i="1"/>
  <c r="BB13" i="1"/>
  <c r="BC13" i="1"/>
  <c r="AZ14" i="1"/>
  <c r="BA14" i="1"/>
  <c r="BB14" i="1"/>
  <c r="BC14" i="1"/>
  <c r="AZ15" i="1"/>
  <c r="BA15" i="1"/>
  <c r="BB15" i="1"/>
  <c r="BC15" i="1"/>
  <c r="AZ16" i="1"/>
  <c r="BA16" i="1"/>
  <c r="BB16" i="1"/>
  <c r="BC16" i="1"/>
  <c r="AZ17" i="1"/>
  <c r="BA17" i="1"/>
  <c r="BB17" i="1"/>
  <c r="BC17" i="1"/>
  <c r="AZ18" i="1"/>
  <c r="BA18" i="1"/>
  <c r="BB18" i="1"/>
  <c r="BC18" i="1"/>
  <c r="AZ20" i="1"/>
  <c r="BA20" i="1"/>
  <c r="BB20" i="1"/>
  <c r="BC20" i="1"/>
  <c r="AZ21" i="1"/>
  <c r="BA21" i="1"/>
  <c r="BB21" i="1"/>
  <c r="BC21" i="1"/>
  <c r="AZ22" i="1"/>
  <c r="BA22" i="1"/>
  <c r="BB22" i="1"/>
  <c r="BC22" i="1"/>
  <c r="AZ23" i="1"/>
  <c r="BA23" i="1"/>
  <c r="BB23" i="1"/>
  <c r="BC23" i="1"/>
  <c r="AZ24" i="1"/>
  <c r="BA24" i="1"/>
  <c r="BB24" i="1"/>
  <c r="BC24" i="1"/>
  <c r="AZ25" i="1"/>
  <c r="BA25" i="1"/>
  <c r="BB25" i="1"/>
  <c r="BC25" i="1"/>
  <c r="AZ26" i="1"/>
  <c r="BA26" i="1"/>
  <c r="BB26" i="1"/>
  <c r="BC26" i="1"/>
  <c r="AZ27" i="1"/>
  <c r="BA27" i="1"/>
  <c r="BB27" i="1"/>
  <c r="BC27" i="1"/>
  <c r="AZ28" i="1"/>
  <c r="BA28" i="1"/>
  <c r="BB28" i="1"/>
  <c r="BC28" i="1"/>
  <c r="AZ29" i="1"/>
  <c r="BA29" i="1"/>
  <c r="BB29" i="1"/>
  <c r="BC29" i="1"/>
  <c r="AZ32" i="1"/>
  <c r="BA32" i="1"/>
  <c r="BB32" i="1"/>
  <c r="BC32" i="1"/>
  <c r="AZ33" i="1"/>
  <c r="BA33" i="1"/>
  <c r="BB33" i="1"/>
  <c r="BC33" i="1"/>
  <c r="AZ34" i="1"/>
  <c r="BA34" i="1"/>
  <c r="BB34" i="1"/>
  <c r="BC34" i="1"/>
  <c r="AZ35" i="1"/>
  <c r="BA35" i="1"/>
  <c r="BB35" i="1"/>
  <c r="BC35" i="1"/>
  <c r="AZ36" i="1"/>
  <c r="BA36" i="1"/>
  <c r="BB36" i="1"/>
  <c r="BC36" i="1"/>
  <c r="AZ37" i="1"/>
  <c r="BA37" i="1"/>
  <c r="BB37" i="1"/>
  <c r="BC37" i="1"/>
  <c r="AZ39" i="1"/>
  <c r="BA39" i="1"/>
  <c r="BB39" i="1"/>
  <c r="BC39" i="1"/>
  <c r="AZ40" i="1"/>
  <c r="BA40" i="1"/>
  <c r="BB40" i="1"/>
  <c r="BC40" i="1"/>
  <c r="AZ41" i="1"/>
  <c r="BA41" i="1"/>
  <c r="BB41" i="1"/>
  <c r="BC41" i="1"/>
  <c r="AZ42" i="1"/>
  <c r="BA42" i="1"/>
  <c r="BB42" i="1"/>
  <c r="BC42" i="1"/>
  <c r="AZ43" i="1"/>
  <c r="BA43" i="1"/>
  <c r="BB43" i="1"/>
  <c r="BC43" i="1"/>
  <c r="AZ44" i="1"/>
  <c r="BA44" i="1"/>
  <c r="BB44" i="1"/>
  <c r="BC44" i="1"/>
  <c r="AZ45" i="1"/>
  <c r="BA45" i="1"/>
  <c r="BB45" i="1"/>
  <c r="BC45" i="1"/>
  <c r="AZ47" i="1"/>
  <c r="BA47" i="1"/>
  <c r="BB47" i="1"/>
  <c r="BC47" i="1"/>
  <c r="AZ48" i="1"/>
  <c r="BA48" i="1"/>
  <c r="BB48" i="1"/>
  <c r="BC48" i="1"/>
  <c r="AZ49" i="1"/>
  <c r="BA49" i="1"/>
  <c r="BB49" i="1"/>
  <c r="BC49" i="1"/>
  <c r="AZ50" i="1"/>
  <c r="BA50" i="1"/>
  <c r="BB50" i="1"/>
  <c r="BC50" i="1"/>
  <c r="AZ51" i="1"/>
  <c r="BA51" i="1"/>
  <c r="BB51" i="1"/>
  <c r="BC51" i="1"/>
  <c r="AZ52" i="1"/>
  <c r="BA52" i="1"/>
  <c r="BB52" i="1"/>
  <c r="BC52" i="1"/>
  <c r="AZ54" i="1"/>
  <c r="BA54" i="1"/>
  <c r="BB54" i="1"/>
  <c r="BC54" i="1"/>
  <c r="AZ55" i="1"/>
  <c r="BA55" i="1"/>
  <c r="BB55" i="1"/>
  <c r="BC55" i="1"/>
  <c r="AZ56" i="1"/>
  <c r="BA56" i="1"/>
  <c r="BB56" i="1"/>
  <c r="BC56" i="1"/>
  <c r="AZ57" i="1"/>
  <c r="BA57" i="1"/>
  <c r="BB57" i="1"/>
  <c r="BC57" i="1"/>
  <c r="AZ58" i="1"/>
  <c r="BA58" i="1"/>
  <c r="BB58" i="1"/>
  <c r="BC58" i="1"/>
  <c r="AZ59" i="1"/>
  <c r="BA59" i="1"/>
  <c r="BB59" i="1"/>
  <c r="BC59" i="1"/>
  <c r="AZ60" i="1"/>
  <c r="BA60" i="1"/>
  <c r="BB60" i="1"/>
  <c r="BC60" i="1"/>
  <c r="AZ61" i="1"/>
  <c r="BA61" i="1"/>
  <c r="BB61" i="1"/>
  <c r="BC61" i="1"/>
  <c r="AZ62" i="1"/>
  <c r="BA62" i="1"/>
  <c r="BB62" i="1"/>
  <c r="BC62" i="1"/>
  <c r="AZ63" i="1"/>
  <c r="BA63" i="1"/>
  <c r="BB63" i="1"/>
  <c r="BC63" i="1"/>
  <c r="AZ64" i="1"/>
  <c r="BA64" i="1"/>
  <c r="BB64" i="1"/>
  <c r="BC64" i="1"/>
  <c r="AZ65" i="1"/>
  <c r="BA65" i="1"/>
  <c r="BB65" i="1"/>
  <c r="BC65" i="1"/>
  <c r="AZ66" i="1"/>
  <c r="BA66" i="1"/>
  <c r="BB66" i="1"/>
  <c r="BC66" i="1"/>
  <c r="AZ67" i="1"/>
  <c r="BA67" i="1"/>
  <c r="BB67" i="1"/>
  <c r="BC67" i="1"/>
  <c r="AZ68" i="1"/>
  <c r="BA68" i="1"/>
  <c r="BB68" i="1"/>
  <c r="BC68" i="1"/>
  <c r="AZ69" i="1"/>
  <c r="BA69" i="1"/>
  <c r="BB69" i="1"/>
  <c r="BC69" i="1"/>
  <c r="AZ70" i="1"/>
  <c r="BA70" i="1"/>
  <c r="BB70" i="1"/>
  <c r="BC70" i="1"/>
  <c r="AZ71" i="1"/>
  <c r="BA71" i="1"/>
  <c r="BB71" i="1"/>
  <c r="BC71" i="1"/>
  <c r="AZ72" i="1"/>
  <c r="BA72" i="1"/>
  <c r="BB72" i="1"/>
  <c r="BC72" i="1"/>
  <c r="AZ73" i="1"/>
  <c r="BA73" i="1"/>
  <c r="BB73" i="1"/>
  <c r="BC73" i="1"/>
  <c r="AZ74" i="1"/>
  <c r="BA74" i="1"/>
  <c r="BB74" i="1"/>
  <c r="BC74" i="1"/>
  <c r="AZ75" i="1"/>
  <c r="BA75" i="1"/>
  <c r="BB75" i="1"/>
  <c r="BC75" i="1"/>
  <c r="AZ76" i="1"/>
  <c r="BA76" i="1"/>
  <c r="BB76" i="1"/>
  <c r="BC76" i="1"/>
  <c r="AZ77" i="1"/>
  <c r="BA77" i="1"/>
  <c r="BB77" i="1"/>
  <c r="BC77" i="1"/>
  <c r="AZ79" i="1"/>
  <c r="BA79" i="1"/>
  <c r="BB79" i="1"/>
  <c r="BC79" i="1"/>
  <c r="AZ80" i="1"/>
  <c r="BA80" i="1"/>
  <c r="BB80" i="1"/>
  <c r="BC80" i="1"/>
  <c r="AZ81" i="1"/>
  <c r="BA81" i="1"/>
  <c r="BB81" i="1"/>
  <c r="BC81" i="1"/>
  <c r="AZ83" i="1"/>
  <c r="BA83" i="1"/>
  <c r="BB83" i="1"/>
  <c r="BC83" i="1"/>
  <c r="AZ84" i="1"/>
  <c r="BA84" i="1"/>
  <c r="BB84" i="1"/>
  <c r="BC84" i="1"/>
  <c r="AZ85" i="1"/>
  <c r="BA85" i="1"/>
  <c r="BB85" i="1"/>
  <c r="BC85" i="1"/>
  <c r="AZ86" i="1"/>
  <c r="BA86" i="1"/>
  <c r="BB86" i="1"/>
  <c r="BC86" i="1"/>
  <c r="AZ87" i="1"/>
  <c r="BA87" i="1"/>
  <c r="BB87" i="1"/>
  <c r="BC87" i="1"/>
  <c r="AZ89" i="1"/>
  <c r="BA89" i="1"/>
  <c r="BB89" i="1"/>
  <c r="BC89" i="1"/>
  <c r="AZ91" i="1"/>
  <c r="BA91" i="1"/>
  <c r="BB91" i="1"/>
  <c r="BC91" i="1"/>
  <c r="AZ92" i="1"/>
  <c r="BA92" i="1"/>
  <c r="BB92" i="1"/>
  <c r="BC92" i="1"/>
  <c r="AZ93" i="1"/>
  <c r="BA93" i="1"/>
  <c r="BB93" i="1"/>
  <c r="BC93" i="1"/>
  <c r="AZ94" i="1"/>
  <c r="BA94" i="1"/>
  <c r="BB94" i="1"/>
  <c r="BC94" i="1"/>
  <c r="AZ95" i="1"/>
  <c r="BA95" i="1"/>
  <c r="BB95" i="1"/>
  <c r="BC95" i="1"/>
  <c r="AZ96" i="1"/>
  <c r="BA96" i="1"/>
  <c r="BB96" i="1"/>
  <c r="BC96" i="1"/>
  <c r="AZ97" i="1"/>
  <c r="BA97" i="1"/>
  <c r="BB97" i="1"/>
  <c r="BC97" i="1"/>
  <c r="AZ98" i="1"/>
  <c r="BA98" i="1"/>
  <c r="BB98" i="1"/>
  <c r="BC98" i="1"/>
  <c r="AZ99" i="1"/>
  <c r="BA99" i="1"/>
  <c r="BB99" i="1"/>
  <c r="BC99" i="1"/>
  <c r="AZ100" i="1"/>
  <c r="BA100" i="1"/>
  <c r="BB100" i="1"/>
  <c r="BC100" i="1"/>
  <c r="AZ101" i="1"/>
  <c r="BA101" i="1"/>
  <c r="BB101" i="1"/>
  <c r="BC101" i="1"/>
  <c r="AZ102" i="1"/>
  <c r="BA102" i="1"/>
  <c r="BB102" i="1"/>
  <c r="BC102" i="1"/>
  <c r="AZ104" i="1"/>
  <c r="BA104" i="1"/>
  <c r="BB104" i="1"/>
  <c r="BC104" i="1"/>
  <c r="AZ105" i="1"/>
  <c r="BA105" i="1"/>
  <c r="BB105" i="1"/>
  <c r="BC105" i="1"/>
  <c r="AZ106" i="1"/>
  <c r="BA106" i="1"/>
  <c r="BB106" i="1"/>
  <c r="BC106" i="1"/>
  <c r="AZ107" i="1"/>
  <c r="BA107" i="1"/>
  <c r="BB107" i="1"/>
  <c r="BC107" i="1"/>
  <c r="AZ108" i="1"/>
  <c r="BA108" i="1"/>
  <c r="BB108" i="1"/>
  <c r="BC108" i="1"/>
  <c r="AZ110" i="1"/>
  <c r="BA110" i="1"/>
  <c r="BB110" i="1"/>
  <c r="BC110" i="1"/>
  <c r="AZ111" i="1"/>
  <c r="BA111" i="1"/>
  <c r="BB111" i="1"/>
  <c r="BC111" i="1"/>
  <c r="AZ112" i="1"/>
  <c r="BA112" i="1"/>
  <c r="BB112" i="1"/>
  <c r="BC112" i="1"/>
  <c r="AZ113" i="1"/>
  <c r="BA113" i="1"/>
  <c r="BB113" i="1"/>
  <c r="BC113" i="1"/>
  <c r="AZ114" i="1"/>
  <c r="BA114" i="1"/>
  <c r="BB114" i="1"/>
  <c r="BC114" i="1"/>
  <c r="AZ115" i="1"/>
  <c r="BA115" i="1"/>
  <c r="BB115" i="1"/>
  <c r="BC115" i="1"/>
  <c r="AZ116" i="1"/>
  <c r="BA116" i="1"/>
  <c r="BB116" i="1"/>
  <c r="BC116" i="1"/>
  <c r="AZ117" i="1"/>
  <c r="BA117" i="1"/>
  <c r="BB117" i="1"/>
  <c r="BC117" i="1"/>
  <c r="AZ118" i="1"/>
  <c r="BA118" i="1"/>
  <c r="BB118" i="1"/>
  <c r="BC118" i="1"/>
  <c r="BC3" i="1"/>
  <c r="BB3" i="1"/>
  <c r="BA3" i="1"/>
  <c r="AZ3" i="1"/>
  <c r="BD118" i="1" l="1"/>
  <c r="BD117" i="1"/>
  <c r="BD116" i="1"/>
  <c r="BD115" i="1"/>
  <c r="BD114" i="1"/>
  <c r="BD113" i="1"/>
  <c r="BD112" i="1"/>
  <c r="BD111" i="1"/>
  <c r="BD110" i="1"/>
  <c r="BD108" i="1"/>
  <c r="BD107" i="1"/>
  <c r="BD106" i="1"/>
  <c r="BD105" i="1"/>
  <c r="BD104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89" i="1"/>
  <c r="BD87" i="1"/>
  <c r="BD86" i="1"/>
  <c r="BD85" i="1"/>
  <c r="BD84" i="1"/>
  <c r="BD83" i="1"/>
  <c r="BD81" i="1"/>
  <c r="BD80" i="1"/>
  <c r="BD79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3" i="1"/>
  <c r="BD59" i="1"/>
  <c r="BD58" i="1"/>
  <c r="BD57" i="1"/>
  <c r="BD56" i="1"/>
  <c r="BD55" i="1"/>
  <c r="BD54" i="1"/>
  <c r="BD52" i="1"/>
  <c r="BD51" i="1"/>
  <c r="BD50" i="1"/>
  <c r="BD49" i="1"/>
  <c r="BD48" i="1"/>
  <c r="BD47" i="1"/>
  <c r="BD45" i="1"/>
  <c r="BD44" i="1"/>
  <c r="BD43" i="1"/>
  <c r="BD42" i="1"/>
  <c r="BD41" i="1"/>
  <c r="BD40" i="1"/>
  <c r="BD39" i="1"/>
  <c r="BD37" i="1"/>
  <c r="BD36" i="1"/>
  <c r="BD35" i="1"/>
  <c r="BD34" i="1"/>
  <c r="BD33" i="1"/>
  <c r="BD32" i="1"/>
  <c r="BD29" i="1"/>
  <c r="BD28" i="1"/>
  <c r="BD27" i="1"/>
  <c r="BD26" i="1"/>
  <c r="BD25" i="1"/>
  <c r="BD24" i="1"/>
  <c r="BD23" i="1"/>
  <c r="BD22" i="1"/>
  <c r="BD21" i="1"/>
  <c r="BD20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AX4" i="1"/>
  <c r="AX8" i="1"/>
  <c r="AX12" i="1"/>
  <c r="AX24" i="1"/>
  <c r="AX67" i="1"/>
  <c r="AX71" i="1"/>
  <c r="AX72" i="1"/>
  <c r="AX79" i="1"/>
  <c r="AX104" i="1"/>
  <c r="AX115" i="1"/>
  <c r="AX35" i="1"/>
  <c r="AX7" i="1"/>
  <c r="AX83" i="1"/>
  <c r="AX106" i="1"/>
  <c r="AX111" i="1"/>
  <c r="AX117" i="1"/>
  <c r="AX43" i="1"/>
  <c r="AX63" i="1"/>
  <c r="AX23" i="1"/>
  <c r="AX47" i="1"/>
  <c r="AX92" i="1"/>
  <c r="AX99" i="1"/>
  <c r="AX108" i="1"/>
  <c r="AX112" i="1"/>
  <c r="AX9" i="1"/>
  <c r="AX49" i="1"/>
  <c r="AX62" i="1"/>
  <c r="AX21" i="1"/>
  <c r="AX74" i="1"/>
  <c r="AX55" i="1"/>
  <c r="AX14" i="1"/>
  <c r="AX20" i="1"/>
  <c r="AX22" i="1"/>
  <c r="AX33" i="1"/>
  <c r="AX75" i="1"/>
  <c r="AX13" i="1"/>
  <c r="AX5" i="1"/>
  <c r="AX16" i="1"/>
  <c r="AX29" i="1"/>
  <c r="AX58" i="1"/>
  <c r="AX37" i="1"/>
  <c r="AX93" i="1"/>
  <c r="AX27" i="1"/>
  <c r="AX70" i="1"/>
  <c r="AX64" i="1"/>
  <c r="AX18" i="1"/>
  <c r="AX6" i="1"/>
  <c r="AX32" i="1"/>
  <c r="AX107" i="1"/>
  <c r="AX61" i="1"/>
  <c r="AX69" i="1"/>
  <c r="AX44" i="1"/>
  <c r="AX59" i="1"/>
  <c r="AX15" i="1"/>
  <c r="AX17" i="1"/>
  <c r="AX85" i="1"/>
  <c r="AX113" i="1"/>
  <c r="AX73" i="1"/>
  <c r="AX94" i="1"/>
  <c r="AX40" i="1"/>
  <c r="AX42" i="1"/>
  <c r="AX60" i="1"/>
  <c r="AX36" i="1"/>
  <c r="AX11" i="1"/>
  <c r="AX80" i="1"/>
  <c r="AX65" i="1"/>
  <c r="AX10" i="1"/>
  <c r="AX45" i="1"/>
  <c r="AX34" i="1"/>
  <c r="AX54" i="1"/>
  <c r="AX84" i="1"/>
  <c r="AX100" i="1"/>
  <c r="AX114" i="1"/>
  <c r="AX87" i="1"/>
  <c r="AX116" i="1"/>
  <c r="AX105" i="1"/>
  <c r="AX98" i="1"/>
  <c r="AX28" i="1"/>
  <c r="AX57" i="1"/>
  <c r="AX101" i="1"/>
  <c r="AX89" i="1"/>
  <c r="AX56" i="1"/>
  <c r="AX50" i="1"/>
  <c r="AX110" i="1"/>
  <c r="AX66" i="1"/>
  <c r="AX41" i="1"/>
  <c r="AX102" i="1"/>
  <c r="AX97" i="1"/>
  <c r="AX51" i="1"/>
  <c r="AX52" i="1"/>
  <c r="AX25" i="1"/>
  <c r="AX26" i="1"/>
  <c r="AX68" i="1"/>
  <c r="AX48" i="1"/>
  <c r="AX77" i="1"/>
  <c r="AX96" i="1"/>
  <c r="AX39" i="1"/>
  <c r="AX76" i="1"/>
  <c r="AX91" i="1"/>
  <c r="AX81" i="1"/>
  <c r="AX95" i="1"/>
  <c r="AX118" i="1"/>
  <c r="AX86" i="1"/>
  <c r="AX3" i="1"/>
</calcChain>
</file>

<file path=xl/sharedStrings.xml><?xml version="1.0" encoding="utf-8"?>
<sst xmlns="http://schemas.openxmlformats.org/spreadsheetml/2006/main" count="1187" uniqueCount="536">
  <si>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</si>
  <si>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</si>
  <si>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</si>
  <si>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</si>
  <si>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</si>
  <si>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</si>
  <si>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</si>
  <si>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</si>
  <si>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</si>
  <si>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</si>
  <si>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</si>
  <si>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</si>
  <si>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</si>
  <si>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</si>
  <si>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</si>
  <si>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</si>
  <si>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</si>
  <si>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</si>
  <si>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</si>
  <si>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</si>
  <si>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</si>
  <si>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</si>
  <si>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</si>
  <si>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</si>
  <si>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</si>
  <si>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</si>
  <si>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</si>
  <si>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</si>
  <si>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</si>
  <si>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</si>
  <si>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</si>
  <si>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</si>
  <si>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</si>
  <si>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</si>
  <si>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</si>
  <si>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</si>
  <si>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</si>
  <si>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</si>
  <si>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</si>
  <si>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</si>
  <si>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</si>
  <si>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</si>
  <si>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</si>
  <si>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</si>
  <si>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</si>
  <si>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</si>
  <si>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</si>
  <si>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</si>
  <si>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</si>
  <si>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</si>
  <si>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</si>
  <si>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</si>
  <si>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</si>
  <si>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</si>
  <si>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</si>
  <si>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</si>
  <si>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</si>
  <si>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</si>
  <si>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</si>
  <si>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</si>
  <si>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</si>
  <si>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</si>
  <si>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</si>
  <si>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</si>
  <si>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</si>
  <si>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</si>
  <si>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</si>
  <si>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</si>
  <si>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</si>
  <si>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</si>
  <si>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</si>
  <si>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</si>
  <si>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</si>
  <si>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</si>
  <si>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</si>
  <si>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</si>
  <si>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</si>
  <si>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</si>
  <si>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</si>
  <si>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</si>
  <si>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</si>
  <si>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</si>
  <si>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</si>
  <si>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</si>
  <si>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</si>
  <si>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</si>
  <si>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</si>
  <si>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</si>
  <si>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</si>
  <si>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</si>
  <si>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</si>
  <si>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</si>
  <si>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</si>
  <si>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</si>
  <si>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</si>
  <si>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</si>
  <si>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</si>
  <si>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</si>
  <si>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</si>
  <si>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</si>
  <si>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</si>
  <si>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</si>
  <si>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</si>
  <si>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</si>
  <si>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</si>
  <si>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</si>
  <si>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</si>
  <si>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</si>
  <si>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</si>
  <si>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</si>
  <si>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</si>
  <si>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</si>
  <si>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</si>
  <si>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</si>
  <si>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</si>
  <si>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</si>
  <si>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</si>
  <si>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</si>
  <si>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</si>
  <si>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</si>
  <si>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</si>
  <si>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</si>
  <si>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</si>
  <si>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</si>
  <si>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</si>
  <si>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</si>
  <si>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</si>
  <si>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</si>
  <si>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</si>
  <si>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</si>
  <si>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</si>
  <si>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</si>
  <si>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</si>
  <si>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</si>
  <si>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</si>
  <si>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</si>
  <si>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</si>
  <si>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</si>
  <si>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</si>
  <si>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</si>
  <si>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</si>
  <si>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</si>
  <si>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</si>
  <si>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</si>
  <si>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</si>
  <si>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</si>
  <si>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</si>
  <si>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</si>
  <si>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</si>
  <si>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</si>
  <si>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</si>
  <si>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</si>
  <si>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</si>
  <si>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</si>
  <si>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</si>
  <si>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</si>
  <si>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</si>
  <si>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</si>
  <si>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</si>
  <si>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</si>
  <si>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</si>
  <si>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</si>
  <si>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</si>
  <si>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</si>
  <si>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</si>
  <si>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</si>
  <si>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</si>
  <si>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</si>
  <si>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</si>
  <si>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</si>
  <si>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</si>
  <si>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</si>
  <si>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</si>
  <si>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</si>
  <si>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</si>
  <si>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</si>
  <si>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</si>
  <si>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</si>
  <si>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</si>
  <si>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</si>
  <si>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</si>
  <si>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</si>
  <si>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</si>
  <si>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</si>
  <si>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</si>
  <si>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Dominic's Restaurant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</si>
  <si>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</si>
  <si>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</si>
  <si>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</si>
  <si>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</si>
  <si>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</si>
  <si>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</si>
  <si>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</si>
  <si>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</si>
  <si>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</si>
  <si>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</si>
  <si>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</si>
  <si>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</si>
  <si>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</si>
  <si>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</si>
  <si>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</si>
  <si>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</si>
  <si>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</si>
  <si>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</si>
  <si>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</si>
  <si>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</si>
  <si>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</si>
  <si>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</si>
  <si>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</si>
  <si>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</si>
  <si>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</si>
  <si>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</si>
  <si>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</si>
  <si>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</si>
  <si>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</si>
  <si>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</si>
  <si>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</si>
  <si>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</si>
  <si>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</si>
  <si>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</si>
  <si>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</si>
  <si>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</si>
  <si>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</si>
  <si>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Three Four Beer Co</t>
  </si>
  <si>
    <t>829 S. Shields Street, #100, Fort Collins, CO 80521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</si>
  <si>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</si>
  <si>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</si>
  <si>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</si>
  <si>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</si>
  <si>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</si>
  <si>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</si>
  <si>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</si>
  <si>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</si>
  <si>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</si>
  <si>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</si>
  <si>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</si>
  <si>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</si>
  <si>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</si>
  <si>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</si>
  <si>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</si>
  <si>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</si>
  <si>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</si>
  <si>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</si>
  <si>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</si>
  <si>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</si>
  <si>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</si>
  <si>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</si>
  <si>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Wide range of drink and food specials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</si>
  <si>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</si>
  <si>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</si>
  <si>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</si>
  <si>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</si>
  <si>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</si>
  <si>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</si>
  <si>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</si>
  <si>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</si>
  <si>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</si>
  <si>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</si>
  <si>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</si>
  <si>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</si>
  <si>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</si>
  <si>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</si>
  <si>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</si>
  <si>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</si>
  <si>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</si>
  <si>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</si>
  <si>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</si>
  <si>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</si>
  <si>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</si>
  <si>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</si>
  <si>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</si>
  <si>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$1 off guest drafts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</si>
  <si>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</si>
  <si>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</si>
  <si>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</si>
  <si>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</si>
  <si>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</si>
  <si>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</si>
  <si>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</si>
  <si>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</si>
  <si>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</si>
  <si>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</si>
  <si>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</si>
  <si>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</si>
  <si>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</si>
  <si>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</si>
  <si>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</si>
  <si>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</si>
  <si>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</si>
  <si>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</si>
  <si>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</si>
  <si>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</si>
  <si>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</si>
  <si>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Mainline</t>
  </si>
  <si>
    <t>Burger, Bar Food, Craft Beer, Cocktails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</si>
  <si>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</si>
  <si>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</si>
  <si>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</si>
  <si>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</si>
  <si>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</si>
  <si>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</si>
  <si>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</si>
  <si>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</si>
  <si>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</si>
  <si>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</si>
  <si>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</si>
  <si>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</si>
  <si>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</si>
  <si>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</si>
  <si>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</si>
  <si>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</si>
  <si>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</si>
  <si>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</si>
  <si>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</si>
  <si>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</si>
  <si>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</si>
  <si>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</si>
  <si>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</si>
  <si>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</si>
  <si>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</si>
  <si>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</si>
  <si>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</si>
  <si>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</si>
  <si>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</si>
  <si>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</si>
  <si>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</si>
  <si>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</si>
  <si>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</si>
  <si>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</si>
  <si>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</si>
  <si>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</si>
  <si>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</si>
  <si>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</si>
  <si>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</si>
  <si>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</si>
  <si>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</si>
  <si>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</si>
  <si>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</si>
  <si>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</si>
  <si>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</si>
  <si>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</si>
  <si>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</si>
  <si>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</si>
  <si>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</si>
  <si>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</si>
  <si>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</si>
  <si>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</si>
  <si>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</si>
  <si>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</si>
  <si>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</si>
  <si>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</si>
  <si>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</si>
  <si>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</si>
  <si>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</si>
  <si>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</si>
  <si>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</si>
  <si>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</si>
  <si>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</si>
  <si>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</si>
  <si>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</si>
  <si>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</si>
  <si>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</si>
  <si>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</si>
  <si>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</si>
  <si>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</si>
  <si>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</si>
  <si>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</si>
  <si>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</si>
  <si>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http://www.threefourbeerco.com/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</si>
  <si>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</si>
  <si>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</si>
  <si>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</si>
  <si>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</si>
  <si>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</si>
  <si>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</si>
  <si>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</si>
  <si>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</si>
  <si>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</si>
  <si>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</si>
  <si>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</si>
  <si>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</si>
  <si>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</si>
  <si>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</si>
  <si>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</si>
  <si>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</si>
  <si>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</si>
  <si>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</si>
  <si>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</si>
  <si>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</si>
  <si>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</si>
  <si>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</si>
  <si>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</si>
  <si>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</si>
  <si>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</si>
  <si>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</si>
  <si>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</si>
  <si>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</si>
  <si>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</si>
  <si>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</si>
  <si>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</si>
  <si>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</si>
  <si>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</si>
  <si>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</si>
  <si>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</si>
  <si>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</si>
  <si>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</si>
  <si>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</si>
  <si>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</si>
  <si>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</si>
  <si>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</si>
  <si>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</si>
  <si>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</si>
  <si>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</si>
  <si>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</si>
  <si>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</si>
  <si>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</si>
  <si>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</si>
  <si>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</si>
  <si>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</si>
  <si>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</si>
  <si>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</si>
  <si>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</si>
  <si>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</si>
  <si>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</si>
  <si>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</si>
  <si>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</si>
  <si>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</si>
  <si>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</si>
  <si>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</si>
  <si>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</si>
  <si>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</si>
  <si>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</si>
  <si>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</si>
  <si>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</si>
  <si>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</si>
  <si>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</si>
  <si>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</si>
  <si>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</si>
  <si>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</si>
  <si>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</si>
  <si>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</si>
  <si>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</si>
  <si>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</si>
  <si>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</si>
  <si>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</si>
  <si>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</si>
  <si>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</si>
  <si>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</si>
  <si>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</si>
  <si>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</si>
  <si>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</si>
  <si>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</si>
  <si>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</si>
  <si>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</si>
  <si>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</si>
  <si>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Kids eat for $1.00 with adult purchase</t>
  </si>
  <si>
    <t>Sunday: Kids eat free with adult purchase.</t>
  </si>
  <si>
    <t>Saturday: Free grilled cheese sandwich</t>
  </si>
  <si>
    <t>Tuesday: $1 kids deal with purchase of an adult meal.</t>
  </si>
  <si>
    <t>Cafe mexacali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</si>
  <si>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</si>
  <si>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</si>
  <si>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</si>
  <si>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</si>
  <si>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</si>
  <si>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</si>
  <si>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</si>
  <si>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</si>
  <si>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</si>
  <si>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</si>
  <si>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</si>
  <si>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</si>
  <si>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</si>
  <si>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2925 S College Ave Fort Collins CO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</si>
  <si>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</si>
  <si>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</si>
  <si>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</si>
  <si>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</si>
  <si>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</si>
  <si>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</si>
  <si>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</si>
  <si>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</si>
  <si>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</si>
  <si>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</si>
  <si>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</si>
  <si>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</si>
  <si>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</si>
  <si>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</si>
  <si>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</si>
  <si>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</si>
  <si>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</si>
  <si>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</si>
  <si>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</si>
  <si>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</si>
  <si>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</si>
  <si>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</si>
  <si>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</si>
  <si>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Tueday: Up to two kids eat free with adult purchase</t>
  </si>
  <si>
    <t>2 for 1 Drink Specials &lt;br&gt; Range of Appetizer Specials &lt;br&gt; Buy 1 Sushi Roll, Get Half Off 2nd Roll</t>
  </si>
  <si>
    <t>$3.50 Drafts &lt;br&gt; $4.50 Wines &lt;br&gt; $5.50 Signature Martinis &lt;br&gt; Half Price Select Apps and Flatbreads</t>
  </si>
  <si>
    <t>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</t>
  </si>
  <si>
    <t>Well Martini: $6.50 &lt;br&gt; 100% Agave Margarita: $6.50 &lt;br&gt; Draught Pine &amp; Bottled Beer: $1.00 off &lt;br&gt; Wine by the Glass &amp; Well Drinks: $1.00 off &lt;br&gt; Range of small bites and appetizers</t>
  </si>
  <si>
    <t>$2 Domestic Bottles &lt;br&gt; $3 Wine &lt;br&gt; $4 Calls &lt;br&gt; $1 off draft beer and cocktails &lt;br&gt; 1/2 off most apps and mini pizzas</t>
  </si>
  <si>
    <t>$1 off Black Bottle Beers &lt;br&gt; $4 well drinks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</si>
  <si>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</si>
  <si>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</si>
  <si>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</si>
  <si>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</si>
  <si>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</si>
  <si>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</si>
  <si>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Mugs: $2.75 &lt;br&gt; 20 Ounce Pints: $4 &lt;br&gt; Pitchers: $12 &lt;br&gt; Bargain Priced Pool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</si>
  <si>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</si>
  <si>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</si>
  <si>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</si>
  <si>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</si>
  <si>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1/2 off beer and cider &lt;br&gt; Almost wines 1/2 off &lt;br&gt; $6 Mini cheeseboard &lt;br&gt; Other food specials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</si>
  <si>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</si>
  <si>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</si>
  <si>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</si>
  <si>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</si>
  <si>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</si>
  <si>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</si>
  <si>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$3 Shots and Drafts &lt;br&gt; $5 Jefe, Del Sol, Pomegranate Marg, MND &amp; Lunch Box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</si>
  <si>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</si>
  <si>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</si>
  <si>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</si>
  <si>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$3 craft beer cocktails &lt;br&gt; $3.5 wells &lt;br&gt; $1.5 off Breck and Wynkoop drafts &lt;br&gt; $5 house wines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</si>
  <si>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</si>
  <si>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</si>
  <si>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>Draft beers $3.00 &lt;br&gt; Budwiser $2.00 &lt;br&gt; House Wine $3.75 &lt;br&gt; Appetizer specials and pizza by the slice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</si>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</sst>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quotePrefix="1"/>
    <xf numFmtId="0" fontId="2" fillId="0" borderId="0" xfId="1" applyAlignment="1">
      <alignment horizontal="left" vertical="center"/>
    </xf>
    <xf numFmtId="49" fontId="0" fillId="0" borderId="0" xfId="0" applyNumberForma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0" fillId="2" borderId="0" xfId="0" applyFill="1"/>
    <xf numFmtId="0" fontId="0" fillId="2" borderId="0" xfId="0" applyFill="1" applyAlignme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elliotsmartini.com/" TargetMode="External"/><Relationship Id="rId63" Type="http://schemas.openxmlformats.org/officeDocument/2006/relationships/hyperlink" Target="http://emporiumftcollins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0" Type="http://schemas.openxmlformats.org/officeDocument/2006/relationships/hyperlink" Target="http://www.avogadros.com/" TargetMode="External"/><Relationship Id="rId29" Type="http://schemas.openxmlformats.org/officeDocument/2006/relationships/hyperlink" Target="http://www.alleycatcoffeehouse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blindpigfortcollins.com/" TargetMode="External"/><Relationship Id="rId62" Type="http://schemas.openxmlformats.org/officeDocument/2006/relationships/hyperlink" Target="http://www.trailheadtavern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zweibrewing.com/" TargetMode="External"/><Relationship Id="rId58" Type="http://schemas.openxmlformats.org/officeDocument/2006/relationships/hyperlink" Target="http://www.highpointbar.com/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thefoxandthecrow.net/" TargetMode="External"/><Relationship Id="rId61" Type="http://schemas.openxmlformats.org/officeDocument/2006/relationships/hyperlink" Target="http://www.socialfortcollins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tortillamarissas.com/" TargetMode="External"/><Relationship Id="rId60" Type="http://schemas.openxmlformats.org/officeDocument/2006/relationships/hyperlink" Target="http://www.mainlinefoco.com/" TargetMode="External"/><Relationship Id="rId65" Type="http://schemas.openxmlformats.org/officeDocument/2006/relationships/hyperlink" Target="https://www.dcoakesbrewhouse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rgepublickhouse.com/" TargetMode="External"/><Relationship Id="rId64" Type="http://schemas.openxmlformats.org/officeDocument/2006/relationships/hyperlink" Target="https://www.hopgrenadefoco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hreefourbeerco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luckyjoe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18"/>
  <sheetViews>
    <sheetView tabSelected="1" topLeftCell="P84" zoomScale="43" zoomScaleNormal="70" workbookViewId="0">
      <selection activeCell="V68" sqref="V1:V1048576"/>
    </sheetView>
  </sheetViews>
  <sheetFormatPr defaultRowHeight="14.5" x14ac:dyDescent="0.35"/>
  <cols>
    <col min="3" max="3" width="19.81640625" customWidth="1"/>
    <col min="4" max="21" width="6" customWidth="1"/>
    <col min="22" max="22" width="6" style="13" customWidth="1"/>
    <col min="23" max="36" width="6" customWidth="1"/>
    <col min="37" max="37" width="10.81640625" customWidth="1"/>
    <col min="38" max="38" width="13.6328125" customWidth="1"/>
    <col min="39" max="39" width="13" customWidth="1"/>
    <col min="40" max="42" width="10.26953125" customWidth="1"/>
    <col min="43" max="43" width="15.90625" customWidth="1"/>
    <col min="50" max="50" width="90.54296875" bestFit="1" customWidth="1"/>
    <col min="51" max="51" width="5.54296875" bestFit="1" customWidth="1"/>
    <col min="53" max="53" width="10.08984375" customWidth="1"/>
    <col min="57" max="57" width="53.54296875" customWidth="1"/>
  </cols>
  <sheetData>
    <row r="1" spans="2:64" x14ac:dyDescent="0.3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s="13" t="s">
        <v>16</v>
      </c>
      <c r="W1" t="s">
        <v>424</v>
      </c>
      <c r="X1" t="s">
        <v>425</v>
      </c>
      <c r="Y1" t="s">
        <v>426</v>
      </c>
      <c r="Z1" t="s">
        <v>427</v>
      </c>
      <c r="AA1" t="s">
        <v>428</v>
      </c>
      <c r="AB1" t="s">
        <v>429</v>
      </c>
      <c r="AC1" t="s">
        <v>430</v>
      </c>
      <c r="AD1" t="s">
        <v>431</v>
      </c>
      <c r="AE1" t="s">
        <v>432</v>
      </c>
      <c r="AF1" t="s">
        <v>433</v>
      </c>
      <c r="AG1" t="s">
        <v>434</v>
      </c>
      <c r="AH1" t="s">
        <v>435</v>
      </c>
      <c r="AI1" t="s">
        <v>436</v>
      </c>
      <c r="AJ1" t="s">
        <v>437</v>
      </c>
      <c r="AK1" t="s">
        <v>417</v>
      </c>
      <c r="AL1" t="s">
        <v>418</v>
      </c>
      <c r="AM1" t="s">
        <v>419</v>
      </c>
      <c r="AN1" t="s">
        <v>420</v>
      </c>
      <c r="AO1" t="s">
        <v>421</v>
      </c>
      <c r="AP1" t="s">
        <v>422</v>
      </c>
      <c r="AQ1" t="s">
        <v>423</v>
      </c>
      <c r="AR1" t="s">
        <v>17</v>
      </c>
      <c r="AS1" t="s">
        <v>314</v>
      </c>
      <c r="AT1" t="s">
        <v>315</v>
      </c>
      <c r="AU1" t="s">
        <v>308</v>
      </c>
      <c r="AV1" t="s">
        <v>21</v>
      </c>
      <c r="AW1" t="s">
        <v>22</v>
      </c>
      <c r="AY1" s="4"/>
      <c r="BD1" t="s">
        <v>438</v>
      </c>
      <c r="BE1" t="s">
        <v>439</v>
      </c>
      <c r="BF1" t="s">
        <v>444</v>
      </c>
      <c r="BG1" t="s">
        <v>446</v>
      </c>
      <c r="BH1" t="s">
        <v>447</v>
      </c>
      <c r="BJ1" t="s">
        <v>449</v>
      </c>
      <c r="BL1" t="s">
        <v>450</v>
      </c>
    </row>
    <row r="2" spans="2:64" ht="130.5" x14ac:dyDescent="0.35">
      <c r="B2" t="s">
        <v>470</v>
      </c>
      <c r="C2" t="s">
        <v>442</v>
      </c>
      <c r="E2" t="s">
        <v>445</v>
      </c>
      <c r="G2" t="s">
        <v>471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" si="0">IF(H2&gt;0,H2/100,"")</f>
        <v>16</v>
      </c>
      <c r="X2">
        <f t="shared" ref="X2" si="1">IF(I2&gt;0,I2/100,"")</f>
        <v>18</v>
      </c>
      <c r="Y2">
        <f t="shared" ref="Y2" si="2">IF(J2&gt;0,J2/100,"")</f>
        <v>16</v>
      </c>
      <c r="Z2">
        <f t="shared" ref="Z2" si="3">IF(K2&gt;0,K2/100,"")</f>
        <v>18</v>
      </c>
      <c r="AA2">
        <f t="shared" ref="AA2" si="4">IF(L2&gt;0,L2/100,"")</f>
        <v>16</v>
      </c>
      <c r="AB2">
        <f t="shared" ref="AB2" si="5">IF(M2&gt;0,M2/100,"")</f>
        <v>18</v>
      </c>
      <c r="AC2">
        <f t="shared" ref="AC2" si="6">IF(N2&gt;0,N2/100,"")</f>
        <v>16</v>
      </c>
      <c r="AD2">
        <f t="shared" ref="AD2" si="7">IF(O2&gt;0,O2/100,"")</f>
        <v>18</v>
      </c>
      <c r="AE2">
        <f t="shared" ref="AE2" si="8">IF(P2&gt;0,P2/100,"")</f>
        <v>16</v>
      </c>
      <c r="AF2">
        <f t="shared" ref="AF2" si="9">IF(Q2&gt;0,Q2/100,"")</f>
        <v>18</v>
      </c>
      <c r="AG2">
        <f t="shared" ref="AG2" si="10">IF(R2&gt;0,R2/100,"")</f>
        <v>16</v>
      </c>
      <c r="AH2">
        <f t="shared" ref="AH2" si="11">IF(S2&gt;0,S2/100,"")</f>
        <v>18</v>
      </c>
      <c r="AI2">
        <f t="shared" ref="AI2" si="12">IF(T2&gt;0,T2/100,"")</f>
        <v>16</v>
      </c>
      <c r="AJ2">
        <f t="shared" ref="AJ2" si="13">IF(U2&gt;0,U2/100,"")</f>
        <v>18</v>
      </c>
      <c r="AK2" t="str">
        <f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IF(O2&gt;0,CONCATENATE(IF(AE2&lt;=12,AE2,AE2-12),IF(OR(AE2&lt;12,AE2=24),"am","pm"),"-",IF(AF2&lt;=12,AF2,AF2-12),IF(OR(AF2&lt;12,AF2=24),"am","pm")),"")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472</v>
      </c>
      <c r="AU2" t="s">
        <v>310</v>
      </c>
      <c r="AV2" t="b">
        <v>1</v>
      </c>
      <c r="AW2" t="b">
        <v>1</v>
      </c>
      <c r="AX2" s="4" t="str">
        <f t="shared" ref="AX2:AX33" si="14">_xlfn.CONCAT("{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5">IF(AS2&gt;0,"&lt;img src=@img/outdoor.png@&gt;","")</f>
        <v/>
      </c>
      <c r="AZ2" t="str">
        <f t="shared" ref="AZ2:AZ33" si="16">IF(AT2&gt;0,"&lt;img src=@img/pets.png@&gt;","")</f>
        <v/>
      </c>
      <c r="BA2" t="str">
        <f t="shared" ref="BA2:BA33" si="17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8">IF(AV2="true","&lt;img src=@img/drinkicon.png@&gt;","")</f>
        <v/>
      </c>
      <c r="BC2" t="str">
        <f t="shared" ref="BC2:BC33" si="19">IF(AW2="true","&lt;img src=@img/foodicon.png@&gt;","")</f>
        <v/>
      </c>
      <c r="BD2" t="str">
        <f t="shared" ref="BD2:BD33" si="20">CONCATENATE(AY2,AZ2,BA2,BB2,BC2,BK2)</f>
        <v>&lt;img src=@img/easy.png@&gt;&lt;img src=@img/kidicon.png@&gt;</v>
      </c>
      <c r="BE2" t="str">
        <f>CONCATENATE(IF(AS2&gt;0,"outdoor ",""),IF(AT2&gt;0,"pet ",""),IF(AV2="true","drink ",""),IF(AW2="true","food ",""),AU2," ",E2," ",C2,IF(BJ2=TRUE," kid",""))</f>
        <v>easy med sfoco kid</v>
      </c>
      <c r="BF2" t="str">
        <f t="shared" ref="BF2:BF33" si="21">IF(C2="old","Old Town",IF(C2="campus","Near Campus",IF(C2="sfoco", "South Foco",IF(C2="nfoco","North Foco",IF(C2="midtown","Midtown",IF(C2="cwest","Campus West",""))))))</f>
        <v>South Foco</v>
      </c>
      <c r="BG2">
        <v>40.531728000000001</v>
      </c>
      <c r="BH2">
        <v>-105.076154</v>
      </c>
      <c r="BI2" t="str">
        <f t="shared" ref="BI2:BI33" si="22">CONCATENATE("[",BG2,",",BH2,"],")</f>
        <v>[40.531728,-105.076154],</v>
      </c>
      <c r="BJ2" t="b">
        <v>1</v>
      </c>
      <c r="BK2" t="str">
        <f t="shared" ref="BK2:BK33" si="23">IF(BJ2&gt;0,"&lt;img src=@img/kidicon.png@&gt;","")</f>
        <v>&lt;img src=@img/kidicon.png@&gt;</v>
      </c>
      <c r="BL2" s="12" t="s">
        <v>497</v>
      </c>
    </row>
    <row r="3" spans="2:64" ht="120.65" customHeight="1" x14ac:dyDescent="0.35">
      <c r="B3" t="s">
        <v>140</v>
      </c>
      <c r="C3" t="s">
        <v>440</v>
      </c>
      <c r="D3" t="s">
        <v>141</v>
      </c>
      <c r="E3" t="s">
        <v>445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>
        <f t="shared" ref="W3:W18" si="24">IF(H3&gt;0,H3/100,"")</f>
        <v>16</v>
      </c>
      <c r="X3">
        <f t="shared" ref="X3:X18" si="25">IF(I3&gt;0,I3/100,"")</f>
        <v>18</v>
      </c>
      <c r="Y3">
        <f t="shared" ref="Y3:Y18" si="26">IF(J3&gt;0,J3/100,"")</f>
        <v>16</v>
      </c>
      <c r="Z3">
        <f t="shared" ref="Z3:Z18" si="27">IF(K3&gt;0,K3/100,"")</f>
        <v>18</v>
      </c>
      <c r="AA3">
        <f t="shared" ref="AA3:AA18" si="28">IF(L3&gt;0,L3/100,"")</f>
        <v>16</v>
      </c>
      <c r="AB3">
        <f t="shared" ref="AB3:AB18" si="29">IF(M3&gt;0,M3/100,"")</f>
        <v>18</v>
      </c>
      <c r="AC3">
        <f t="shared" ref="AC3:AC18" si="30">IF(N3&gt;0,N3/100,"")</f>
        <v>16</v>
      </c>
      <c r="AD3">
        <f t="shared" ref="AD3:AD18" si="31">IF(O3&gt;0,O3/100,"")</f>
        <v>18</v>
      </c>
      <c r="AE3">
        <f t="shared" ref="AE3:AE18" si="32">IF(P3&gt;0,P3/100,"")</f>
        <v>16</v>
      </c>
      <c r="AF3">
        <f t="shared" ref="AF3:AF18" si="33">IF(Q3&gt;0,Q3/100,"")</f>
        <v>18</v>
      </c>
      <c r="AG3">
        <f t="shared" ref="AG3:AG18" si="34">IF(R3&gt;0,R3/100,"")</f>
        <v>16</v>
      </c>
      <c r="AH3">
        <f t="shared" ref="AH3:AH18" si="35">IF(S3&gt;0,S3/100,"")</f>
        <v>18</v>
      </c>
      <c r="AI3">
        <f t="shared" ref="AI3:AI18" si="36">IF(T3&gt;0,T3/100,"")</f>
        <v>16</v>
      </c>
      <c r="AJ3">
        <f t="shared" ref="AJ3:AJ18" si="37">IF(U3&gt;0,U3/100,"")</f>
        <v>18</v>
      </c>
      <c r="AK3" t="str">
        <f t="shared" ref="AK3:AK66" si="38">IF(H3&gt;0,CONCATENATE(IF(W3&lt;=12,W3,W3-12),IF(OR(W3&lt;12,W3=24),"am","pm"),"-",IF(X3&lt;=12,X3,X3-12),IF(OR(X3&lt;12,X3=24),"am","pm")),"")</f>
        <v>4pm-6pm</v>
      </c>
      <c r="AL3" t="str">
        <f t="shared" ref="AL3:AL66" si="39">IF(J3&gt;0,CONCATENATE(IF(Y3&lt;=12,Y3,Y3-12),IF(OR(Y3&lt;12,Y3=24),"am","pm"),"-",IF(Z3&lt;=12,Z3,Z3-12),IF(OR(Z3&lt;12,Z3=24),"am","pm")),"")</f>
        <v>4pm-6pm</v>
      </c>
      <c r="AM3" t="str">
        <f t="shared" ref="AM3:AM66" si="40">IF(L3&gt;0,CONCATENATE(IF(AA3&lt;=12,AA3,AA3-12),IF(OR(AA3&lt;12,AA3=24),"am","pm"),"-",IF(AB3&lt;=12,AB3,AB3-12),IF(OR(AB3&lt;12,AB3=24),"am","pm")),"")</f>
        <v>4pm-6pm</v>
      </c>
      <c r="AN3" t="str">
        <f t="shared" ref="AN3:AN66" si="41">IF(N3&gt;0,CONCATENATE(IF(AC3&lt;=12,AC3,AC3-12),IF(OR(AC3&lt;12,AC3=24),"am","pm"),"-",IF(AD3&lt;=12,AD3,AD3-12),IF(OR(AD3&lt;12,AD3=24),"am","pm")),"")</f>
        <v>4pm-6pm</v>
      </c>
      <c r="AO3" t="str">
        <f t="shared" ref="AO3:AO66" si="42">IF(O3&gt;0,CONCATENATE(IF(AE3&lt;=12,AE3,AE3-12),IF(OR(AE3&lt;12,AE3=24),"am","pm"),"-",IF(AF3&lt;=12,AF3,AF3-12),IF(OR(AF3&lt;12,AF3=24),"am","pm")),"")</f>
        <v>4pm-6pm</v>
      </c>
      <c r="AP3" t="str">
        <f t="shared" ref="AP3:AP66" si="43">IF(R3&gt;0,CONCATENATE(IF(AG3&lt;=12,AG3,AG3-12),IF(OR(AG3&lt;12,AG3=24),"am","pm"),"-",IF(AH3&lt;=12,AH3,AH3-12),IF(OR(AH3&lt;12,AH3=24),"am","pm")),"")</f>
        <v>4pm-6pm</v>
      </c>
      <c r="AQ3" t="str">
        <f t="shared" ref="AQ3:AQ66" si="44">IF(T3&gt;0,CONCATENATE(IF(AI3&lt;=12,AI3,AI3-12),IF(OR(AI3&lt;12,AI3=24),"am","pm"),"-",IF(AJ3&lt;=12,AJ3,AJ3-12),IF(OR(AJ3&lt;12,AJ3=24),"am","pm")),"")</f>
        <v>4pm-6pm</v>
      </c>
      <c r="AR3" s="3" t="s">
        <v>258</v>
      </c>
      <c r="AU3" t="s">
        <v>309</v>
      </c>
      <c r="AV3" s="7" t="s">
        <v>318</v>
      </c>
      <c r="AW3" s="7" t="s">
        <v>318</v>
      </c>
      <c r="AX3" s="4" t="str">
        <f t="shared" si="14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5"/>
        <v/>
      </c>
      <c r="AZ3" t="str">
        <f t="shared" si="16"/>
        <v/>
      </c>
      <c r="BA3" t="str">
        <f t="shared" si="17"/>
        <v>&lt;img src=@img/hard.png@&gt;</v>
      </c>
      <c r="BB3" t="str">
        <f t="shared" si="18"/>
        <v/>
      </c>
      <c r="BC3" t="str">
        <f t="shared" si="19"/>
        <v/>
      </c>
      <c r="BD3" t="str">
        <f t="shared" si="20"/>
        <v>&lt;img src=@img/hard.png@&gt;</v>
      </c>
      <c r="BE3" t="str">
        <f t="shared" ref="BE3:BE66" si="45">CONCATENATE(IF(AS3&gt;0,"outdoor ",""),IF(AT3&gt;0,"pet ",""),IF(AV3="true","drink ",""),IF(AW3="true","food ",""),AU3," ",E3," ",C3,IF(BJ3=TRUE," kid",""))</f>
        <v>hard med old</v>
      </c>
      <c r="BF3" t="str">
        <f t="shared" si="21"/>
        <v>Old Town</v>
      </c>
      <c r="BG3">
        <v>40.584597000000002</v>
      </c>
      <c r="BH3">
        <v>-105.077343</v>
      </c>
      <c r="BI3" t="str">
        <f t="shared" si="22"/>
        <v>[40.584597,-105.077343],</v>
      </c>
      <c r="BK3" t="str">
        <f t="shared" si="23"/>
        <v/>
      </c>
    </row>
    <row r="4" spans="2:64" ht="116" x14ac:dyDescent="0.35">
      <c r="B4" t="s">
        <v>146</v>
      </c>
      <c r="C4" t="s">
        <v>319</v>
      </c>
      <c r="D4" t="s">
        <v>147</v>
      </c>
      <c r="E4" t="s">
        <v>54</v>
      </c>
      <c r="G4" s="1" t="s">
        <v>148</v>
      </c>
      <c r="W4" t="str">
        <f t="shared" si="24"/>
        <v/>
      </c>
      <c r="X4" t="str">
        <f t="shared" si="25"/>
        <v/>
      </c>
      <c r="Y4" t="str">
        <f t="shared" si="26"/>
        <v/>
      </c>
      <c r="Z4" t="str">
        <f t="shared" si="27"/>
        <v/>
      </c>
      <c r="AA4" t="str">
        <f t="shared" si="28"/>
        <v/>
      </c>
      <c r="AB4" t="str">
        <f t="shared" si="29"/>
        <v/>
      </c>
      <c r="AC4" t="str">
        <f t="shared" si="30"/>
        <v/>
      </c>
      <c r="AD4" t="str">
        <f t="shared" si="31"/>
        <v/>
      </c>
      <c r="AE4" t="str">
        <f t="shared" si="32"/>
        <v/>
      </c>
      <c r="AF4" t="str">
        <f t="shared" si="33"/>
        <v/>
      </c>
      <c r="AG4" t="str">
        <f t="shared" si="34"/>
        <v/>
      </c>
      <c r="AH4" t="str">
        <f t="shared" si="35"/>
        <v/>
      </c>
      <c r="AI4" t="str">
        <f t="shared" si="36"/>
        <v/>
      </c>
      <c r="AJ4" t="str">
        <f t="shared" si="37"/>
        <v/>
      </c>
      <c r="AK4" t="str">
        <f t="shared" si="38"/>
        <v/>
      </c>
      <c r="AL4" t="str">
        <f t="shared" si="39"/>
        <v/>
      </c>
      <c r="AM4" t="str">
        <f t="shared" si="40"/>
        <v/>
      </c>
      <c r="AN4" t="str">
        <f t="shared" si="41"/>
        <v/>
      </c>
      <c r="AO4" t="str">
        <f t="shared" si="42"/>
        <v/>
      </c>
      <c r="AP4" t="str">
        <f t="shared" si="43"/>
        <v/>
      </c>
      <c r="AQ4" t="str">
        <f t="shared" si="44"/>
        <v/>
      </c>
      <c r="AR4" s="2" t="s">
        <v>344</v>
      </c>
      <c r="AU4" t="s">
        <v>28</v>
      </c>
      <c r="AV4" s="7" t="s">
        <v>318</v>
      </c>
      <c r="AW4" s="7" t="s">
        <v>318</v>
      </c>
      <c r="AX4" s="4" t="str">
        <f t="shared" si="14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4" t="str">
        <f t="shared" si="15"/>
        <v/>
      </c>
      <c r="AZ4" t="str">
        <f t="shared" si="16"/>
        <v/>
      </c>
      <c r="BA4" t="str">
        <f t="shared" si="17"/>
        <v>&lt;img src=@img/medium.png@&gt;</v>
      </c>
      <c r="BB4" t="str">
        <f t="shared" si="18"/>
        <v/>
      </c>
      <c r="BC4" t="str">
        <f t="shared" si="19"/>
        <v/>
      </c>
      <c r="BD4" t="str">
        <f t="shared" si="20"/>
        <v>&lt;img src=@img/medium.png@&gt;</v>
      </c>
      <c r="BE4" t="str">
        <f t="shared" si="45"/>
        <v>medium low campus</v>
      </c>
      <c r="BF4" t="str">
        <f t="shared" si="21"/>
        <v>Near Campus</v>
      </c>
      <c r="BG4">
        <v>40.578207999999997</v>
      </c>
      <c r="BH4">
        <v>-105.082031</v>
      </c>
      <c r="BI4" t="str">
        <f t="shared" si="22"/>
        <v>[40.578208,-105.082031],</v>
      </c>
      <c r="BK4" t="str">
        <f t="shared" si="23"/>
        <v/>
      </c>
    </row>
    <row r="5" spans="2:64" ht="130.5" x14ac:dyDescent="0.35">
      <c r="B5" t="s">
        <v>149</v>
      </c>
      <c r="C5" t="s">
        <v>441</v>
      </c>
      <c r="D5" t="s">
        <v>280</v>
      </c>
      <c r="E5" t="s">
        <v>445</v>
      </c>
      <c r="G5" t="s">
        <v>150</v>
      </c>
      <c r="W5" t="str">
        <f t="shared" si="24"/>
        <v/>
      </c>
      <c r="X5" t="str">
        <f t="shared" si="25"/>
        <v/>
      </c>
      <c r="Y5" t="str">
        <f t="shared" si="26"/>
        <v/>
      </c>
      <c r="Z5" t="str">
        <f t="shared" si="27"/>
        <v/>
      </c>
      <c r="AA5" t="str">
        <f t="shared" si="28"/>
        <v/>
      </c>
      <c r="AB5" t="str">
        <f t="shared" si="29"/>
        <v/>
      </c>
      <c r="AC5" t="str">
        <f t="shared" si="30"/>
        <v/>
      </c>
      <c r="AD5" t="str">
        <f t="shared" si="31"/>
        <v/>
      </c>
      <c r="AE5" t="str">
        <f t="shared" si="32"/>
        <v/>
      </c>
      <c r="AF5" t="str">
        <f t="shared" si="33"/>
        <v/>
      </c>
      <c r="AG5" t="str">
        <f t="shared" si="34"/>
        <v/>
      </c>
      <c r="AH5" t="str">
        <f t="shared" si="35"/>
        <v/>
      </c>
      <c r="AI5" t="str">
        <f t="shared" si="36"/>
        <v/>
      </c>
      <c r="AJ5" t="str">
        <f t="shared" si="37"/>
        <v/>
      </c>
      <c r="AK5" t="str">
        <f t="shared" si="38"/>
        <v/>
      </c>
      <c r="AL5" t="str">
        <f t="shared" si="39"/>
        <v/>
      </c>
      <c r="AM5" t="str">
        <f t="shared" si="40"/>
        <v/>
      </c>
      <c r="AN5" t="str">
        <f t="shared" si="41"/>
        <v/>
      </c>
      <c r="AO5" t="str">
        <f t="shared" si="42"/>
        <v/>
      </c>
      <c r="AP5" t="str">
        <f t="shared" si="43"/>
        <v/>
      </c>
      <c r="AQ5" t="str">
        <f t="shared" si="44"/>
        <v/>
      </c>
      <c r="AR5" s="2" t="s">
        <v>345</v>
      </c>
      <c r="AS5" t="s">
        <v>306</v>
      </c>
      <c r="AT5" t="s">
        <v>316</v>
      </c>
      <c r="AU5" t="s">
        <v>310</v>
      </c>
      <c r="AV5" s="7" t="s">
        <v>318</v>
      </c>
      <c r="AW5" s="7" t="s">
        <v>318</v>
      </c>
      <c r="AX5" s="4" t="str">
        <f t="shared" si="14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5" t="str">
        <f t="shared" si="15"/>
        <v>&lt;img src=@img/outdoor.png@&gt;</v>
      </c>
      <c r="AZ5" t="str">
        <f t="shared" si="16"/>
        <v>&lt;img src=@img/pets.png@&gt;</v>
      </c>
      <c r="BA5" t="str">
        <f t="shared" si="17"/>
        <v>&lt;img src=@img/easy.png@&gt;</v>
      </c>
      <c r="BB5" t="str">
        <f t="shared" si="18"/>
        <v/>
      </c>
      <c r="BC5" t="str">
        <f t="shared" si="19"/>
        <v/>
      </c>
      <c r="BD5" t="str">
        <f t="shared" si="20"/>
        <v>&lt;img src=@img/outdoor.png@&gt;&lt;img src=@img/pets.png@&gt;&lt;img src=@img/easy.png@&gt;</v>
      </c>
      <c r="BE5" t="str">
        <f t="shared" si="45"/>
        <v>outdoor pet easy med nfoco</v>
      </c>
      <c r="BF5" t="str">
        <f t="shared" si="21"/>
        <v>North Foco</v>
      </c>
      <c r="BG5">
        <v>40.620443000000002</v>
      </c>
      <c r="BH5">
        <v>-105.009394</v>
      </c>
      <c r="BI5" t="str">
        <f t="shared" si="22"/>
        <v>[40.620443,-105.009394],</v>
      </c>
      <c r="BK5" t="str">
        <f t="shared" si="23"/>
        <v/>
      </c>
    </row>
    <row r="6" spans="2:64" ht="130.5" x14ac:dyDescent="0.35">
      <c r="B6" t="s">
        <v>65</v>
      </c>
      <c r="C6" t="s">
        <v>442</v>
      </c>
      <c r="D6" t="s">
        <v>66</v>
      </c>
      <c r="E6" t="s">
        <v>445</v>
      </c>
      <c r="G6" s="1" t="s">
        <v>67</v>
      </c>
      <c r="H6">
        <v>1500</v>
      </c>
      <c r="I6">
        <v>1800</v>
      </c>
      <c r="J6">
        <v>1500</v>
      </c>
      <c r="K6">
        <v>1800</v>
      </c>
      <c r="L6">
        <v>1500</v>
      </c>
      <c r="M6">
        <v>1800</v>
      </c>
      <c r="N6">
        <v>1500</v>
      </c>
      <c r="O6">
        <v>1800</v>
      </c>
      <c r="P6">
        <v>1500</v>
      </c>
      <c r="Q6">
        <v>1800</v>
      </c>
      <c r="R6">
        <v>1500</v>
      </c>
      <c r="S6">
        <v>1800</v>
      </c>
      <c r="T6">
        <v>1600</v>
      </c>
      <c r="U6">
        <v>1800</v>
      </c>
      <c r="V6" s="13" t="s">
        <v>247</v>
      </c>
      <c r="W6">
        <f t="shared" si="24"/>
        <v>15</v>
      </c>
      <c r="X6">
        <f t="shared" si="25"/>
        <v>18</v>
      </c>
      <c r="Y6">
        <f t="shared" si="26"/>
        <v>15</v>
      </c>
      <c r="Z6">
        <f t="shared" si="27"/>
        <v>18</v>
      </c>
      <c r="AA6">
        <f t="shared" si="28"/>
        <v>15</v>
      </c>
      <c r="AB6">
        <f t="shared" si="29"/>
        <v>18</v>
      </c>
      <c r="AC6">
        <f t="shared" si="30"/>
        <v>15</v>
      </c>
      <c r="AD6">
        <f t="shared" si="31"/>
        <v>18</v>
      </c>
      <c r="AE6">
        <f t="shared" si="32"/>
        <v>15</v>
      </c>
      <c r="AF6">
        <f t="shared" si="33"/>
        <v>18</v>
      </c>
      <c r="AG6">
        <f t="shared" si="34"/>
        <v>15</v>
      </c>
      <c r="AH6">
        <f t="shared" si="35"/>
        <v>18</v>
      </c>
      <c r="AI6">
        <f t="shared" si="36"/>
        <v>16</v>
      </c>
      <c r="AJ6">
        <f t="shared" si="37"/>
        <v>18</v>
      </c>
      <c r="AK6" t="str">
        <f t="shared" si="38"/>
        <v>3pm-6pm</v>
      </c>
      <c r="AL6" t="str">
        <f t="shared" si="39"/>
        <v>3pm-6pm</v>
      </c>
      <c r="AM6" t="str">
        <f t="shared" si="40"/>
        <v>3pm-6pm</v>
      </c>
      <c r="AN6" t="str">
        <f t="shared" si="41"/>
        <v>3pm-6pm</v>
      </c>
      <c r="AO6" t="str">
        <f t="shared" si="42"/>
        <v>3pm-6pm</v>
      </c>
      <c r="AP6" t="str">
        <f t="shared" si="43"/>
        <v>3pm-6pm</v>
      </c>
      <c r="AQ6" t="str">
        <f t="shared" si="44"/>
        <v>4pm-6pm</v>
      </c>
      <c r="AR6" s="2" t="s">
        <v>322</v>
      </c>
      <c r="AS6" t="s">
        <v>306</v>
      </c>
      <c r="AU6" t="s">
        <v>309</v>
      </c>
      <c r="AV6" s="7" t="s">
        <v>317</v>
      </c>
      <c r="AW6" s="7" t="s">
        <v>317</v>
      </c>
      <c r="AX6" s="4" t="str">
        <f t="shared" si="14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"Wide range of drink and food specials", 'link':"http://www.austinsamericangrill.com", 'pricing':"med",   'phone-number': "", 'address': "2815 E Harmony Rd, Fort Collins 80528", 'other-amenities': ['outdoor','','hard'], 'has-drink':true, 'has-food':true},</v>
      </c>
      <c r="AY6" t="str">
        <f t="shared" si="15"/>
        <v>&lt;img src=@img/outdoor.png@&gt;</v>
      </c>
      <c r="AZ6" t="str">
        <f t="shared" si="16"/>
        <v/>
      </c>
      <c r="BA6" t="str">
        <f t="shared" si="17"/>
        <v>&lt;img src=@img/hard.png@&gt;</v>
      </c>
      <c r="BB6" t="str">
        <f t="shared" si="18"/>
        <v>&lt;img src=@img/drinkicon.png@&gt;</v>
      </c>
      <c r="BC6" t="str">
        <f t="shared" si="19"/>
        <v>&lt;img src=@img/foodicon.png@&gt;</v>
      </c>
      <c r="BD6" t="str">
        <f t="shared" si="20"/>
        <v>&lt;img src=@img/outdoor.png@&gt;&lt;img src=@img/hard.png@&gt;&lt;img src=@img/drinkicon.png@&gt;&lt;img src=@img/foodicon.png@&gt;</v>
      </c>
      <c r="BE6" t="str">
        <f t="shared" si="45"/>
        <v>outdoor drink food hard med sfoco</v>
      </c>
      <c r="BF6" t="str">
        <f t="shared" si="21"/>
        <v>South Foco</v>
      </c>
      <c r="BG6">
        <v>40.522584000000002</v>
      </c>
      <c r="BH6">
        <v>-105.02533200000001</v>
      </c>
      <c r="BI6" t="str">
        <f t="shared" si="22"/>
        <v>[40.522584,-105.025332],</v>
      </c>
      <c r="BK6" t="str">
        <f t="shared" si="23"/>
        <v/>
      </c>
    </row>
    <row r="7" spans="2:64" ht="130.5" x14ac:dyDescent="0.35">
      <c r="B7" t="s">
        <v>109</v>
      </c>
      <c r="C7" t="s">
        <v>319</v>
      </c>
      <c r="D7" t="s">
        <v>110</v>
      </c>
      <c r="E7" t="s">
        <v>445</v>
      </c>
      <c r="G7" s="1" t="s">
        <v>111</v>
      </c>
      <c r="H7">
        <v>900</v>
      </c>
      <c r="I7">
        <v>2400</v>
      </c>
      <c r="J7">
        <v>1100</v>
      </c>
      <c r="K7">
        <v>2400</v>
      </c>
      <c r="L7">
        <v>1100</v>
      </c>
      <c r="M7">
        <v>2400</v>
      </c>
      <c r="N7">
        <v>1100</v>
      </c>
      <c r="O7">
        <v>2400</v>
      </c>
      <c r="P7">
        <v>1100</v>
      </c>
      <c r="Q7">
        <v>2400</v>
      </c>
      <c r="R7">
        <v>1100</v>
      </c>
      <c r="S7">
        <v>2400</v>
      </c>
      <c r="T7">
        <v>900</v>
      </c>
      <c r="U7">
        <v>2400</v>
      </c>
      <c r="V7" s="13" t="s">
        <v>254</v>
      </c>
      <c r="W7">
        <f t="shared" si="24"/>
        <v>9</v>
      </c>
      <c r="X7">
        <f t="shared" si="25"/>
        <v>24</v>
      </c>
      <c r="Y7">
        <f t="shared" si="26"/>
        <v>11</v>
      </c>
      <c r="Z7">
        <f t="shared" si="27"/>
        <v>24</v>
      </c>
      <c r="AA7">
        <f t="shared" si="28"/>
        <v>11</v>
      </c>
      <c r="AB7">
        <f t="shared" si="29"/>
        <v>24</v>
      </c>
      <c r="AC7">
        <f t="shared" si="30"/>
        <v>11</v>
      </c>
      <c r="AD7">
        <f t="shared" si="31"/>
        <v>24</v>
      </c>
      <c r="AE7">
        <f t="shared" si="32"/>
        <v>11</v>
      </c>
      <c r="AF7">
        <f t="shared" si="33"/>
        <v>24</v>
      </c>
      <c r="AG7">
        <f t="shared" si="34"/>
        <v>11</v>
      </c>
      <c r="AH7">
        <f t="shared" si="35"/>
        <v>24</v>
      </c>
      <c r="AI7">
        <f t="shared" si="36"/>
        <v>9</v>
      </c>
      <c r="AJ7">
        <f t="shared" si="37"/>
        <v>24</v>
      </c>
      <c r="AK7" t="str">
        <f t="shared" si="38"/>
        <v>9am-12am</v>
      </c>
      <c r="AL7" t="str">
        <f t="shared" si="39"/>
        <v>11am-12am</v>
      </c>
      <c r="AM7" t="str">
        <f t="shared" si="40"/>
        <v>11am-12am</v>
      </c>
      <c r="AN7" t="str">
        <f t="shared" si="41"/>
        <v>11am-12am</v>
      </c>
      <c r="AO7" t="str">
        <f t="shared" si="42"/>
        <v>11am-12am</v>
      </c>
      <c r="AP7" t="str">
        <f t="shared" si="43"/>
        <v>11am-12am</v>
      </c>
      <c r="AQ7" t="str">
        <f t="shared" si="44"/>
        <v>9am-12am</v>
      </c>
      <c r="AR7" s="2" t="s">
        <v>335</v>
      </c>
      <c r="AS7" t="s">
        <v>306</v>
      </c>
      <c r="AU7" t="s">
        <v>28</v>
      </c>
      <c r="AV7" s="7" t="s">
        <v>317</v>
      </c>
      <c r="AW7" s="7" t="s">
        <v>318</v>
      </c>
      <c r="AX7" s="4" t="str">
        <f t="shared" si="14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7" t="str">
        <f t="shared" si="15"/>
        <v>&lt;img src=@img/outdoor.png@&gt;</v>
      </c>
      <c r="AZ7" t="str">
        <f t="shared" si="16"/>
        <v/>
      </c>
      <c r="BA7" t="str">
        <f t="shared" si="17"/>
        <v>&lt;img src=@img/medium.png@&gt;</v>
      </c>
      <c r="BB7" t="str">
        <f t="shared" si="18"/>
        <v>&lt;img src=@img/drinkicon.png@&gt;</v>
      </c>
      <c r="BC7" t="str">
        <f t="shared" si="19"/>
        <v/>
      </c>
      <c r="BD7" t="str">
        <f t="shared" si="20"/>
        <v>&lt;img src=@img/outdoor.png@&gt;&lt;img src=@img/medium.png@&gt;&lt;img src=@img/drinkicon.png@&gt;</v>
      </c>
      <c r="BE7" t="str">
        <f t="shared" si="45"/>
        <v>outdoor drink medium med campus</v>
      </c>
      <c r="BF7" t="str">
        <f t="shared" si="21"/>
        <v>Near Campus</v>
      </c>
      <c r="BG7">
        <v>40.579591999999998</v>
      </c>
      <c r="BH7">
        <v>-105.079256</v>
      </c>
      <c r="BI7" t="str">
        <f t="shared" si="22"/>
        <v>[40.579592,-105.079256],</v>
      </c>
      <c r="BK7" t="str">
        <f t="shared" si="23"/>
        <v/>
      </c>
    </row>
    <row r="8" spans="2:64" ht="116" x14ac:dyDescent="0.35">
      <c r="B8" t="s">
        <v>134</v>
      </c>
      <c r="C8" t="s">
        <v>319</v>
      </c>
      <c r="D8" t="s">
        <v>119</v>
      </c>
      <c r="E8" t="s">
        <v>54</v>
      </c>
      <c r="G8" s="1" t="s">
        <v>108</v>
      </c>
      <c r="W8" t="str">
        <f t="shared" si="24"/>
        <v/>
      </c>
      <c r="X8" t="str">
        <f t="shared" si="25"/>
        <v/>
      </c>
      <c r="Y8" t="str">
        <f t="shared" si="26"/>
        <v/>
      </c>
      <c r="Z8" t="str">
        <f t="shared" si="27"/>
        <v/>
      </c>
      <c r="AA8" t="str">
        <f t="shared" si="28"/>
        <v/>
      </c>
      <c r="AB8" t="str">
        <f t="shared" si="29"/>
        <v/>
      </c>
      <c r="AC8" t="str">
        <f t="shared" si="30"/>
        <v/>
      </c>
      <c r="AD8" t="str">
        <f t="shared" si="31"/>
        <v/>
      </c>
      <c r="AE8" t="str">
        <f t="shared" si="32"/>
        <v/>
      </c>
      <c r="AF8" t="str">
        <f t="shared" si="33"/>
        <v/>
      </c>
      <c r="AG8" t="str">
        <f t="shared" si="34"/>
        <v/>
      </c>
      <c r="AH8" t="str">
        <f t="shared" si="35"/>
        <v/>
      </c>
      <c r="AI8" t="str">
        <f t="shared" si="36"/>
        <v/>
      </c>
      <c r="AJ8" t="str">
        <f t="shared" si="37"/>
        <v/>
      </c>
      <c r="AK8" t="str">
        <f t="shared" si="38"/>
        <v/>
      </c>
      <c r="AL8" t="str">
        <f t="shared" si="39"/>
        <v/>
      </c>
      <c r="AM8" t="str">
        <f t="shared" si="40"/>
        <v/>
      </c>
      <c r="AN8" t="str">
        <f t="shared" si="41"/>
        <v/>
      </c>
      <c r="AO8" t="str">
        <f t="shared" si="42"/>
        <v/>
      </c>
      <c r="AP8" t="str">
        <f t="shared" si="43"/>
        <v/>
      </c>
      <c r="AQ8" t="str">
        <f t="shared" si="44"/>
        <v/>
      </c>
      <c r="AR8" s="2" t="s">
        <v>342</v>
      </c>
      <c r="AU8" t="s">
        <v>28</v>
      </c>
      <c r="AV8" s="7" t="s">
        <v>318</v>
      </c>
      <c r="AW8" s="7" t="s">
        <v>318</v>
      </c>
      <c r="AX8" s="4" t="str">
        <f t="shared" si="14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8" t="str">
        <f t="shared" si="15"/>
        <v/>
      </c>
      <c r="AZ8" t="str">
        <f t="shared" si="16"/>
        <v/>
      </c>
      <c r="BA8" t="str">
        <f t="shared" si="17"/>
        <v>&lt;img src=@img/medium.png@&gt;</v>
      </c>
      <c r="BB8" t="str">
        <f t="shared" si="18"/>
        <v/>
      </c>
      <c r="BC8" t="str">
        <f t="shared" si="19"/>
        <v/>
      </c>
      <c r="BD8" t="str">
        <f t="shared" si="20"/>
        <v>&lt;img src=@img/medium.png@&gt;</v>
      </c>
      <c r="BE8" t="str">
        <f t="shared" si="45"/>
        <v>medium low campus</v>
      </c>
      <c r="BF8" t="str">
        <f t="shared" si="21"/>
        <v>Near Campus</v>
      </c>
      <c r="BG8">
        <v>40.579048</v>
      </c>
      <c r="BH8">
        <v>-105.07677099999999</v>
      </c>
      <c r="BI8" t="str">
        <f t="shared" si="22"/>
        <v>[40.579048,-105.076771],</v>
      </c>
      <c r="BK8" t="str">
        <f t="shared" si="23"/>
        <v/>
      </c>
    </row>
    <row r="9" spans="2:64" ht="145" x14ac:dyDescent="0.35">
      <c r="B9" t="s">
        <v>23</v>
      </c>
      <c r="C9" t="s">
        <v>320</v>
      </c>
      <c r="D9" t="s">
        <v>178</v>
      </c>
      <c r="E9" t="s">
        <v>445</v>
      </c>
      <c r="G9" t="s">
        <v>179</v>
      </c>
      <c r="J9">
        <v>1600</v>
      </c>
      <c r="K9">
        <v>1900</v>
      </c>
      <c r="L9">
        <v>1600</v>
      </c>
      <c r="M9">
        <v>1900</v>
      </c>
      <c r="N9">
        <v>1600</v>
      </c>
      <c r="O9">
        <v>1900</v>
      </c>
      <c r="P9">
        <v>1600</v>
      </c>
      <c r="Q9">
        <v>1900</v>
      </c>
      <c r="R9">
        <v>1600</v>
      </c>
      <c r="S9">
        <v>1900</v>
      </c>
      <c r="V9" s="13" t="s">
        <v>499</v>
      </c>
      <c r="W9" t="str">
        <f t="shared" si="24"/>
        <v/>
      </c>
      <c r="X9" t="str">
        <f t="shared" si="25"/>
        <v/>
      </c>
      <c r="Y9">
        <f t="shared" si="26"/>
        <v>16</v>
      </c>
      <c r="Z9">
        <f t="shared" si="27"/>
        <v>19</v>
      </c>
      <c r="AA9">
        <f t="shared" si="28"/>
        <v>16</v>
      </c>
      <c r="AB9">
        <f t="shared" si="29"/>
        <v>19</v>
      </c>
      <c r="AC9">
        <f t="shared" si="30"/>
        <v>16</v>
      </c>
      <c r="AD9">
        <f t="shared" si="31"/>
        <v>19</v>
      </c>
      <c r="AE9">
        <f t="shared" si="32"/>
        <v>16</v>
      </c>
      <c r="AF9">
        <f t="shared" si="33"/>
        <v>19</v>
      </c>
      <c r="AG9">
        <f t="shared" si="34"/>
        <v>16</v>
      </c>
      <c r="AH9">
        <f t="shared" si="35"/>
        <v>19</v>
      </c>
      <c r="AI9" t="str">
        <f t="shared" si="36"/>
        <v/>
      </c>
      <c r="AJ9" t="str">
        <f t="shared" si="37"/>
        <v/>
      </c>
      <c r="AK9" t="str">
        <f t="shared" si="38"/>
        <v/>
      </c>
      <c r="AL9" t="str">
        <f t="shared" si="39"/>
        <v>4pm-7pm</v>
      </c>
      <c r="AM9" t="str">
        <f t="shared" si="40"/>
        <v>4pm-7pm</v>
      </c>
      <c r="AN9" t="str">
        <f t="shared" si="41"/>
        <v>4pm-7pm</v>
      </c>
      <c r="AO9" t="str">
        <f t="shared" si="42"/>
        <v>4pm-7pm</v>
      </c>
      <c r="AP9" t="str">
        <f t="shared" si="43"/>
        <v>4pm-7pm</v>
      </c>
      <c r="AQ9" t="str">
        <f t="shared" si="44"/>
        <v/>
      </c>
      <c r="AR9" s="8" t="s">
        <v>355</v>
      </c>
      <c r="AS9" t="s">
        <v>306</v>
      </c>
      <c r="AU9" t="s">
        <v>310</v>
      </c>
      <c r="AV9" s="7" t="s">
        <v>317</v>
      </c>
      <c r="AW9" s="7" t="s">
        <v>317</v>
      </c>
      <c r="AX9" s="4" t="str">
        <f t="shared" si="14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Drafts &lt;br&gt; $4.50 Wines &lt;br&gt; $5.50 Signature Martinis &lt;br&gt; Half Price Select Apps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9" t="str">
        <f t="shared" si="15"/>
        <v>&lt;img src=@img/outdoor.png@&gt;</v>
      </c>
      <c r="AZ9" t="str">
        <f t="shared" si="16"/>
        <v/>
      </c>
      <c r="BA9" t="str">
        <f t="shared" si="17"/>
        <v>&lt;img src=@img/easy.png@&gt;</v>
      </c>
      <c r="BB9" t="str">
        <f t="shared" si="18"/>
        <v>&lt;img src=@img/drinkicon.png@&gt;</v>
      </c>
      <c r="BC9" t="str">
        <f t="shared" si="19"/>
        <v>&lt;img src=@img/foodicon.png@&gt;</v>
      </c>
      <c r="BD9" t="str">
        <f t="shared" si="20"/>
        <v>&lt;img src=@img/outdoor.png@&gt;&lt;img src=@img/easy.png@&gt;&lt;img src=@img/drinkicon.png@&gt;&lt;img src=@img/foodicon.png@&gt;</v>
      </c>
      <c r="BE9" t="str">
        <f t="shared" si="45"/>
        <v>outdoor drink food easy med midtown</v>
      </c>
      <c r="BF9" t="str">
        <f t="shared" si="21"/>
        <v>Midtown</v>
      </c>
      <c r="BG9">
        <v>40.542237999999998</v>
      </c>
      <c r="BH9">
        <v>-105.072501</v>
      </c>
      <c r="BI9" t="str">
        <f t="shared" si="22"/>
        <v>[40.542238,-105.072501],</v>
      </c>
      <c r="BK9" t="str">
        <f t="shared" si="23"/>
        <v/>
      </c>
    </row>
    <row r="10" spans="2:64" ht="188.5" x14ac:dyDescent="0.35">
      <c r="B10" t="s">
        <v>56</v>
      </c>
      <c r="C10" t="s">
        <v>440</v>
      </c>
      <c r="D10" t="s">
        <v>57</v>
      </c>
      <c r="E10" t="s">
        <v>445</v>
      </c>
      <c r="G10" s="1" t="s">
        <v>58</v>
      </c>
      <c r="H10">
        <v>1500</v>
      </c>
      <c r="I10">
        <v>1800</v>
      </c>
      <c r="J10">
        <v>1500</v>
      </c>
      <c r="K10">
        <v>1800</v>
      </c>
      <c r="L10">
        <v>1500</v>
      </c>
      <c r="M10">
        <v>1800</v>
      </c>
      <c r="N10">
        <v>1500</v>
      </c>
      <c r="O10">
        <v>1800</v>
      </c>
      <c r="P10">
        <v>1500</v>
      </c>
      <c r="Q10">
        <v>1800</v>
      </c>
      <c r="R10">
        <v>1500</v>
      </c>
      <c r="S10">
        <v>1800</v>
      </c>
      <c r="T10">
        <v>1500</v>
      </c>
      <c r="U10">
        <v>1800</v>
      </c>
      <c r="V10" s="13" t="s">
        <v>500</v>
      </c>
      <c r="W10">
        <f t="shared" si="24"/>
        <v>15</v>
      </c>
      <c r="X10">
        <f t="shared" si="25"/>
        <v>18</v>
      </c>
      <c r="Y10">
        <f t="shared" si="26"/>
        <v>15</v>
      </c>
      <c r="Z10">
        <f t="shared" si="27"/>
        <v>18</v>
      </c>
      <c r="AA10">
        <f t="shared" si="28"/>
        <v>15</v>
      </c>
      <c r="AB10">
        <f t="shared" si="29"/>
        <v>18</v>
      </c>
      <c r="AC10">
        <f t="shared" si="30"/>
        <v>15</v>
      </c>
      <c r="AD10">
        <f t="shared" si="31"/>
        <v>18</v>
      </c>
      <c r="AE10">
        <f t="shared" si="32"/>
        <v>15</v>
      </c>
      <c r="AF10">
        <f t="shared" si="33"/>
        <v>18</v>
      </c>
      <c r="AG10">
        <f t="shared" si="34"/>
        <v>15</v>
      </c>
      <c r="AH10">
        <f t="shared" si="35"/>
        <v>18</v>
      </c>
      <c r="AI10">
        <f t="shared" si="36"/>
        <v>15</v>
      </c>
      <c r="AJ10">
        <f t="shared" si="37"/>
        <v>18</v>
      </c>
      <c r="AK10" t="str">
        <f t="shared" si="38"/>
        <v>3pm-6pm</v>
      </c>
      <c r="AL10" t="str">
        <f t="shared" si="39"/>
        <v>3pm-6pm</v>
      </c>
      <c r="AM10" t="str">
        <f t="shared" si="40"/>
        <v>3pm-6pm</v>
      </c>
      <c r="AN10" t="str">
        <f t="shared" si="41"/>
        <v>3pm-6pm</v>
      </c>
      <c r="AO10" t="str">
        <f t="shared" si="42"/>
        <v>3pm-6pm</v>
      </c>
      <c r="AP10" t="str">
        <f t="shared" si="43"/>
        <v>3pm-6pm</v>
      </c>
      <c r="AQ10" t="str">
        <f t="shared" si="44"/>
        <v>3pm-6pm</v>
      </c>
      <c r="AR10" s="3" t="s">
        <v>244</v>
      </c>
      <c r="AS10" t="s">
        <v>306</v>
      </c>
      <c r="AU10" t="s">
        <v>28</v>
      </c>
      <c r="AV10" s="7" t="s">
        <v>317</v>
      </c>
      <c r="AW10" s="7" t="s">
        <v>318</v>
      </c>
      <c r="AX10" s="4" t="str">
        <f t="shared" si="14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Marys", 'link':"https://www.beaujos.com/", 'pricing':"med",   'phone-number': "", 'address': "100 N College Ave, Fort Collins 80524", 'other-amenities': ['outdoor','','medium'], 'has-drink':true, 'has-food':false},</v>
      </c>
      <c r="AY10" t="str">
        <f t="shared" si="15"/>
        <v>&lt;img src=@img/outdoor.png@&gt;</v>
      </c>
      <c r="AZ10" t="str">
        <f t="shared" si="16"/>
        <v/>
      </c>
      <c r="BA10" t="str">
        <f t="shared" si="17"/>
        <v>&lt;img src=@img/medium.png@&gt;</v>
      </c>
      <c r="BB10" t="str">
        <f t="shared" si="18"/>
        <v>&lt;img src=@img/drinkicon.png@&gt;</v>
      </c>
      <c r="BC10" t="str">
        <f t="shared" si="19"/>
        <v/>
      </c>
      <c r="BD10" t="str">
        <f t="shared" si="20"/>
        <v>&lt;img src=@img/outdoor.png@&gt;&lt;img src=@img/medium.png@&gt;&lt;img src=@img/drinkicon.png@&gt;&lt;img src=@img/kidicon.png@&gt;</v>
      </c>
      <c r="BE10" t="str">
        <f t="shared" si="45"/>
        <v>outdoor drink medium med old kid</v>
      </c>
      <c r="BF10" t="str">
        <f t="shared" si="21"/>
        <v>Old Town</v>
      </c>
      <c r="BG10">
        <v>40.587240999999999</v>
      </c>
      <c r="BH10">
        <v>-105.076707</v>
      </c>
      <c r="BI10" t="str">
        <f t="shared" si="22"/>
        <v>[40.587241,-105.076707],</v>
      </c>
      <c r="BJ10" t="b">
        <v>1</v>
      </c>
      <c r="BK10" t="str">
        <f t="shared" si="23"/>
        <v>&lt;img src=@img/kidicon.png@&gt;</v>
      </c>
      <c r="BL10" t="s">
        <v>451</v>
      </c>
    </row>
    <row r="11" spans="2:64" ht="159.5" x14ac:dyDescent="0.35">
      <c r="B11" t="s">
        <v>253</v>
      </c>
      <c r="C11" t="s">
        <v>440</v>
      </c>
      <c r="D11" t="s">
        <v>106</v>
      </c>
      <c r="E11" t="s">
        <v>54</v>
      </c>
      <c r="G11" s="1" t="s">
        <v>107</v>
      </c>
      <c r="H11">
        <v>1600</v>
      </c>
      <c r="I11">
        <v>2400</v>
      </c>
      <c r="J11">
        <v>1600</v>
      </c>
      <c r="K11">
        <v>1800</v>
      </c>
      <c r="L11">
        <v>1600</v>
      </c>
      <c r="M11">
        <v>1800</v>
      </c>
      <c r="N11">
        <v>1600</v>
      </c>
      <c r="O11">
        <v>1800</v>
      </c>
      <c r="P11">
        <v>1600</v>
      </c>
      <c r="Q11">
        <v>1800</v>
      </c>
      <c r="R11">
        <v>1600</v>
      </c>
      <c r="S11">
        <v>1800</v>
      </c>
      <c r="T11">
        <v>1600</v>
      </c>
      <c r="U11">
        <v>2400</v>
      </c>
      <c r="V11" s="13" t="s">
        <v>501</v>
      </c>
      <c r="W11">
        <f t="shared" si="24"/>
        <v>16</v>
      </c>
      <c r="X11">
        <f t="shared" si="25"/>
        <v>24</v>
      </c>
      <c r="Y11">
        <f t="shared" si="26"/>
        <v>16</v>
      </c>
      <c r="Z11">
        <f t="shared" si="27"/>
        <v>18</v>
      </c>
      <c r="AA11">
        <f t="shared" si="28"/>
        <v>16</v>
      </c>
      <c r="AB11">
        <f t="shared" si="29"/>
        <v>18</v>
      </c>
      <c r="AC11">
        <f t="shared" si="30"/>
        <v>16</v>
      </c>
      <c r="AD11">
        <f t="shared" si="31"/>
        <v>18</v>
      </c>
      <c r="AE11">
        <f t="shared" si="32"/>
        <v>16</v>
      </c>
      <c r="AF11">
        <f t="shared" si="33"/>
        <v>18</v>
      </c>
      <c r="AG11">
        <f t="shared" si="34"/>
        <v>16</v>
      </c>
      <c r="AH11">
        <f t="shared" si="35"/>
        <v>18</v>
      </c>
      <c r="AI11">
        <f t="shared" si="36"/>
        <v>16</v>
      </c>
      <c r="AJ11">
        <f t="shared" si="37"/>
        <v>24</v>
      </c>
      <c r="AK11" t="str">
        <f t="shared" si="38"/>
        <v>4pm-12am</v>
      </c>
      <c r="AL11" t="str">
        <f t="shared" si="39"/>
        <v>4pm-6pm</v>
      </c>
      <c r="AM11" t="str">
        <f t="shared" si="40"/>
        <v>4pm-6pm</v>
      </c>
      <c r="AN11" t="str">
        <f t="shared" si="41"/>
        <v>4pm-6pm</v>
      </c>
      <c r="AO11" t="str">
        <f t="shared" si="42"/>
        <v>4pm-6pm</v>
      </c>
      <c r="AP11" t="str">
        <f t="shared" si="43"/>
        <v>4pm-6pm</v>
      </c>
      <c r="AQ11" t="str">
        <f t="shared" si="44"/>
        <v>4pm-12am</v>
      </c>
      <c r="AR11" s="8" t="s">
        <v>333</v>
      </c>
      <c r="AU11" t="s">
        <v>28</v>
      </c>
      <c r="AV11" s="7" t="s">
        <v>317</v>
      </c>
      <c r="AW11" s="7" t="s">
        <v>317</v>
      </c>
      <c r="AX11" s="4" t="str">
        <f t="shared" si="14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"Well Martini: $6.50 &lt;br&gt; 100% Agave Margarita: $6.50 &lt;br&gt; Draught Pine &amp; Bottled Beer: $1.00 off &lt;br&gt; Wine by the Glass &amp; Well Drinks: $1.00 off &lt;br&gt; Range of small bites and appetizers", 'link':"http://www.bigalsburgersanddogs.com/", 'pricing':"low",   'phone-number': "", 'address': "140 West Mountain Ave, Fort Collins 80524", 'other-amenities': ['','','medium'], 'has-drink':true, 'has-food':true},</v>
      </c>
      <c r="AY11" t="str">
        <f t="shared" si="15"/>
        <v/>
      </c>
      <c r="AZ11" t="str">
        <f t="shared" si="16"/>
        <v/>
      </c>
      <c r="BA11" t="str">
        <f t="shared" si="17"/>
        <v>&lt;img src=@img/medium.png@&gt;</v>
      </c>
      <c r="BB11" t="str">
        <f t="shared" si="18"/>
        <v>&lt;img src=@img/drinkicon.png@&gt;</v>
      </c>
      <c r="BC11" t="str">
        <f t="shared" si="19"/>
        <v>&lt;img src=@img/foodicon.png@&gt;</v>
      </c>
      <c r="BD11" t="str">
        <f t="shared" si="20"/>
        <v>&lt;img src=@img/medium.png@&gt;&lt;img src=@img/drinkicon.png@&gt;&lt;img src=@img/foodicon.png@&gt;</v>
      </c>
      <c r="BE11" t="str">
        <f t="shared" si="45"/>
        <v>drink food medium low old</v>
      </c>
      <c r="BF11" t="str">
        <f t="shared" si="21"/>
        <v>Old Town</v>
      </c>
      <c r="BG11">
        <v>40.587246</v>
      </c>
      <c r="BH11">
        <v>-105.078137</v>
      </c>
      <c r="BI11" t="str">
        <f t="shared" si="22"/>
        <v>[40.587246,-105.078137],</v>
      </c>
      <c r="BK11" t="str">
        <f t="shared" si="23"/>
        <v/>
      </c>
    </row>
    <row r="12" spans="2:64" ht="116" x14ac:dyDescent="0.35">
      <c r="B12" t="s">
        <v>52</v>
      </c>
      <c r="C12" t="s">
        <v>319</v>
      </c>
      <c r="D12" t="s">
        <v>53</v>
      </c>
      <c r="E12" t="s">
        <v>54</v>
      </c>
      <c r="G12" s="1" t="s">
        <v>55</v>
      </c>
      <c r="W12" t="str">
        <f t="shared" si="24"/>
        <v/>
      </c>
      <c r="X12" t="str">
        <f t="shared" si="25"/>
        <v/>
      </c>
      <c r="Y12" t="str">
        <f t="shared" si="26"/>
        <v/>
      </c>
      <c r="Z12" t="str">
        <f t="shared" si="27"/>
        <v/>
      </c>
      <c r="AA12" t="str">
        <f t="shared" si="28"/>
        <v/>
      </c>
      <c r="AB12" t="str">
        <f t="shared" si="29"/>
        <v/>
      </c>
      <c r="AC12" t="str">
        <f t="shared" si="30"/>
        <v/>
      </c>
      <c r="AD12" t="str">
        <f t="shared" si="31"/>
        <v/>
      </c>
      <c r="AE12" t="str">
        <f t="shared" si="32"/>
        <v/>
      </c>
      <c r="AF12" t="str">
        <f t="shared" si="33"/>
        <v/>
      </c>
      <c r="AG12" t="str">
        <f t="shared" si="34"/>
        <v/>
      </c>
      <c r="AH12" t="str">
        <f t="shared" si="35"/>
        <v/>
      </c>
      <c r="AI12" t="str">
        <f t="shared" si="36"/>
        <v/>
      </c>
      <c r="AJ12" t="str">
        <f t="shared" si="37"/>
        <v/>
      </c>
      <c r="AK12" t="str">
        <f t="shared" si="38"/>
        <v/>
      </c>
      <c r="AL12" t="str">
        <f t="shared" si="39"/>
        <v/>
      </c>
      <c r="AM12" t="str">
        <f t="shared" si="40"/>
        <v/>
      </c>
      <c r="AN12" t="str">
        <f t="shared" si="41"/>
        <v/>
      </c>
      <c r="AO12" t="str">
        <f t="shared" si="42"/>
        <v/>
      </c>
      <c r="AP12" t="str">
        <f t="shared" si="43"/>
        <v/>
      </c>
      <c r="AQ12" t="str">
        <f t="shared" si="44"/>
        <v/>
      </c>
      <c r="AR12" s="2" t="s">
        <v>321</v>
      </c>
      <c r="AU12" t="s">
        <v>28</v>
      </c>
      <c r="AV12" s="7" t="s">
        <v>318</v>
      </c>
      <c r="AW12" s="7" t="s">
        <v>318</v>
      </c>
      <c r="AX12" s="4" t="str">
        <f t="shared" si="14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12" t="str">
        <f t="shared" si="15"/>
        <v/>
      </c>
      <c r="AZ12" t="str">
        <f t="shared" si="16"/>
        <v/>
      </c>
      <c r="BA12" t="str">
        <f t="shared" si="17"/>
        <v>&lt;img src=@img/medium.png@&gt;</v>
      </c>
      <c r="BB12" t="str">
        <f t="shared" si="18"/>
        <v/>
      </c>
      <c r="BC12" t="str">
        <f t="shared" si="19"/>
        <v/>
      </c>
      <c r="BD12" t="str">
        <f t="shared" si="20"/>
        <v>&lt;img src=@img/medium.png@&gt;</v>
      </c>
      <c r="BE12" t="str">
        <f t="shared" si="45"/>
        <v>medium low campus</v>
      </c>
      <c r="BF12" t="str">
        <f t="shared" si="21"/>
        <v>Near Campus</v>
      </c>
      <c r="BG12">
        <v>40.581021</v>
      </c>
      <c r="BH12">
        <v>-105.07677200000001</v>
      </c>
      <c r="BI12" t="str">
        <f t="shared" si="22"/>
        <v>[40.581021,-105.076772],</v>
      </c>
      <c r="BK12" t="str">
        <f t="shared" si="23"/>
        <v/>
      </c>
    </row>
    <row r="13" spans="2:64" ht="145" x14ac:dyDescent="0.35">
      <c r="B13" t="s">
        <v>312</v>
      </c>
      <c r="C13" t="s">
        <v>442</v>
      </c>
      <c r="D13" t="s">
        <v>78</v>
      </c>
      <c r="E13" t="s">
        <v>445</v>
      </c>
      <c r="G13" s="6" t="s">
        <v>300</v>
      </c>
      <c r="J13">
        <v>1500</v>
      </c>
      <c r="K13">
        <v>1900</v>
      </c>
      <c r="L13">
        <v>1500</v>
      </c>
      <c r="M13">
        <v>1900</v>
      </c>
      <c r="N13">
        <v>1500</v>
      </c>
      <c r="O13">
        <v>1900</v>
      </c>
      <c r="P13">
        <v>1500</v>
      </c>
      <c r="Q13">
        <v>1900</v>
      </c>
      <c r="R13">
        <v>1500</v>
      </c>
      <c r="S13">
        <v>1900</v>
      </c>
      <c r="V13" s="13" t="s">
        <v>502</v>
      </c>
      <c r="W13" t="str">
        <f t="shared" si="24"/>
        <v/>
      </c>
      <c r="X13" t="str">
        <f t="shared" si="25"/>
        <v/>
      </c>
      <c r="Y13">
        <f t="shared" si="26"/>
        <v>15</v>
      </c>
      <c r="Z13">
        <f t="shared" si="27"/>
        <v>19</v>
      </c>
      <c r="AA13">
        <f t="shared" si="28"/>
        <v>15</v>
      </c>
      <c r="AB13">
        <f t="shared" si="29"/>
        <v>19</v>
      </c>
      <c r="AC13">
        <f t="shared" si="30"/>
        <v>15</v>
      </c>
      <c r="AD13">
        <f t="shared" si="31"/>
        <v>19</v>
      </c>
      <c r="AE13">
        <f t="shared" si="32"/>
        <v>15</v>
      </c>
      <c r="AF13">
        <f t="shared" si="33"/>
        <v>19</v>
      </c>
      <c r="AG13">
        <f t="shared" si="34"/>
        <v>15</v>
      </c>
      <c r="AH13">
        <f t="shared" si="35"/>
        <v>19</v>
      </c>
      <c r="AI13" t="str">
        <f t="shared" si="36"/>
        <v/>
      </c>
      <c r="AJ13" t="str">
        <f t="shared" si="37"/>
        <v/>
      </c>
      <c r="AK13" t="str">
        <f t="shared" si="38"/>
        <v/>
      </c>
      <c r="AL13" t="str">
        <f t="shared" si="39"/>
        <v>3pm-7pm</v>
      </c>
      <c r="AM13" t="str">
        <f t="shared" si="40"/>
        <v>3pm-7pm</v>
      </c>
      <c r="AN13" t="str">
        <f t="shared" si="41"/>
        <v>3pm-7pm</v>
      </c>
      <c r="AO13" t="str">
        <f t="shared" si="42"/>
        <v>3pm-7pm</v>
      </c>
      <c r="AP13" t="str">
        <f t="shared" si="43"/>
        <v>3pm-7pm</v>
      </c>
      <c r="AQ13" t="str">
        <f t="shared" si="44"/>
        <v/>
      </c>
      <c r="AR13" s="3" t="s">
        <v>313</v>
      </c>
      <c r="AU13" t="s">
        <v>310</v>
      </c>
      <c r="AV13" s="7" t="s">
        <v>317</v>
      </c>
      <c r="AW13" s="7" t="s">
        <v>317</v>
      </c>
      <c r="AX13" s="4" t="str">
        <f t="shared" si="14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13" t="str">
        <f t="shared" si="15"/>
        <v/>
      </c>
      <c r="AZ13" t="str">
        <f t="shared" si="16"/>
        <v/>
      </c>
      <c r="BA13" t="str">
        <f t="shared" si="17"/>
        <v>&lt;img src=@img/easy.png@&gt;</v>
      </c>
      <c r="BB13" t="str">
        <f t="shared" si="18"/>
        <v>&lt;img src=@img/drinkicon.png@&gt;</v>
      </c>
      <c r="BC13" t="str">
        <f t="shared" si="19"/>
        <v>&lt;img src=@img/foodicon.png@&gt;</v>
      </c>
      <c r="BD13" t="str">
        <f t="shared" si="20"/>
        <v>&lt;img src=@img/easy.png@&gt;&lt;img src=@img/drinkicon.png@&gt;&lt;img src=@img/foodicon.png@&gt;</v>
      </c>
      <c r="BE13" t="str">
        <f t="shared" si="45"/>
        <v>drink food easy med sfoco</v>
      </c>
      <c r="BF13" t="str">
        <f t="shared" si="21"/>
        <v>South Foco</v>
      </c>
      <c r="BG13">
        <v>40.523828000000002</v>
      </c>
      <c r="BH13">
        <v>-105.027387</v>
      </c>
      <c r="BI13" t="str">
        <f t="shared" si="22"/>
        <v>[40.523828,-105.027387],</v>
      </c>
      <c r="BK13" t="str">
        <f t="shared" si="23"/>
        <v/>
      </c>
    </row>
    <row r="14" spans="2:64" ht="145" x14ac:dyDescent="0.35">
      <c r="B14" t="s">
        <v>151</v>
      </c>
      <c r="C14" t="s">
        <v>319</v>
      </c>
      <c r="D14" t="s">
        <v>280</v>
      </c>
      <c r="E14" t="s">
        <v>445</v>
      </c>
      <c r="G14" t="s">
        <v>152</v>
      </c>
      <c r="H14">
        <v>1100</v>
      </c>
      <c r="I14">
        <v>1600</v>
      </c>
      <c r="J14">
        <v>1100</v>
      </c>
      <c r="K14">
        <v>1600</v>
      </c>
      <c r="L14">
        <v>1100</v>
      </c>
      <c r="M14">
        <v>1600</v>
      </c>
      <c r="N14">
        <v>1100</v>
      </c>
      <c r="O14">
        <v>1600</v>
      </c>
      <c r="P14">
        <v>1100</v>
      </c>
      <c r="Q14">
        <v>1600</v>
      </c>
      <c r="R14">
        <v>1100</v>
      </c>
      <c r="S14">
        <v>1600</v>
      </c>
      <c r="T14">
        <v>1100</v>
      </c>
      <c r="U14">
        <v>1600</v>
      </c>
      <c r="V14" s="13" t="s">
        <v>503</v>
      </c>
      <c r="W14">
        <f t="shared" si="24"/>
        <v>11</v>
      </c>
      <c r="X14">
        <f t="shared" si="25"/>
        <v>16</v>
      </c>
      <c r="Y14">
        <f t="shared" si="26"/>
        <v>11</v>
      </c>
      <c r="Z14">
        <f t="shared" si="27"/>
        <v>16</v>
      </c>
      <c r="AA14">
        <f t="shared" si="28"/>
        <v>11</v>
      </c>
      <c r="AB14">
        <f t="shared" si="29"/>
        <v>16</v>
      </c>
      <c r="AC14">
        <f t="shared" si="30"/>
        <v>11</v>
      </c>
      <c r="AD14">
        <f t="shared" si="31"/>
        <v>16</v>
      </c>
      <c r="AE14">
        <f t="shared" si="32"/>
        <v>11</v>
      </c>
      <c r="AF14">
        <f t="shared" si="33"/>
        <v>16</v>
      </c>
      <c r="AG14">
        <f t="shared" si="34"/>
        <v>11</v>
      </c>
      <c r="AH14">
        <f t="shared" si="35"/>
        <v>16</v>
      </c>
      <c r="AI14">
        <f t="shared" si="36"/>
        <v>11</v>
      </c>
      <c r="AJ14">
        <f t="shared" si="37"/>
        <v>16</v>
      </c>
      <c r="AK14" t="str">
        <f t="shared" si="38"/>
        <v>11am-4pm</v>
      </c>
      <c r="AL14" t="str">
        <f t="shared" si="39"/>
        <v>11am-4pm</v>
      </c>
      <c r="AM14" t="str">
        <f t="shared" si="40"/>
        <v>11am-4pm</v>
      </c>
      <c r="AN14" t="str">
        <f t="shared" si="41"/>
        <v>11am-4pm</v>
      </c>
      <c r="AO14" t="str">
        <f t="shared" si="42"/>
        <v>11am-4pm</v>
      </c>
      <c r="AP14" t="str">
        <f t="shared" si="43"/>
        <v>11am-4pm</v>
      </c>
      <c r="AQ14" t="str">
        <f t="shared" si="44"/>
        <v>11am-4pm</v>
      </c>
      <c r="AR14" s="5" t="s">
        <v>281</v>
      </c>
      <c r="AS14" t="s">
        <v>306</v>
      </c>
      <c r="AU14" t="s">
        <v>310</v>
      </c>
      <c r="AV14" s="7" t="s">
        <v>317</v>
      </c>
      <c r="AW14" s="7" t="s">
        <v>318</v>
      </c>
      <c r="AX14" s="4" t="str">
        <f t="shared" si="14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"$1 off Black Bottle Beers &lt;br&gt; $4 well drinks", 'link':"https://blackbottleCraft Beer.com/", 'pricing':"med",   'phone-number': "", 'address': "1611 S. College Ave., Ste 1609, Fort Collins, CO 80525", 'other-amenities': ['outdoor','','easy'], 'has-drink':true, 'has-food':false},</v>
      </c>
      <c r="AY14" t="str">
        <f t="shared" si="15"/>
        <v>&lt;img src=@img/outdoor.png@&gt;</v>
      </c>
      <c r="AZ14" t="str">
        <f t="shared" si="16"/>
        <v/>
      </c>
      <c r="BA14" t="str">
        <f t="shared" si="17"/>
        <v>&lt;img src=@img/easy.png@&gt;</v>
      </c>
      <c r="BB14" t="str">
        <f t="shared" si="18"/>
        <v>&lt;img src=@img/drinkicon.png@&gt;</v>
      </c>
      <c r="BC14" t="str">
        <f t="shared" si="19"/>
        <v/>
      </c>
      <c r="BD14" t="str">
        <f t="shared" si="20"/>
        <v>&lt;img src=@img/outdoor.png@&gt;&lt;img src=@img/easy.png@&gt;&lt;img src=@img/drinkicon.png@&gt;&lt;img src=@img/kidicon.png@&gt;</v>
      </c>
      <c r="BE14" t="str">
        <f t="shared" si="45"/>
        <v>outdoor drink easy med campus kid</v>
      </c>
      <c r="BF14" t="str">
        <f t="shared" si="21"/>
        <v>Near Campus</v>
      </c>
      <c r="BG14">
        <v>40.566203000000002</v>
      </c>
      <c r="BH14">
        <v>-105.07862</v>
      </c>
      <c r="BI14" t="str">
        <f t="shared" si="22"/>
        <v>[40.566203,-105.07862],</v>
      </c>
      <c r="BJ14" t="b">
        <v>1</v>
      </c>
      <c r="BK14" t="str">
        <f t="shared" si="23"/>
        <v>&lt;img src=@img/kidicon.png@&gt;</v>
      </c>
      <c r="BL14" t="s">
        <v>452</v>
      </c>
    </row>
    <row r="15" spans="2:64" ht="159.5" x14ac:dyDescent="0.35">
      <c r="B15" t="s">
        <v>274</v>
      </c>
      <c r="C15" t="s">
        <v>440</v>
      </c>
      <c r="D15" t="s">
        <v>78</v>
      </c>
      <c r="E15" t="s">
        <v>445</v>
      </c>
      <c r="G15" s="6" t="s">
        <v>301</v>
      </c>
      <c r="J15">
        <v>1000</v>
      </c>
      <c r="K15">
        <v>1400</v>
      </c>
      <c r="L15">
        <v>1400</v>
      </c>
      <c r="M15">
        <v>1900</v>
      </c>
      <c r="N15">
        <v>1400</v>
      </c>
      <c r="O15">
        <v>1900</v>
      </c>
      <c r="P15">
        <v>1400</v>
      </c>
      <c r="Q15">
        <v>1900</v>
      </c>
      <c r="R15">
        <v>1400</v>
      </c>
      <c r="S15">
        <v>1900</v>
      </c>
      <c r="T15">
        <v>1100</v>
      </c>
      <c r="U15">
        <v>1600</v>
      </c>
      <c r="V15" s="13" t="s">
        <v>504</v>
      </c>
      <c r="W15" t="str">
        <f t="shared" si="24"/>
        <v/>
      </c>
      <c r="X15" t="str">
        <f t="shared" si="25"/>
        <v/>
      </c>
      <c r="Y15">
        <f t="shared" si="26"/>
        <v>10</v>
      </c>
      <c r="Z15">
        <f t="shared" si="27"/>
        <v>14</v>
      </c>
      <c r="AA15">
        <f t="shared" si="28"/>
        <v>14</v>
      </c>
      <c r="AB15">
        <f t="shared" si="29"/>
        <v>19</v>
      </c>
      <c r="AC15">
        <f t="shared" si="30"/>
        <v>14</v>
      </c>
      <c r="AD15">
        <f t="shared" si="31"/>
        <v>19</v>
      </c>
      <c r="AE15">
        <f t="shared" si="32"/>
        <v>14</v>
      </c>
      <c r="AF15">
        <f t="shared" si="33"/>
        <v>19</v>
      </c>
      <c r="AG15">
        <f t="shared" si="34"/>
        <v>14</v>
      </c>
      <c r="AH15">
        <f t="shared" si="35"/>
        <v>19</v>
      </c>
      <c r="AI15">
        <f t="shared" si="36"/>
        <v>11</v>
      </c>
      <c r="AJ15">
        <f t="shared" si="37"/>
        <v>16</v>
      </c>
      <c r="AK15" t="str">
        <f t="shared" si="38"/>
        <v/>
      </c>
      <c r="AL15" t="str">
        <f t="shared" si="39"/>
        <v>10am-2pm</v>
      </c>
      <c r="AM15" t="str">
        <f t="shared" si="40"/>
        <v>2pm-7pm</v>
      </c>
      <c r="AN15" t="str">
        <f t="shared" si="41"/>
        <v>2pm-7pm</v>
      </c>
      <c r="AO15" t="str">
        <f t="shared" si="42"/>
        <v>2pm-7pm</v>
      </c>
      <c r="AP15" t="str">
        <f t="shared" si="43"/>
        <v>2pm-7pm</v>
      </c>
      <c r="AQ15" t="str">
        <f t="shared" si="44"/>
        <v>11am-4pm</v>
      </c>
      <c r="AR15" s="2" t="s">
        <v>371</v>
      </c>
      <c r="AU15" t="s">
        <v>309</v>
      </c>
      <c r="AV15" s="7" t="s">
        <v>317</v>
      </c>
      <c r="AW15" s="7" t="s">
        <v>317</v>
      </c>
      <c r="AX15" s="4" t="str">
        <f t="shared" si="14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15" t="str">
        <f t="shared" si="15"/>
        <v/>
      </c>
      <c r="AZ15" t="str">
        <f t="shared" si="16"/>
        <v/>
      </c>
      <c r="BA15" t="str">
        <f t="shared" si="17"/>
        <v>&lt;img src=@img/hard.png@&gt;</v>
      </c>
      <c r="BB15" t="str">
        <f t="shared" si="18"/>
        <v>&lt;img src=@img/drinkicon.png@&gt;</v>
      </c>
      <c r="BC15" t="str">
        <f t="shared" si="19"/>
        <v>&lt;img src=@img/foodicon.png@&gt;</v>
      </c>
      <c r="BD15" t="str">
        <f t="shared" si="20"/>
        <v>&lt;img src=@img/hard.png@&gt;&lt;img src=@img/drinkicon.png@&gt;&lt;img src=@img/foodicon.png@&gt;&lt;img src=@img/kidicon.png@&gt;</v>
      </c>
      <c r="BE15" t="str">
        <f t="shared" si="45"/>
        <v>drink food hard med old kid</v>
      </c>
      <c r="BF15" t="str">
        <f t="shared" si="21"/>
        <v>Old Town</v>
      </c>
      <c r="BG15">
        <v>40.588160999999999</v>
      </c>
      <c r="BH15">
        <v>-105.07480700000001</v>
      </c>
      <c r="BI15" t="str">
        <f t="shared" si="22"/>
        <v>[40.588161,-105.074807],</v>
      </c>
      <c r="BJ15" t="b">
        <v>1</v>
      </c>
      <c r="BK15" t="str">
        <f t="shared" si="23"/>
        <v>&lt;img src=@img/kidicon.png@&gt;</v>
      </c>
      <c r="BL15" t="s">
        <v>453</v>
      </c>
    </row>
    <row r="16" spans="2:64" ht="145" x14ac:dyDescent="0.35">
      <c r="B16" t="s">
        <v>180</v>
      </c>
      <c r="C16" t="s">
        <v>440</v>
      </c>
      <c r="D16" t="s">
        <v>53</v>
      </c>
      <c r="E16" t="s">
        <v>445</v>
      </c>
      <c r="G16" t="s">
        <v>181</v>
      </c>
      <c r="J16">
        <v>1500</v>
      </c>
      <c r="K16">
        <v>1800</v>
      </c>
      <c r="L16">
        <v>1500</v>
      </c>
      <c r="M16">
        <v>1800</v>
      </c>
      <c r="N16">
        <v>1500</v>
      </c>
      <c r="O16">
        <v>1800</v>
      </c>
      <c r="P16">
        <v>1500</v>
      </c>
      <c r="Q16">
        <v>1800</v>
      </c>
      <c r="R16">
        <v>1500</v>
      </c>
      <c r="S16">
        <v>1800</v>
      </c>
      <c r="V16" s="13" t="s">
        <v>505</v>
      </c>
      <c r="W16" t="str">
        <f t="shared" si="24"/>
        <v/>
      </c>
      <c r="X16" t="str">
        <f t="shared" si="25"/>
        <v/>
      </c>
      <c r="Y16">
        <f t="shared" si="26"/>
        <v>15</v>
      </c>
      <c r="Z16">
        <f t="shared" si="27"/>
        <v>18</v>
      </c>
      <c r="AA16">
        <f t="shared" si="28"/>
        <v>15</v>
      </c>
      <c r="AB16">
        <f t="shared" si="29"/>
        <v>18</v>
      </c>
      <c r="AC16">
        <f t="shared" si="30"/>
        <v>15</v>
      </c>
      <c r="AD16">
        <f t="shared" si="31"/>
        <v>18</v>
      </c>
      <c r="AE16">
        <f t="shared" si="32"/>
        <v>15</v>
      </c>
      <c r="AF16">
        <f t="shared" si="33"/>
        <v>18</v>
      </c>
      <c r="AG16">
        <f t="shared" si="34"/>
        <v>15</v>
      </c>
      <c r="AH16">
        <f t="shared" si="35"/>
        <v>18</v>
      </c>
      <c r="AI16" t="str">
        <f t="shared" si="36"/>
        <v/>
      </c>
      <c r="AJ16" t="str">
        <f t="shared" si="37"/>
        <v/>
      </c>
      <c r="AK16" t="str">
        <f t="shared" si="38"/>
        <v/>
      </c>
      <c r="AL16" t="str">
        <f t="shared" si="39"/>
        <v>3pm-6pm</v>
      </c>
      <c r="AM16" t="str">
        <f t="shared" si="40"/>
        <v>3pm-6pm</v>
      </c>
      <c r="AN16" t="str">
        <f t="shared" si="41"/>
        <v>3pm-6pm</v>
      </c>
      <c r="AO16" t="str">
        <f t="shared" si="42"/>
        <v>3pm-6pm</v>
      </c>
      <c r="AP16" t="str">
        <f t="shared" si="43"/>
        <v>3pm-6pm</v>
      </c>
      <c r="AQ16" t="str">
        <f t="shared" si="44"/>
        <v/>
      </c>
      <c r="AR16" s="2" t="s">
        <v>356</v>
      </c>
      <c r="AS16" t="s">
        <v>306</v>
      </c>
      <c r="AU16" t="s">
        <v>309</v>
      </c>
      <c r="AV16" s="7" t="s">
        <v>317</v>
      </c>
      <c r="AW16" s="7" t="s">
        <v>318</v>
      </c>
      <c r="AX16" s="4" t="str">
        <f t="shared" si="14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16" t="str">
        <f t="shared" si="15"/>
        <v>&lt;img src=@img/outdoor.png@&gt;</v>
      </c>
      <c r="AZ16" t="str">
        <f t="shared" si="16"/>
        <v/>
      </c>
      <c r="BA16" t="str">
        <f t="shared" si="17"/>
        <v>&lt;img src=@img/hard.png@&gt;</v>
      </c>
      <c r="BB16" t="str">
        <f t="shared" si="18"/>
        <v>&lt;img src=@img/drinkicon.png@&gt;</v>
      </c>
      <c r="BC16" t="str">
        <f t="shared" si="19"/>
        <v/>
      </c>
      <c r="BD16" t="str">
        <f t="shared" si="20"/>
        <v>&lt;img src=@img/outdoor.png@&gt;&lt;img src=@img/hard.png@&gt;&lt;img src=@img/drinkicon.png@&gt;</v>
      </c>
      <c r="BE16" t="str">
        <f t="shared" si="45"/>
        <v>outdoor drink hard med old</v>
      </c>
      <c r="BF16" t="str">
        <f t="shared" si="21"/>
        <v>Old Town</v>
      </c>
      <c r="BG16">
        <v>40.585295000000002</v>
      </c>
      <c r="BH16">
        <v>-105.077524</v>
      </c>
      <c r="BI16" t="str">
        <f t="shared" si="22"/>
        <v>[40.585295,-105.077524],</v>
      </c>
      <c r="BK16" t="str">
        <f t="shared" si="23"/>
        <v/>
      </c>
    </row>
    <row r="17" spans="2:64" ht="116" x14ac:dyDescent="0.35">
      <c r="B17" t="s">
        <v>275</v>
      </c>
      <c r="C17" t="s">
        <v>440</v>
      </c>
      <c r="D17" t="s">
        <v>78</v>
      </c>
      <c r="E17" t="s">
        <v>445</v>
      </c>
      <c r="G17" t="s">
        <v>276</v>
      </c>
      <c r="P17">
        <v>1500</v>
      </c>
      <c r="Q17">
        <v>1800</v>
      </c>
      <c r="R17">
        <v>1500</v>
      </c>
      <c r="S17">
        <v>1800</v>
      </c>
      <c r="T17">
        <v>1500</v>
      </c>
      <c r="U17">
        <v>1800</v>
      </c>
      <c r="V17" s="13" t="s">
        <v>506</v>
      </c>
      <c r="W17" t="str">
        <f t="shared" si="24"/>
        <v/>
      </c>
      <c r="X17" t="str">
        <f t="shared" si="25"/>
        <v/>
      </c>
      <c r="Y17" t="str">
        <f t="shared" si="26"/>
        <v/>
      </c>
      <c r="Z17" t="str">
        <f t="shared" si="27"/>
        <v/>
      </c>
      <c r="AA17" t="str">
        <f t="shared" si="28"/>
        <v/>
      </c>
      <c r="AB17" t="str">
        <f t="shared" si="29"/>
        <v/>
      </c>
      <c r="AC17" t="str">
        <f t="shared" si="30"/>
        <v/>
      </c>
      <c r="AD17" t="str">
        <f t="shared" si="31"/>
        <v/>
      </c>
      <c r="AE17">
        <f t="shared" si="32"/>
        <v>15</v>
      </c>
      <c r="AF17">
        <f t="shared" si="33"/>
        <v>18</v>
      </c>
      <c r="AG17">
        <f t="shared" si="34"/>
        <v>15</v>
      </c>
      <c r="AH17">
        <f t="shared" si="35"/>
        <v>18</v>
      </c>
      <c r="AI17">
        <f t="shared" si="36"/>
        <v>15</v>
      </c>
      <c r="AJ17">
        <f t="shared" si="37"/>
        <v>18</v>
      </c>
      <c r="AK17" t="str">
        <f t="shared" si="38"/>
        <v/>
      </c>
      <c r="AL17" t="str">
        <f t="shared" si="39"/>
        <v/>
      </c>
      <c r="AM17" t="str">
        <f t="shared" si="40"/>
        <v/>
      </c>
      <c r="AN17" t="str">
        <f t="shared" si="41"/>
        <v/>
      </c>
      <c r="AO17" t="str">
        <f t="shared" si="42"/>
        <v/>
      </c>
      <c r="AP17" t="str">
        <f t="shared" si="43"/>
        <v>3pm-6pm</v>
      </c>
      <c r="AQ17" t="str">
        <f t="shared" si="44"/>
        <v>3pm-6pm</v>
      </c>
      <c r="AU17" t="s">
        <v>309</v>
      </c>
      <c r="AV17" s="7" t="s">
        <v>317</v>
      </c>
      <c r="AW17" s="7" t="s">
        <v>318</v>
      </c>
      <c r="AX17" s="4" t="str">
        <f t="shared" si="14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17" t="str">
        <f t="shared" si="15"/>
        <v/>
      </c>
      <c r="AZ17" t="str">
        <f t="shared" si="16"/>
        <v/>
      </c>
      <c r="BA17" t="str">
        <f t="shared" si="17"/>
        <v>&lt;img src=@img/hard.png@&gt;</v>
      </c>
      <c r="BB17" t="str">
        <f t="shared" si="18"/>
        <v>&lt;img src=@img/drinkicon.png@&gt;</v>
      </c>
      <c r="BC17" t="str">
        <f t="shared" si="19"/>
        <v/>
      </c>
      <c r="BD17" t="str">
        <f t="shared" si="20"/>
        <v>&lt;img src=@img/hard.png@&gt;&lt;img src=@img/drinkicon.png@&gt;</v>
      </c>
      <c r="BE17" t="str">
        <f t="shared" si="45"/>
        <v>drink hard med old</v>
      </c>
      <c r="BF17" t="str">
        <f t="shared" si="21"/>
        <v>Old Town</v>
      </c>
      <c r="BG17">
        <v>40.587682999999998</v>
      </c>
      <c r="BH17">
        <v>-105.075332</v>
      </c>
      <c r="BI17" t="str">
        <f t="shared" si="22"/>
        <v>[40.587683,-105.075332],</v>
      </c>
      <c r="BK17" t="str">
        <f t="shared" si="23"/>
        <v/>
      </c>
    </row>
    <row r="18" spans="2:64" ht="130.5" x14ac:dyDescent="0.35">
      <c r="B18" t="s">
        <v>182</v>
      </c>
      <c r="C18" t="s">
        <v>442</v>
      </c>
      <c r="D18" t="s">
        <v>78</v>
      </c>
      <c r="E18" t="s">
        <v>54</v>
      </c>
      <c r="G18" t="s">
        <v>183</v>
      </c>
      <c r="W18" t="str">
        <f t="shared" si="24"/>
        <v/>
      </c>
      <c r="X18" t="str">
        <f t="shared" si="25"/>
        <v/>
      </c>
      <c r="Y18" t="str">
        <f t="shared" si="26"/>
        <v/>
      </c>
      <c r="Z18" t="str">
        <f t="shared" si="27"/>
        <v/>
      </c>
      <c r="AA18" t="str">
        <f t="shared" si="28"/>
        <v/>
      </c>
      <c r="AB18" t="str">
        <f t="shared" si="29"/>
        <v/>
      </c>
      <c r="AC18" t="str">
        <f t="shared" si="30"/>
        <v/>
      </c>
      <c r="AD18" t="str">
        <f t="shared" si="31"/>
        <v/>
      </c>
      <c r="AE18" t="str">
        <f t="shared" si="32"/>
        <v/>
      </c>
      <c r="AF18" t="str">
        <f t="shared" si="33"/>
        <v/>
      </c>
      <c r="AG18" t="str">
        <f t="shared" si="34"/>
        <v/>
      </c>
      <c r="AH18" t="str">
        <f t="shared" si="35"/>
        <v/>
      </c>
      <c r="AI18" t="str">
        <f t="shared" si="36"/>
        <v/>
      </c>
      <c r="AJ18" t="str">
        <f t="shared" si="37"/>
        <v/>
      </c>
      <c r="AK18" t="str">
        <f t="shared" si="38"/>
        <v/>
      </c>
      <c r="AL18" t="str">
        <f t="shared" si="39"/>
        <v/>
      </c>
      <c r="AM18" t="str">
        <f t="shared" si="40"/>
        <v/>
      </c>
      <c r="AN18" t="str">
        <f t="shared" si="41"/>
        <v/>
      </c>
      <c r="AO18" t="str">
        <f t="shared" si="42"/>
        <v/>
      </c>
      <c r="AP18" t="str">
        <f t="shared" si="43"/>
        <v/>
      </c>
      <c r="AQ18" t="str">
        <f t="shared" si="44"/>
        <v/>
      </c>
      <c r="AR18" s="2" t="s">
        <v>357</v>
      </c>
      <c r="AU18" t="s">
        <v>310</v>
      </c>
      <c r="AV18" s="7" t="s">
        <v>318</v>
      </c>
      <c r="AW18" s="7" t="s">
        <v>318</v>
      </c>
      <c r="AX18" s="4" t="str">
        <f t="shared" si="14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18" t="str">
        <f t="shared" si="15"/>
        <v/>
      </c>
      <c r="AZ18" t="str">
        <f t="shared" si="16"/>
        <v/>
      </c>
      <c r="BA18" t="str">
        <f t="shared" si="17"/>
        <v>&lt;img src=@img/easy.png@&gt;</v>
      </c>
      <c r="BB18" t="str">
        <f t="shared" si="18"/>
        <v/>
      </c>
      <c r="BC18" t="str">
        <f t="shared" si="19"/>
        <v/>
      </c>
      <c r="BD18" t="str">
        <f t="shared" si="20"/>
        <v>&lt;img src=@img/easy.png@&gt;&lt;img src=@img/kidicon.png@&gt;</v>
      </c>
      <c r="BE18" t="str">
        <f t="shared" si="45"/>
        <v>easy low sfoco kid</v>
      </c>
      <c r="BF18" t="str">
        <f t="shared" si="21"/>
        <v>South Foco</v>
      </c>
      <c r="BG18">
        <v>40.523871999999997</v>
      </c>
      <c r="BH18">
        <v>-105.0759</v>
      </c>
      <c r="BI18" t="str">
        <f t="shared" si="22"/>
        <v>[40.523872,-105.0759],</v>
      </c>
      <c r="BJ18" t="b">
        <v>1</v>
      </c>
      <c r="BK18" t="str">
        <f t="shared" si="23"/>
        <v>&lt;img src=@img/kidicon.png@&gt;</v>
      </c>
      <c r="BL18" t="s">
        <v>454</v>
      </c>
    </row>
    <row r="19" spans="2:64" ht="116" x14ac:dyDescent="0.35">
      <c r="B19" t="s">
        <v>459</v>
      </c>
      <c r="C19" t="s">
        <v>320</v>
      </c>
      <c r="E19" t="s">
        <v>54</v>
      </c>
      <c r="G19" s="12" t="s">
        <v>473</v>
      </c>
      <c r="AK19" t="str">
        <f t="shared" si="38"/>
        <v/>
      </c>
      <c r="AL19" t="str">
        <f t="shared" si="39"/>
        <v/>
      </c>
      <c r="AM19" t="str">
        <f t="shared" si="40"/>
        <v/>
      </c>
      <c r="AN19" t="str">
        <f t="shared" si="41"/>
        <v/>
      </c>
      <c r="AO19" t="str">
        <f t="shared" si="42"/>
        <v/>
      </c>
      <c r="AP19" t="str">
        <f t="shared" si="43"/>
        <v/>
      </c>
      <c r="AQ19" t="str">
        <f t="shared" si="44"/>
        <v/>
      </c>
      <c r="AU19" t="s">
        <v>28</v>
      </c>
      <c r="AV19" t="b">
        <v>0</v>
      </c>
      <c r="AW19" t="b">
        <v>0</v>
      </c>
      <c r="AX19" s="4" t="str">
        <f t="shared" si="14"/>
        <v>{
    'name': "Cafe mexacali",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"2925 S College Ave Fort Collins CO", 'other-amenities': ['','','medium'], 'has-drink':FALSE, 'has-food':FALSE},</v>
      </c>
      <c r="AY19" t="str">
        <f t="shared" si="15"/>
        <v/>
      </c>
      <c r="AZ19" t="str">
        <f t="shared" si="16"/>
        <v/>
      </c>
      <c r="BA19" t="str">
        <f t="shared" si="17"/>
        <v>&lt;img src=@img/medium.png@&gt;</v>
      </c>
      <c r="BB19" t="str">
        <f t="shared" si="18"/>
        <v/>
      </c>
      <c r="BC19" t="str">
        <f t="shared" si="19"/>
        <v/>
      </c>
      <c r="BD19" t="str">
        <f t="shared" si="20"/>
        <v>&lt;img src=@img/medium.png@&gt;&lt;img src=@img/kidicon.png@&gt;</v>
      </c>
      <c r="BE19" t="str">
        <f t="shared" si="45"/>
        <v>medium low midtown kid</v>
      </c>
      <c r="BF19" t="str">
        <f t="shared" si="21"/>
        <v>Midtown</v>
      </c>
      <c r="BG19">
        <v>40.546643000000003</v>
      </c>
      <c r="BH19">
        <v>-105.077687</v>
      </c>
      <c r="BI19" t="str">
        <f t="shared" si="22"/>
        <v>[40.546643,-105.077687],</v>
      </c>
      <c r="BJ19" t="b">
        <v>1</v>
      </c>
      <c r="BK19" t="str">
        <f t="shared" si="23"/>
        <v>&lt;img src=@img/kidicon.png@&gt;</v>
      </c>
      <c r="BL19" t="s">
        <v>474</v>
      </c>
    </row>
    <row r="20" spans="2:64" ht="116" x14ac:dyDescent="0.35">
      <c r="B20" t="s">
        <v>380</v>
      </c>
      <c r="C20" t="s">
        <v>319</v>
      </c>
      <c r="D20" t="s">
        <v>71</v>
      </c>
      <c r="E20" t="s">
        <v>445</v>
      </c>
      <c r="G20" s="1" t="s">
        <v>72</v>
      </c>
      <c r="W20" t="str">
        <f t="shared" ref="W20:W37" si="46">IF(H20&gt;0,H20/100,"")</f>
        <v/>
      </c>
      <c r="X20" t="str">
        <f t="shared" ref="X20:X37" si="47">IF(I20&gt;0,I20/100,"")</f>
        <v/>
      </c>
      <c r="Y20" t="str">
        <f t="shared" ref="Y20:Y37" si="48">IF(J20&gt;0,J20/100,"")</f>
        <v/>
      </c>
      <c r="Z20" t="str">
        <f t="shared" ref="Z20:Z37" si="49">IF(K20&gt;0,K20/100,"")</f>
        <v/>
      </c>
      <c r="AA20" t="str">
        <f t="shared" ref="AA20:AA37" si="50">IF(L20&gt;0,L20/100,"")</f>
        <v/>
      </c>
      <c r="AB20" t="str">
        <f t="shared" ref="AB20:AB37" si="51">IF(M20&gt;0,M20/100,"")</f>
        <v/>
      </c>
      <c r="AC20" t="str">
        <f t="shared" ref="AC20:AC37" si="52">IF(N20&gt;0,N20/100,"")</f>
        <v/>
      </c>
      <c r="AD20" t="str">
        <f t="shared" ref="AD20:AD37" si="53">IF(O20&gt;0,O20/100,"")</f>
        <v/>
      </c>
      <c r="AE20" t="str">
        <f t="shared" ref="AE20:AE37" si="54">IF(P20&gt;0,P20/100,"")</f>
        <v/>
      </c>
      <c r="AF20" t="str">
        <f t="shared" ref="AF20:AF37" si="55">IF(Q20&gt;0,Q20/100,"")</f>
        <v/>
      </c>
      <c r="AG20" t="str">
        <f t="shared" ref="AG20:AG37" si="56">IF(R20&gt;0,R20/100,"")</f>
        <v/>
      </c>
      <c r="AH20" t="str">
        <f t="shared" ref="AH20:AH37" si="57">IF(S20&gt;0,S20/100,"")</f>
        <v/>
      </c>
      <c r="AI20" t="str">
        <f t="shared" ref="AI20:AI37" si="58">IF(T20&gt;0,T20/100,"")</f>
        <v/>
      </c>
      <c r="AJ20" t="str">
        <f t="shared" ref="AJ20:AJ37" si="59">IF(U20&gt;0,U20/100,"")</f>
        <v/>
      </c>
      <c r="AK20" t="str">
        <f t="shared" si="38"/>
        <v/>
      </c>
      <c r="AL20" t="str">
        <f t="shared" si="39"/>
        <v/>
      </c>
      <c r="AM20" t="str">
        <f t="shared" si="40"/>
        <v/>
      </c>
      <c r="AN20" t="str">
        <f t="shared" si="41"/>
        <v/>
      </c>
      <c r="AO20" t="str">
        <f t="shared" si="42"/>
        <v/>
      </c>
      <c r="AP20" t="str">
        <f t="shared" si="43"/>
        <v/>
      </c>
      <c r="AQ20" t="str">
        <f t="shared" si="44"/>
        <v/>
      </c>
      <c r="AR20" s="2" t="s">
        <v>324</v>
      </c>
      <c r="AS20" t="s">
        <v>306</v>
      </c>
      <c r="AU20" t="s">
        <v>28</v>
      </c>
      <c r="AV20" s="7" t="s">
        <v>318</v>
      </c>
      <c r="AW20" s="7" t="s">
        <v>318</v>
      </c>
      <c r="AX20" s="4" t="str">
        <f t="shared" si="14"/>
        <v>{
    'name': "Cafe Vino",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'link':"http://www.cafevino.com/", 'pricing':"med",   'phone-number': "", 'address': "1200 S College Ave., Fort Collins 80524", 'other-amenities': ['outdoor','','medium'], 'has-drink':false, 'has-food':false},</v>
      </c>
      <c r="AY20" t="str">
        <f t="shared" si="15"/>
        <v>&lt;img src=@img/outdoor.png@&gt;</v>
      </c>
      <c r="AZ20" t="str">
        <f t="shared" si="16"/>
        <v/>
      </c>
      <c r="BA20" t="str">
        <f t="shared" si="17"/>
        <v>&lt;img src=@img/medium.png@&gt;</v>
      </c>
      <c r="BB20" t="str">
        <f t="shared" si="18"/>
        <v/>
      </c>
      <c r="BC20" t="str">
        <f t="shared" si="19"/>
        <v/>
      </c>
      <c r="BD20" t="str">
        <f t="shared" si="20"/>
        <v>&lt;img src=@img/outdoor.png@&gt;&lt;img src=@img/medium.png@&gt;</v>
      </c>
      <c r="BE20" t="str">
        <f t="shared" si="45"/>
        <v>outdoor medium med campus</v>
      </c>
      <c r="BF20" t="str">
        <f t="shared" si="21"/>
        <v>Near Campus</v>
      </c>
      <c r="BG20">
        <v>40.571671000000002</v>
      </c>
      <c r="BH20">
        <v>-105.076622</v>
      </c>
      <c r="BI20" t="str">
        <f t="shared" si="22"/>
        <v>[40.571671,-105.076622],</v>
      </c>
      <c r="BK20" t="str">
        <f t="shared" si="23"/>
        <v/>
      </c>
    </row>
    <row r="21" spans="2:64" ht="159.5" x14ac:dyDescent="0.35">
      <c r="B21" t="s">
        <v>401</v>
      </c>
      <c r="C21" t="s">
        <v>320</v>
      </c>
      <c r="D21" t="s">
        <v>53</v>
      </c>
      <c r="E21" t="s">
        <v>445</v>
      </c>
      <c r="G21" t="s">
        <v>403</v>
      </c>
      <c r="H21">
        <v>1600</v>
      </c>
      <c r="I21">
        <v>1800</v>
      </c>
      <c r="J21">
        <v>1600</v>
      </c>
      <c r="K21">
        <v>1800</v>
      </c>
      <c r="L21">
        <v>1600</v>
      </c>
      <c r="M21">
        <v>1800</v>
      </c>
      <c r="N21">
        <v>1600</v>
      </c>
      <c r="O21">
        <v>1800</v>
      </c>
      <c r="P21">
        <v>1600</v>
      </c>
      <c r="Q21">
        <v>1800</v>
      </c>
      <c r="R21">
        <v>1600</v>
      </c>
      <c r="S21">
        <v>1800</v>
      </c>
      <c r="T21">
        <v>1600</v>
      </c>
      <c r="U21">
        <v>1800</v>
      </c>
      <c r="V21" s="13" t="s">
        <v>507</v>
      </c>
      <c r="W21">
        <f t="shared" si="46"/>
        <v>16</v>
      </c>
      <c r="X21">
        <f t="shared" si="47"/>
        <v>18</v>
      </c>
      <c r="Y21">
        <f t="shared" si="48"/>
        <v>16</v>
      </c>
      <c r="Z21">
        <f t="shared" si="49"/>
        <v>18</v>
      </c>
      <c r="AA21">
        <f t="shared" si="50"/>
        <v>16</v>
      </c>
      <c r="AB21">
        <f t="shared" si="51"/>
        <v>18</v>
      </c>
      <c r="AC21">
        <f t="shared" si="52"/>
        <v>16</v>
      </c>
      <c r="AD21">
        <f t="shared" si="53"/>
        <v>18</v>
      </c>
      <c r="AE21">
        <f t="shared" si="54"/>
        <v>16</v>
      </c>
      <c r="AF21">
        <f t="shared" si="55"/>
        <v>18</v>
      </c>
      <c r="AG21">
        <f t="shared" si="56"/>
        <v>16</v>
      </c>
      <c r="AH21">
        <f t="shared" si="57"/>
        <v>18</v>
      </c>
      <c r="AI21">
        <f t="shared" si="58"/>
        <v>16</v>
      </c>
      <c r="AJ21">
        <f t="shared" si="59"/>
        <v>18</v>
      </c>
      <c r="AK21" t="str">
        <f t="shared" si="38"/>
        <v>4pm-6pm</v>
      </c>
      <c r="AL21" t="str">
        <f t="shared" si="39"/>
        <v>4pm-6pm</v>
      </c>
      <c r="AM21" t="str">
        <f t="shared" si="40"/>
        <v>4pm-6pm</v>
      </c>
      <c r="AN21" t="str">
        <f t="shared" si="41"/>
        <v>4pm-6pm</v>
      </c>
      <c r="AO21" t="str">
        <f t="shared" si="42"/>
        <v>4pm-6pm</v>
      </c>
      <c r="AP21" t="str">
        <f t="shared" si="43"/>
        <v>4pm-6pm</v>
      </c>
      <c r="AQ21" t="str">
        <f t="shared" si="44"/>
        <v>4pm-6pm</v>
      </c>
      <c r="AR21" t="s">
        <v>402</v>
      </c>
      <c r="AS21" t="s">
        <v>306</v>
      </c>
      <c r="AU21" t="s">
        <v>310</v>
      </c>
      <c r="AV21" s="7" t="s">
        <v>317</v>
      </c>
      <c r="AW21" s="7" t="s">
        <v>317</v>
      </c>
      <c r="AX21" s="4" t="str">
        <f t="shared" si="14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21" t="str">
        <f t="shared" si="15"/>
        <v>&lt;img src=@img/outdoor.png@&gt;</v>
      </c>
      <c r="AZ21" t="str">
        <f t="shared" si="16"/>
        <v/>
      </c>
      <c r="BA21" t="str">
        <f t="shared" si="17"/>
        <v>&lt;img src=@img/easy.png@&gt;</v>
      </c>
      <c r="BB21" t="str">
        <f t="shared" si="18"/>
        <v>&lt;img src=@img/drinkicon.png@&gt;</v>
      </c>
      <c r="BC21" t="str">
        <f t="shared" si="19"/>
        <v>&lt;img src=@img/foodicon.png@&gt;</v>
      </c>
      <c r="BD21" t="str">
        <f t="shared" si="20"/>
        <v>&lt;img src=@img/outdoor.png@&gt;&lt;img src=@img/easy.png@&gt;&lt;img src=@img/drinkicon.png@&gt;&lt;img src=@img/foodicon.png@&gt;</v>
      </c>
      <c r="BE21" t="str">
        <f t="shared" si="45"/>
        <v>outdoor drink food easy med midtown</v>
      </c>
      <c r="BF21" t="str">
        <f t="shared" si="21"/>
        <v>Midtown</v>
      </c>
      <c r="BG21">
        <v>40.543433999999998</v>
      </c>
      <c r="BH21">
        <v>-105.07365299999999</v>
      </c>
      <c r="BI21" t="str">
        <f t="shared" si="22"/>
        <v>[40.543434,-105.073653],</v>
      </c>
      <c r="BK21" t="str">
        <f t="shared" si="23"/>
        <v/>
      </c>
    </row>
    <row r="22" spans="2:64" ht="145" x14ac:dyDescent="0.35">
      <c r="B22" t="s">
        <v>283</v>
      </c>
      <c r="E22" t="s">
        <v>445</v>
      </c>
      <c r="G22" s="6" t="s">
        <v>299</v>
      </c>
      <c r="H22">
        <v>2100</v>
      </c>
      <c r="I22">
        <v>2300</v>
      </c>
      <c r="J22">
        <v>1500</v>
      </c>
      <c r="K22">
        <v>1800</v>
      </c>
      <c r="L22">
        <v>1500</v>
      </c>
      <c r="M22">
        <v>1800</v>
      </c>
      <c r="N22">
        <v>1500</v>
      </c>
      <c r="O22">
        <v>1800</v>
      </c>
      <c r="P22">
        <v>1500</v>
      </c>
      <c r="Q22">
        <v>1800</v>
      </c>
      <c r="R22">
        <v>1500</v>
      </c>
      <c r="S22">
        <v>1800</v>
      </c>
      <c r="T22">
        <v>2100</v>
      </c>
      <c r="U22">
        <v>2300</v>
      </c>
      <c r="V22" s="13" t="s">
        <v>508</v>
      </c>
      <c r="W22">
        <f t="shared" si="46"/>
        <v>21</v>
      </c>
      <c r="X22">
        <f t="shared" si="47"/>
        <v>23</v>
      </c>
      <c r="Y22">
        <f t="shared" si="48"/>
        <v>15</v>
      </c>
      <c r="Z22">
        <f t="shared" si="49"/>
        <v>18</v>
      </c>
      <c r="AA22">
        <f t="shared" si="50"/>
        <v>15</v>
      </c>
      <c r="AB22">
        <f t="shared" si="51"/>
        <v>18</v>
      </c>
      <c r="AC22">
        <f t="shared" si="52"/>
        <v>15</v>
      </c>
      <c r="AD22">
        <f t="shared" si="53"/>
        <v>18</v>
      </c>
      <c r="AE22">
        <f t="shared" si="54"/>
        <v>15</v>
      </c>
      <c r="AF22">
        <f t="shared" si="55"/>
        <v>18</v>
      </c>
      <c r="AG22">
        <f t="shared" si="56"/>
        <v>15</v>
      </c>
      <c r="AH22">
        <f t="shared" si="57"/>
        <v>18</v>
      </c>
      <c r="AI22">
        <f t="shared" si="58"/>
        <v>21</v>
      </c>
      <c r="AJ22">
        <f t="shared" si="59"/>
        <v>23</v>
      </c>
      <c r="AK22" t="str">
        <f t="shared" si="38"/>
        <v>9pm-11pm</v>
      </c>
      <c r="AL22" t="str">
        <f t="shared" si="39"/>
        <v>3pm-6pm</v>
      </c>
      <c r="AM22" t="str">
        <f t="shared" si="40"/>
        <v>3pm-6pm</v>
      </c>
      <c r="AN22" t="str">
        <f t="shared" si="41"/>
        <v>3pm-6pm</v>
      </c>
      <c r="AO22" t="str">
        <f t="shared" si="42"/>
        <v>3pm-6pm</v>
      </c>
      <c r="AP22" t="str">
        <f t="shared" si="43"/>
        <v>3pm-6pm</v>
      </c>
      <c r="AQ22" t="str">
        <f t="shared" si="44"/>
        <v>9pm-11pm</v>
      </c>
      <c r="AR22" s="3" t="s">
        <v>311</v>
      </c>
      <c r="AS22" t="s">
        <v>306</v>
      </c>
      <c r="AU22" t="s">
        <v>310</v>
      </c>
      <c r="AV22" s="7" t="s">
        <v>317</v>
      </c>
      <c r="AW22" s="7" t="s">
        <v>317</v>
      </c>
      <c r="AX22" s="4" t="str">
        <f t="shared" si="14"/>
        <v>{
    'name': "CB &amp; Potts Restaurant &amp; Craft Beer - Collindale",
    'area': "",'hours':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22" t="str">
        <f t="shared" si="15"/>
        <v>&lt;img src=@img/outdoor.png@&gt;</v>
      </c>
      <c r="AZ22" t="str">
        <f t="shared" si="16"/>
        <v/>
      </c>
      <c r="BA22" t="str">
        <f t="shared" si="17"/>
        <v>&lt;img src=@img/easy.png@&gt;</v>
      </c>
      <c r="BB22" t="str">
        <f t="shared" si="18"/>
        <v>&lt;img src=@img/drinkicon.png@&gt;</v>
      </c>
      <c r="BC22" t="str">
        <f t="shared" si="19"/>
        <v>&lt;img src=@img/foodicon.png@&gt;</v>
      </c>
      <c r="BD22" t="str">
        <f t="shared" si="20"/>
        <v>&lt;img src=@img/outdoor.png@&gt;&lt;img src=@img/easy.png@&gt;&lt;img src=@img/drinkicon.png@&gt;&lt;img src=@img/foodicon.png@&gt;&lt;img src=@img/kidicon.png@&gt;</v>
      </c>
      <c r="BE22" t="str">
        <f t="shared" si="45"/>
        <v>outdoor drink food easy med  kid</v>
      </c>
      <c r="BF22" t="str">
        <f t="shared" si="21"/>
        <v/>
      </c>
      <c r="BG22">
        <v>40.537533000000003</v>
      </c>
      <c r="BH22">
        <v>-105.050901</v>
      </c>
      <c r="BI22" t="str">
        <f t="shared" si="22"/>
        <v>[40.537533,-105.050901],</v>
      </c>
      <c r="BJ22" t="b">
        <v>1</v>
      </c>
      <c r="BK22" t="str">
        <f t="shared" si="23"/>
        <v>&lt;img src=@img/kidicon.png@&gt;</v>
      </c>
      <c r="BL22" t="s">
        <v>455</v>
      </c>
    </row>
    <row r="23" spans="2:64" ht="130.5" x14ac:dyDescent="0.35">
      <c r="B23" t="s">
        <v>282</v>
      </c>
      <c r="C23" t="s">
        <v>320</v>
      </c>
      <c r="D23" t="s">
        <v>78</v>
      </c>
      <c r="E23" t="s">
        <v>445</v>
      </c>
      <c r="G23" t="s">
        <v>184</v>
      </c>
      <c r="J23">
        <v>1500</v>
      </c>
      <c r="K23">
        <v>1800</v>
      </c>
      <c r="L23">
        <v>1500</v>
      </c>
      <c r="M23">
        <v>1800</v>
      </c>
      <c r="N23">
        <v>1500</v>
      </c>
      <c r="O23">
        <v>1800</v>
      </c>
      <c r="P23">
        <v>1500</v>
      </c>
      <c r="Q23">
        <v>1800</v>
      </c>
      <c r="R23">
        <v>1500</v>
      </c>
      <c r="S23">
        <v>1800</v>
      </c>
      <c r="V23" s="13" t="s">
        <v>509</v>
      </c>
      <c r="W23" t="str">
        <f t="shared" si="46"/>
        <v/>
      </c>
      <c r="X23" t="str">
        <f t="shared" si="47"/>
        <v/>
      </c>
      <c r="Y23">
        <f t="shared" si="48"/>
        <v>15</v>
      </c>
      <c r="Z23">
        <f t="shared" si="49"/>
        <v>18</v>
      </c>
      <c r="AA23">
        <f t="shared" si="50"/>
        <v>15</v>
      </c>
      <c r="AB23">
        <f t="shared" si="51"/>
        <v>18</v>
      </c>
      <c r="AC23">
        <f t="shared" si="52"/>
        <v>15</v>
      </c>
      <c r="AD23">
        <f t="shared" si="53"/>
        <v>18</v>
      </c>
      <c r="AE23">
        <f t="shared" si="54"/>
        <v>15</v>
      </c>
      <c r="AF23">
        <f t="shared" si="55"/>
        <v>18</v>
      </c>
      <c r="AG23">
        <f t="shared" si="56"/>
        <v>15</v>
      </c>
      <c r="AH23">
        <f t="shared" si="57"/>
        <v>18</v>
      </c>
      <c r="AI23" t="str">
        <f t="shared" si="58"/>
        <v/>
      </c>
      <c r="AJ23" t="str">
        <f t="shared" si="59"/>
        <v/>
      </c>
      <c r="AK23" t="str">
        <f t="shared" si="38"/>
        <v/>
      </c>
      <c r="AL23" t="str">
        <f t="shared" si="39"/>
        <v>3pm-6pm</v>
      </c>
      <c r="AM23" t="str">
        <f t="shared" si="40"/>
        <v>3pm-6pm</v>
      </c>
      <c r="AN23" t="str">
        <f t="shared" si="41"/>
        <v>3pm-6pm</v>
      </c>
      <c r="AO23" t="str">
        <f t="shared" si="42"/>
        <v>3pm-6pm</v>
      </c>
      <c r="AP23" t="str">
        <f t="shared" si="43"/>
        <v>3pm-6pm</v>
      </c>
      <c r="AQ23" t="str">
        <f t="shared" si="44"/>
        <v/>
      </c>
      <c r="AR23" s="3" t="s">
        <v>262</v>
      </c>
      <c r="AS23" t="s">
        <v>306</v>
      </c>
      <c r="AU23" t="s">
        <v>310</v>
      </c>
      <c r="AV23" s="7" t="s">
        <v>317</v>
      </c>
      <c r="AW23" s="7" t="s">
        <v>317</v>
      </c>
      <c r="AX23" s="4" t="str">
        <f t="shared" si="14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23" t="str">
        <f t="shared" si="15"/>
        <v>&lt;img src=@img/outdoor.png@&gt;</v>
      </c>
      <c r="AZ23" t="str">
        <f t="shared" si="16"/>
        <v/>
      </c>
      <c r="BA23" t="str">
        <f t="shared" si="17"/>
        <v>&lt;img src=@img/easy.png@&gt;</v>
      </c>
      <c r="BB23" t="str">
        <f t="shared" si="18"/>
        <v>&lt;img src=@img/drinkicon.png@&gt;</v>
      </c>
      <c r="BC23" t="str">
        <f t="shared" si="19"/>
        <v>&lt;img src=@img/foodicon.png@&gt;</v>
      </c>
      <c r="BD23" t="str">
        <f t="shared" si="20"/>
        <v>&lt;img src=@img/outdoor.png@&gt;&lt;img src=@img/easy.png@&gt;&lt;img src=@img/drinkicon.png@&gt;&lt;img src=@img/foodicon.png@&gt;</v>
      </c>
      <c r="BE23" t="str">
        <f t="shared" si="45"/>
        <v>outdoor drink food easy med midtown</v>
      </c>
      <c r="BF23" t="str">
        <f t="shared" si="21"/>
        <v>Midtown</v>
      </c>
      <c r="BG23">
        <v>40.543506999999998</v>
      </c>
      <c r="BH23">
        <v>-105.07405300000001</v>
      </c>
      <c r="BI23" t="str">
        <f t="shared" si="22"/>
        <v>[40.543507,-105.074053],</v>
      </c>
      <c r="BK23" t="str">
        <f t="shared" si="23"/>
        <v/>
      </c>
    </row>
    <row r="24" spans="2:64" ht="116" x14ac:dyDescent="0.35">
      <c r="B24" t="s">
        <v>126</v>
      </c>
      <c r="C24" t="s">
        <v>319</v>
      </c>
      <c r="D24" t="s">
        <v>90</v>
      </c>
      <c r="E24" t="s">
        <v>54</v>
      </c>
      <c r="G24" s="1" t="s">
        <v>127</v>
      </c>
      <c r="W24" t="str">
        <f t="shared" si="46"/>
        <v/>
      </c>
      <c r="X24" t="str">
        <f t="shared" si="47"/>
        <v/>
      </c>
      <c r="Y24" t="str">
        <f t="shared" si="48"/>
        <v/>
      </c>
      <c r="Z24" t="str">
        <f t="shared" si="49"/>
        <v/>
      </c>
      <c r="AA24" t="str">
        <f t="shared" si="50"/>
        <v/>
      </c>
      <c r="AB24" t="str">
        <f t="shared" si="51"/>
        <v/>
      </c>
      <c r="AC24" t="str">
        <f t="shared" si="52"/>
        <v/>
      </c>
      <c r="AD24" t="str">
        <f t="shared" si="53"/>
        <v/>
      </c>
      <c r="AE24" t="str">
        <f t="shared" si="54"/>
        <v/>
      </c>
      <c r="AF24" t="str">
        <f t="shared" si="55"/>
        <v/>
      </c>
      <c r="AG24" t="str">
        <f t="shared" si="56"/>
        <v/>
      </c>
      <c r="AH24" t="str">
        <f t="shared" si="57"/>
        <v/>
      </c>
      <c r="AI24" t="str">
        <f t="shared" si="58"/>
        <v/>
      </c>
      <c r="AJ24" t="str">
        <f t="shared" si="59"/>
        <v/>
      </c>
      <c r="AK24" t="str">
        <f t="shared" si="38"/>
        <v/>
      </c>
      <c r="AL24" t="str">
        <f t="shared" si="39"/>
        <v/>
      </c>
      <c r="AM24" t="str">
        <f t="shared" si="40"/>
        <v/>
      </c>
      <c r="AN24" t="str">
        <f t="shared" si="41"/>
        <v/>
      </c>
      <c r="AO24" t="str">
        <f t="shared" si="42"/>
        <v/>
      </c>
      <c r="AP24" t="str">
        <f t="shared" si="43"/>
        <v/>
      </c>
      <c r="AQ24" t="str">
        <f t="shared" si="44"/>
        <v/>
      </c>
      <c r="AR24" s="3" t="s">
        <v>256</v>
      </c>
      <c r="AS24" t="s">
        <v>307</v>
      </c>
      <c r="AU24" t="s">
        <v>28</v>
      </c>
      <c r="AV24" s="7" t="s">
        <v>318</v>
      </c>
      <c r="AW24" s="7" t="s">
        <v>318</v>
      </c>
      <c r="AX24" s="4" t="str">
        <f t="shared" si="14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24" t="str">
        <f t="shared" si="15"/>
        <v>&lt;img src=@img/outdoor.png@&gt;</v>
      </c>
      <c r="AZ24" t="str">
        <f t="shared" si="16"/>
        <v/>
      </c>
      <c r="BA24" t="str">
        <f t="shared" si="17"/>
        <v>&lt;img src=@img/medium.png@&gt;</v>
      </c>
      <c r="BB24" t="str">
        <f t="shared" si="18"/>
        <v/>
      </c>
      <c r="BC24" t="str">
        <f t="shared" si="19"/>
        <v/>
      </c>
      <c r="BD24" t="str">
        <f t="shared" si="20"/>
        <v>&lt;img src=@img/outdoor.png@&gt;&lt;img src=@img/medium.png@&gt;</v>
      </c>
      <c r="BE24" t="str">
        <f t="shared" si="45"/>
        <v>outdoor medium low campus</v>
      </c>
      <c r="BF24" t="str">
        <f t="shared" si="21"/>
        <v>Near Campus</v>
      </c>
      <c r="BG24">
        <v>40.578285999999999</v>
      </c>
      <c r="BH24">
        <v>-105.07652</v>
      </c>
      <c r="BI24" t="str">
        <f t="shared" si="22"/>
        <v>[40.578286,-105.07652],</v>
      </c>
      <c r="BK24" t="str">
        <f t="shared" si="23"/>
        <v/>
      </c>
    </row>
    <row r="25" spans="2:64" ht="130.5" x14ac:dyDescent="0.35">
      <c r="B25" t="s">
        <v>30</v>
      </c>
      <c r="C25" t="s">
        <v>440</v>
      </c>
      <c r="D25" t="s">
        <v>31</v>
      </c>
      <c r="E25" t="s">
        <v>445</v>
      </c>
      <c r="G25" s="1" t="s">
        <v>32</v>
      </c>
      <c r="N25">
        <v>1200</v>
      </c>
      <c r="O25">
        <v>2000</v>
      </c>
      <c r="V25" s="13" t="s">
        <v>236</v>
      </c>
      <c r="W25" t="str">
        <f t="shared" si="46"/>
        <v/>
      </c>
      <c r="X25" t="str">
        <f t="shared" si="47"/>
        <v/>
      </c>
      <c r="Y25" t="str">
        <f t="shared" si="48"/>
        <v/>
      </c>
      <c r="Z25" t="str">
        <f t="shared" si="49"/>
        <v/>
      </c>
      <c r="AA25" t="str">
        <f t="shared" si="50"/>
        <v/>
      </c>
      <c r="AB25" t="str">
        <f t="shared" si="51"/>
        <v/>
      </c>
      <c r="AC25">
        <f t="shared" si="52"/>
        <v>12</v>
      </c>
      <c r="AD25">
        <f t="shared" si="53"/>
        <v>20</v>
      </c>
      <c r="AE25" t="str">
        <f t="shared" si="54"/>
        <v/>
      </c>
      <c r="AF25" t="str">
        <f t="shared" si="55"/>
        <v/>
      </c>
      <c r="AG25" t="str">
        <f t="shared" si="56"/>
        <v/>
      </c>
      <c r="AH25" t="str">
        <f t="shared" si="57"/>
        <v/>
      </c>
      <c r="AI25" t="str">
        <f t="shared" si="58"/>
        <v/>
      </c>
      <c r="AJ25" t="str">
        <f t="shared" si="59"/>
        <v/>
      </c>
      <c r="AK25" t="str">
        <f t="shared" si="38"/>
        <v/>
      </c>
      <c r="AL25" t="str">
        <f t="shared" si="39"/>
        <v/>
      </c>
      <c r="AM25" t="str">
        <f t="shared" si="40"/>
        <v/>
      </c>
      <c r="AN25" t="str">
        <f t="shared" si="41"/>
        <v>12pm-8pm</v>
      </c>
      <c r="AO25" t="e">
        <f t="shared" si="42"/>
        <v>#VALUE!</v>
      </c>
      <c r="AP25" t="str">
        <f t="shared" si="43"/>
        <v/>
      </c>
      <c r="AQ25" t="str">
        <f t="shared" si="44"/>
        <v/>
      </c>
      <c r="AR25" s="2" t="s">
        <v>235</v>
      </c>
      <c r="AS25" t="s">
        <v>306</v>
      </c>
      <c r="AU25" t="s">
        <v>309</v>
      </c>
      <c r="AV25" s="7" t="s">
        <v>317</v>
      </c>
      <c r="AW25" s="7" t="s">
        <v>318</v>
      </c>
      <c r="AX25" s="4" t="str">
        <f t="shared" si="14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25" t="str">
        <f t="shared" si="15"/>
        <v>&lt;img src=@img/outdoor.png@&gt;</v>
      </c>
      <c r="AZ25" t="str">
        <f t="shared" si="16"/>
        <v/>
      </c>
      <c r="BA25" t="str">
        <f t="shared" si="17"/>
        <v>&lt;img src=@img/hard.png@&gt;</v>
      </c>
      <c r="BB25" t="str">
        <f t="shared" si="18"/>
        <v>&lt;img src=@img/drinkicon.png@&gt;</v>
      </c>
      <c r="BC25" t="str">
        <f t="shared" si="19"/>
        <v/>
      </c>
      <c r="BD25" t="str">
        <f t="shared" si="20"/>
        <v>&lt;img src=@img/outdoor.png@&gt;&lt;img src=@img/hard.png@&gt;&lt;img src=@img/drinkicon.png@&gt;</v>
      </c>
      <c r="BE25" t="str">
        <f t="shared" si="45"/>
        <v>outdoor drink hard med old</v>
      </c>
      <c r="BF25" t="str">
        <f t="shared" si="21"/>
        <v>Old Town</v>
      </c>
      <c r="BG25">
        <v>40.584392999999999</v>
      </c>
      <c r="BH25">
        <v>-105.077686</v>
      </c>
      <c r="BI25" t="str">
        <f t="shared" si="22"/>
        <v>[40.584393,-105.077686],</v>
      </c>
      <c r="BK25" t="str">
        <f t="shared" si="23"/>
        <v/>
      </c>
    </row>
    <row r="26" spans="2:64" ht="116" x14ac:dyDescent="0.35">
      <c r="B26" t="s">
        <v>153</v>
      </c>
      <c r="C26" t="s">
        <v>440</v>
      </c>
      <c r="D26" t="s">
        <v>154</v>
      </c>
      <c r="E26" t="s">
        <v>445</v>
      </c>
      <c r="G26" t="s">
        <v>155</v>
      </c>
      <c r="W26" t="str">
        <f t="shared" si="46"/>
        <v/>
      </c>
      <c r="X26" t="str">
        <f t="shared" si="47"/>
        <v/>
      </c>
      <c r="Y26" t="str">
        <f t="shared" si="48"/>
        <v/>
      </c>
      <c r="Z26" t="str">
        <f t="shared" si="49"/>
        <v/>
      </c>
      <c r="AA26" t="str">
        <f t="shared" si="50"/>
        <v/>
      </c>
      <c r="AB26" t="str">
        <f t="shared" si="51"/>
        <v/>
      </c>
      <c r="AC26" t="str">
        <f t="shared" si="52"/>
        <v/>
      </c>
      <c r="AD26" t="str">
        <f t="shared" si="53"/>
        <v/>
      </c>
      <c r="AE26" t="str">
        <f t="shared" si="54"/>
        <v/>
      </c>
      <c r="AF26" t="str">
        <f t="shared" si="55"/>
        <v/>
      </c>
      <c r="AG26" t="str">
        <f t="shared" si="56"/>
        <v/>
      </c>
      <c r="AH26" t="str">
        <f t="shared" si="57"/>
        <v/>
      </c>
      <c r="AI26" t="str">
        <f t="shared" si="58"/>
        <v/>
      </c>
      <c r="AJ26" t="str">
        <f t="shared" si="59"/>
        <v/>
      </c>
      <c r="AK26" t="str">
        <f t="shared" si="38"/>
        <v/>
      </c>
      <c r="AL26" t="str">
        <f t="shared" si="39"/>
        <v/>
      </c>
      <c r="AM26" t="str">
        <f t="shared" si="40"/>
        <v/>
      </c>
      <c r="AN26" t="str">
        <f t="shared" si="41"/>
        <v/>
      </c>
      <c r="AO26" t="str">
        <f t="shared" si="42"/>
        <v/>
      </c>
      <c r="AP26" t="str">
        <f t="shared" si="43"/>
        <v/>
      </c>
      <c r="AQ26" t="str">
        <f t="shared" si="44"/>
        <v/>
      </c>
      <c r="AR26" s="2" t="s">
        <v>346</v>
      </c>
      <c r="AU26" t="s">
        <v>28</v>
      </c>
      <c r="AV26" s="7" t="s">
        <v>318</v>
      </c>
      <c r="AW26" s="7" t="s">
        <v>318</v>
      </c>
      <c r="AX26" s="4" t="str">
        <f t="shared" si="14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26" t="str">
        <f t="shared" si="15"/>
        <v/>
      </c>
      <c r="AZ26" t="str">
        <f t="shared" si="16"/>
        <v/>
      </c>
      <c r="BA26" t="str">
        <f t="shared" si="17"/>
        <v>&lt;img src=@img/medium.png@&gt;</v>
      </c>
      <c r="BB26" t="str">
        <f t="shared" si="18"/>
        <v/>
      </c>
      <c r="BC26" t="str">
        <f t="shared" si="19"/>
        <v/>
      </c>
      <c r="BD26" t="str">
        <f t="shared" si="20"/>
        <v>&lt;img src=@img/medium.png@&gt;</v>
      </c>
      <c r="BE26" t="str">
        <f t="shared" si="45"/>
        <v>medium med old</v>
      </c>
      <c r="BF26" t="str">
        <f t="shared" si="21"/>
        <v>Old Town</v>
      </c>
      <c r="BG26">
        <v>40.587420000000002</v>
      </c>
      <c r="BH26">
        <v>-105.07789</v>
      </c>
      <c r="BI26" t="str">
        <f t="shared" si="22"/>
        <v>[40.58742,-105.07789],</v>
      </c>
      <c r="BK26" t="str">
        <f t="shared" si="23"/>
        <v/>
      </c>
    </row>
    <row r="27" spans="2:64" ht="130.5" x14ac:dyDescent="0.35">
      <c r="B27" t="s">
        <v>26</v>
      </c>
      <c r="C27" t="s">
        <v>440</v>
      </c>
      <c r="D27" t="s">
        <v>27</v>
      </c>
      <c r="E27" t="s">
        <v>445</v>
      </c>
      <c r="G27" s="1" t="s">
        <v>29</v>
      </c>
      <c r="J27">
        <v>1500</v>
      </c>
      <c r="K27">
        <v>1800</v>
      </c>
      <c r="L27">
        <v>1500</v>
      </c>
      <c r="M27">
        <v>1800</v>
      </c>
      <c r="N27">
        <v>1500</v>
      </c>
      <c r="O27">
        <v>1800</v>
      </c>
      <c r="P27">
        <v>1500</v>
      </c>
      <c r="Q27">
        <v>1800</v>
      </c>
      <c r="R27">
        <v>1500</v>
      </c>
      <c r="S27">
        <v>1800</v>
      </c>
      <c r="V27" s="13" t="s">
        <v>510</v>
      </c>
      <c r="W27" t="str">
        <f t="shared" si="46"/>
        <v/>
      </c>
      <c r="X27" t="str">
        <f t="shared" si="47"/>
        <v/>
      </c>
      <c r="Y27">
        <f t="shared" si="48"/>
        <v>15</v>
      </c>
      <c r="Z27">
        <f t="shared" si="49"/>
        <v>18</v>
      </c>
      <c r="AA27">
        <f t="shared" si="50"/>
        <v>15</v>
      </c>
      <c r="AB27">
        <f t="shared" si="51"/>
        <v>18</v>
      </c>
      <c r="AC27">
        <f t="shared" si="52"/>
        <v>15</v>
      </c>
      <c r="AD27">
        <f t="shared" si="53"/>
        <v>18</v>
      </c>
      <c r="AE27">
        <f t="shared" si="54"/>
        <v>15</v>
      </c>
      <c r="AF27">
        <f t="shared" si="55"/>
        <v>18</v>
      </c>
      <c r="AG27">
        <f t="shared" si="56"/>
        <v>15</v>
      </c>
      <c r="AH27">
        <f t="shared" si="57"/>
        <v>18</v>
      </c>
      <c r="AI27" t="str">
        <f t="shared" si="58"/>
        <v/>
      </c>
      <c r="AJ27" t="str">
        <f t="shared" si="59"/>
        <v/>
      </c>
      <c r="AK27" t="str">
        <f t="shared" si="38"/>
        <v/>
      </c>
      <c r="AL27" t="str">
        <f t="shared" si="39"/>
        <v>3pm-6pm</v>
      </c>
      <c r="AM27" t="str">
        <f t="shared" si="40"/>
        <v>3pm-6pm</v>
      </c>
      <c r="AN27" t="str">
        <f t="shared" si="41"/>
        <v>3pm-6pm</v>
      </c>
      <c r="AO27" t="str">
        <f t="shared" si="42"/>
        <v>3pm-6pm</v>
      </c>
      <c r="AP27" t="str">
        <f t="shared" si="43"/>
        <v>3pm-6pm</v>
      </c>
      <c r="AQ27" t="str">
        <f t="shared" si="44"/>
        <v/>
      </c>
      <c r="AR27" t="s">
        <v>234</v>
      </c>
      <c r="AS27" t="s">
        <v>306</v>
      </c>
      <c r="AT27" t="s">
        <v>316</v>
      </c>
      <c r="AU27" t="s">
        <v>28</v>
      </c>
      <c r="AV27" s="7" t="s">
        <v>317</v>
      </c>
      <c r="AW27" s="7" t="s">
        <v>318</v>
      </c>
      <c r="AX27" s="4" t="str">
        <f t="shared" si="14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"Mugs: $2.75 &lt;br&gt; 20 Ounce Pints: $4 &lt;br&gt; Pitchers: $12 &lt;br&gt; Bargain Priced Pool", 'link':"https://coopersmithspub.com", 'pricing':"med",   'phone-number': "", 'address': "5 Old Town Sq, Fort Collins 80524", 'other-amenities': ['outdoor','pets','medium'], 'has-drink':true, 'has-food':false},</v>
      </c>
      <c r="AY27" t="str">
        <f t="shared" si="15"/>
        <v>&lt;img src=@img/outdoor.png@&gt;</v>
      </c>
      <c r="AZ27" t="str">
        <f t="shared" si="16"/>
        <v>&lt;img src=@img/pets.png@&gt;</v>
      </c>
      <c r="BA27" t="str">
        <f t="shared" si="17"/>
        <v>&lt;img src=@img/medium.png@&gt;</v>
      </c>
      <c r="BB27" t="str">
        <f t="shared" si="18"/>
        <v>&lt;img src=@img/drinkicon.png@&gt;</v>
      </c>
      <c r="BC27" t="str">
        <f t="shared" si="19"/>
        <v/>
      </c>
      <c r="BD27" t="str">
        <f t="shared" si="20"/>
        <v>&lt;img src=@img/outdoor.png@&gt;&lt;img src=@img/pets.png@&gt;&lt;img src=@img/medium.png@&gt;&lt;img src=@img/drinkicon.png@&gt;</v>
      </c>
      <c r="BE27" t="str">
        <f t="shared" si="45"/>
        <v>outdoor pet drink medium med old</v>
      </c>
      <c r="BF27" t="str">
        <f t="shared" si="21"/>
        <v>Old Town</v>
      </c>
      <c r="BG27">
        <v>40.587390999999997</v>
      </c>
      <c r="BH27">
        <v>-105.07562900000001</v>
      </c>
      <c r="BI27" t="str">
        <f t="shared" si="22"/>
        <v>[40.587391,-105.075629],</v>
      </c>
      <c r="BK27" t="str">
        <f t="shared" si="23"/>
        <v/>
      </c>
    </row>
    <row r="28" spans="2:64" ht="130.5" x14ac:dyDescent="0.35">
      <c r="B28" t="s">
        <v>156</v>
      </c>
      <c r="C28" t="s">
        <v>440</v>
      </c>
      <c r="D28" t="s">
        <v>157</v>
      </c>
      <c r="E28" t="s">
        <v>445</v>
      </c>
      <c r="G28" t="s">
        <v>158</v>
      </c>
      <c r="H28">
        <v>1200</v>
      </c>
      <c r="I28">
        <v>1900</v>
      </c>
      <c r="N28">
        <v>1600</v>
      </c>
      <c r="O28">
        <v>2100</v>
      </c>
      <c r="P28">
        <v>1600</v>
      </c>
      <c r="Q28">
        <v>2100</v>
      </c>
      <c r="V28" s="13" t="s">
        <v>511</v>
      </c>
      <c r="W28">
        <f t="shared" si="46"/>
        <v>12</v>
      </c>
      <c r="X28">
        <f t="shared" si="47"/>
        <v>19</v>
      </c>
      <c r="Y28" t="str">
        <f t="shared" si="48"/>
        <v/>
      </c>
      <c r="Z28" t="str">
        <f t="shared" si="49"/>
        <v/>
      </c>
      <c r="AA28" t="str">
        <f t="shared" si="50"/>
        <v/>
      </c>
      <c r="AB28" t="str">
        <f t="shared" si="51"/>
        <v/>
      </c>
      <c r="AC28">
        <f t="shared" si="52"/>
        <v>16</v>
      </c>
      <c r="AD28">
        <f t="shared" si="53"/>
        <v>21</v>
      </c>
      <c r="AE28">
        <f t="shared" si="54"/>
        <v>16</v>
      </c>
      <c r="AF28">
        <f t="shared" si="55"/>
        <v>21</v>
      </c>
      <c r="AG28" t="str">
        <f t="shared" si="56"/>
        <v/>
      </c>
      <c r="AH28" t="str">
        <f t="shared" si="57"/>
        <v/>
      </c>
      <c r="AI28" t="str">
        <f t="shared" si="58"/>
        <v/>
      </c>
      <c r="AJ28" t="str">
        <f t="shared" si="59"/>
        <v/>
      </c>
      <c r="AK28" t="str">
        <f t="shared" si="38"/>
        <v>12pm-7pm</v>
      </c>
      <c r="AL28" t="str">
        <f t="shared" si="39"/>
        <v/>
      </c>
      <c r="AM28" t="str">
        <f t="shared" si="40"/>
        <v/>
      </c>
      <c r="AN28" t="str">
        <f t="shared" si="41"/>
        <v>4pm-9pm</v>
      </c>
      <c r="AO28" t="str">
        <f t="shared" si="42"/>
        <v>4pm-9pm</v>
      </c>
      <c r="AP28" t="str">
        <f t="shared" si="43"/>
        <v/>
      </c>
      <c r="AQ28" t="str">
        <f t="shared" si="44"/>
        <v/>
      </c>
      <c r="AR28" s="2" t="s">
        <v>347</v>
      </c>
      <c r="AS28" t="s">
        <v>306</v>
      </c>
      <c r="AU28" t="s">
        <v>28</v>
      </c>
      <c r="AV28" s="7" t="s">
        <v>317</v>
      </c>
      <c r="AW28" s="7" t="s">
        <v>317</v>
      </c>
      <c r="AX28" s="4" t="str">
        <f t="shared" si="14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28" t="str">
        <f t="shared" si="15"/>
        <v>&lt;img src=@img/outdoor.png@&gt;</v>
      </c>
      <c r="AZ28" t="str">
        <f t="shared" si="16"/>
        <v/>
      </c>
      <c r="BA28" t="str">
        <f t="shared" si="17"/>
        <v>&lt;img src=@img/medium.png@&gt;</v>
      </c>
      <c r="BB28" t="str">
        <f t="shared" si="18"/>
        <v>&lt;img src=@img/drinkicon.png@&gt;</v>
      </c>
      <c r="BC28" t="str">
        <f t="shared" si="19"/>
        <v>&lt;img src=@img/foodicon.png@&gt;</v>
      </c>
      <c r="BD28" t="str">
        <f t="shared" si="20"/>
        <v>&lt;img src=@img/outdoor.png@&gt;&lt;img src=@img/medium.png@&gt;&lt;img src=@img/drinkicon.png@&gt;&lt;img src=@img/foodicon.png@&gt;</v>
      </c>
      <c r="BE28" t="str">
        <f t="shared" si="45"/>
        <v>outdoor drink food medium med old</v>
      </c>
      <c r="BF28" t="str">
        <f t="shared" si="21"/>
        <v>Old Town</v>
      </c>
      <c r="BG28">
        <v>40.589993999999997</v>
      </c>
      <c r="BH28">
        <v>-105.076655</v>
      </c>
      <c r="BI28" t="str">
        <f t="shared" si="22"/>
        <v>[40.589994,-105.076655],</v>
      </c>
      <c r="BK28" t="str">
        <f t="shared" si="23"/>
        <v/>
      </c>
    </row>
    <row r="29" spans="2:64" ht="145" x14ac:dyDescent="0.35">
      <c r="B29" t="s">
        <v>77</v>
      </c>
      <c r="C29" t="s">
        <v>440</v>
      </c>
      <c r="D29" t="s">
        <v>78</v>
      </c>
      <c r="E29" t="s">
        <v>445</v>
      </c>
      <c r="G29" s="1" t="s">
        <v>79</v>
      </c>
      <c r="H29">
        <v>2200</v>
      </c>
      <c r="I29">
        <v>2400</v>
      </c>
      <c r="J29">
        <v>1500</v>
      </c>
      <c r="K29">
        <v>1800</v>
      </c>
      <c r="L29">
        <v>1500</v>
      </c>
      <c r="M29">
        <v>1800</v>
      </c>
      <c r="N29">
        <v>1500</v>
      </c>
      <c r="O29">
        <v>1800</v>
      </c>
      <c r="P29">
        <v>1500</v>
      </c>
      <c r="Q29">
        <v>1800</v>
      </c>
      <c r="R29">
        <v>2200</v>
      </c>
      <c r="S29">
        <v>2400</v>
      </c>
      <c r="T29">
        <v>2200</v>
      </c>
      <c r="U29">
        <v>2400</v>
      </c>
      <c r="V29" s="13" t="s">
        <v>512</v>
      </c>
      <c r="W29">
        <f t="shared" si="46"/>
        <v>22</v>
      </c>
      <c r="X29">
        <f t="shared" si="47"/>
        <v>24</v>
      </c>
      <c r="Y29">
        <f t="shared" si="48"/>
        <v>15</v>
      </c>
      <c r="Z29">
        <f t="shared" si="49"/>
        <v>18</v>
      </c>
      <c r="AA29">
        <f t="shared" si="50"/>
        <v>15</v>
      </c>
      <c r="AB29">
        <f t="shared" si="51"/>
        <v>18</v>
      </c>
      <c r="AC29">
        <f t="shared" si="52"/>
        <v>15</v>
      </c>
      <c r="AD29">
        <f t="shared" si="53"/>
        <v>18</v>
      </c>
      <c r="AE29">
        <f t="shared" si="54"/>
        <v>15</v>
      </c>
      <c r="AF29">
        <f t="shared" si="55"/>
        <v>18</v>
      </c>
      <c r="AG29">
        <f t="shared" si="56"/>
        <v>22</v>
      </c>
      <c r="AH29">
        <f t="shared" si="57"/>
        <v>24</v>
      </c>
      <c r="AI29">
        <f t="shared" si="58"/>
        <v>22</v>
      </c>
      <c r="AJ29">
        <f t="shared" si="59"/>
        <v>24</v>
      </c>
      <c r="AK29" t="str">
        <f t="shared" si="38"/>
        <v>10pm-12am</v>
      </c>
      <c r="AL29" t="str">
        <f t="shared" si="39"/>
        <v>3pm-6pm</v>
      </c>
      <c r="AM29" t="str">
        <f t="shared" si="40"/>
        <v>3pm-6pm</v>
      </c>
      <c r="AN29" t="str">
        <f t="shared" si="41"/>
        <v>3pm-6pm</v>
      </c>
      <c r="AO29" t="str">
        <f t="shared" si="42"/>
        <v>3pm-6pm</v>
      </c>
      <c r="AP29" t="str">
        <f t="shared" si="43"/>
        <v>10pm-12am</v>
      </c>
      <c r="AQ29" t="str">
        <f t="shared" si="44"/>
        <v>10pm-12am</v>
      </c>
      <c r="AR29" s="2" t="s">
        <v>326</v>
      </c>
      <c r="AS29" t="s">
        <v>306</v>
      </c>
      <c r="AU29" t="s">
        <v>28</v>
      </c>
      <c r="AV29" s="7" t="s">
        <v>317</v>
      </c>
      <c r="AW29" s="7" t="s">
        <v>318</v>
      </c>
      <c r="AX29" s="4" t="str">
        <f t="shared" si="14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29" t="str">
        <f t="shared" si="15"/>
        <v>&lt;img src=@img/outdoor.png@&gt;</v>
      </c>
      <c r="AZ29" t="str">
        <f t="shared" si="16"/>
        <v/>
      </c>
      <c r="BA29" t="str">
        <f t="shared" si="17"/>
        <v>&lt;img src=@img/medium.png@&gt;</v>
      </c>
      <c r="BB29" t="str">
        <f t="shared" si="18"/>
        <v>&lt;img src=@img/drinkicon.png@&gt;</v>
      </c>
      <c r="BC29" t="str">
        <f t="shared" si="19"/>
        <v/>
      </c>
      <c r="BD29" t="str">
        <f t="shared" si="20"/>
        <v>&lt;img src=@img/outdoor.png@&gt;&lt;img src=@img/medium.png@&gt;&lt;img src=@img/drinkicon.png@&gt;</v>
      </c>
      <c r="BE29" t="str">
        <f t="shared" si="45"/>
        <v>outdoor drink medium med old</v>
      </c>
      <c r="BF29" t="str">
        <f t="shared" si="21"/>
        <v>Old Town</v>
      </c>
      <c r="BG29">
        <v>40.586179000000001</v>
      </c>
      <c r="BH29">
        <v>-105.076767</v>
      </c>
      <c r="BI29" t="str">
        <f t="shared" si="22"/>
        <v>[40.586179,-105.076767],</v>
      </c>
      <c r="BK29" t="str">
        <f t="shared" si="23"/>
        <v/>
      </c>
    </row>
    <row r="30" spans="2:64" ht="130.5" x14ac:dyDescent="0.35">
      <c r="B30" t="s">
        <v>460</v>
      </c>
      <c r="C30" t="s">
        <v>442</v>
      </c>
      <c r="E30" t="s">
        <v>445</v>
      </c>
      <c r="G30" t="s">
        <v>475</v>
      </c>
      <c r="J30">
        <v>1500</v>
      </c>
      <c r="K30">
        <v>1800</v>
      </c>
      <c r="L30">
        <v>1500</v>
      </c>
      <c r="M30">
        <v>1800</v>
      </c>
      <c r="N30">
        <v>1500</v>
      </c>
      <c r="O30">
        <v>1800</v>
      </c>
      <c r="P30">
        <v>1500</v>
      </c>
      <c r="Q30">
        <v>1800</v>
      </c>
      <c r="R30">
        <v>1500</v>
      </c>
      <c r="S30">
        <v>1800</v>
      </c>
      <c r="V30" s="13" t="s">
        <v>496</v>
      </c>
      <c r="W30" t="str">
        <f t="shared" si="46"/>
        <v/>
      </c>
      <c r="X30" t="str">
        <f t="shared" si="47"/>
        <v/>
      </c>
      <c r="Y30">
        <f t="shared" si="48"/>
        <v>15</v>
      </c>
      <c r="Z30">
        <f t="shared" si="49"/>
        <v>18</v>
      </c>
      <c r="AA30">
        <f t="shared" si="50"/>
        <v>15</v>
      </c>
      <c r="AB30">
        <f t="shared" si="51"/>
        <v>18</v>
      </c>
      <c r="AC30">
        <f t="shared" si="52"/>
        <v>15</v>
      </c>
      <c r="AD30">
        <f t="shared" si="53"/>
        <v>18</v>
      </c>
      <c r="AE30">
        <f t="shared" si="54"/>
        <v>15</v>
      </c>
      <c r="AF30">
        <f t="shared" si="55"/>
        <v>18</v>
      </c>
      <c r="AG30">
        <f t="shared" si="56"/>
        <v>15</v>
      </c>
      <c r="AH30">
        <f t="shared" si="57"/>
        <v>18</v>
      </c>
      <c r="AI30" t="str">
        <f t="shared" si="58"/>
        <v/>
      </c>
      <c r="AJ30" t="str">
        <f t="shared" si="59"/>
        <v/>
      </c>
      <c r="AK30" t="str">
        <f t="shared" si="38"/>
        <v/>
      </c>
      <c r="AL30" t="str">
        <f t="shared" si="39"/>
        <v>3pm-6pm</v>
      </c>
      <c r="AM30" t="str">
        <f t="shared" si="40"/>
        <v>3pm-6pm</v>
      </c>
      <c r="AN30" t="str">
        <f t="shared" si="41"/>
        <v>3pm-6pm</v>
      </c>
      <c r="AO30" t="str">
        <f t="shared" si="42"/>
        <v>3pm-6pm</v>
      </c>
      <c r="AP30" t="str">
        <f t="shared" si="43"/>
        <v>3pm-6pm</v>
      </c>
      <c r="AQ30" t="str">
        <f t="shared" si="44"/>
        <v/>
      </c>
      <c r="AR30" s="2" t="s">
        <v>476</v>
      </c>
      <c r="AV30" t="b">
        <v>1</v>
      </c>
      <c r="AW30" t="b">
        <v>1</v>
      </c>
      <c r="AX30" s="4" t="str">
        <f t="shared" si="14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['','',''], 'has-drink':TRUE, 'has-food':TRUE},</v>
      </c>
      <c r="AY30" t="str">
        <f t="shared" si="15"/>
        <v/>
      </c>
      <c r="AZ30" t="str">
        <f t="shared" si="16"/>
        <v/>
      </c>
      <c r="BA30" t="str">
        <f t="shared" si="17"/>
        <v/>
      </c>
      <c r="BB30" t="str">
        <f t="shared" si="18"/>
        <v/>
      </c>
      <c r="BC30" t="str">
        <f t="shared" si="19"/>
        <v/>
      </c>
      <c r="BD30" t="str">
        <f t="shared" si="20"/>
        <v>&lt;img src=@img/kidicon.png@&gt;</v>
      </c>
      <c r="BE30" t="str">
        <f t="shared" si="45"/>
        <v xml:space="preserve"> med sfoco kid</v>
      </c>
      <c r="BF30" t="str">
        <f t="shared" si="21"/>
        <v>South Foco</v>
      </c>
      <c r="BG30">
        <v>40.522758000000003</v>
      </c>
      <c r="BH30">
        <v>-105.011408</v>
      </c>
      <c r="BI30" t="str">
        <f t="shared" si="22"/>
        <v>[40.522758,-105.011408],</v>
      </c>
      <c r="BJ30" t="b">
        <v>1</v>
      </c>
      <c r="BK30" t="str">
        <f t="shared" si="23"/>
        <v>&lt;img src=@img/kidicon.png@&gt;</v>
      </c>
      <c r="BL30" t="s">
        <v>477</v>
      </c>
    </row>
    <row r="31" spans="2:64" ht="116" x14ac:dyDescent="0.35">
      <c r="B31" t="s">
        <v>461</v>
      </c>
      <c r="C31" t="s">
        <v>320</v>
      </c>
      <c r="E31" t="s">
        <v>54</v>
      </c>
      <c r="G31" t="s">
        <v>478</v>
      </c>
      <c r="W31" t="str">
        <f t="shared" si="46"/>
        <v/>
      </c>
      <c r="X31" t="str">
        <f t="shared" si="47"/>
        <v/>
      </c>
      <c r="Y31" t="str">
        <f t="shared" si="48"/>
        <v/>
      </c>
      <c r="Z31" t="str">
        <f t="shared" si="49"/>
        <v/>
      </c>
      <c r="AA31" t="str">
        <f t="shared" si="50"/>
        <v/>
      </c>
      <c r="AB31" t="str">
        <f t="shared" si="51"/>
        <v/>
      </c>
      <c r="AC31" t="str">
        <f t="shared" si="52"/>
        <v/>
      </c>
      <c r="AD31" t="str">
        <f t="shared" si="53"/>
        <v/>
      </c>
      <c r="AE31" t="str">
        <f t="shared" si="54"/>
        <v/>
      </c>
      <c r="AF31" t="str">
        <f t="shared" si="55"/>
        <v/>
      </c>
      <c r="AG31" t="str">
        <f t="shared" si="56"/>
        <v/>
      </c>
      <c r="AH31" t="str">
        <f t="shared" si="57"/>
        <v/>
      </c>
      <c r="AI31" t="str">
        <f t="shared" si="58"/>
        <v/>
      </c>
      <c r="AJ31" t="str">
        <f t="shared" si="59"/>
        <v/>
      </c>
      <c r="AK31" t="str">
        <f t="shared" si="38"/>
        <v/>
      </c>
      <c r="AL31" t="str">
        <f t="shared" si="39"/>
        <v/>
      </c>
      <c r="AM31" t="str">
        <f t="shared" si="40"/>
        <v/>
      </c>
      <c r="AN31" t="str">
        <f t="shared" si="41"/>
        <v/>
      </c>
      <c r="AO31" t="str">
        <f t="shared" si="42"/>
        <v/>
      </c>
      <c r="AP31" t="str">
        <f t="shared" si="43"/>
        <v/>
      </c>
      <c r="AQ31" t="str">
        <f t="shared" si="44"/>
        <v/>
      </c>
      <c r="AU31" t="s">
        <v>310</v>
      </c>
      <c r="AV31" t="b">
        <v>0</v>
      </c>
      <c r="AW31" t="b">
        <v>0</v>
      </c>
      <c r="AX31" s="4" t="str">
        <f t="shared" si="14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31" t="str">
        <f t="shared" si="15"/>
        <v/>
      </c>
      <c r="AZ31" t="str">
        <f t="shared" si="16"/>
        <v/>
      </c>
      <c r="BA31" t="str">
        <f t="shared" si="17"/>
        <v>&lt;img src=@img/easy.png@&gt;</v>
      </c>
      <c r="BB31" t="str">
        <f t="shared" si="18"/>
        <v/>
      </c>
      <c r="BC31" t="str">
        <f t="shared" si="19"/>
        <v/>
      </c>
      <c r="BD31" t="str">
        <f t="shared" si="20"/>
        <v>&lt;img src=@img/easy.png@&gt;&lt;img src=@img/kidicon.png@&gt;</v>
      </c>
      <c r="BE31" t="str">
        <f t="shared" si="45"/>
        <v>easy low midtown kid</v>
      </c>
      <c r="BF31" t="str">
        <f t="shared" si="21"/>
        <v>Midtown</v>
      </c>
      <c r="BG31">
        <v>40.549796000000001</v>
      </c>
      <c r="BH31">
        <v>-105.07767200000001</v>
      </c>
      <c r="BI31" t="str">
        <f t="shared" si="22"/>
        <v>[40.549796,-105.077672],</v>
      </c>
      <c r="BJ31" t="b">
        <v>1</v>
      </c>
      <c r="BK31" t="str">
        <f t="shared" si="23"/>
        <v>&lt;img src=@img/kidicon.png@&gt;</v>
      </c>
      <c r="BL31" t="s">
        <v>479</v>
      </c>
    </row>
    <row r="32" spans="2:64" ht="130.5" x14ac:dyDescent="0.35">
      <c r="B32" t="s">
        <v>185</v>
      </c>
      <c r="C32" t="s">
        <v>442</v>
      </c>
      <c r="D32" t="s">
        <v>186</v>
      </c>
      <c r="E32" t="s">
        <v>445</v>
      </c>
      <c r="G32" t="s">
        <v>187</v>
      </c>
      <c r="L32">
        <v>1600</v>
      </c>
      <c r="M32">
        <v>1800</v>
      </c>
      <c r="N32">
        <v>1600</v>
      </c>
      <c r="O32">
        <v>1800</v>
      </c>
      <c r="P32">
        <v>1600</v>
      </c>
      <c r="Q32">
        <v>1800</v>
      </c>
      <c r="R32">
        <v>1600</v>
      </c>
      <c r="S32">
        <v>1800</v>
      </c>
      <c r="T32">
        <v>1600</v>
      </c>
      <c r="U32">
        <v>1800</v>
      </c>
      <c r="W32" t="str">
        <f t="shared" si="46"/>
        <v/>
      </c>
      <c r="X32" t="str">
        <f t="shared" si="47"/>
        <v/>
      </c>
      <c r="Y32" t="str">
        <f t="shared" si="48"/>
        <v/>
      </c>
      <c r="Z32" t="str">
        <f t="shared" si="49"/>
        <v/>
      </c>
      <c r="AA32">
        <f t="shared" si="50"/>
        <v>16</v>
      </c>
      <c r="AB32">
        <f t="shared" si="51"/>
        <v>18</v>
      </c>
      <c r="AC32">
        <f t="shared" si="52"/>
        <v>16</v>
      </c>
      <c r="AD32">
        <f t="shared" si="53"/>
        <v>18</v>
      </c>
      <c r="AE32">
        <f t="shared" si="54"/>
        <v>16</v>
      </c>
      <c r="AF32">
        <f t="shared" si="55"/>
        <v>18</v>
      </c>
      <c r="AG32">
        <f t="shared" si="56"/>
        <v>16</v>
      </c>
      <c r="AH32">
        <f t="shared" si="57"/>
        <v>18</v>
      </c>
      <c r="AI32">
        <f t="shared" si="58"/>
        <v>16</v>
      </c>
      <c r="AJ32">
        <f t="shared" si="59"/>
        <v>18</v>
      </c>
      <c r="AK32" t="str">
        <f t="shared" si="38"/>
        <v/>
      </c>
      <c r="AL32" t="str">
        <f t="shared" si="39"/>
        <v/>
      </c>
      <c r="AM32" t="str">
        <f t="shared" si="40"/>
        <v>4pm-6pm</v>
      </c>
      <c r="AN32" t="str">
        <f t="shared" si="41"/>
        <v>4pm-6pm</v>
      </c>
      <c r="AO32" t="str">
        <f t="shared" si="42"/>
        <v>4pm-6pm</v>
      </c>
      <c r="AP32" t="str">
        <f t="shared" si="43"/>
        <v>4pm-6pm</v>
      </c>
      <c r="AQ32" t="str">
        <f t="shared" si="44"/>
        <v>4pm-6pm</v>
      </c>
      <c r="AR32" s="3" t="s">
        <v>263</v>
      </c>
      <c r="AS32" t="s">
        <v>306</v>
      </c>
      <c r="AU32" t="s">
        <v>310</v>
      </c>
      <c r="AV32" s="7" t="s">
        <v>318</v>
      </c>
      <c r="AW32" s="7" t="s">
        <v>318</v>
      </c>
      <c r="AX32" s="4" t="str">
        <f t="shared" si="14"/>
        <v>{
    'name': "Dominic's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32" t="str">
        <f t="shared" si="15"/>
        <v>&lt;img src=@img/outdoor.png@&gt;</v>
      </c>
      <c r="AZ32" t="str">
        <f t="shared" si="16"/>
        <v/>
      </c>
      <c r="BA32" t="str">
        <f t="shared" si="17"/>
        <v>&lt;img src=@img/easy.png@&gt;</v>
      </c>
      <c r="BB32" t="str">
        <f t="shared" si="18"/>
        <v/>
      </c>
      <c r="BC32" t="str">
        <f t="shared" si="19"/>
        <v/>
      </c>
      <c r="BD32" t="str">
        <f t="shared" si="20"/>
        <v>&lt;img src=@img/outdoor.png@&gt;&lt;img src=@img/easy.png@&gt;</v>
      </c>
      <c r="BE32" t="str">
        <f t="shared" si="45"/>
        <v>outdoor easy med sfoco</v>
      </c>
      <c r="BF32" t="str">
        <f t="shared" si="21"/>
        <v>South Foco</v>
      </c>
      <c r="BG32">
        <v>40.523086999999997</v>
      </c>
      <c r="BH32">
        <v>-105.060349</v>
      </c>
      <c r="BI32" t="str">
        <f t="shared" si="22"/>
        <v>[40.523087,-105.060349],</v>
      </c>
      <c r="BK32" t="str">
        <f t="shared" si="23"/>
        <v/>
      </c>
    </row>
    <row r="33" spans="2:64" ht="116" x14ac:dyDescent="0.35">
      <c r="B33" t="s">
        <v>86</v>
      </c>
      <c r="C33" t="s">
        <v>320</v>
      </c>
      <c r="D33" t="s">
        <v>87</v>
      </c>
      <c r="E33" t="s">
        <v>445</v>
      </c>
      <c r="G33" s="1" t="s">
        <v>88</v>
      </c>
      <c r="W33" t="str">
        <f t="shared" si="46"/>
        <v/>
      </c>
      <c r="X33" t="str">
        <f t="shared" si="47"/>
        <v/>
      </c>
      <c r="Y33" t="str">
        <f t="shared" si="48"/>
        <v/>
      </c>
      <c r="Z33" t="str">
        <f t="shared" si="49"/>
        <v/>
      </c>
      <c r="AA33" t="str">
        <f t="shared" si="50"/>
        <v/>
      </c>
      <c r="AB33" t="str">
        <f t="shared" si="51"/>
        <v/>
      </c>
      <c r="AC33" t="str">
        <f t="shared" si="52"/>
        <v/>
      </c>
      <c r="AD33" t="str">
        <f t="shared" si="53"/>
        <v/>
      </c>
      <c r="AE33" t="str">
        <f t="shared" si="54"/>
        <v/>
      </c>
      <c r="AF33" t="str">
        <f t="shared" si="55"/>
        <v/>
      </c>
      <c r="AG33" t="str">
        <f t="shared" si="56"/>
        <v/>
      </c>
      <c r="AH33" t="str">
        <f t="shared" si="57"/>
        <v/>
      </c>
      <c r="AI33" t="str">
        <f t="shared" si="58"/>
        <v/>
      </c>
      <c r="AJ33" t="str">
        <f t="shared" si="59"/>
        <v/>
      </c>
      <c r="AK33" t="str">
        <f t="shared" si="38"/>
        <v/>
      </c>
      <c r="AL33" t="str">
        <f t="shared" si="39"/>
        <v/>
      </c>
      <c r="AM33" t="str">
        <f t="shared" si="40"/>
        <v/>
      </c>
      <c r="AN33" t="str">
        <f t="shared" si="41"/>
        <v/>
      </c>
      <c r="AO33" t="str">
        <f t="shared" si="42"/>
        <v/>
      </c>
      <c r="AP33" t="str">
        <f t="shared" si="43"/>
        <v/>
      </c>
      <c r="AQ33" t="str">
        <f t="shared" si="44"/>
        <v/>
      </c>
      <c r="AR33" s="2" t="s">
        <v>323</v>
      </c>
      <c r="AU33" t="s">
        <v>310</v>
      </c>
      <c r="AV33" s="7" t="s">
        <v>318</v>
      </c>
      <c r="AW33" s="7" t="s">
        <v>318</v>
      </c>
      <c r="AX33" s="4" t="str">
        <f t="shared" si="14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33" t="str">
        <f t="shared" si="15"/>
        <v/>
      </c>
      <c r="AZ33" t="str">
        <f t="shared" si="16"/>
        <v/>
      </c>
      <c r="BA33" t="str">
        <f t="shared" si="17"/>
        <v>&lt;img src=@img/easy.png@&gt;</v>
      </c>
      <c r="BB33" t="str">
        <f t="shared" si="18"/>
        <v/>
      </c>
      <c r="BC33" t="str">
        <f t="shared" si="19"/>
        <v/>
      </c>
      <c r="BD33" t="str">
        <f t="shared" si="20"/>
        <v>&lt;img src=@img/easy.png@&gt;</v>
      </c>
      <c r="BE33" t="str">
        <f t="shared" si="45"/>
        <v>easy med midtown</v>
      </c>
      <c r="BF33" t="str">
        <f t="shared" si="21"/>
        <v>Midtown</v>
      </c>
      <c r="BG33">
        <v>40.566077</v>
      </c>
      <c r="BH33">
        <v>-105.056792</v>
      </c>
      <c r="BI33" t="str">
        <f t="shared" si="22"/>
        <v>[40.566077,-105.056792],</v>
      </c>
      <c r="BK33" t="str">
        <f t="shared" si="23"/>
        <v/>
      </c>
    </row>
    <row r="34" spans="2:64" ht="116" x14ac:dyDescent="0.35">
      <c r="B34" t="s">
        <v>68</v>
      </c>
      <c r="C34" t="s">
        <v>442</v>
      </c>
      <c r="D34" t="s">
        <v>69</v>
      </c>
      <c r="E34" t="s">
        <v>445</v>
      </c>
      <c r="G34" s="1" t="s">
        <v>70</v>
      </c>
      <c r="W34" t="str">
        <f t="shared" si="46"/>
        <v/>
      </c>
      <c r="X34" t="str">
        <f t="shared" si="47"/>
        <v/>
      </c>
      <c r="Y34" t="str">
        <f t="shared" si="48"/>
        <v/>
      </c>
      <c r="Z34" t="str">
        <f t="shared" si="49"/>
        <v/>
      </c>
      <c r="AA34" t="str">
        <f t="shared" si="50"/>
        <v/>
      </c>
      <c r="AB34" t="str">
        <f t="shared" si="51"/>
        <v/>
      </c>
      <c r="AC34" t="str">
        <f t="shared" si="52"/>
        <v/>
      </c>
      <c r="AD34" t="str">
        <f t="shared" si="53"/>
        <v/>
      </c>
      <c r="AE34" t="str">
        <f t="shared" si="54"/>
        <v/>
      </c>
      <c r="AF34" t="str">
        <f t="shared" si="55"/>
        <v/>
      </c>
      <c r="AG34" t="str">
        <f t="shared" si="56"/>
        <v/>
      </c>
      <c r="AH34" t="str">
        <f t="shared" si="57"/>
        <v/>
      </c>
      <c r="AI34" t="str">
        <f t="shared" si="58"/>
        <v/>
      </c>
      <c r="AJ34" t="str">
        <f t="shared" si="59"/>
        <v/>
      </c>
      <c r="AK34" t="str">
        <f t="shared" si="38"/>
        <v/>
      </c>
      <c r="AL34" t="str">
        <f t="shared" si="39"/>
        <v/>
      </c>
      <c r="AM34" t="str">
        <f t="shared" si="40"/>
        <v/>
      </c>
      <c r="AN34" t="str">
        <f t="shared" si="41"/>
        <v/>
      </c>
      <c r="AO34" t="str">
        <f t="shared" si="42"/>
        <v/>
      </c>
      <c r="AP34" t="str">
        <f t="shared" si="43"/>
        <v/>
      </c>
      <c r="AQ34" t="str">
        <f t="shared" si="44"/>
        <v/>
      </c>
      <c r="AR34" s="2" t="s">
        <v>323</v>
      </c>
      <c r="AU34" t="s">
        <v>310</v>
      </c>
      <c r="AV34" s="7" t="s">
        <v>318</v>
      </c>
      <c r="AW34" s="7" t="s">
        <v>318</v>
      </c>
      <c r="AX34" s="4" t="str">
        <f t="shared" ref="AX34:AX65" si="60">_xlfn.CONCAT("{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34" t="str">
        <f t="shared" ref="AY34:AY65" si="61">IF(AS34&gt;0,"&lt;img src=@img/outdoor.png@&gt;","")</f>
        <v/>
      </c>
      <c r="AZ34" t="str">
        <f t="shared" ref="AZ34:AZ65" si="62">IF(AT34&gt;0,"&lt;img src=@img/pets.png@&gt;","")</f>
        <v/>
      </c>
      <c r="BA34" t="str">
        <f t="shared" ref="BA34:BA65" si="63">IF(AU34="hard","&lt;img src=@img/hard.png@&gt;",IF(AU34="medium","&lt;img src=@img/medium.png@&gt;",IF(AU34="easy","&lt;img src=@img/easy.png@&gt;","")))</f>
        <v>&lt;img src=@img/easy.png@&gt;</v>
      </c>
      <c r="BB34" t="str">
        <f t="shared" ref="BB34:BB65" si="64">IF(AV34="true","&lt;img src=@img/drinkicon.png@&gt;","")</f>
        <v/>
      </c>
      <c r="BC34" t="str">
        <f t="shared" ref="BC34:BC65" si="65">IF(AW34="true","&lt;img src=@img/foodicon.png@&gt;","")</f>
        <v/>
      </c>
      <c r="BD34" t="str">
        <f t="shared" ref="BD34:BD65" si="66">CONCATENATE(AY34,AZ34,BA34,BB34,BC34,BK34)</f>
        <v>&lt;img src=@img/easy.png@&gt;</v>
      </c>
      <c r="BE34" t="str">
        <f t="shared" si="45"/>
        <v>easy med sfoco</v>
      </c>
      <c r="BF34" t="str">
        <f t="shared" ref="BF34:BF65" si="67">IF(C34="old","Old Town",IF(C34="campus","Near Campus",IF(C34="sfoco", "South Foco",IF(C34="nfoco","North Foco",IF(C34="midtown","Midtown",IF(C34="cwest","Campus West",""))))))</f>
        <v>South Foco</v>
      </c>
      <c r="BG34">
        <v>40.523729000000003</v>
      </c>
      <c r="BH34">
        <v>-105.033248</v>
      </c>
      <c r="BI34" t="str">
        <f t="shared" ref="BI34:BI65" si="68">CONCATENATE("[",BG34,",",BH34,"],")</f>
        <v>[40.523729,-105.033248],</v>
      </c>
      <c r="BK34" t="str">
        <f t="shared" ref="BK34:BK65" si="69">IF(BJ34&gt;0,"&lt;img src=@img/kidicon.png@&gt;","")</f>
        <v/>
      </c>
    </row>
    <row r="35" spans="2:64" ht="130.5" x14ac:dyDescent="0.35">
      <c r="B35" t="s">
        <v>159</v>
      </c>
      <c r="C35" t="s">
        <v>320</v>
      </c>
      <c r="D35" t="s">
        <v>160</v>
      </c>
      <c r="E35" t="s">
        <v>445</v>
      </c>
      <c r="G35" t="s">
        <v>161</v>
      </c>
      <c r="W35" t="str">
        <f t="shared" si="46"/>
        <v/>
      </c>
      <c r="X35" t="str">
        <f t="shared" si="47"/>
        <v/>
      </c>
      <c r="Y35" t="str">
        <f t="shared" si="48"/>
        <v/>
      </c>
      <c r="Z35" t="str">
        <f t="shared" si="49"/>
        <v/>
      </c>
      <c r="AA35" t="str">
        <f t="shared" si="50"/>
        <v/>
      </c>
      <c r="AB35" t="str">
        <f t="shared" si="51"/>
        <v/>
      </c>
      <c r="AC35" t="str">
        <f t="shared" si="52"/>
        <v/>
      </c>
      <c r="AD35" t="str">
        <f t="shared" si="53"/>
        <v/>
      </c>
      <c r="AE35" t="str">
        <f t="shared" si="54"/>
        <v/>
      </c>
      <c r="AF35" t="str">
        <f t="shared" si="55"/>
        <v/>
      </c>
      <c r="AG35" t="str">
        <f t="shared" si="56"/>
        <v/>
      </c>
      <c r="AH35" t="str">
        <f t="shared" si="57"/>
        <v/>
      </c>
      <c r="AI35" t="str">
        <f t="shared" si="58"/>
        <v/>
      </c>
      <c r="AJ35" t="str">
        <f t="shared" si="59"/>
        <v/>
      </c>
      <c r="AK35" t="str">
        <f t="shared" si="38"/>
        <v/>
      </c>
      <c r="AL35" t="str">
        <f t="shared" si="39"/>
        <v/>
      </c>
      <c r="AM35" t="str">
        <f t="shared" si="40"/>
        <v/>
      </c>
      <c r="AN35" t="str">
        <f t="shared" si="41"/>
        <v/>
      </c>
      <c r="AO35" t="str">
        <f t="shared" si="42"/>
        <v/>
      </c>
      <c r="AP35" t="str">
        <f t="shared" si="43"/>
        <v/>
      </c>
      <c r="AQ35" t="str">
        <f t="shared" si="44"/>
        <v/>
      </c>
      <c r="AR35" s="2" t="s">
        <v>348</v>
      </c>
      <c r="AS35" t="s">
        <v>306</v>
      </c>
      <c r="AU35" t="s">
        <v>310</v>
      </c>
      <c r="AV35" s="7" t="s">
        <v>318</v>
      </c>
      <c r="AW35" s="7" t="s">
        <v>318</v>
      </c>
      <c r="AX35" s="4" t="str">
        <f t="shared" si="60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35" t="str">
        <f t="shared" si="61"/>
        <v>&lt;img src=@img/outdoor.png@&gt;</v>
      </c>
      <c r="AZ35" t="str">
        <f t="shared" si="62"/>
        <v/>
      </c>
      <c r="BA35" t="str">
        <f t="shared" si="63"/>
        <v>&lt;img src=@img/easy.png@&gt;</v>
      </c>
      <c r="BB35" t="str">
        <f t="shared" si="64"/>
        <v/>
      </c>
      <c r="BC35" t="str">
        <f t="shared" si="65"/>
        <v/>
      </c>
      <c r="BD35" t="str">
        <f t="shared" si="66"/>
        <v>&lt;img src=@img/outdoor.png@&gt;&lt;img src=@img/easy.png@&gt;</v>
      </c>
      <c r="BE35" t="str">
        <f t="shared" si="45"/>
        <v>outdoor easy med midtown</v>
      </c>
      <c r="BF35" t="str">
        <f t="shared" si="67"/>
        <v>Midtown</v>
      </c>
      <c r="BG35">
        <v>40.551048999999999</v>
      </c>
      <c r="BH35">
        <v>-105.05831000000001</v>
      </c>
      <c r="BI35" t="str">
        <f t="shared" si="68"/>
        <v>[40.551049,-105.05831],</v>
      </c>
      <c r="BK35" t="str">
        <f t="shared" si="69"/>
        <v/>
      </c>
    </row>
    <row r="36" spans="2:64" ht="130.5" x14ac:dyDescent="0.35">
      <c r="B36" t="s">
        <v>277</v>
      </c>
      <c r="C36" t="s">
        <v>440</v>
      </c>
      <c r="D36" t="s">
        <v>226</v>
      </c>
      <c r="E36" t="s">
        <v>445</v>
      </c>
      <c r="G36" s="6" t="s">
        <v>302</v>
      </c>
      <c r="J36">
        <v>1630</v>
      </c>
      <c r="K36">
        <v>1900</v>
      </c>
      <c r="L36">
        <v>1630</v>
      </c>
      <c r="M36">
        <v>1900</v>
      </c>
      <c r="N36">
        <v>1630</v>
      </c>
      <c r="O36">
        <v>1900</v>
      </c>
      <c r="P36">
        <v>1630</v>
      </c>
      <c r="Q36">
        <v>1900</v>
      </c>
      <c r="R36">
        <v>1630</v>
      </c>
      <c r="S36">
        <v>1900</v>
      </c>
      <c r="V36" s="13" t="s">
        <v>513</v>
      </c>
      <c r="W36" t="str">
        <f t="shared" si="46"/>
        <v/>
      </c>
      <c r="X36" t="str">
        <f t="shared" si="47"/>
        <v/>
      </c>
      <c r="Y36">
        <f t="shared" si="48"/>
        <v>16.3</v>
      </c>
      <c r="Z36">
        <f t="shared" si="49"/>
        <v>19</v>
      </c>
      <c r="AA36">
        <f t="shared" si="50"/>
        <v>16.3</v>
      </c>
      <c r="AB36">
        <f t="shared" si="51"/>
        <v>19</v>
      </c>
      <c r="AC36">
        <f t="shared" si="52"/>
        <v>16.3</v>
      </c>
      <c r="AD36">
        <f t="shared" si="53"/>
        <v>19</v>
      </c>
      <c r="AE36">
        <f t="shared" si="54"/>
        <v>16.3</v>
      </c>
      <c r="AF36">
        <f t="shared" si="55"/>
        <v>19</v>
      </c>
      <c r="AG36">
        <f t="shared" si="56"/>
        <v>16.3</v>
      </c>
      <c r="AH36">
        <f t="shared" si="57"/>
        <v>19</v>
      </c>
      <c r="AI36" t="str">
        <f t="shared" si="58"/>
        <v/>
      </c>
      <c r="AJ36" t="str">
        <f t="shared" si="59"/>
        <v/>
      </c>
      <c r="AK36" t="str">
        <f t="shared" si="38"/>
        <v/>
      </c>
      <c r="AL36" t="str">
        <f t="shared" si="39"/>
        <v>4.3pm-7pm</v>
      </c>
      <c r="AM36" t="str">
        <f t="shared" si="40"/>
        <v>4.3pm-7pm</v>
      </c>
      <c r="AN36" t="str">
        <f t="shared" si="41"/>
        <v>4.3pm-7pm</v>
      </c>
      <c r="AO36" t="str">
        <f t="shared" si="42"/>
        <v>4.3pm-7pm</v>
      </c>
      <c r="AP36" t="str">
        <f t="shared" si="43"/>
        <v>4.3pm-7pm</v>
      </c>
      <c r="AQ36" t="str">
        <f t="shared" si="44"/>
        <v/>
      </c>
      <c r="AR36" s="2" t="s">
        <v>372</v>
      </c>
      <c r="AU36" t="s">
        <v>309</v>
      </c>
      <c r="AV36" s="7" t="s">
        <v>317</v>
      </c>
      <c r="AW36" s="7" t="s">
        <v>317</v>
      </c>
      <c r="AX36" s="4" t="str">
        <f t="shared" si="60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36" t="str">
        <f t="shared" si="61"/>
        <v/>
      </c>
      <c r="AZ36" t="str">
        <f t="shared" si="62"/>
        <v/>
      </c>
      <c r="BA36" t="str">
        <f t="shared" si="63"/>
        <v>&lt;img src=@img/hard.png@&gt;</v>
      </c>
      <c r="BB36" t="str">
        <f t="shared" si="64"/>
        <v>&lt;img src=@img/drinkicon.png@&gt;</v>
      </c>
      <c r="BC36" t="str">
        <f t="shared" si="65"/>
        <v>&lt;img src=@img/foodicon.png@&gt;</v>
      </c>
      <c r="BD36" t="str">
        <f t="shared" si="66"/>
        <v>&lt;img src=@img/hard.png@&gt;&lt;img src=@img/drinkicon.png@&gt;&lt;img src=@img/foodicon.png@&gt;</v>
      </c>
      <c r="BE36" t="str">
        <f t="shared" si="45"/>
        <v>drink food hard med old</v>
      </c>
      <c r="BF36" t="str">
        <f t="shared" si="67"/>
        <v>Old Town</v>
      </c>
      <c r="BG36">
        <v>40.588436000000002</v>
      </c>
      <c r="BH36">
        <v>-105.074501</v>
      </c>
      <c r="BI36" t="str">
        <f t="shared" si="68"/>
        <v>[40.588436,-105.074501],</v>
      </c>
      <c r="BK36" t="str">
        <f t="shared" si="69"/>
        <v/>
      </c>
    </row>
    <row r="37" spans="2:64" ht="160.5" x14ac:dyDescent="0.45">
      <c r="B37" s="10" t="s">
        <v>381</v>
      </c>
      <c r="C37" t="s">
        <v>440</v>
      </c>
      <c r="D37" t="s">
        <v>383</v>
      </c>
      <c r="E37" t="s">
        <v>445</v>
      </c>
      <c r="G37" s="6" t="s">
        <v>382</v>
      </c>
      <c r="H37">
        <v>1500</v>
      </c>
      <c r="I37">
        <v>1800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T37">
        <v>1500</v>
      </c>
      <c r="U37">
        <v>1800</v>
      </c>
      <c r="V37" s="13" t="s">
        <v>514</v>
      </c>
      <c r="W37">
        <f t="shared" si="46"/>
        <v>15</v>
      </c>
      <c r="X37">
        <f t="shared" si="47"/>
        <v>18</v>
      </c>
      <c r="Y37">
        <f t="shared" si="48"/>
        <v>15</v>
      </c>
      <c r="Z37">
        <f t="shared" si="49"/>
        <v>18</v>
      </c>
      <c r="AA37">
        <f t="shared" si="50"/>
        <v>15</v>
      </c>
      <c r="AB37">
        <f t="shared" si="51"/>
        <v>18</v>
      </c>
      <c r="AC37">
        <f t="shared" si="52"/>
        <v>15</v>
      </c>
      <c r="AD37">
        <f t="shared" si="53"/>
        <v>18</v>
      </c>
      <c r="AE37">
        <f t="shared" si="54"/>
        <v>15</v>
      </c>
      <c r="AF37">
        <f t="shared" si="55"/>
        <v>18</v>
      </c>
      <c r="AG37">
        <f t="shared" si="56"/>
        <v>15</v>
      </c>
      <c r="AH37">
        <f t="shared" si="57"/>
        <v>18</v>
      </c>
      <c r="AI37">
        <f t="shared" si="58"/>
        <v>15</v>
      </c>
      <c r="AJ37">
        <f t="shared" si="59"/>
        <v>18</v>
      </c>
      <c r="AK37" t="str">
        <f t="shared" si="38"/>
        <v>3pm-6pm</v>
      </c>
      <c r="AL37" t="str">
        <f t="shared" si="39"/>
        <v>3pm-6pm</v>
      </c>
      <c r="AM37" t="str">
        <f t="shared" si="40"/>
        <v>3pm-6pm</v>
      </c>
      <c r="AN37" t="str">
        <f t="shared" si="41"/>
        <v>3pm-6pm</v>
      </c>
      <c r="AO37" t="str">
        <f t="shared" si="42"/>
        <v>3pm-6pm</v>
      </c>
      <c r="AP37" t="str">
        <f t="shared" si="43"/>
        <v>3pm-6pm</v>
      </c>
      <c r="AQ37" t="str">
        <f t="shared" si="44"/>
        <v>3pm-6pm</v>
      </c>
      <c r="AR37" s="2" t="s">
        <v>384</v>
      </c>
      <c r="AU37" t="s">
        <v>28</v>
      </c>
      <c r="AV37" s="7" t="s">
        <v>317</v>
      </c>
      <c r="AW37" s="7" t="s">
        <v>317</v>
      </c>
      <c r="AX37" s="4" t="str">
        <f t="shared" si="60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37" t="str">
        <f t="shared" si="61"/>
        <v/>
      </c>
      <c r="AZ37" t="str">
        <f t="shared" si="62"/>
        <v/>
      </c>
      <c r="BA37" t="str">
        <f t="shared" si="63"/>
        <v>&lt;img src=@img/medium.png@&gt;</v>
      </c>
      <c r="BB37" t="str">
        <f t="shared" si="64"/>
        <v>&lt;img src=@img/drinkicon.png@&gt;</v>
      </c>
      <c r="BC37" t="str">
        <f t="shared" si="65"/>
        <v>&lt;img src=@img/foodicon.png@&gt;</v>
      </c>
      <c r="BD37" t="str">
        <f t="shared" si="66"/>
        <v>&lt;img src=@img/medium.png@&gt;&lt;img src=@img/drinkicon.png@&gt;&lt;img src=@img/foodicon.png@&gt;</v>
      </c>
      <c r="BE37" t="str">
        <f t="shared" si="45"/>
        <v>drink food medium med old</v>
      </c>
      <c r="BF37" t="str">
        <f t="shared" si="67"/>
        <v>Old Town</v>
      </c>
      <c r="BG37">
        <v>40.587229000000001</v>
      </c>
      <c r="BH37">
        <v>-105.07409699999999</v>
      </c>
      <c r="BI37" t="str">
        <f t="shared" si="68"/>
        <v>[40.587229,-105.074097],</v>
      </c>
      <c r="BK37" t="str">
        <f t="shared" si="69"/>
        <v/>
      </c>
    </row>
    <row r="38" spans="2:64" ht="116" x14ac:dyDescent="0.35">
      <c r="B38" t="s">
        <v>462</v>
      </c>
      <c r="C38" t="s">
        <v>442</v>
      </c>
      <c r="E38" t="s">
        <v>54</v>
      </c>
      <c r="G38" t="s">
        <v>480</v>
      </c>
      <c r="AK38" t="str">
        <f t="shared" si="38"/>
        <v/>
      </c>
      <c r="AL38" t="str">
        <f t="shared" si="39"/>
        <v/>
      </c>
      <c r="AM38" t="str">
        <f t="shared" si="40"/>
        <v/>
      </c>
      <c r="AN38" t="str">
        <f t="shared" si="41"/>
        <v/>
      </c>
      <c r="AO38" t="str">
        <f t="shared" si="42"/>
        <v/>
      </c>
      <c r="AP38" t="str">
        <f t="shared" si="43"/>
        <v/>
      </c>
      <c r="AQ38" t="str">
        <f t="shared" si="44"/>
        <v/>
      </c>
      <c r="AU38" t="s">
        <v>310</v>
      </c>
      <c r="AV38" t="b">
        <v>0</v>
      </c>
      <c r="AW38" t="b">
        <v>0</v>
      </c>
      <c r="AX38" s="4" t="str">
        <f t="shared" si="60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38" t="str">
        <f t="shared" si="61"/>
        <v/>
      </c>
      <c r="AZ38" t="str">
        <f t="shared" si="62"/>
        <v/>
      </c>
      <c r="BA38" t="str">
        <f t="shared" si="63"/>
        <v>&lt;img src=@img/easy.png@&gt;</v>
      </c>
      <c r="BB38" t="str">
        <f t="shared" si="64"/>
        <v/>
      </c>
      <c r="BC38" t="str">
        <f t="shared" si="65"/>
        <v/>
      </c>
      <c r="BD38" t="str">
        <f t="shared" si="66"/>
        <v>&lt;img src=@img/easy.png@&gt;&lt;img src=@img/kidicon.png@&gt;</v>
      </c>
      <c r="BE38" t="str">
        <f t="shared" si="45"/>
        <v>easy low sfoco kid</v>
      </c>
      <c r="BF38" t="str">
        <f t="shared" si="67"/>
        <v>South Foco</v>
      </c>
      <c r="BG38">
        <v>40.523744000000001</v>
      </c>
      <c r="BH38">
        <v>-105.023917</v>
      </c>
      <c r="BI38" t="str">
        <f t="shared" si="68"/>
        <v>[40.523744,-105.023917],</v>
      </c>
      <c r="BJ38" t="b">
        <v>1</v>
      </c>
      <c r="BK38" t="str">
        <f t="shared" si="69"/>
        <v>&lt;img src=@img/kidicon.png@&gt;</v>
      </c>
      <c r="BL38" t="s">
        <v>477</v>
      </c>
    </row>
    <row r="39" spans="2:64" ht="116" x14ac:dyDescent="0.35">
      <c r="B39" t="s">
        <v>264</v>
      </c>
      <c r="C39" t="s">
        <v>440</v>
      </c>
      <c r="D39" t="s">
        <v>188</v>
      </c>
      <c r="E39" t="s">
        <v>445</v>
      </c>
      <c r="G39" t="s">
        <v>189</v>
      </c>
      <c r="W39" t="str">
        <f t="shared" ref="W39:AJ45" si="70">IF(H39&gt;0,H39/100,"")</f>
        <v/>
      </c>
      <c r="X39" t="str">
        <f t="shared" si="70"/>
        <v/>
      </c>
      <c r="Y39" t="str">
        <f t="shared" si="70"/>
        <v/>
      </c>
      <c r="Z39" t="str">
        <f t="shared" si="70"/>
        <v/>
      </c>
      <c r="AA39" t="str">
        <f t="shared" si="70"/>
        <v/>
      </c>
      <c r="AB39" t="str">
        <f t="shared" si="70"/>
        <v/>
      </c>
      <c r="AC39" t="str">
        <f t="shared" si="70"/>
        <v/>
      </c>
      <c r="AD39" t="str">
        <f t="shared" si="70"/>
        <v/>
      </c>
      <c r="AE39" t="str">
        <f t="shared" si="70"/>
        <v/>
      </c>
      <c r="AF39" t="str">
        <f t="shared" si="70"/>
        <v/>
      </c>
      <c r="AG39" t="str">
        <f t="shared" si="70"/>
        <v/>
      </c>
      <c r="AH39" t="str">
        <f t="shared" si="70"/>
        <v/>
      </c>
      <c r="AI39" t="str">
        <f t="shared" si="70"/>
        <v/>
      </c>
      <c r="AJ39" t="str">
        <f t="shared" si="70"/>
        <v/>
      </c>
      <c r="AK39" t="str">
        <f t="shared" si="38"/>
        <v/>
      </c>
      <c r="AL39" t="str">
        <f t="shared" si="39"/>
        <v/>
      </c>
      <c r="AM39" t="str">
        <f t="shared" si="40"/>
        <v/>
      </c>
      <c r="AN39" t="str">
        <f t="shared" si="41"/>
        <v/>
      </c>
      <c r="AO39" t="str">
        <f t="shared" si="42"/>
        <v/>
      </c>
      <c r="AP39" t="str">
        <f t="shared" si="43"/>
        <v/>
      </c>
      <c r="AQ39" t="str">
        <f t="shared" si="44"/>
        <v/>
      </c>
      <c r="AR39" s="2" t="s">
        <v>358</v>
      </c>
      <c r="AU39" t="s">
        <v>310</v>
      </c>
      <c r="AV39" s="7" t="s">
        <v>318</v>
      </c>
      <c r="AW39" s="7" t="s">
        <v>318</v>
      </c>
      <c r="AX39" s="4" t="str">
        <f t="shared" si="60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39" t="str">
        <f t="shared" si="61"/>
        <v/>
      </c>
      <c r="AZ39" t="str">
        <f t="shared" si="62"/>
        <v/>
      </c>
      <c r="BA39" t="str">
        <f t="shared" si="63"/>
        <v>&lt;img src=@img/easy.png@&gt;</v>
      </c>
      <c r="BB39" t="str">
        <f t="shared" si="64"/>
        <v/>
      </c>
      <c r="BC39" t="str">
        <f t="shared" si="65"/>
        <v/>
      </c>
      <c r="BD39" t="str">
        <f t="shared" si="66"/>
        <v>&lt;img src=@img/easy.png@&gt;</v>
      </c>
      <c r="BE39" t="str">
        <f t="shared" si="45"/>
        <v>easy med old</v>
      </c>
      <c r="BF39" t="str">
        <f t="shared" si="67"/>
        <v>Old Town</v>
      </c>
      <c r="BG39">
        <v>40.585124999999998</v>
      </c>
      <c r="BH39">
        <v>-105.04610700000001</v>
      </c>
      <c r="BI39" t="str">
        <f t="shared" si="68"/>
        <v>[40.585125,-105.046107],</v>
      </c>
      <c r="BK39" t="str">
        <f t="shared" si="69"/>
        <v/>
      </c>
    </row>
    <row r="40" spans="2:64" ht="145" x14ac:dyDescent="0.35">
      <c r="B40" t="s">
        <v>98</v>
      </c>
      <c r="C40" t="s">
        <v>440</v>
      </c>
      <c r="D40" t="s">
        <v>93</v>
      </c>
      <c r="E40" t="s">
        <v>35</v>
      </c>
      <c r="G40" s="1" t="s">
        <v>99</v>
      </c>
      <c r="H40">
        <v>1600</v>
      </c>
      <c r="I40">
        <v>1800</v>
      </c>
      <c r="J40">
        <v>1500</v>
      </c>
      <c r="K40">
        <v>1800</v>
      </c>
      <c r="L40">
        <v>1500</v>
      </c>
      <c r="M40">
        <v>1800</v>
      </c>
      <c r="N40">
        <v>1500</v>
      </c>
      <c r="O40">
        <v>1800</v>
      </c>
      <c r="P40">
        <v>1500</v>
      </c>
      <c r="Q40">
        <v>1800</v>
      </c>
      <c r="R40">
        <v>1500</v>
      </c>
      <c r="S40">
        <v>1800</v>
      </c>
      <c r="T40">
        <v>1500</v>
      </c>
      <c r="U40">
        <v>1800</v>
      </c>
      <c r="V40" s="13" t="s">
        <v>252</v>
      </c>
      <c r="W40">
        <f t="shared" si="70"/>
        <v>16</v>
      </c>
      <c r="X40">
        <f t="shared" si="70"/>
        <v>18</v>
      </c>
      <c r="Y40">
        <f t="shared" si="70"/>
        <v>15</v>
      </c>
      <c r="Z40">
        <f t="shared" si="70"/>
        <v>18</v>
      </c>
      <c r="AA40">
        <f t="shared" si="70"/>
        <v>15</v>
      </c>
      <c r="AB40">
        <f t="shared" si="70"/>
        <v>18</v>
      </c>
      <c r="AC40">
        <f t="shared" si="70"/>
        <v>15</v>
      </c>
      <c r="AD40">
        <f t="shared" si="70"/>
        <v>18</v>
      </c>
      <c r="AE40">
        <f t="shared" si="70"/>
        <v>15</v>
      </c>
      <c r="AF40">
        <f t="shared" si="70"/>
        <v>18</v>
      </c>
      <c r="AG40">
        <f t="shared" si="70"/>
        <v>15</v>
      </c>
      <c r="AH40">
        <f t="shared" si="70"/>
        <v>18</v>
      </c>
      <c r="AI40">
        <f t="shared" si="70"/>
        <v>15</v>
      </c>
      <c r="AJ40">
        <f t="shared" si="70"/>
        <v>18</v>
      </c>
      <c r="AK40" t="str">
        <f t="shared" si="38"/>
        <v>4pm-6pm</v>
      </c>
      <c r="AL40" t="str">
        <f t="shared" si="39"/>
        <v>3pm-6pm</v>
      </c>
      <c r="AM40" t="str">
        <f t="shared" si="40"/>
        <v>3pm-6pm</v>
      </c>
      <c r="AN40" t="str">
        <f t="shared" si="41"/>
        <v>3pm-6pm</v>
      </c>
      <c r="AO40" t="str">
        <f t="shared" si="42"/>
        <v>3pm-6pm</v>
      </c>
      <c r="AP40" t="str">
        <f t="shared" si="43"/>
        <v>3pm-6pm</v>
      </c>
      <c r="AQ40" t="str">
        <f t="shared" si="44"/>
        <v>3pm-6pm</v>
      </c>
      <c r="AR40" s="2" t="s">
        <v>330</v>
      </c>
      <c r="AU40" t="s">
        <v>28</v>
      </c>
      <c r="AV40" s="7" t="s">
        <v>317</v>
      </c>
      <c r="AW40" s="7" t="s">
        <v>317</v>
      </c>
      <c r="AX40" s="4" t="str">
        <f t="shared" si="60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40" t="str">
        <f t="shared" si="61"/>
        <v/>
      </c>
      <c r="AZ40" t="str">
        <f t="shared" si="62"/>
        <v/>
      </c>
      <c r="BA40" t="str">
        <f t="shared" si="63"/>
        <v>&lt;img src=@img/medium.png@&gt;</v>
      </c>
      <c r="BB40" t="str">
        <f t="shared" si="64"/>
        <v>&lt;img src=@img/drinkicon.png@&gt;</v>
      </c>
      <c r="BC40" t="str">
        <f t="shared" si="65"/>
        <v>&lt;img src=@img/foodicon.png@&gt;</v>
      </c>
      <c r="BD40" t="str">
        <f t="shared" si="66"/>
        <v>&lt;img src=@img/medium.png@&gt;&lt;img src=@img/drinkicon.png@&gt;&lt;img src=@img/foodicon.png@&gt;</v>
      </c>
      <c r="BE40" t="str">
        <f t="shared" si="45"/>
        <v>drink food medium high old</v>
      </c>
      <c r="BF40" t="str">
        <f t="shared" si="67"/>
        <v>Old Town</v>
      </c>
      <c r="BG40">
        <v>40.585799000000002</v>
      </c>
      <c r="BH40">
        <v>-105.078547</v>
      </c>
      <c r="BI40" t="str">
        <f t="shared" si="68"/>
        <v>[40.585799,-105.078547],</v>
      </c>
      <c r="BK40" t="str">
        <f t="shared" si="69"/>
        <v/>
      </c>
    </row>
    <row r="41" spans="2:64" ht="116" x14ac:dyDescent="0.35">
      <c r="B41" t="s">
        <v>73</v>
      </c>
      <c r="C41" t="s">
        <v>443</v>
      </c>
      <c r="D41" t="s">
        <v>75</v>
      </c>
      <c r="E41" t="s">
        <v>74</v>
      </c>
      <c r="G41" s="1" t="s">
        <v>76</v>
      </c>
      <c r="W41" t="str">
        <f t="shared" si="70"/>
        <v/>
      </c>
      <c r="X41" t="str">
        <f t="shared" si="70"/>
        <v/>
      </c>
      <c r="Y41" t="str">
        <f t="shared" si="70"/>
        <v/>
      </c>
      <c r="Z41" t="str">
        <f t="shared" si="70"/>
        <v/>
      </c>
      <c r="AA41" t="str">
        <f t="shared" si="70"/>
        <v/>
      </c>
      <c r="AB41" t="str">
        <f t="shared" si="70"/>
        <v/>
      </c>
      <c r="AC41" t="str">
        <f t="shared" si="70"/>
        <v/>
      </c>
      <c r="AD41" t="str">
        <f t="shared" si="70"/>
        <v/>
      </c>
      <c r="AE41" t="str">
        <f t="shared" si="70"/>
        <v/>
      </c>
      <c r="AF41" t="str">
        <f t="shared" si="70"/>
        <v/>
      </c>
      <c r="AG41" t="str">
        <f t="shared" si="70"/>
        <v/>
      </c>
      <c r="AH41" t="str">
        <f t="shared" si="70"/>
        <v/>
      </c>
      <c r="AI41" t="str">
        <f t="shared" si="70"/>
        <v/>
      </c>
      <c r="AJ41" t="str">
        <f t="shared" si="70"/>
        <v/>
      </c>
      <c r="AK41" t="str">
        <f t="shared" si="38"/>
        <v/>
      </c>
      <c r="AL41" t="str">
        <f t="shared" si="39"/>
        <v/>
      </c>
      <c r="AM41" t="str">
        <f t="shared" si="40"/>
        <v/>
      </c>
      <c r="AN41" t="str">
        <f t="shared" si="41"/>
        <v/>
      </c>
      <c r="AO41" t="str">
        <f t="shared" si="42"/>
        <v/>
      </c>
      <c r="AP41" t="str">
        <f t="shared" si="43"/>
        <v/>
      </c>
      <c r="AQ41" t="str">
        <f t="shared" si="44"/>
        <v/>
      </c>
      <c r="AR41" s="2" t="s">
        <v>325</v>
      </c>
      <c r="AU41" t="s">
        <v>310</v>
      </c>
      <c r="AV41" s="7" t="s">
        <v>318</v>
      </c>
      <c r="AW41" s="7" t="s">
        <v>318</v>
      </c>
      <c r="AX41" s="4" t="str">
        <f t="shared" si="60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41" t="str">
        <f t="shared" si="61"/>
        <v/>
      </c>
      <c r="AZ41" t="str">
        <f t="shared" si="62"/>
        <v/>
      </c>
      <c r="BA41" t="str">
        <f t="shared" si="63"/>
        <v>&lt;img src=@img/easy.png@&gt;</v>
      </c>
      <c r="BB41" t="str">
        <f t="shared" si="64"/>
        <v/>
      </c>
      <c r="BC41" t="str">
        <f t="shared" si="65"/>
        <v/>
      </c>
      <c r="BD41" t="str">
        <f t="shared" si="66"/>
        <v>&lt;img src=@img/easy.png@&gt;</v>
      </c>
      <c r="BE41" t="str">
        <f t="shared" si="45"/>
        <v>easy Low cwest</v>
      </c>
      <c r="BF41" t="str">
        <f t="shared" si="67"/>
        <v>Campus West</v>
      </c>
      <c r="BG41">
        <v>40.574339999999999</v>
      </c>
      <c r="BH41">
        <v>-105.100224</v>
      </c>
      <c r="BI41" t="str">
        <f t="shared" si="68"/>
        <v>[40.57434,-105.100224],</v>
      </c>
      <c r="BK41" t="str">
        <f t="shared" si="69"/>
        <v/>
      </c>
    </row>
    <row r="42" spans="2:64" ht="145" x14ac:dyDescent="0.35">
      <c r="B42" t="s">
        <v>278</v>
      </c>
      <c r="C42" t="s">
        <v>440</v>
      </c>
      <c r="D42" t="s">
        <v>279</v>
      </c>
      <c r="E42" t="s">
        <v>445</v>
      </c>
      <c r="G42" t="s">
        <v>285</v>
      </c>
      <c r="H42">
        <v>1400</v>
      </c>
      <c r="I42">
        <v>2200</v>
      </c>
      <c r="J42">
        <v>1600</v>
      </c>
      <c r="K42">
        <v>1800</v>
      </c>
      <c r="L42">
        <v>1600</v>
      </c>
      <c r="M42">
        <v>1800</v>
      </c>
      <c r="N42">
        <v>1600</v>
      </c>
      <c r="O42">
        <v>1800</v>
      </c>
      <c r="P42">
        <v>1600</v>
      </c>
      <c r="Q42">
        <v>1800</v>
      </c>
      <c r="R42">
        <v>1600</v>
      </c>
      <c r="S42">
        <v>1800</v>
      </c>
      <c r="T42">
        <v>1600</v>
      </c>
      <c r="U42">
        <v>1800</v>
      </c>
      <c r="V42" s="13" t="s">
        <v>284</v>
      </c>
      <c r="W42">
        <f t="shared" si="70"/>
        <v>14</v>
      </c>
      <c r="X42">
        <f t="shared" si="70"/>
        <v>22</v>
      </c>
      <c r="Y42">
        <f t="shared" si="70"/>
        <v>16</v>
      </c>
      <c r="Z42">
        <f t="shared" si="70"/>
        <v>18</v>
      </c>
      <c r="AA42">
        <f t="shared" si="70"/>
        <v>16</v>
      </c>
      <c r="AB42">
        <f t="shared" si="70"/>
        <v>18</v>
      </c>
      <c r="AC42">
        <f t="shared" si="70"/>
        <v>16</v>
      </c>
      <c r="AD42">
        <f t="shared" si="70"/>
        <v>18</v>
      </c>
      <c r="AE42">
        <f t="shared" si="70"/>
        <v>16</v>
      </c>
      <c r="AF42">
        <f t="shared" si="70"/>
        <v>18</v>
      </c>
      <c r="AG42">
        <f t="shared" si="70"/>
        <v>16</v>
      </c>
      <c r="AH42">
        <f t="shared" si="70"/>
        <v>18</v>
      </c>
      <c r="AI42">
        <f t="shared" si="70"/>
        <v>16</v>
      </c>
      <c r="AJ42">
        <f t="shared" si="70"/>
        <v>18</v>
      </c>
      <c r="AK42" t="str">
        <f t="shared" si="38"/>
        <v>2pm-10pm</v>
      </c>
      <c r="AL42" t="str">
        <f t="shared" si="39"/>
        <v>4pm-6pm</v>
      </c>
      <c r="AM42" t="str">
        <f t="shared" si="40"/>
        <v>4pm-6pm</v>
      </c>
      <c r="AN42" t="str">
        <f t="shared" si="41"/>
        <v>4pm-6pm</v>
      </c>
      <c r="AO42" t="str">
        <f t="shared" si="42"/>
        <v>4pm-6pm</v>
      </c>
      <c r="AP42" t="str">
        <f t="shared" si="43"/>
        <v>4pm-6pm</v>
      </c>
      <c r="AQ42" t="str">
        <f t="shared" si="44"/>
        <v>4pm-6pm</v>
      </c>
      <c r="AR42" s="2" t="s">
        <v>373</v>
      </c>
      <c r="AS42" t="s">
        <v>306</v>
      </c>
      <c r="AU42" t="s">
        <v>309</v>
      </c>
      <c r="AV42" s="7" t="s">
        <v>317</v>
      </c>
      <c r="AW42" s="7" t="s">
        <v>318</v>
      </c>
      <c r="AX42" s="4" t="str">
        <f t="shared" si="60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42" t="str">
        <f t="shared" si="61"/>
        <v>&lt;img src=@img/outdoor.png@&gt;</v>
      </c>
      <c r="AZ42" t="str">
        <f t="shared" si="62"/>
        <v/>
      </c>
      <c r="BA42" t="str">
        <f t="shared" si="63"/>
        <v>&lt;img src=@img/hard.png@&gt;</v>
      </c>
      <c r="BB42" t="str">
        <f t="shared" si="64"/>
        <v>&lt;img src=@img/drinkicon.png@&gt;</v>
      </c>
      <c r="BC42" t="str">
        <f t="shared" si="65"/>
        <v/>
      </c>
      <c r="BD42" t="str">
        <f t="shared" si="66"/>
        <v>&lt;img src=@img/outdoor.png@&gt;&lt;img src=@img/hard.png@&gt;&lt;img src=@img/drinkicon.png@&gt;</v>
      </c>
      <c r="BE42" t="str">
        <f t="shared" si="45"/>
        <v>outdoor drink hard med old</v>
      </c>
      <c r="BF42" t="str">
        <f t="shared" si="67"/>
        <v>Old Town</v>
      </c>
      <c r="BG42">
        <v>40.588875000000002</v>
      </c>
      <c r="BH42">
        <v>-105.075542</v>
      </c>
      <c r="BI42" t="str">
        <f t="shared" si="68"/>
        <v>[40.588875,-105.075542],</v>
      </c>
      <c r="BK42" t="str">
        <f t="shared" si="69"/>
        <v/>
      </c>
    </row>
    <row r="43" spans="2:64" ht="145" x14ac:dyDescent="0.35">
      <c r="B43" t="s">
        <v>286</v>
      </c>
      <c r="C43" t="s">
        <v>320</v>
      </c>
      <c r="D43" t="s">
        <v>186</v>
      </c>
      <c r="E43" t="s">
        <v>445</v>
      </c>
      <c r="G43" t="s">
        <v>287</v>
      </c>
      <c r="J43">
        <v>1600</v>
      </c>
      <c r="K43">
        <v>1800</v>
      </c>
      <c r="L43">
        <v>1600</v>
      </c>
      <c r="M43">
        <v>1800</v>
      </c>
      <c r="N43">
        <v>1600</v>
      </c>
      <c r="O43">
        <v>1800</v>
      </c>
      <c r="P43">
        <v>1600</v>
      </c>
      <c r="Q43">
        <v>1800</v>
      </c>
      <c r="R43">
        <v>1600</v>
      </c>
      <c r="S43">
        <v>1800</v>
      </c>
      <c r="V43" s="13" t="s">
        <v>515</v>
      </c>
      <c r="W43" t="str">
        <f t="shared" si="70"/>
        <v/>
      </c>
      <c r="X43" t="str">
        <f t="shared" si="70"/>
        <v/>
      </c>
      <c r="Y43">
        <f t="shared" si="70"/>
        <v>16</v>
      </c>
      <c r="Z43">
        <f t="shared" si="70"/>
        <v>18</v>
      </c>
      <c r="AA43">
        <f t="shared" si="70"/>
        <v>16</v>
      </c>
      <c r="AB43">
        <f t="shared" si="70"/>
        <v>18</v>
      </c>
      <c r="AC43">
        <f t="shared" si="70"/>
        <v>16</v>
      </c>
      <c r="AD43">
        <f t="shared" si="70"/>
        <v>18</v>
      </c>
      <c r="AE43">
        <f t="shared" si="70"/>
        <v>16</v>
      </c>
      <c r="AF43">
        <f t="shared" si="70"/>
        <v>18</v>
      </c>
      <c r="AG43">
        <f t="shared" si="70"/>
        <v>16</v>
      </c>
      <c r="AH43">
        <f t="shared" si="70"/>
        <v>18</v>
      </c>
      <c r="AI43" t="str">
        <f t="shared" si="70"/>
        <v/>
      </c>
      <c r="AJ43" t="str">
        <f t="shared" si="70"/>
        <v/>
      </c>
      <c r="AK43" t="str">
        <f t="shared" si="38"/>
        <v/>
      </c>
      <c r="AL43" t="str">
        <f t="shared" si="39"/>
        <v>4pm-6pm</v>
      </c>
      <c r="AM43" t="str">
        <f t="shared" si="40"/>
        <v>4pm-6pm</v>
      </c>
      <c r="AN43" t="str">
        <f t="shared" si="41"/>
        <v>4pm-6pm</v>
      </c>
      <c r="AO43" t="str">
        <f t="shared" si="42"/>
        <v>4pm-6pm</v>
      </c>
      <c r="AP43" t="str">
        <f t="shared" si="43"/>
        <v>4pm-6pm</v>
      </c>
      <c r="AQ43" t="str">
        <f t="shared" si="44"/>
        <v/>
      </c>
      <c r="AR43" s="2" t="s">
        <v>374</v>
      </c>
      <c r="AU43" t="s">
        <v>310</v>
      </c>
      <c r="AV43" s="7" t="s">
        <v>317</v>
      </c>
      <c r="AW43" s="7" t="s">
        <v>317</v>
      </c>
      <c r="AX43" s="4" t="str">
        <f t="shared" si="60"/>
        <v>{
    'name': "Fox and Crow",
    'area': "midtown",'hours':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"1/2 off beer and cider &lt;br&gt; Almost wines 1/2 off &lt;br&gt; $6 Mini cheeseboard &lt;br&gt; Other food specials", 'link':"http://www.thefoxandthecrow.net/", 'pricing':"med",   'phone-number': "", 'address': "2601 S Lemay Ave Suite #9, Fort Collins, CO 80525", 'other-amenities': ['','','easy'], 'has-drink':true, 'has-food':true},</v>
      </c>
      <c r="AY43" t="str">
        <f t="shared" si="61"/>
        <v/>
      </c>
      <c r="AZ43" t="str">
        <f t="shared" si="62"/>
        <v/>
      </c>
      <c r="BA43" t="str">
        <f t="shared" si="63"/>
        <v>&lt;img src=@img/easy.png@&gt;</v>
      </c>
      <c r="BB43" t="str">
        <f t="shared" si="64"/>
        <v>&lt;img src=@img/drinkicon.png@&gt;</v>
      </c>
      <c r="BC43" t="str">
        <f t="shared" si="65"/>
        <v>&lt;img src=@img/foodicon.png@&gt;</v>
      </c>
      <c r="BD43" t="str">
        <f t="shared" si="66"/>
        <v>&lt;img src=@img/easy.png@&gt;&lt;img src=@img/drinkicon.png@&gt;&lt;img src=@img/foodicon.png@&gt;</v>
      </c>
      <c r="BE43" t="str">
        <f t="shared" si="45"/>
        <v>drink food easy med midtown</v>
      </c>
      <c r="BF43" t="str">
        <f t="shared" si="67"/>
        <v>Midtown</v>
      </c>
      <c r="BG43">
        <v>40.551048999999999</v>
      </c>
      <c r="BH43">
        <v>-105.05831000000001</v>
      </c>
      <c r="BI43" t="str">
        <f t="shared" si="68"/>
        <v>[40.551049,-105.05831],</v>
      </c>
      <c r="BK43" t="str">
        <f t="shared" si="69"/>
        <v/>
      </c>
    </row>
    <row r="44" spans="2:64" ht="130.5" x14ac:dyDescent="0.35">
      <c r="B44" t="s">
        <v>190</v>
      </c>
      <c r="C44" t="s">
        <v>443</v>
      </c>
      <c r="D44" t="s">
        <v>53</v>
      </c>
      <c r="E44" t="s">
        <v>54</v>
      </c>
      <c r="G44" t="s">
        <v>191</v>
      </c>
      <c r="W44" t="str">
        <f t="shared" si="70"/>
        <v/>
      </c>
      <c r="X44" t="str">
        <f t="shared" si="70"/>
        <v/>
      </c>
      <c r="Y44" t="str">
        <f t="shared" si="70"/>
        <v/>
      </c>
      <c r="Z44" t="str">
        <f t="shared" si="70"/>
        <v/>
      </c>
      <c r="AA44" t="str">
        <f t="shared" si="70"/>
        <v/>
      </c>
      <c r="AB44" t="str">
        <f t="shared" si="70"/>
        <v/>
      </c>
      <c r="AC44" t="str">
        <f t="shared" si="70"/>
        <v/>
      </c>
      <c r="AD44" t="str">
        <f t="shared" si="70"/>
        <v/>
      </c>
      <c r="AE44" t="str">
        <f t="shared" si="70"/>
        <v/>
      </c>
      <c r="AF44" t="str">
        <f t="shared" si="70"/>
        <v/>
      </c>
      <c r="AG44" t="str">
        <f t="shared" si="70"/>
        <v/>
      </c>
      <c r="AH44" t="str">
        <f t="shared" si="70"/>
        <v/>
      </c>
      <c r="AI44" t="str">
        <f t="shared" si="70"/>
        <v/>
      </c>
      <c r="AJ44" t="str">
        <f t="shared" si="70"/>
        <v/>
      </c>
      <c r="AK44" t="str">
        <f t="shared" si="38"/>
        <v/>
      </c>
      <c r="AL44" t="str">
        <f t="shared" si="39"/>
        <v/>
      </c>
      <c r="AM44" t="str">
        <f t="shared" si="40"/>
        <v/>
      </c>
      <c r="AN44" t="str">
        <f t="shared" si="41"/>
        <v/>
      </c>
      <c r="AO44" t="str">
        <f t="shared" si="42"/>
        <v/>
      </c>
      <c r="AP44" t="str">
        <f t="shared" si="43"/>
        <v/>
      </c>
      <c r="AQ44" t="str">
        <f t="shared" si="44"/>
        <v/>
      </c>
      <c r="AR44" s="3" t="s">
        <v>265</v>
      </c>
      <c r="AU44" t="s">
        <v>28</v>
      </c>
      <c r="AV44" s="7" t="s">
        <v>318</v>
      </c>
      <c r="AW44" s="7" t="s">
        <v>318</v>
      </c>
      <c r="AX44" s="4" t="str">
        <f t="shared" si="60"/>
        <v>{
    'name': "Fuzzy's Taco Shop - Elizabeth",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'link':"https://www.fuzzystacoshop.com/locations/fort-collins-co-elizabeth", 'pricing':"low",   'phone-number': "", 'address': "1335 W. Elizabeth Street, Fort Collins, CO 80521", 'other-amenities': ['','','medium'], 'has-drink':false, 'has-food':false},</v>
      </c>
      <c r="AY44" t="str">
        <f t="shared" si="61"/>
        <v/>
      </c>
      <c r="AZ44" t="str">
        <f t="shared" si="62"/>
        <v/>
      </c>
      <c r="BA44" t="str">
        <f t="shared" si="63"/>
        <v>&lt;img src=@img/medium.png@&gt;</v>
      </c>
      <c r="BB44" t="str">
        <f t="shared" si="64"/>
        <v/>
      </c>
      <c r="BC44" t="str">
        <f t="shared" si="65"/>
        <v/>
      </c>
      <c r="BD44" t="str">
        <f t="shared" si="66"/>
        <v>&lt;img src=@img/medium.png@&gt;</v>
      </c>
      <c r="BE44" t="str">
        <f t="shared" si="45"/>
        <v>medium low cwest</v>
      </c>
      <c r="BF44" t="str">
        <f t="shared" si="67"/>
        <v>Campus West</v>
      </c>
      <c r="BG44">
        <v>40.574339999999999</v>
      </c>
      <c r="BH44">
        <v>-105.100224</v>
      </c>
      <c r="BI44" t="str">
        <f t="shared" si="68"/>
        <v>[40.57434,-105.100224],</v>
      </c>
      <c r="BK44" t="str">
        <f t="shared" si="69"/>
        <v/>
      </c>
    </row>
    <row r="45" spans="2:64" ht="130.5" x14ac:dyDescent="0.35">
      <c r="B45" t="s">
        <v>192</v>
      </c>
      <c r="C45" t="s">
        <v>442</v>
      </c>
      <c r="D45" t="s">
        <v>53</v>
      </c>
      <c r="E45" t="s">
        <v>54</v>
      </c>
      <c r="G45" t="s">
        <v>193</v>
      </c>
      <c r="W45" t="str">
        <f t="shared" si="70"/>
        <v/>
      </c>
      <c r="X45" t="str">
        <f t="shared" si="70"/>
        <v/>
      </c>
      <c r="Y45" t="str">
        <f t="shared" si="70"/>
        <v/>
      </c>
      <c r="Z45" t="str">
        <f t="shared" si="70"/>
        <v/>
      </c>
      <c r="AA45" t="str">
        <f t="shared" si="70"/>
        <v/>
      </c>
      <c r="AB45" t="str">
        <f t="shared" si="70"/>
        <v/>
      </c>
      <c r="AC45" t="str">
        <f t="shared" si="70"/>
        <v/>
      </c>
      <c r="AD45" t="str">
        <f t="shared" si="70"/>
        <v/>
      </c>
      <c r="AE45" t="str">
        <f t="shared" si="70"/>
        <v/>
      </c>
      <c r="AF45" t="str">
        <f t="shared" si="70"/>
        <v/>
      </c>
      <c r="AG45" t="str">
        <f t="shared" si="70"/>
        <v/>
      </c>
      <c r="AH45" t="str">
        <f t="shared" si="70"/>
        <v/>
      </c>
      <c r="AI45" t="str">
        <f t="shared" si="70"/>
        <v/>
      </c>
      <c r="AJ45" t="str">
        <f t="shared" si="70"/>
        <v/>
      </c>
      <c r="AK45" t="str">
        <f t="shared" si="38"/>
        <v/>
      </c>
      <c r="AL45" t="str">
        <f t="shared" si="39"/>
        <v/>
      </c>
      <c r="AM45" t="str">
        <f t="shared" si="40"/>
        <v/>
      </c>
      <c r="AN45" t="str">
        <f t="shared" si="41"/>
        <v/>
      </c>
      <c r="AO45" t="str">
        <f t="shared" si="42"/>
        <v/>
      </c>
      <c r="AP45" t="str">
        <f t="shared" si="43"/>
        <v/>
      </c>
      <c r="AQ45" t="str">
        <f t="shared" si="44"/>
        <v/>
      </c>
      <c r="AR45" s="5" t="s">
        <v>266</v>
      </c>
      <c r="AU45" t="s">
        <v>310</v>
      </c>
      <c r="AV45" s="7" t="s">
        <v>318</v>
      </c>
      <c r="AW45" s="7" t="s">
        <v>318</v>
      </c>
      <c r="AX45" s="4" t="str">
        <f t="shared" si="60"/>
        <v>{
    'name': "Fuzzy's Taco Shop - Harmony",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'link':"https://www.fuzzystacoshop.com/locations/fort-collins-co-harmony/", 'pricing':"low",   'phone-number': "", 'address': "2909 E. Harmony Road, Fort Collins, CO 80528", 'other-amenities': ['','','easy'], 'has-drink':false, 'has-food':false},</v>
      </c>
      <c r="AY45" t="str">
        <f t="shared" si="61"/>
        <v/>
      </c>
      <c r="AZ45" t="str">
        <f t="shared" si="62"/>
        <v/>
      </c>
      <c r="BA45" t="str">
        <f t="shared" si="63"/>
        <v>&lt;img src=@img/easy.png@&gt;</v>
      </c>
      <c r="BB45" t="str">
        <f t="shared" si="64"/>
        <v/>
      </c>
      <c r="BC45" t="str">
        <f t="shared" si="65"/>
        <v/>
      </c>
      <c r="BD45" t="str">
        <f t="shared" si="66"/>
        <v>&lt;img src=@img/easy.png@&gt;</v>
      </c>
      <c r="BE45" t="str">
        <f t="shared" si="45"/>
        <v>easy low sfoco</v>
      </c>
      <c r="BF45" t="str">
        <f t="shared" si="67"/>
        <v>South Foco</v>
      </c>
      <c r="BG45">
        <v>40.522661999999997</v>
      </c>
      <c r="BH45">
        <v>-105.023278</v>
      </c>
      <c r="BI45" t="str">
        <f t="shared" si="68"/>
        <v>[40.522662,-105.023278],</v>
      </c>
      <c r="BK45" t="str">
        <f t="shared" si="69"/>
        <v/>
      </c>
    </row>
    <row r="46" spans="2:64" ht="116" x14ac:dyDescent="0.35">
      <c r="B46" t="s">
        <v>463</v>
      </c>
      <c r="C46" t="s">
        <v>320</v>
      </c>
      <c r="E46" t="s">
        <v>445</v>
      </c>
      <c r="G46" t="s">
        <v>481</v>
      </c>
      <c r="AK46" t="str">
        <f t="shared" si="38"/>
        <v/>
      </c>
      <c r="AL46" t="str">
        <f t="shared" si="39"/>
        <v/>
      </c>
      <c r="AM46" t="str">
        <f t="shared" si="40"/>
        <v/>
      </c>
      <c r="AN46" t="str">
        <f t="shared" si="41"/>
        <v/>
      </c>
      <c r="AO46" t="str">
        <f t="shared" si="42"/>
        <v/>
      </c>
      <c r="AP46" t="str">
        <f t="shared" si="43"/>
        <v/>
      </c>
      <c r="AQ46" t="str">
        <f t="shared" si="44"/>
        <v/>
      </c>
      <c r="AU46" t="s">
        <v>310</v>
      </c>
      <c r="AV46" t="b">
        <v>0</v>
      </c>
      <c r="AW46" t="b">
        <v>0</v>
      </c>
      <c r="AX46" s="4" t="str">
        <f t="shared" si="60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46" t="str">
        <f t="shared" si="61"/>
        <v/>
      </c>
      <c r="AZ46" t="str">
        <f t="shared" si="62"/>
        <v/>
      </c>
      <c r="BA46" t="str">
        <f t="shared" si="63"/>
        <v>&lt;img src=@img/easy.png@&gt;</v>
      </c>
      <c r="BB46" t="str">
        <f t="shared" si="64"/>
        <v/>
      </c>
      <c r="BC46" t="str">
        <f t="shared" si="65"/>
        <v/>
      </c>
      <c r="BD46" t="str">
        <f t="shared" si="66"/>
        <v>&lt;img src=@img/easy.png@&gt;&lt;img src=@img/kidicon.png@&gt;</v>
      </c>
      <c r="BE46" t="str">
        <f t="shared" si="45"/>
        <v>easy med midtown kid</v>
      </c>
      <c r="BF46" t="str">
        <f t="shared" si="67"/>
        <v>Midtown</v>
      </c>
      <c r="BG46">
        <v>40.551048999999999</v>
      </c>
      <c r="BH46">
        <v>-105.05831000000001</v>
      </c>
      <c r="BI46" t="str">
        <f t="shared" si="68"/>
        <v>[40.551049,-105.05831],</v>
      </c>
      <c r="BJ46" t="b">
        <v>1</v>
      </c>
      <c r="BK46" t="str">
        <f t="shared" si="69"/>
        <v>&lt;img src=@img/kidicon.png@&gt;</v>
      </c>
      <c r="BL46" t="s">
        <v>474</v>
      </c>
    </row>
    <row r="47" spans="2:64" ht="116" x14ac:dyDescent="0.35">
      <c r="B47" t="s">
        <v>194</v>
      </c>
      <c r="C47" t="s">
        <v>320</v>
      </c>
      <c r="D47" t="s">
        <v>279</v>
      </c>
      <c r="E47" t="s">
        <v>445</v>
      </c>
      <c r="G47" t="s">
        <v>195</v>
      </c>
      <c r="W47" t="str">
        <f t="shared" ref="W47:AJ52" si="71">IF(H47&gt;0,H47/100,"")</f>
        <v/>
      </c>
      <c r="X47" t="str">
        <f t="shared" si="71"/>
        <v/>
      </c>
      <c r="Y47" t="str">
        <f t="shared" si="71"/>
        <v/>
      </c>
      <c r="Z47" t="str">
        <f t="shared" si="71"/>
        <v/>
      </c>
      <c r="AA47" t="str">
        <f t="shared" si="71"/>
        <v/>
      </c>
      <c r="AB47" t="str">
        <f t="shared" si="71"/>
        <v/>
      </c>
      <c r="AC47" t="str">
        <f t="shared" si="71"/>
        <v/>
      </c>
      <c r="AD47" t="str">
        <f t="shared" si="71"/>
        <v/>
      </c>
      <c r="AE47" t="str">
        <f t="shared" si="71"/>
        <v/>
      </c>
      <c r="AF47" t="str">
        <f t="shared" si="71"/>
        <v/>
      </c>
      <c r="AG47" t="str">
        <f t="shared" si="71"/>
        <v/>
      </c>
      <c r="AH47" t="str">
        <f t="shared" si="71"/>
        <v/>
      </c>
      <c r="AI47" t="str">
        <f t="shared" si="71"/>
        <v/>
      </c>
      <c r="AJ47" t="str">
        <f t="shared" si="71"/>
        <v/>
      </c>
      <c r="AK47" t="str">
        <f t="shared" si="38"/>
        <v/>
      </c>
      <c r="AL47" t="str">
        <f t="shared" si="39"/>
        <v/>
      </c>
      <c r="AM47" t="str">
        <f t="shared" si="40"/>
        <v/>
      </c>
      <c r="AN47" t="str">
        <f t="shared" si="41"/>
        <v/>
      </c>
      <c r="AO47" t="str">
        <f t="shared" si="42"/>
        <v/>
      </c>
      <c r="AP47" t="str">
        <f t="shared" si="43"/>
        <v/>
      </c>
      <c r="AQ47" t="str">
        <f t="shared" si="44"/>
        <v/>
      </c>
      <c r="AR47" s="3" t="s">
        <v>267</v>
      </c>
      <c r="AS47" t="s">
        <v>306</v>
      </c>
      <c r="AU47" t="s">
        <v>310</v>
      </c>
      <c r="AV47" s="7" t="s">
        <v>318</v>
      </c>
      <c r="AW47" s="7" t="s">
        <v>318</v>
      </c>
      <c r="AX47" s="4" t="str">
        <f t="shared" si="60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47" t="str">
        <f t="shared" si="61"/>
        <v>&lt;img src=@img/outdoor.png@&gt;</v>
      </c>
      <c r="AZ47" t="str">
        <f t="shared" si="62"/>
        <v/>
      </c>
      <c r="BA47" t="str">
        <f t="shared" si="63"/>
        <v>&lt;img src=@img/easy.png@&gt;</v>
      </c>
      <c r="BB47" t="str">
        <f t="shared" si="64"/>
        <v/>
      </c>
      <c r="BC47" t="str">
        <f t="shared" si="65"/>
        <v/>
      </c>
      <c r="BD47" t="str">
        <f t="shared" si="66"/>
        <v>&lt;img src=@img/outdoor.png@&gt;&lt;img src=@img/easy.png@&gt;</v>
      </c>
      <c r="BE47" t="str">
        <f t="shared" si="45"/>
        <v>outdoor easy med midtown</v>
      </c>
      <c r="BF47" t="str">
        <f t="shared" si="67"/>
        <v>Midtown</v>
      </c>
      <c r="BG47">
        <v>40.539341999999998</v>
      </c>
      <c r="BH47">
        <v>-105.075287</v>
      </c>
      <c r="BI47" t="str">
        <f t="shared" si="68"/>
        <v>[40.539342,-105.075287],</v>
      </c>
      <c r="BK47" t="str">
        <f t="shared" si="69"/>
        <v/>
      </c>
    </row>
    <row r="48" spans="2:64" ht="130.5" x14ac:dyDescent="0.35">
      <c r="B48" t="s">
        <v>288</v>
      </c>
      <c r="C48" t="s">
        <v>440</v>
      </c>
      <c r="D48" t="s">
        <v>279</v>
      </c>
      <c r="E48" t="s">
        <v>445</v>
      </c>
      <c r="G48" t="s">
        <v>289</v>
      </c>
      <c r="J48">
        <v>1600</v>
      </c>
      <c r="K48">
        <v>1900</v>
      </c>
      <c r="L48">
        <v>1600</v>
      </c>
      <c r="M48">
        <v>1900</v>
      </c>
      <c r="N48">
        <v>1600</v>
      </c>
      <c r="O48">
        <v>1900</v>
      </c>
      <c r="P48">
        <v>1600</v>
      </c>
      <c r="Q48">
        <v>1900</v>
      </c>
      <c r="R48">
        <v>1600</v>
      </c>
      <c r="S48">
        <v>1900</v>
      </c>
      <c r="T48">
        <v>1600</v>
      </c>
      <c r="U48">
        <v>1900</v>
      </c>
      <c r="V48" s="13" t="s">
        <v>516</v>
      </c>
      <c r="W48" t="str">
        <f t="shared" si="71"/>
        <v/>
      </c>
      <c r="X48" t="str">
        <f t="shared" si="71"/>
        <v/>
      </c>
      <c r="Y48">
        <f t="shared" si="71"/>
        <v>16</v>
      </c>
      <c r="Z48">
        <f t="shared" si="71"/>
        <v>19</v>
      </c>
      <c r="AA48">
        <f t="shared" si="71"/>
        <v>16</v>
      </c>
      <c r="AB48">
        <f t="shared" si="71"/>
        <v>19</v>
      </c>
      <c r="AC48">
        <f t="shared" si="71"/>
        <v>16</v>
      </c>
      <c r="AD48">
        <f t="shared" si="71"/>
        <v>19</v>
      </c>
      <c r="AE48">
        <f t="shared" si="71"/>
        <v>16</v>
      </c>
      <c r="AF48">
        <f t="shared" si="71"/>
        <v>19</v>
      </c>
      <c r="AG48">
        <f t="shared" si="71"/>
        <v>16</v>
      </c>
      <c r="AH48">
        <f t="shared" si="71"/>
        <v>19</v>
      </c>
      <c r="AI48">
        <f t="shared" si="71"/>
        <v>16</v>
      </c>
      <c r="AJ48">
        <f t="shared" si="71"/>
        <v>19</v>
      </c>
      <c r="AK48" t="str">
        <f t="shared" si="38"/>
        <v/>
      </c>
      <c r="AL48" t="str">
        <f t="shared" si="39"/>
        <v>4pm-7pm</v>
      </c>
      <c r="AM48" t="str">
        <f t="shared" si="40"/>
        <v>4pm-7pm</v>
      </c>
      <c r="AN48" t="str">
        <f t="shared" si="41"/>
        <v>4pm-7pm</v>
      </c>
      <c r="AO48" t="str">
        <f t="shared" si="42"/>
        <v>4pm-7pm</v>
      </c>
      <c r="AP48" t="str">
        <f t="shared" si="43"/>
        <v>4pm-7pm</v>
      </c>
      <c r="AQ48" t="str">
        <f t="shared" si="44"/>
        <v>4pm-7pm</v>
      </c>
      <c r="AR48" s="2" t="s">
        <v>375</v>
      </c>
      <c r="AU48" t="s">
        <v>309</v>
      </c>
      <c r="AV48" s="7" t="s">
        <v>317</v>
      </c>
      <c r="AW48" s="7" t="s">
        <v>318</v>
      </c>
      <c r="AX48" s="4" t="str">
        <f t="shared" si="60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48" t="str">
        <f t="shared" si="61"/>
        <v/>
      </c>
      <c r="AZ48" t="str">
        <f t="shared" si="62"/>
        <v/>
      </c>
      <c r="BA48" t="str">
        <f t="shared" si="63"/>
        <v>&lt;img src=@img/hard.png@&gt;</v>
      </c>
      <c r="BB48" t="str">
        <f t="shared" si="64"/>
        <v>&lt;img src=@img/drinkicon.png@&gt;</v>
      </c>
      <c r="BC48" t="str">
        <f t="shared" si="65"/>
        <v/>
      </c>
      <c r="BD48" t="str">
        <f t="shared" si="66"/>
        <v>&lt;img src=@img/hard.png@&gt;&lt;img src=@img/drinkicon.png@&gt;</v>
      </c>
      <c r="BE48" t="str">
        <f t="shared" si="45"/>
        <v>drink hard med old</v>
      </c>
      <c r="BF48" t="str">
        <f t="shared" si="67"/>
        <v>Old Town</v>
      </c>
      <c r="BG48">
        <v>40.588039999999999</v>
      </c>
      <c r="BH48">
        <v>-105.076588</v>
      </c>
      <c r="BI48" t="str">
        <f t="shared" si="68"/>
        <v>[40.58804,-105.076588],</v>
      </c>
      <c r="BK48" t="str">
        <f t="shared" si="69"/>
        <v/>
      </c>
    </row>
    <row r="49" spans="2:64" ht="159.5" x14ac:dyDescent="0.35">
      <c r="B49" t="s">
        <v>393</v>
      </c>
      <c r="C49" t="s">
        <v>320</v>
      </c>
      <c r="D49" t="s">
        <v>395</v>
      </c>
      <c r="E49" t="s">
        <v>445</v>
      </c>
      <c r="G49" s="4" t="s">
        <v>399</v>
      </c>
      <c r="H49">
        <v>1600</v>
      </c>
      <c r="I49">
        <v>1800</v>
      </c>
      <c r="J49">
        <v>1600</v>
      </c>
      <c r="K49">
        <v>1800</v>
      </c>
      <c r="L49">
        <v>1600</v>
      </c>
      <c r="M49">
        <v>1800</v>
      </c>
      <c r="N49">
        <v>1600</v>
      </c>
      <c r="O49">
        <v>1800</v>
      </c>
      <c r="P49">
        <v>1600</v>
      </c>
      <c r="Q49">
        <v>1800</v>
      </c>
      <c r="V49" s="13" t="s">
        <v>517</v>
      </c>
      <c r="W49">
        <f t="shared" si="71"/>
        <v>16</v>
      </c>
      <c r="X49">
        <f t="shared" si="71"/>
        <v>18</v>
      </c>
      <c r="Y49">
        <f t="shared" si="71"/>
        <v>16</v>
      </c>
      <c r="Z49">
        <f t="shared" si="71"/>
        <v>18</v>
      </c>
      <c r="AA49">
        <f t="shared" si="71"/>
        <v>16</v>
      </c>
      <c r="AB49">
        <f t="shared" si="71"/>
        <v>18</v>
      </c>
      <c r="AC49">
        <f t="shared" si="71"/>
        <v>16</v>
      </c>
      <c r="AD49">
        <f t="shared" si="71"/>
        <v>18</v>
      </c>
      <c r="AE49">
        <f t="shared" si="71"/>
        <v>16</v>
      </c>
      <c r="AF49">
        <f t="shared" si="71"/>
        <v>18</v>
      </c>
      <c r="AG49" t="str">
        <f t="shared" si="71"/>
        <v/>
      </c>
      <c r="AH49" t="str">
        <f t="shared" si="71"/>
        <v/>
      </c>
      <c r="AI49" t="str">
        <f t="shared" si="71"/>
        <v/>
      </c>
      <c r="AJ49" t="str">
        <f t="shared" si="71"/>
        <v/>
      </c>
      <c r="AK49" t="str">
        <f t="shared" si="38"/>
        <v>4pm-6pm</v>
      </c>
      <c r="AL49" t="str">
        <f t="shared" si="39"/>
        <v>4pm-6pm</v>
      </c>
      <c r="AM49" t="str">
        <f t="shared" si="40"/>
        <v>4pm-6pm</v>
      </c>
      <c r="AN49" t="str">
        <f t="shared" si="41"/>
        <v>4pm-6pm</v>
      </c>
      <c r="AO49" t="str">
        <f t="shared" si="42"/>
        <v>4pm-6pm</v>
      </c>
      <c r="AP49" t="str">
        <f t="shared" si="43"/>
        <v/>
      </c>
      <c r="AQ49" t="str">
        <f t="shared" si="44"/>
        <v/>
      </c>
      <c r="AR49" s="2" t="s">
        <v>400</v>
      </c>
      <c r="AS49" t="s">
        <v>306</v>
      </c>
      <c r="AU49" t="s">
        <v>310</v>
      </c>
      <c r="AV49" s="7" t="s">
        <v>317</v>
      </c>
      <c r="AW49" s="7" t="s">
        <v>317</v>
      </c>
      <c r="AX49" s="4" t="str">
        <f t="shared" si="60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['outdoor','','easy'], 'has-drink':true, 'has-food':true},</v>
      </c>
      <c r="AY49" t="str">
        <f t="shared" si="61"/>
        <v>&lt;img src=@img/outdoor.png@&gt;</v>
      </c>
      <c r="AZ49" t="str">
        <f t="shared" si="62"/>
        <v/>
      </c>
      <c r="BA49" t="str">
        <f t="shared" si="63"/>
        <v>&lt;img src=@img/easy.png@&gt;</v>
      </c>
      <c r="BB49" t="str">
        <f t="shared" si="64"/>
        <v>&lt;img src=@img/drinkicon.png@&gt;</v>
      </c>
      <c r="BC49" t="str">
        <f t="shared" si="65"/>
        <v>&lt;img src=@img/foodicon.png@&gt;</v>
      </c>
      <c r="BD49" t="str">
        <f t="shared" si="66"/>
        <v>&lt;img src=@img/outdoor.png@&gt;&lt;img src=@img/easy.png@&gt;&lt;img src=@img/drinkicon.png@&gt;&lt;img src=@img/foodicon.png@&gt;</v>
      </c>
      <c r="BE49" t="str">
        <f t="shared" si="45"/>
        <v>outdoor drink food easy med midtown</v>
      </c>
      <c r="BF49" t="str">
        <f t="shared" si="67"/>
        <v>Midtown</v>
      </c>
      <c r="BG49">
        <v>40.543653999999997</v>
      </c>
      <c r="BH49">
        <v>-105.074724</v>
      </c>
      <c r="BI49" t="str">
        <f t="shared" si="68"/>
        <v>[40.543654,-105.074724],</v>
      </c>
      <c r="BK49" t="str">
        <f t="shared" si="69"/>
        <v/>
      </c>
    </row>
    <row r="50" spans="2:64" ht="130.5" x14ac:dyDescent="0.35">
      <c r="B50" t="s">
        <v>196</v>
      </c>
      <c r="C50" t="s">
        <v>440</v>
      </c>
      <c r="D50" t="s">
        <v>279</v>
      </c>
      <c r="E50" t="s">
        <v>445</v>
      </c>
      <c r="G50" t="s">
        <v>197</v>
      </c>
      <c r="W50" t="str">
        <f t="shared" si="71"/>
        <v/>
      </c>
      <c r="X50" t="str">
        <f t="shared" si="71"/>
        <v/>
      </c>
      <c r="Y50" t="str">
        <f t="shared" si="71"/>
        <v/>
      </c>
      <c r="Z50" t="str">
        <f t="shared" si="71"/>
        <v/>
      </c>
      <c r="AA50" t="str">
        <f t="shared" si="71"/>
        <v/>
      </c>
      <c r="AB50" t="str">
        <f t="shared" si="71"/>
        <v/>
      </c>
      <c r="AC50" t="str">
        <f t="shared" si="71"/>
        <v/>
      </c>
      <c r="AD50" t="str">
        <f t="shared" si="71"/>
        <v/>
      </c>
      <c r="AE50" t="str">
        <f t="shared" si="71"/>
        <v/>
      </c>
      <c r="AF50" t="str">
        <f t="shared" si="71"/>
        <v/>
      </c>
      <c r="AG50" t="str">
        <f t="shared" si="71"/>
        <v/>
      </c>
      <c r="AH50" t="str">
        <f t="shared" si="71"/>
        <v/>
      </c>
      <c r="AI50" t="str">
        <f t="shared" si="71"/>
        <v/>
      </c>
      <c r="AJ50" t="str">
        <f t="shared" si="71"/>
        <v/>
      </c>
      <c r="AK50" t="str">
        <f t="shared" si="38"/>
        <v/>
      </c>
      <c r="AL50" t="str">
        <f t="shared" si="39"/>
        <v/>
      </c>
      <c r="AM50" t="str">
        <f t="shared" si="40"/>
        <v/>
      </c>
      <c r="AN50" t="str">
        <f t="shared" si="41"/>
        <v/>
      </c>
      <c r="AO50" t="str">
        <f t="shared" si="42"/>
        <v/>
      </c>
      <c r="AP50" t="str">
        <f t="shared" si="43"/>
        <v/>
      </c>
      <c r="AQ50" t="str">
        <f t="shared" si="44"/>
        <v/>
      </c>
      <c r="AR50" s="2" t="s">
        <v>359</v>
      </c>
      <c r="AS50" t="s">
        <v>306</v>
      </c>
      <c r="AT50" t="s">
        <v>316</v>
      </c>
      <c r="AU50" t="s">
        <v>28</v>
      </c>
      <c r="AV50" s="7" t="s">
        <v>318</v>
      </c>
      <c r="AW50" s="7" t="s">
        <v>318</v>
      </c>
      <c r="AX50" s="4" t="str">
        <f t="shared" si="60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50" t="str">
        <f t="shared" si="61"/>
        <v>&lt;img src=@img/outdoor.png@&gt;</v>
      </c>
      <c r="AZ50" t="str">
        <f t="shared" si="62"/>
        <v>&lt;img src=@img/pets.png@&gt;</v>
      </c>
      <c r="BA50" t="str">
        <f t="shared" si="63"/>
        <v>&lt;img src=@img/medium.png@&gt;</v>
      </c>
      <c r="BB50" t="str">
        <f t="shared" si="64"/>
        <v/>
      </c>
      <c r="BC50" t="str">
        <f t="shared" si="65"/>
        <v/>
      </c>
      <c r="BD50" t="str">
        <f t="shared" si="66"/>
        <v>&lt;img src=@img/outdoor.png@&gt;&lt;img src=@img/pets.png@&gt;&lt;img src=@img/medium.png@&gt;</v>
      </c>
      <c r="BE50" t="str">
        <f t="shared" si="45"/>
        <v>outdoor pet medium med old</v>
      </c>
      <c r="BF50" t="str">
        <f t="shared" si="67"/>
        <v>Old Town</v>
      </c>
      <c r="BG50">
        <v>40.589672</v>
      </c>
      <c r="BH50">
        <v>-105.045627</v>
      </c>
      <c r="BI50" t="str">
        <f t="shared" si="68"/>
        <v>[40.589672,-105.045627],</v>
      </c>
      <c r="BK50" t="str">
        <f t="shared" si="69"/>
        <v/>
      </c>
    </row>
    <row r="51" spans="2:64" ht="116" x14ac:dyDescent="0.35">
      <c r="B51" t="s">
        <v>46</v>
      </c>
      <c r="C51" t="s">
        <v>440</v>
      </c>
      <c r="D51" t="s">
        <v>47</v>
      </c>
      <c r="E51" t="s">
        <v>445</v>
      </c>
      <c r="G51" s="1" t="s">
        <v>48</v>
      </c>
      <c r="W51" t="str">
        <f t="shared" si="71"/>
        <v/>
      </c>
      <c r="X51" t="str">
        <f t="shared" si="71"/>
        <v/>
      </c>
      <c r="Y51" t="str">
        <f t="shared" si="71"/>
        <v/>
      </c>
      <c r="Z51" t="str">
        <f t="shared" si="71"/>
        <v/>
      </c>
      <c r="AA51" t="str">
        <f t="shared" si="71"/>
        <v/>
      </c>
      <c r="AB51" t="str">
        <f t="shared" si="71"/>
        <v/>
      </c>
      <c r="AC51" t="str">
        <f t="shared" si="71"/>
        <v/>
      </c>
      <c r="AD51" t="str">
        <f t="shared" si="71"/>
        <v/>
      </c>
      <c r="AE51" t="str">
        <f t="shared" si="71"/>
        <v/>
      </c>
      <c r="AF51" t="str">
        <f t="shared" si="71"/>
        <v/>
      </c>
      <c r="AG51" t="str">
        <f t="shared" si="71"/>
        <v/>
      </c>
      <c r="AH51" t="str">
        <f t="shared" si="71"/>
        <v/>
      </c>
      <c r="AI51" t="str">
        <f t="shared" si="71"/>
        <v/>
      </c>
      <c r="AJ51" t="str">
        <f t="shared" si="71"/>
        <v/>
      </c>
      <c r="AK51" t="str">
        <f t="shared" si="38"/>
        <v/>
      </c>
      <c r="AL51" t="str">
        <f t="shared" si="39"/>
        <v/>
      </c>
      <c r="AM51" t="str">
        <f t="shared" si="40"/>
        <v/>
      </c>
      <c r="AN51" t="str">
        <f t="shared" si="41"/>
        <v/>
      </c>
      <c r="AO51" t="str">
        <f t="shared" si="42"/>
        <v/>
      </c>
      <c r="AP51" t="str">
        <f t="shared" si="43"/>
        <v/>
      </c>
      <c r="AQ51" t="str">
        <f t="shared" si="44"/>
        <v/>
      </c>
      <c r="AR51" t="s">
        <v>242</v>
      </c>
      <c r="AU51" t="s">
        <v>309</v>
      </c>
      <c r="AV51" s="7" t="s">
        <v>318</v>
      </c>
      <c r="AW51" s="7" t="s">
        <v>318</v>
      </c>
      <c r="AX51" s="4" t="str">
        <f t="shared" si="60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51" t="str">
        <f t="shared" si="61"/>
        <v/>
      </c>
      <c r="AZ51" t="str">
        <f t="shared" si="62"/>
        <v/>
      </c>
      <c r="BA51" t="str">
        <f t="shared" si="63"/>
        <v>&lt;img src=@img/hard.png@&gt;</v>
      </c>
      <c r="BB51" t="str">
        <f t="shared" si="64"/>
        <v/>
      </c>
      <c r="BC51" t="str">
        <f t="shared" si="65"/>
        <v/>
      </c>
      <c r="BD51" t="str">
        <f t="shared" si="66"/>
        <v>&lt;img src=@img/hard.png@&gt;</v>
      </c>
      <c r="BE51" t="str">
        <f t="shared" si="45"/>
        <v>hard med old</v>
      </c>
      <c r="BF51" t="str">
        <f t="shared" si="67"/>
        <v>Old Town</v>
      </c>
      <c r="BG51">
        <v>40.584532000000003</v>
      </c>
      <c r="BH51">
        <v>-105.07735</v>
      </c>
      <c r="BI51" t="str">
        <f t="shared" si="68"/>
        <v>[40.584532,-105.07735],</v>
      </c>
      <c r="BK51" t="str">
        <f t="shared" si="69"/>
        <v/>
      </c>
    </row>
    <row r="52" spans="2:64" ht="159.5" x14ac:dyDescent="0.35">
      <c r="B52" t="s">
        <v>162</v>
      </c>
      <c r="C52" t="s">
        <v>440</v>
      </c>
      <c r="D52" t="s">
        <v>53</v>
      </c>
      <c r="E52" t="s">
        <v>54</v>
      </c>
      <c r="G52" t="s">
        <v>163</v>
      </c>
      <c r="H52">
        <v>1500</v>
      </c>
      <c r="I52">
        <v>2000</v>
      </c>
      <c r="J52">
        <v>1500</v>
      </c>
      <c r="K52">
        <v>2000</v>
      </c>
      <c r="L52">
        <v>1500</v>
      </c>
      <c r="M52">
        <v>2000</v>
      </c>
      <c r="N52">
        <v>1500</v>
      </c>
      <c r="O52">
        <v>2000</v>
      </c>
      <c r="P52">
        <v>1500</v>
      </c>
      <c r="Q52">
        <v>2000</v>
      </c>
      <c r="R52">
        <v>1500</v>
      </c>
      <c r="S52">
        <v>2000</v>
      </c>
      <c r="T52">
        <v>1500</v>
      </c>
      <c r="U52">
        <v>2000</v>
      </c>
      <c r="V52" s="13" t="s">
        <v>518</v>
      </c>
      <c r="W52">
        <f t="shared" si="71"/>
        <v>15</v>
      </c>
      <c r="X52">
        <f t="shared" si="71"/>
        <v>20</v>
      </c>
      <c r="Y52">
        <f t="shared" si="71"/>
        <v>15</v>
      </c>
      <c r="Z52">
        <f t="shared" si="71"/>
        <v>20</v>
      </c>
      <c r="AA52">
        <f t="shared" si="71"/>
        <v>15</v>
      </c>
      <c r="AB52">
        <f t="shared" si="71"/>
        <v>20</v>
      </c>
      <c r="AC52">
        <f t="shared" si="71"/>
        <v>15</v>
      </c>
      <c r="AD52">
        <f t="shared" si="71"/>
        <v>20</v>
      </c>
      <c r="AE52">
        <f t="shared" si="71"/>
        <v>15</v>
      </c>
      <c r="AF52">
        <f t="shared" si="71"/>
        <v>20</v>
      </c>
      <c r="AG52">
        <f t="shared" si="71"/>
        <v>15</v>
      </c>
      <c r="AH52">
        <f t="shared" si="71"/>
        <v>20</v>
      </c>
      <c r="AI52">
        <f t="shared" si="71"/>
        <v>15</v>
      </c>
      <c r="AJ52">
        <f t="shared" si="71"/>
        <v>20</v>
      </c>
      <c r="AK52" t="str">
        <f t="shared" si="38"/>
        <v>3pm-8pm</v>
      </c>
      <c r="AL52" t="str">
        <f t="shared" si="39"/>
        <v>3pm-8pm</v>
      </c>
      <c r="AM52" t="str">
        <f t="shared" si="40"/>
        <v>3pm-8pm</v>
      </c>
      <c r="AN52" t="str">
        <f t="shared" si="41"/>
        <v>3pm-8pm</v>
      </c>
      <c r="AO52" t="str">
        <f t="shared" si="42"/>
        <v>3pm-8pm</v>
      </c>
      <c r="AP52" t="str">
        <f t="shared" si="43"/>
        <v>3pm-8pm</v>
      </c>
      <c r="AQ52" t="str">
        <f t="shared" si="44"/>
        <v>3pm-8pm</v>
      </c>
      <c r="AR52" s="2" t="s">
        <v>349</v>
      </c>
      <c r="AS52" t="s">
        <v>306</v>
      </c>
      <c r="AU52" t="s">
        <v>309</v>
      </c>
      <c r="AV52" s="7" t="s">
        <v>317</v>
      </c>
      <c r="AW52" s="7" t="s">
        <v>317</v>
      </c>
      <c r="AX52" s="4" t="str">
        <f t="shared" si="60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52" t="str">
        <f t="shared" si="61"/>
        <v>&lt;img src=@img/outdoor.png@&gt;</v>
      </c>
      <c r="AZ52" t="str">
        <f t="shared" si="62"/>
        <v/>
      </c>
      <c r="BA52" t="str">
        <f t="shared" si="63"/>
        <v>&lt;img src=@img/hard.png@&gt;</v>
      </c>
      <c r="BB52" t="str">
        <f t="shared" si="64"/>
        <v>&lt;img src=@img/drinkicon.png@&gt;</v>
      </c>
      <c r="BC52" t="str">
        <f t="shared" si="65"/>
        <v>&lt;img src=@img/foodicon.png@&gt;</v>
      </c>
      <c r="BD52" t="str">
        <f t="shared" si="66"/>
        <v>&lt;img src=@img/outdoor.png@&gt;&lt;img src=@img/hard.png@&gt;&lt;img src=@img/drinkicon.png@&gt;&lt;img src=@img/foodicon.png@&gt;</v>
      </c>
      <c r="BE52" t="str">
        <f t="shared" si="45"/>
        <v>outdoor drink food hard low old</v>
      </c>
      <c r="BF52" t="str">
        <f t="shared" si="67"/>
        <v>Old Town</v>
      </c>
      <c r="BG52">
        <v>40.588017999999998</v>
      </c>
      <c r="BH52">
        <v>-105.074555</v>
      </c>
      <c r="BI52" t="str">
        <f t="shared" si="68"/>
        <v>[40.588018,-105.074555],</v>
      </c>
      <c r="BK52" t="str">
        <f t="shared" si="69"/>
        <v/>
      </c>
    </row>
    <row r="53" spans="2:64" ht="116" x14ac:dyDescent="0.35">
      <c r="B53" t="s">
        <v>464</v>
      </c>
      <c r="C53" t="s">
        <v>320</v>
      </c>
      <c r="E53" t="s">
        <v>445</v>
      </c>
      <c r="G53" t="s">
        <v>483</v>
      </c>
      <c r="AK53" t="str">
        <f t="shared" si="38"/>
        <v/>
      </c>
      <c r="AL53" t="str">
        <f t="shared" si="39"/>
        <v/>
      </c>
      <c r="AM53" t="str">
        <f t="shared" si="40"/>
        <v/>
      </c>
      <c r="AN53" t="str">
        <f t="shared" si="41"/>
        <v/>
      </c>
      <c r="AO53" t="str">
        <f t="shared" si="42"/>
        <v/>
      </c>
      <c r="AP53" t="str">
        <f t="shared" si="43"/>
        <v/>
      </c>
      <c r="AQ53" t="str">
        <f t="shared" si="44"/>
        <v/>
      </c>
      <c r="AU53" t="s">
        <v>310</v>
      </c>
      <c r="AV53" t="b">
        <v>0</v>
      </c>
      <c r="AW53" t="b">
        <v>0</v>
      </c>
      <c r="AX53" s="4" t="str">
        <f t="shared" si="60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53" t="str">
        <f t="shared" si="61"/>
        <v/>
      </c>
      <c r="AZ53" t="str">
        <f t="shared" si="62"/>
        <v/>
      </c>
      <c r="BA53" t="str">
        <f t="shared" si="63"/>
        <v>&lt;img src=@img/easy.png@&gt;</v>
      </c>
      <c r="BB53" t="str">
        <f t="shared" si="64"/>
        <v/>
      </c>
      <c r="BC53" t="str">
        <f t="shared" si="65"/>
        <v/>
      </c>
      <c r="BD53" t="str">
        <f t="shared" si="66"/>
        <v>&lt;img src=@img/easy.png@&gt;&lt;img src=@img/kidicon.png@&gt;</v>
      </c>
      <c r="BE53" t="str">
        <f t="shared" si="45"/>
        <v>easy med midtown kid</v>
      </c>
      <c r="BF53" t="str">
        <f t="shared" si="67"/>
        <v>Midtown</v>
      </c>
      <c r="BG53">
        <v>40.555218000000004</v>
      </c>
      <c r="BH53">
        <v>-105.077707</v>
      </c>
      <c r="BI53" t="str">
        <f t="shared" si="68"/>
        <v>[40.555218,-105.077707],</v>
      </c>
      <c r="BJ53" t="b">
        <v>1</v>
      </c>
      <c r="BK53" t="str">
        <f t="shared" si="69"/>
        <v>&lt;img src=@img/kidicon.png@&gt;</v>
      </c>
      <c r="BL53" t="s">
        <v>482</v>
      </c>
    </row>
    <row r="54" spans="2:64" ht="116" x14ac:dyDescent="0.35">
      <c r="B54" t="s">
        <v>198</v>
      </c>
      <c r="C54" t="s">
        <v>443</v>
      </c>
      <c r="D54" t="s">
        <v>279</v>
      </c>
      <c r="E54" t="s">
        <v>445</v>
      </c>
      <c r="G54" t="s">
        <v>199</v>
      </c>
      <c r="W54" t="str">
        <f t="shared" ref="W54:W77" si="72">IF(H54&gt;0,H54/100,"")</f>
        <v/>
      </c>
      <c r="X54" t="str">
        <f t="shared" ref="X54:X77" si="73">IF(I54&gt;0,I54/100,"")</f>
        <v/>
      </c>
      <c r="Y54" t="str">
        <f t="shared" ref="Y54:Y77" si="74">IF(J54&gt;0,J54/100,"")</f>
        <v/>
      </c>
      <c r="Z54" t="str">
        <f t="shared" ref="Z54:Z77" si="75">IF(K54&gt;0,K54/100,"")</f>
        <v/>
      </c>
      <c r="AA54" t="str">
        <f t="shared" ref="AA54:AA77" si="76">IF(L54&gt;0,L54/100,"")</f>
        <v/>
      </c>
      <c r="AB54" t="str">
        <f t="shared" ref="AB54:AB77" si="77">IF(M54&gt;0,M54/100,"")</f>
        <v/>
      </c>
      <c r="AC54" t="str">
        <f t="shared" ref="AC54:AC77" si="78">IF(N54&gt;0,N54/100,"")</f>
        <v/>
      </c>
      <c r="AD54" t="str">
        <f t="shared" ref="AD54:AD77" si="79">IF(O54&gt;0,O54/100,"")</f>
        <v/>
      </c>
      <c r="AE54" t="str">
        <f t="shared" ref="AE54:AE77" si="80">IF(P54&gt;0,P54/100,"")</f>
        <v/>
      </c>
      <c r="AF54" t="str">
        <f t="shared" ref="AF54:AF77" si="81">IF(Q54&gt;0,Q54/100,"")</f>
        <v/>
      </c>
      <c r="AG54" t="str">
        <f t="shared" ref="AG54:AG77" si="82">IF(R54&gt;0,R54/100,"")</f>
        <v/>
      </c>
      <c r="AH54" t="str">
        <f t="shared" ref="AH54:AH77" si="83">IF(S54&gt;0,S54/100,"")</f>
        <v/>
      </c>
      <c r="AI54" t="str">
        <f t="shared" ref="AI54:AI77" si="84">IF(T54&gt;0,T54/100,"")</f>
        <v/>
      </c>
      <c r="AJ54" t="str">
        <f t="shared" ref="AJ54:AJ77" si="85">IF(U54&gt;0,U54/100,"")</f>
        <v/>
      </c>
      <c r="AK54" t="str">
        <f t="shared" si="38"/>
        <v/>
      </c>
      <c r="AL54" t="str">
        <f t="shared" si="39"/>
        <v/>
      </c>
      <c r="AM54" t="str">
        <f t="shared" si="40"/>
        <v/>
      </c>
      <c r="AN54" t="str">
        <f t="shared" si="41"/>
        <v/>
      </c>
      <c r="AO54" t="str">
        <f t="shared" si="42"/>
        <v/>
      </c>
      <c r="AP54" t="str">
        <f t="shared" si="43"/>
        <v/>
      </c>
      <c r="AQ54" t="str">
        <f t="shared" si="44"/>
        <v/>
      </c>
      <c r="AR54" s="2" t="s">
        <v>360</v>
      </c>
      <c r="AU54" t="s">
        <v>310</v>
      </c>
      <c r="AV54" s="7" t="s">
        <v>318</v>
      </c>
      <c r="AW54" s="7" t="s">
        <v>318</v>
      </c>
      <c r="AX54" s="4" t="str">
        <f t="shared" si="60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54" t="str">
        <f t="shared" si="61"/>
        <v/>
      </c>
      <c r="AZ54" t="str">
        <f t="shared" si="62"/>
        <v/>
      </c>
      <c r="BA54" t="str">
        <f t="shared" si="63"/>
        <v>&lt;img src=@img/easy.png@&gt;</v>
      </c>
      <c r="BB54" t="str">
        <f t="shared" si="64"/>
        <v/>
      </c>
      <c r="BC54" t="str">
        <f t="shared" si="65"/>
        <v/>
      </c>
      <c r="BD54" t="str">
        <f t="shared" si="66"/>
        <v>&lt;img src=@img/easy.png@&gt;</v>
      </c>
      <c r="BE54" t="str">
        <f t="shared" si="45"/>
        <v>easy med cwest</v>
      </c>
      <c r="BF54" t="str">
        <f t="shared" si="67"/>
        <v>Campus West</v>
      </c>
      <c r="BG54">
        <v>40.554659000000001</v>
      </c>
      <c r="BH54">
        <v>-105.11657700000001</v>
      </c>
      <c r="BI54" t="str">
        <f t="shared" si="68"/>
        <v>[40.554659,-105.116577],</v>
      </c>
      <c r="BK54" t="str">
        <f t="shared" si="69"/>
        <v/>
      </c>
    </row>
    <row r="55" spans="2:64" ht="145" x14ac:dyDescent="0.35">
      <c r="B55" t="s">
        <v>24</v>
      </c>
      <c r="C55" t="s">
        <v>320</v>
      </c>
      <c r="D55" t="s">
        <v>135</v>
      </c>
      <c r="E55" t="s">
        <v>445</v>
      </c>
      <c r="G55" s="1" t="s">
        <v>136</v>
      </c>
      <c r="H55">
        <v>1500</v>
      </c>
      <c r="I55">
        <v>1900</v>
      </c>
      <c r="J55">
        <v>1500</v>
      </c>
      <c r="K55">
        <v>1900</v>
      </c>
      <c r="L55">
        <v>1500</v>
      </c>
      <c r="M55">
        <v>1900</v>
      </c>
      <c r="N55">
        <v>1500</v>
      </c>
      <c r="O55">
        <v>1900</v>
      </c>
      <c r="P55">
        <v>1500</v>
      </c>
      <c r="Q55">
        <v>1900</v>
      </c>
      <c r="R55">
        <v>1500</v>
      </c>
      <c r="S55">
        <v>1900</v>
      </c>
      <c r="T55">
        <v>1500</v>
      </c>
      <c r="U55">
        <v>1900</v>
      </c>
      <c r="V55" s="13" t="s">
        <v>519</v>
      </c>
      <c r="W55">
        <f t="shared" si="72"/>
        <v>15</v>
      </c>
      <c r="X55">
        <f t="shared" si="73"/>
        <v>19</v>
      </c>
      <c r="Y55">
        <f t="shared" si="74"/>
        <v>15</v>
      </c>
      <c r="Z55">
        <f t="shared" si="75"/>
        <v>19</v>
      </c>
      <c r="AA55">
        <f t="shared" si="76"/>
        <v>15</v>
      </c>
      <c r="AB55">
        <f t="shared" si="77"/>
        <v>19</v>
      </c>
      <c r="AC55">
        <f t="shared" si="78"/>
        <v>15</v>
      </c>
      <c r="AD55">
        <f t="shared" si="79"/>
        <v>19</v>
      </c>
      <c r="AE55">
        <f t="shared" si="80"/>
        <v>15</v>
      </c>
      <c r="AF55">
        <f t="shared" si="81"/>
        <v>19</v>
      </c>
      <c r="AG55">
        <f t="shared" si="82"/>
        <v>15</v>
      </c>
      <c r="AH55">
        <f t="shared" si="83"/>
        <v>19</v>
      </c>
      <c r="AI55">
        <f t="shared" si="84"/>
        <v>15</v>
      </c>
      <c r="AJ55">
        <f t="shared" si="85"/>
        <v>19</v>
      </c>
      <c r="AK55" t="str">
        <f t="shared" si="38"/>
        <v>3pm-7pm</v>
      </c>
      <c r="AL55" t="str">
        <f t="shared" si="39"/>
        <v>3pm-7pm</v>
      </c>
      <c r="AM55" t="str">
        <f t="shared" si="40"/>
        <v>3pm-7pm</v>
      </c>
      <c r="AN55" t="str">
        <f t="shared" si="41"/>
        <v>3pm-7pm</v>
      </c>
      <c r="AO55" t="str">
        <f t="shared" si="42"/>
        <v>3pm-7pm</v>
      </c>
      <c r="AP55" t="str">
        <f t="shared" si="43"/>
        <v>3pm-7pm</v>
      </c>
      <c r="AQ55" t="str">
        <f t="shared" si="44"/>
        <v>3pm-7pm</v>
      </c>
      <c r="AR55" s="2" t="s">
        <v>343</v>
      </c>
      <c r="AU55" t="s">
        <v>310</v>
      </c>
      <c r="AV55" s="7" t="s">
        <v>317</v>
      </c>
      <c r="AW55" s="7" t="s">
        <v>318</v>
      </c>
      <c r="AX55" s="4" t="str">
        <f t="shared" si="60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55" t="str">
        <f t="shared" si="61"/>
        <v/>
      </c>
      <c r="AZ55" t="str">
        <f t="shared" si="62"/>
        <v/>
      </c>
      <c r="BA55" t="str">
        <f t="shared" si="63"/>
        <v>&lt;img src=@img/easy.png@&gt;</v>
      </c>
      <c r="BB55" t="str">
        <f t="shared" si="64"/>
        <v>&lt;img src=@img/drinkicon.png@&gt;</v>
      </c>
      <c r="BC55" t="str">
        <f t="shared" si="65"/>
        <v/>
      </c>
      <c r="BD55" t="str">
        <f t="shared" si="66"/>
        <v>&lt;img src=@img/easy.png@&gt;&lt;img src=@img/drinkicon.png@&gt;&lt;img src=@img/kidicon.png@&gt;</v>
      </c>
      <c r="BE55" t="str">
        <f t="shared" si="45"/>
        <v>drink easy med midtown kid</v>
      </c>
      <c r="BF55" t="str">
        <f t="shared" si="67"/>
        <v>Midtown</v>
      </c>
      <c r="BG55">
        <v>40.551048999999999</v>
      </c>
      <c r="BH55">
        <v>-105.05831000000001</v>
      </c>
      <c r="BI55" t="str">
        <f t="shared" si="68"/>
        <v>[40.551049,-105.05831],</v>
      </c>
      <c r="BJ55" t="b">
        <v>1</v>
      </c>
      <c r="BK55" t="str">
        <f t="shared" si="69"/>
        <v>&lt;img src=@img/kidicon.png@&gt;</v>
      </c>
      <c r="BL55" t="s">
        <v>456</v>
      </c>
    </row>
    <row r="56" spans="2:64" ht="145" x14ac:dyDescent="0.35">
      <c r="B56" t="s">
        <v>92</v>
      </c>
      <c r="C56" t="s">
        <v>440</v>
      </c>
      <c r="D56" t="s">
        <v>93</v>
      </c>
      <c r="E56" t="s">
        <v>35</v>
      </c>
      <c r="G56" s="1" t="s">
        <v>94</v>
      </c>
      <c r="H56">
        <v>1600</v>
      </c>
      <c r="I56">
        <v>1800</v>
      </c>
      <c r="J56">
        <v>1600</v>
      </c>
      <c r="K56">
        <v>1800</v>
      </c>
      <c r="L56">
        <v>1600</v>
      </c>
      <c r="M56">
        <v>1800</v>
      </c>
      <c r="N56">
        <v>1600</v>
      </c>
      <c r="O56">
        <v>1800</v>
      </c>
      <c r="P56">
        <v>1600</v>
      </c>
      <c r="Q56">
        <v>1800</v>
      </c>
      <c r="R56">
        <v>1600</v>
      </c>
      <c r="S56">
        <v>1800</v>
      </c>
      <c r="T56">
        <v>1600</v>
      </c>
      <c r="U56">
        <v>1800</v>
      </c>
      <c r="V56" s="13" t="s">
        <v>251</v>
      </c>
      <c r="W56">
        <f t="shared" si="72"/>
        <v>16</v>
      </c>
      <c r="X56">
        <f t="shared" si="73"/>
        <v>18</v>
      </c>
      <c r="Y56">
        <f t="shared" si="74"/>
        <v>16</v>
      </c>
      <c r="Z56">
        <f t="shared" si="75"/>
        <v>18</v>
      </c>
      <c r="AA56">
        <f t="shared" si="76"/>
        <v>16</v>
      </c>
      <c r="AB56">
        <f t="shared" si="77"/>
        <v>18</v>
      </c>
      <c r="AC56">
        <f t="shared" si="78"/>
        <v>16</v>
      </c>
      <c r="AD56">
        <f t="shared" si="79"/>
        <v>18</v>
      </c>
      <c r="AE56">
        <f t="shared" si="80"/>
        <v>16</v>
      </c>
      <c r="AF56">
        <f t="shared" si="81"/>
        <v>18</v>
      </c>
      <c r="AG56">
        <f t="shared" si="82"/>
        <v>16</v>
      </c>
      <c r="AH56">
        <f t="shared" si="83"/>
        <v>18</v>
      </c>
      <c r="AI56">
        <f t="shared" si="84"/>
        <v>16</v>
      </c>
      <c r="AJ56">
        <f t="shared" si="85"/>
        <v>18</v>
      </c>
      <c r="AK56" t="str">
        <f t="shared" si="38"/>
        <v>4pm-6pm</v>
      </c>
      <c r="AL56" t="str">
        <f t="shared" si="39"/>
        <v>4pm-6pm</v>
      </c>
      <c r="AM56" t="str">
        <f t="shared" si="40"/>
        <v>4pm-6pm</v>
      </c>
      <c r="AN56" t="str">
        <f t="shared" si="41"/>
        <v>4pm-6pm</v>
      </c>
      <c r="AO56" t="str">
        <f t="shared" si="42"/>
        <v>4pm-6pm</v>
      </c>
      <c r="AP56" t="str">
        <f t="shared" si="43"/>
        <v>4pm-6pm</v>
      </c>
      <c r="AQ56" t="str">
        <f t="shared" si="44"/>
        <v>4pm-6pm</v>
      </c>
      <c r="AR56" s="3" t="s">
        <v>250</v>
      </c>
      <c r="AS56" t="s">
        <v>306</v>
      </c>
      <c r="AU56" t="s">
        <v>309</v>
      </c>
      <c r="AV56" s="7" t="s">
        <v>317</v>
      </c>
      <c r="AW56" s="7" t="s">
        <v>317</v>
      </c>
      <c r="AX56" s="4" t="str">
        <f t="shared" si="60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56" t="str">
        <f t="shared" si="61"/>
        <v>&lt;img src=@img/outdoor.png@&gt;</v>
      </c>
      <c r="AZ56" t="str">
        <f t="shared" si="62"/>
        <v/>
      </c>
      <c r="BA56" t="str">
        <f t="shared" si="63"/>
        <v>&lt;img src=@img/hard.png@&gt;</v>
      </c>
      <c r="BB56" t="str">
        <f t="shared" si="64"/>
        <v>&lt;img src=@img/drinkicon.png@&gt;</v>
      </c>
      <c r="BC56" t="str">
        <f t="shared" si="65"/>
        <v>&lt;img src=@img/foodicon.png@&gt;</v>
      </c>
      <c r="BD56" t="str">
        <f t="shared" si="66"/>
        <v>&lt;img src=@img/outdoor.png@&gt;&lt;img src=@img/hard.png@&gt;&lt;img src=@img/drinkicon.png@&gt;&lt;img src=@img/foodicon.png@&gt;</v>
      </c>
      <c r="BE56" t="str">
        <f t="shared" si="45"/>
        <v>outdoor drink food hard high old</v>
      </c>
      <c r="BF56" t="str">
        <f t="shared" si="67"/>
        <v>Old Town</v>
      </c>
      <c r="BG56">
        <v>40.587825000000002</v>
      </c>
      <c r="BH56">
        <v>-105.077479</v>
      </c>
      <c r="BI56" t="str">
        <f t="shared" si="68"/>
        <v>[40.587825,-105.077479],</v>
      </c>
      <c r="BK56" t="str">
        <f t="shared" si="69"/>
        <v/>
      </c>
    </row>
    <row r="57" spans="2:64" ht="145" x14ac:dyDescent="0.35">
      <c r="B57" t="s">
        <v>33</v>
      </c>
      <c r="C57" t="s">
        <v>440</v>
      </c>
      <c r="D57" t="s">
        <v>34</v>
      </c>
      <c r="E57" t="s">
        <v>35</v>
      </c>
      <c r="G57" s="1" t="s">
        <v>36</v>
      </c>
      <c r="H57">
        <v>1500</v>
      </c>
      <c r="I57">
        <v>1830</v>
      </c>
      <c r="J57">
        <v>1500</v>
      </c>
      <c r="K57">
        <v>1830</v>
      </c>
      <c r="L57">
        <v>1500</v>
      </c>
      <c r="M57">
        <v>1830</v>
      </c>
      <c r="N57">
        <v>1500</v>
      </c>
      <c r="O57">
        <v>1830</v>
      </c>
      <c r="P57">
        <v>1500</v>
      </c>
      <c r="Q57">
        <v>1830</v>
      </c>
      <c r="R57">
        <v>1500</v>
      </c>
      <c r="S57">
        <v>1830</v>
      </c>
      <c r="T57">
        <v>1500</v>
      </c>
      <c r="U57">
        <v>1830</v>
      </c>
      <c r="V57" s="13" t="s">
        <v>520</v>
      </c>
      <c r="W57">
        <f t="shared" si="72"/>
        <v>15</v>
      </c>
      <c r="X57">
        <f t="shared" si="73"/>
        <v>18.3</v>
      </c>
      <c r="Y57">
        <f t="shared" si="74"/>
        <v>15</v>
      </c>
      <c r="Z57">
        <f t="shared" si="75"/>
        <v>18.3</v>
      </c>
      <c r="AA57">
        <f t="shared" si="76"/>
        <v>15</v>
      </c>
      <c r="AB57">
        <f t="shared" si="77"/>
        <v>18.3</v>
      </c>
      <c r="AC57">
        <f t="shared" si="78"/>
        <v>15</v>
      </c>
      <c r="AD57">
        <f t="shared" si="79"/>
        <v>18.3</v>
      </c>
      <c r="AE57">
        <f t="shared" si="80"/>
        <v>15</v>
      </c>
      <c r="AF57">
        <f t="shared" si="81"/>
        <v>18.3</v>
      </c>
      <c r="AG57">
        <f t="shared" si="82"/>
        <v>15</v>
      </c>
      <c r="AH57">
        <f t="shared" si="83"/>
        <v>18.3</v>
      </c>
      <c r="AI57">
        <f t="shared" si="84"/>
        <v>15</v>
      </c>
      <c r="AJ57">
        <f t="shared" si="85"/>
        <v>18.3</v>
      </c>
      <c r="AK57" t="str">
        <f t="shared" si="38"/>
        <v>3pm-6.3pm</v>
      </c>
      <c r="AL57" t="str">
        <f t="shared" si="39"/>
        <v>3pm-6.3pm</v>
      </c>
      <c r="AM57" t="str">
        <f t="shared" si="40"/>
        <v>3pm-6.3pm</v>
      </c>
      <c r="AN57" t="str">
        <f t="shared" si="41"/>
        <v>3pm-6.3pm</v>
      </c>
      <c r="AO57" t="str">
        <f t="shared" si="42"/>
        <v>3pm-6.3pm</v>
      </c>
      <c r="AP57" t="str">
        <f t="shared" si="43"/>
        <v>3pm-6.3pm</v>
      </c>
      <c r="AQ57" t="str">
        <f t="shared" si="44"/>
        <v>3pm-6.3pm</v>
      </c>
      <c r="AR57" t="s">
        <v>237</v>
      </c>
      <c r="AS57" t="s">
        <v>306</v>
      </c>
      <c r="AU57" t="s">
        <v>309</v>
      </c>
      <c r="AV57" s="7" t="s">
        <v>317</v>
      </c>
      <c r="AW57" s="7" t="s">
        <v>318</v>
      </c>
      <c r="AX57" s="4" t="str">
        <f t="shared" si="60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57" t="str">
        <f t="shared" si="61"/>
        <v>&lt;img src=@img/outdoor.png@&gt;</v>
      </c>
      <c r="AZ57" t="str">
        <f t="shared" si="62"/>
        <v/>
      </c>
      <c r="BA57" t="str">
        <f t="shared" si="63"/>
        <v>&lt;img src=@img/hard.png@&gt;</v>
      </c>
      <c r="BB57" t="str">
        <f t="shared" si="64"/>
        <v>&lt;img src=@img/drinkicon.png@&gt;</v>
      </c>
      <c r="BC57" t="str">
        <f t="shared" si="65"/>
        <v/>
      </c>
      <c r="BD57" t="str">
        <f t="shared" si="66"/>
        <v>&lt;img src=@img/outdoor.png@&gt;&lt;img src=@img/hard.png@&gt;&lt;img src=@img/drinkicon.png@&gt;</v>
      </c>
      <c r="BE57" t="str">
        <f t="shared" si="45"/>
        <v>outdoor drink hard high old</v>
      </c>
      <c r="BF57" t="str">
        <f t="shared" si="67"/>
        <v>Old Town</v>
      </c>
      <c r="BG57">
        <v>40.585365000000003</v>
      </c>
      <c r="BH57">
        <v>-105.078164</v>
      </c>
      <c r="BI57" t="str">
        <f t="shared" si="68"/>
        <v>[40.585365,-105.078164],</v>
      </c>
      <c r="BK57" t="str">
        <f t="shared" si="69"/>
        <v/>
      </c>
    </row>
    <row r="58" spans="2:64" ht="159.5" x14ac:dyDescent="0.35">
      <c r="B58" t="s">
        <v>115</v>
      </c>
      <c r="C58" t="s">
        <v>440</v>
      </c>
      <c r="D58" t="s">
        <v>116</v>
      </c>
      <c r="E58" t="s">
        <v>445</v>
      </c>
      <c r="G58" s="1" t="s">
        <v>117</v>
      </c>
      <c r="V58" s="13" t="s">
        <v>521</v>
      </c>
      <c r="W58" t="str">
        <f t="shared" si="72"/>
        <v/>
      </c>
      <c r="X58" t="str">
        <f t="shared" si="73"/>
        <v/>
      </c>
      <c r="Y58" t="str">
        <f t="shared" si="74"/>
        <v/>
      </c>
      <c r="Z58" t="str">
        <f t="shared" si="75"/>
        <v/>
      </c>
      <c r="AA58" t="str">
        <f t="shared" si="76"/>
        <v/>
      </c>
      <c r="AB58" t="str">
        <f t="shared" si="77"/>
        <v/>
      </c>
      <c r="AC58" t="str">
        <f t="shared" si="78"/>
        <v/>
      </c>
      <c r="AD58" t="str">
        <f t="shared" si="79"/>
        <v/>
      </c>
      <c r="AE58" t="str">
        <f t="shared" si="80"/>
        <v/>
      </c>
      <c r="AF58" t="str">
        <f t="shared" si="81"/>
        <v/>
      </c>
      <c r="AG58" t="str">
        <f t="shared" si="82"/>
        <v/>
      </c>
      <c r="AH58" t="str">
        <f t="shared" si="83"/>
        <v/>
      </c>
      <c r="AI58" t="str">
        <f t="shared" si="84"/>
        <v/>
      </c>
      <c r="AJ58" t="str">
        <f t="shared" si="85"/>
        <v/>
      </c>
      <c r="AK58" t="str">
        <f t="shared" si="38"/>
        <v/>
      </c>
      <c r="AL58" t="str">
        <f t="shared" si="39"/>
        <v/>
      </c>
      <c r="AM58" t="str">
        <f t="shared" si="40"/>
        <v/>
      </c>
      <c r="AN58" t="str">
        <f t="shared" si="41"/>
        <v/>
      </c>
      <c r="AO58" t="str">
        <f t="shared" si="42"/>
        <v/>
      </c>
      <c r="AP58" t="str">
        <f t="shared" si="43"/>
        <v/>
      </c>
      <c r="AQ58" t="str">
        <f t="shared" si="44"/>
        <v/>
      </c>
      <c r="AR58" s="2" t="s">
        <v>337</v>
      </c>
      <c r="AS58" t="s">
        <v>306</v>
      </c>
      <c r="AU58" t="s">
        <v>28</v>
      </c>
      <c r="AV58" s="7" t="s">
        <v>317</v>
      </c>
      <c r="AW58" s="7" t="s">
        <v>317</v>
      </c>
      <c r="AX58" s="4" t="str">
        <f t="shared" si="60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58" t="str">
        <f t="shared" si="61"/>
        <v>&lt;img src=@img/outdoor.png@&gt;</v>
      </c>
      <c r="AZ58" t="str">
        <f t="shared" si="62"/>
        <v/>
      </c>
      <c r="BA58" t="str">
        <f t="shared" si="63"/>
        <v>&lt;img src=@img/medium.png@&gt;</v>
      </c>
      <c r="BB58" t="str">
        <f t="shared" si="64"/>
        <v>&lt;img src=@img/drinkicon.png@&gt;</v>
      </c>
      <c r="BC58" t="str">
        <f t="shared" si="65"/>
        <v>&lt;img src=@img/foodicon.png@&gt;</v>
      </c>
      <c r="BD58" t="str">
        <f t="shared" si="66"/>
        <v>&lt;img src=@img/outdoor.png@&gt;&lt;img src=@img/medium.png@&gt;&lt;img src=@img/drinkicon.png@&gt;&lt;img src=@img/foodicon.png@&gt;</v>
      </c>
      <c r="BE58" t="str">
        <f t="shared" si="45"/>
        <v>outdoor drink food medium med old</v>
      </c>
      <c r="BF58" t="str">
        <f t="shared" si="67"/>
        <v>Old Town</v>
      </c>
      <c r="BG58">
        <v>40.584425000000003</v>
      </c>
      <c r="BH58">
        <v>-105.076705</v>
      </c>
      <c r="BI58" t="str">
        <f t="shared" si="68"/>
        <v>[40.584425,-105.076705],</v>
      </c>
      <c r="BK58" t="str">
        <f t="shared" si="69"/>
        <v/>
      </c>
    </row>
    <row r="59" spans="2:64" ht="116" x14ac:dyDescent="0.35">
      <c r="B59" t="s">
        <v>131</v>
      </c>
      <c r="C59" t="s">
        <v>443</v>
      </c>
      <c r="D59" t="s">
        <v>132</v>
      </c>
      <c r="E59" t="s">
        <v>54</v>
      </c>
      <c r="G59" s="1" t="s">
        <v>133</v>
      </c>
      <c r="W59" t="str">
        <f t="shared" si="72"/>
        <v/>
      </c>
      <c r="X59" t="str">
        <f t="shared" si="73"/>
        <v/>
      </c>
      <c r="Y59" t="str">
        <f t="shared" si="74"/>
        <v/>
      </c>
      <c r="Z59" t="str">
        <f t="shared" si="75"/>
        <v/>
      </c>
      <c r="AA59" t="str">
        <f t="shared" si="76"/>
        <v/>
      </c>
      <c r="AB59" t="str">
        <f t="shared" si="77"/>
        <v/>
      </c>
      <c r="AC59" t="str">
        <f t="shared" si="78"/>
        <v/>
      </c>
      <c r="AD59" t="str">
        <f t="shared" si="79"/>
        <v/>
      </c>
      <c r="AE59" t="str">
        <f t="shared" si="80"/>
        <v/>
      </c>
      <c r="AF59" t="str">
        <f t="shared" si="81"/>
        <v/>
      </c>
      <c r="AG59" t="str">
        <f t="shared" si="82"/>
        <v/>
      </c>
      <c r="AH59" t="str">
        <f t="shared" si="83"/>
        <v/>
      </c>
      <c r="AI59" t="str">
        <f t="shared" si="84"/>
        <v/>
      </c>
      <c r="AJ59" t="str">
        <f t="shared" si="85"/>
        <v/>
      </c>
      <c r="AK59" t="str">
        <f t="shared" si="38"/>
        <v/>
      </c>
      <c r="AL59" t="str">
        <f t="shared" si="39"/>
        <v/>
      </c>
      <c r="AM59" t="str">
        <f t="shared" si="40"/>
        <v/>
      </c>
      <c r="AN59" t="str">
        <f t="shared" si="41"/>
        <v/>
      </c>
      <c r="AO59" t="str">
        <f t="shared" si="42"/>
        <v/>
      </c>
      <c r="AP59" t="str">
        <f t="shared" si="43"/>
        <v/>
      </c>
      <c r="AQ59" t="str">
        <f t="shared" si="44"/>
        <v/>
      </c>
      <c r="AR59" s="2" t="s">
        <v>341</v>
      </c>
      <c r="AU59" t="s">
        <v>28</v>
      </c>
      <c r="AV59" s="7" t="s">
        <v>318</v>
      </c>
      <c r="AW59" s="7" t="s">
        <v>318</v>
      </c>
      <c r="AX59" s="4" t="str">
        <f t="shared" si="60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59" t="str">
        <f t="shared" si="61"/>
        <v/>
      </c>
      <c r="AZ59" t="str">
        <f t="shared" si="62"/>
        <v/>
      </c>
      <c r="BA59" t="str">
        <f t="shared" si="63"/>
        <v>&lt;img src=@img/medium.png@&gt;</v>
      </c>
      <c r="BB59" t="str">
        <f t="shared" si="64"/>
        <v/>
      </c>
      <c r="BC59" t="str">
        <f t="shared" si="65"/>
        <v/>
      </c>
      <c r="BD59" t="str">
        <f t="shared" si="66"/>
        <v>&lt;img src=@img/medium.png@&gt;</v>
      </c>
      <c r="BE59" t="str">
        <f t="shared" si="45"/>
        <v>medium low cwest</v>
      </c>
      <c r="BF59" t="str">
        <f t="shared" si="67"/>
        <v>Campus West</v>
      </c>
      <c r="BG59">
        <v>40.574174999999997</v>
      </c>
      <c r="BH59">
        <v>-105.097887</v>
      </c>
      <c r="BI59" t="str">
        <f t="shared" si="68"/>
        <v>[40.574175,-105.097887],</v>
      </c>
      <c r="BK59" t="str">
        <f t="shared" si="69"/>
        <v/>
      </c>
    </row>
    <row r="60" spans="2:64" ht="116" x14ac:dyDescent="0.35">
      <c r="B60" t="s">
        <v>95</v>
      </c>
      <c r="C60" t="s">
        <v>443</v>
      </c>
      <c r="D60" t="s">
        <v>96</v>
      </c>
      <c r="E60" t="s">
        <v>54</v>
      </c>
      <c r="G60" s="1" t="s">
        <v>97</v>
      </c>
      <c r="W60" t="str">
        <f t="shared" si="72"/>
        <v/>
      </c>
      <c r="X60" t="str">
        <f t="shared" si="73"/>
        <v/>
      </c>
      <c r="Y60" t="str">
        <f t="shared" si="74"/>
        <v/>
      </c>
      <c r="Z60" t="str">
        <f t="shared" si="75"/>
        <v/>
      </c>
      <c r="AA60" t="str">
        <f t="shared" si="76"/>
        <v/>
      </c>
      <c r="AB60" t="str">
        <f t="shared" si="77"/>
        <v/>
      </c>
      <c r="AC60" t="str">
        <f t="shared" si="78"/>
        <v/>
      </c>
      <c r="AD60" t="str">
        <f t="shared" si="79"/>
        <v/>
      </c>
      <c r="AE60" t="str">
        <f t="shared" si="80"/>
        <v/>
      </c>
      <c r="AF60" t="str">
        <f t="shared" si="81"/>
        <v/>
      </c>
      <c r="AG60" t="str">
        <f t="shared" si="82"/>
        <v/>
      </c>
      <c r="AH60" t="str">
        <f t="shared" si="83"/>
        <v/>
      </c>
      <c r="AI60" t="str">
        <f t="shared" si="84"/>
        <v/>
      </c>
      <c r="AJ60" t="str">
        <f t="shared" si="85"/>
        <v/>
      </c>
      <c r="AK60" t="str">
        <f t="shared" si="38"/>
        <v/>
      </c>
      <c r="AL60" t="str">
        <f t="shared" si="39"/>
        <v/>
      </c>
      <c r="AM60" t="str">
        <f t="shared" si="40"/>
        <v/>
      </c>
      <c r="AN60" t="str">
        <f t="shared" si="41"/>
        <v/>
      </c>
      <c r="AO60" t="str">
        <f t="shared" si="42"/>
        <v/>
      </c>
      <c r="AP60" t="str">
        <f t="shared" si="43"/>
        <v/>
      </c>
      <c r="AQ60" t="str">
        <f t="shared" si="44"/>
        <v/>
      </c>
      <c r="AR60" s="2" t="s">
        <v>329</v>
      </c>
      <c r="AU60" t="s">
        <v>310</v>
      </c>
      <c r="AV60" s="7" t="s">
        <v>318</v>
      </c>
      <c r="AW60" s="7" t="s">
        <v>318</v>
      </c>
      <c r="AX60" s="4" t="str">
        <f t="shared" si="60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60" t="str">
        <f t="shared" si="61"/>
        <v/>
      </c>
      <c r="AZ60" t="str">
        <f t="shared" si="62"/>
        <v/>
      </c>
      <c r="BA60" t="str">
        <f t="shared" si="63"/>
        <v>&lt;img src=@img/easy.png@&gt;</v>
      </c>
      <c r="BB60" t="str">
        <f t="shared" si="64"/>
        <v/>
      </c>
      <c r="BC60" t="str">
        <f t="shared" si="65"/>
        <v/>
      </c>
      <c r="BD60" t="str">
        <f t="shared" si="66"/>
        <v>&lt;img src=@img/easy.png@&gt;</v>
      </c>
      <c r="BE60" t="str">
        <f t="shared" si="45"/>
        <v>easy low cwest</v>
      </c>
      <c r="BF60" t="str">
        <f t="shared" si="67"/>
        <v>Campus West</v>
      </c>
      <c r="BG60">
        <v>40.575012999999998</v>
      </c>
      <c r="BH60">
        <v>-105.097076</v>
      </c>
      <c r="BI60" t="str">
        <f t="shared" si="68"/>
        <v>[40.575013,-105.097076],</v>
      </c>
      <c r="BK60" t="str">
        <f t="shared" si="69"/>
        <v/>
      </c>
    </row>
    <row r="61" spans="2:64" ht="130.5" x14ac:dyDescent="0.35">
      <c r="B61" t="s">
        <v>164</v>
      </c>
      <c r="C61" t="s">
        <v>440</v>
      </c>
      <c r="D61" t="s">
        <v>53</v>
      </c>
      <c r="E61" t="s">
        <v>445</v>
      </c>
      <c r="G61" t="s">
        <v>165</v>
      </c>
      <c r="J61">
        <v>1500</v>
      </c>
      <c r="K61">
        <v>1800</v>
      </c>
      <c r="L61">
        <v>1500</v>
      </c>
      <c r="M61">
        <v>1800</v>
      </c>
      <c r="N61">
        <v>1500</v>
      </c>
      <c r="O61">
        <v>1800</v>
      </c>
      <c r="P61">
        <v>1500</v>
      </c>
      <c r="Q61">
        <v>1800</v>
      </c>
      <c r="V61" s="13" t="s">
        <v>522</v>
      </c>
      <c r="W61" t="str">
        <f t="shared" si="72"/>
        <v/>
      </c>
      <c r="X61" t="str">
        <f t="shared" si="73"/>
        <v/>
      </c>
      <c r="Y61">
        <f t="shared" si="74"/>
        <v>15</v>
      </c>
      <c r="Z61">
        <f t="shared" si="75"/>
        <v>18</v>
      </c>
      <c r="AA61">
        <f t="shared" si="76"/>
        <v>15</v>
      </c>
      <c r="AB61">
        <f t="shared" si="77"/>
        <v>18</v>
      </c>
      <c r="AC61">
        <f t="shared" si="78"/>
        <v>15</v>
      </c>
      <c r="AD61">
        <f t="shared" si="79"/>
        <v>18</v>
      </c>
      <c r="AE61">
        <f t="shared" si="80"/>
        <v>15</v>
      </c>
      <c r="AF61">
        <f t="shared" si="81"/>
        <v>18</v>
      </c>
      <c r="AG61" t="str">
        <f t="shared" si="82"/>
        <v/>
      </c>
      <c r="AH61" t="str">
        <f t="shared" si="83"/>
        <v/>
      </c>
      <c r="AI61" t="str">
        <f t="shared" si="84"/>
        <v/>
      </c>
      <c r="AJ61" t="str">
        <f t="shared" si="85"/>
        <v/>
      </c>
      <c r="AK61" t="str">
        <f t="shared" si="38"/>
        <v/>
      </c>
      <c r="AL61" t="str">
        <f t="shared" si="39"/>
        <v>3pm-6pm</v>
      </c>
      <c r="AM61" t="str">
        <f t="shared" si="40"/>
        <v>3pm-6pm</v>
      </c>
      <c r="AN61" t="str">
        <f t="shared" si="41"/>
        <v>3pm-6pm</v>
      </c>
      <c r="AO61" t="str">
        <f t="shared" si="42"/>
        <v>3pm-6pm</v>
      </c>
      <c r="AP61" t="str">
        <f t="shared" si="43"/>
        <v/>
      </c>
      <c r="AQ61" t="str">
        <f t="shared" si="44"/>
        <v/>
      </c>
      <c r="AR61" s="2" t="s">
        <v>350</v>
      </c>
      <c r="AS61" t="s">
        <v>306</v>
      </c>
      <c r="AU61" t="s">
        <v>309</v>
      </c>
      <c r="AV61" s="7" t="s">
        <v>317</v>
      </c>
      <c r="AW61" s="7" t="s">
        <v>318</v>
      </c>
      <c r="AX61" s="4" t="str">
        <f t="shared" si="60"/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"$3 Shots and Drafts &lt;br&gt; $5 Jefe, Del Sol, Pomegranate Marg, MND &amp; Lunch Box", 'link':"http://www.laluzgrill.com", 'pricing':"med",   'phone-number': "", 'address': "200 Walnut Street, Fort Collins, CO 80524", 'other-amenities': ['outdoor','','hard'], 'has-drink':true, 'has-food':false},</v>
      </c>
      <c r="AY61" t="str">
        <f t="shared" si="61"/>
        <v>&lt;img src=@img/outdoor.png@&gt;</v>
      </c>
      <c r="AZ61" t="str">
        <f t="shared" si="62"/>
        <v/>
      </c>
      <c r="BA61" t="str">
        <f t="shared" si="63"/>
        <v>&lt;img src=@img/hard.png@&gt;</v>
      </c>
      <c r="BB61" t="str">
        <f t="shared" si="64"/>
        <v>&lt;img src=@img/drinkicon.png@&gt;</v>
      </c>
      <c r="BC61" t="str">
        <f t="shared" si="65"/>
        <v/>
      </c>
      <c r="BD61" t="str">
        <f t="shared" si="66"/>
        <v>&lt;img src=@img/outdoor.png@&gt;&lt;img src=@img/hard.png@&gt;&lt;img src=@img/drinkicon.png@&gt;</v>
      </c>
      <c r="BE61" t="str">
        <f t="shared" si="45"/>
        <v>outdoor drink hard med old</v>
      </c>
      <c r="BF61" t="str">
        <f t="shared" si="67"/>
        <v>Old Town</v>
      </c>
      <c r="BG61">
        <v>40.588991999999998</v>
      </c>
      <c r="BH61">
        <v>-105.076347</v>
      </c>
      <c r="BI61" t="str">
        <f t="shared" si="68"/>
        <v>[40.588992,-105.076347],</v>
      </c>
      <c r="BK61" t="str">
        <f t="shared" si="69"/>
        <v/>
      </c>
    </row>
    <row r="62" spans="2:64" ht="145" x14ac:dyDescent="0.35">
      <c r="B62" t="s">
        <v>390</v>
      </c>
      <c r="C62" t="s">
        <v>320</v>
      </c>
      <c r="D62" t="s">
        <v>391</v>
      </c>
      <c r="E62" t="s">
        <v>445</v>
      </c>
      <c r="G62" s="6" t="s">
        <v>406</v>
      </c>
      <c r="H62">
        <v>1600</v>
      </c>
      <c r="I62">
        <v>1900</v>
      </c>
      <c r="J62">
        <v>1600</v>
      </c>
      <c r="K62">
        <v>1900</v>
      </c>
      <c r="L62">
        <v>1600</v>
      </c>
      <c r="M62">
        <v>1900</v>
      </c>
      <c r="N62">
        <v>1600</v>
      </c>
      <c r="O62">
        <v>1900</v>
      </c>
      <c r="P62">
        <v>1600</v>
      </c>
      <c r="Q62">
        <v>1900</v>
      </c>
      <c r="R62">
        <v>1600</v>
      </c>
      <c r="S62">
        <v>1900</v>
      </c>
      <c r="V62" s="13" t="s">
        <v>523</v>
      </c>
      <c r="W62">
        <f t="shared" si="72"/>
        <v>16</v>
      </c>
      <c r="X62">
        <f t="shared" si="73"/>
        <v>19</v>
      </c>
      <c r="Y62">
        <f t="shared" si="74"/>
        <v>16</v>
      </c>
      <c r="Z62">
        <f t="shared" si="75"/>
        <v>19</v>
      </c>
      <c r="AA62">
        <f t="shared" si="76"/>
        <v>16</v>
      </c>
      <c r="AB62">
        <f t="shared" si="77"/>
        <v>19</v>
      </c>
      <c r="AC62">
        <f t="shared" si="78"/>
        <v>16</v>
      </c>
      <c r="AD62">
        <f t="shared" si="79"/>
        <v>19</v>
      </c>
      <c r="AE62">
        <f t="shared" si="80"/>
        <v>16</v>
      </c>
      <c r="AF62">
        <f t="shared" si="81"/>
        <v>19</v>
      </c>
      <c r="AG62">
        <f t="shared" si="82"/>
        <v>16</v>
      </c>
      <c r="AH62">
        <f t="shared" si="83"/>
        <v>19</v>
      </c>
      <c r="AI62" t="str">
        <f t="shared" si="84"/>
        <v/>
      </c>
      <c r="AJ62" t="str">
        <f t="shared" si="85"/>
        <v/>
      </c>
      <c r="AK62" t="str">
        <f t="shared" si="38"/>
        <v>4pm-7pm</v>
      </c>
      <c r="AL62" t="str">
        <f t="shared" si="39"/>
        <v>4pm-7pm</v>
      </c>
      <c r="AM62" t="str">
        <f t="shared" si="40"/>
        <v>4pm-7pm</v>
      </c>
      <c r="AN62" t="str">
        <f t="shared" si="41"/>
        <v>4pm-7pm</v>
      </c>
      <c r="AO62" t="str">
        <f t="shared" si="42"/>
        <v>4pm-7pm</v>
      </c>
      <c r="AP62" t="str">
        <f t="shared" si="43"/>
        <v>4pm-7pm</v>
      </c>
      <c r="AQ62" t="str">
        <f t="shared" si="44"/>
        <v/>
      </c>
      <c r="AR62" t="s">
        <v>397</v>
      </c>
      <c r="AU62" t="s">
        <v>310</v>
      </c>
      <c r="AV62" s="7" t="s">
        <v>317</v>
      </c>
      <c r="AW62" s="7" t="s">
        <v>317</v>
      </c>
      <c r="AX62" s="4" t="str">
        <f t="shared" si="60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62" t="str">
        <f t="shared" si="61"/>
        <v/>
      </c>
      <c r="AZ62" t="str">
        <f t="shared" si="62"/>
        <v/>
      </c>
      <c r="BA62" t="str">
        <f t="shared" si="63"/>
        <v>&lt;img src=@img/easy.png@&gt;</v>
      </c>
      <c r="BB62" t="str">
        <f t="shared" si="64"/>
        <v>&lt;img src=@img/drinkicon.png@&gt;</v>
      </c>
      <c r="BC62" t="str">
        <f t="shared" si="65"/>
        <v>&lt;img src=@img/foodicon.png@&gt;</v>
      </c>
      <c r="BD62" t="str">
        <f t="shared" si="66"/>
        <v>&lt;img src=@img/easy.png@&gt;&lt;img src=@img/drinkicon.png@&gt;&lt;img src=@img/foodicon.png@&gt;</v>
      </c>
      <c r="BE62" t="str">
        <f t="shared" si="45"/>
        <v>drink food easy med midtown</v>
      </c>
      <c r="BF62" t="str">
        <f t="shared" si="67"/>
        <v>Midtown</v>
      </c>
      <c r="BG62">
        <v>40.540550000000003</v>
      </c>
      <c r="BH62">
        <v>-105.07642800000001</v>
      </c>
      <c r="BI62" t="str">
        <f t="shared" si="68"/>
        <v>[40.54055,-105.076428],</v>
      </c>
      <c r="BK62" t="str">
        <f t="shared" si="69"/>
        <v/>
      </c>
    </row>
    <row r="63" spans="2:64" ht="174" x14ac:dyDescent="0.35">
      <c r="B63" t="s">
        <v>200</v>
      </c>
      <c r="C63" t="s">
        <v>319</v>
      </c>
      <c r="D63" t="s">
        <v>53</v>
      </c>
      <c r="E63" t="s">
        <v>445</v>
      </c>
      <c r="G63" s="1" t="s">
        <v>108</v>
      </c>
      <c r="H63">
        <v>1100</v>
      </c>
      <c r="I63">
        <v>2200</v>
      </c>
      <c r="J63">
        <v>1600</v>
      </c>
      <c r="K63">
        <v>1800</v>
      </c>
      <c r="L63">
        <v>1100</v>
      </c>
      <c r="M63">
        <v>1730</v>
      </c>
      <c r="N63">
        <v>1600</v>
      </c>
      <c r="O63">
        <v>1800</v>
      </c>
      <c r="P63">
        <v>1600</v>
      </c>
      <c r="Q63">
        <v>1800</v>
      </c>
      <c r="R63">
        <v>1600</v>
      </c>
      <c r="S63">
        <v>1800</v>
      </c>
      <c r="T63">
        <v>1600</v>
      </c>
      <c r="U63">
        <v>1800</v>
      </c>
      <c r="V63" s="14" t="s">
        <v>524</v>
      </c>
      <c r="W63">
        <f t="shared" si="72"/>
        <v>11</v>
      </c>
      <c r="X63">
        <f t="shared" si="73"/>
        <v>22</v>
      </c>
      <c r="Y63">
        <f t="shared" si="74"/>
        <v>16</v>
      </c>
      <c r="Z63">
        <f t="shared" si="75"/>
        <v>18</v>
      </c>
      <c r="AA63">
        <f t="shared" si="76"/>
        <v>11</v>
      </c>
      <c r="AB63">
        <f t="shared" si="77"/>
        <v>17.3</v>
      </c>
      <c r="AC63">
        <f t="shared" si="78"/>
        <v>16</v>
      </c>
      <c r="AD63">
        <f t="shared" si="79"/>
        <v>18</v>
      </c>
      <c r="AE63">
        <f t="shared" si="80"/>
        <v>16</v>
      </c>
      <c r="AF63">
        <f t="shared" si="81"/>
        <v>18</v>
      </c>
      <c r="AG63">
        <f t="shared" si="82"/>
        <v>16</v>
      </c>
      <c r="AH63">
        <f t="shared" si="83"/>
        <v>18</v>
      </c>
      <c r="AI63">
        <f t="shared" si="84"/>
        <v>16</v>
      </c>
      <c r="AJ63">
        <f t="shared" si="85"/>
        <v>18</v>
      </c>
      <c r="AK63" t="str">
        <f t="shared" si="38"/>
        <v>11am-10pm</v>
      </c>
      <c r="AL63" t="str">
        <f t="shared" si="39"/>
        <v>4pm-6pm</v>
      </c>
      <c r="AM63" t="str">
        <f t="shared" si="40"/>
        <v>11am-5.3pm</v>
      </c>
      <c r="AN63" t="str">
        <f t="shared" si="41"/>
        <v>4pm-6pm</v>
      </c>
      <c r="AO63" t="str">
        <f t="shared" si="42"/>
        <v>4pm-6pm</v>
      </c>
      <c r="AP63" t="str">
        <f t="shared" si="43"/>
        <v>4pm-6pm</v>
      </c>
      <c r="AQ63" t="str">
        <f t="shared" si="44"/>
        <v>4pm-6pm</v>
      </c>
      <c r="AR63" s="2" t="s">
        <v>334</v>
      </c>
      <c r="AS63" t="s">
        <v>306</v>
      </c>
      <c r="AU63" t="s">
        <v>28</v>
      </c>
      <c r="AV63" s="7" t="s">
        <v>317</v>
      </c>
      <c r="AW63" s="7" t="s">
        <v>318</v>
      </c>
      <c r="AX63" s="4" t="str">
        <f t="shared" si="60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63" t="str">
        <f t="shared" si="61"/>
        <v>&lt;img src=@img/outdoor.png@&gt;</v>
      </c>
      <c r="AZ63" t="str">
        <f t="shared" si="62"/>
        <v/>
      </c>
      <c r="BA63" t="str">
        <f t="shared" si="63"/>
        <v>&lt;img src=@img/medium.png@&gt;</v>
      </c>
      <c r="BB63" t="str">
        <f t="shared" si="64"/>
        <v>&lt;img src=@img/drinkicon.png@&gt;</v>
      </c>
      <c r="BC63" t="str">
        <f t="shared" si="65"/>
        <v/>
      </c>
      <c r="BD63" t="str">
        <f t="shared" si="66"/>
        <v>&lt;img src=@img/outdoor.png@&gt;&lt;img src=@img/medium.png@&gt;&lt;img src=@img/drinkicon.png@&gt;</v>
      </c>
      <c r="BE63" t="str">
        <f t="shared" si="45"/>
        <v>outdoor drink medium med campus</v>
      </c>
      <c r="BF63" t="str">
        <f t="shared" si="67"/>
        <v>Near Campus</v>
      </c>
      <c r="BG63">
        <v>40.579048</v>
      </c>
      <c r="BH63">
        <v>-105.07677099999999</v>
      </c>
      <c r="BI63" t="str">
        <f t="shared" si="68"/>
        <v>[40.579048,-105.076771],</v>
      </c>
      <c r="BK63" t="str">
        <f t="shared" si="69"/>
        <v/>
      </c>
    </row>
    <row r="64" spans="2:64" ht="188.5" x14ac:dyDescent="0.35">
      <c r="B64" t="s">
        <v>290</v>
      </c>
      <c r="C64" t="s">
        <v>440</v>
      </c>
      <c r="D64" t="s">
        <v>291</v>
      </c>
      <c r="E64" t="s">
        <v>445</v>
      </c>
      <c r="G64" s="6" t="s">
        <v>292</v>
      </c>
      <c r="H64">
        <v>1100</v>
      </c>
      <c r="I64">
        <v>2400</v>
      </c>
      <c r="J64">
        <v>1500</v>
      </c>
      <c r="K64">
        <v>1900</v>
      </c>
      <c r="L64">
        <v>1500</v>
      </c>
      <c r="M64">
        <v>1900</v>
      </c>
      <c r="N64">
        <v>1500</v>
      </c>
      <c r="O64">
        <v>1900</v>
      </c>
      <c r="P64">
        <v>1500</v>
      </c>
      <c r="Q64">
        <v>1900</v>
      </c>
      <c r="R64">
        <v>1500</v>
      </c>
      <c r="S64">
        <v>1900</v>
      </c>
      <c r="T64">
        <v>1100</v>
      </c>
      <c r="U64">
        <v>1900</v>
      </c>
      <c r="V64" s="13" t="s">
        <v>525</v>
      </c>
      <c r="W64">
        <f t="shared" si="72"/>
        <v>11</v>
      </c>
      <c r="X64">
        <f t="shared" si="73"/>
        <v>24</v>
      </c>
      <c r="Y64">
        <f t="shared" si="74"/>
        <v>15</v>
      </c>
      <c r="Z64">
        <f t="shared" si="75"/>
        <v>19</v>
      </c>
      <c r="AA64">
        <f t="shared" si="76"/>
        <v>15</v>
      </c>
      <c r="AB64">
        <f t="shared" si="77"/>
        <v>19</v>
      </c>
      <c r="AC64">
        <f t="shared" si="78"/>
        <v>15</v>
      </c>
      <c r="AD64">
        <f t="shared" si="79"/>
        <v>19</v>
      </c>
      <c r="AE64">
        <f t="shared" si="80"/>
        <v>15</v>
      </c>
      <c r="AF64">
        <f t="shared" si="81"/>
        <v>19</v>
      </c>
      <c r="AG64">
        <f t="shared" si="82"/>
        <v>15</v>
      </c>
      <c r="AH64">
        <f t="shared" si="83"/>
        <v>19</v>
      </c>
      <c r="AI64">
        <f t="shared" si="84"/>
        <v>11</v>
      </c>
      <c r="AJ64">
        <f t="shared" si="85"/>
        <v>19</v>
      </c>
      <c r="AK64" t="str">
        <f t="shared" si="38"/>
        <v>11am-12am</v>
      </c>
      <c r="AL64" t="str">
        <f t="shared" si="39"/>
        <v>3pm-7pm</v>
      </c>
      <c r="AM64" t="str">
        <f t="shared" si="40"/>
        <v>3pm-7pm</v>
      </c>
      <c r="AN64" t="str">
        <f t="shared" si="41"/>
        <v>3pm-7pm</v>
      </c>
      <c r="AO64" t="str">
        <f t="shared" si="42"/>
        <v>3pm-7pm</v>
      </c>
      <c r="AP64" t="str">
        <f t="shared" si="43"/>
        <v>3pm-7pm</v>
      </c>
      <c r="AQ64" t="str">
        <f t="shared" si="44"/>
        <v>11am-7pm</v>
      </c>
      <c r="AR64" s="2" t="s">
        <v>376</v>
      </c>
      <c r="AU64" t="s">
        <v>309</v>
      </c>
      <c r="AV64" s="7" t="s">
        <v>317</v>
      </c>
      <c r="AW64" s="7" t="s">
        <v>317</v>
      </c>
      <c r="AX64" s="4" t="str">
        <f t="shared" si="60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64" t="str">
        <f t="shared" si="61"/>
        <v/>
      </c>
      <c r="AZ64" t="str">
        <f t="shared" si="62"/>
        <v/>
      </c>
      <c r="BA64" t="str">
        <f t="shared" si="63"/>
        <v>&lt;img src=@img/hard.png@&gt;</v>
      </c>
      <c r="BB64" t="str">
        <f t="shared" si="64"/>
        <v>&lt;img src=@img/drinkicon.png@&gt;</v>
      </c>
      <c r="BC64" t="str">
        <f t="shared" si="65"/>
        <v>&lt;img src=@img/foodicon.png@&gt;</v>
      </c>
      <c r="BD64" t="str">
        <f t="shared" si="66"/>
        <v>&lt;img src=@img/hard.png@&gt;&lt;img src=@img/drinkicon.png@&gt;&lt;img src=@img/foodicon.png@&gt;</v>
      </c>
      <c r="BE64" t="str">
        <f t="shared" si="45"/>
        <v>drink food hard med old</v>
      </c>
      <c r="BF64" t="str">
        <f t="shared" si="67"/>
        <v>Old Town</v>
      </c>
      <c r="BG64">
        <v>40.587446999999997</v>
      </c>
      <c r="BH64">
        <v>-105.07635399999999</v>
      </c>
      <c r="BI64" t="str">
        <f t="shared" si="68"/>
        <v>[40.587447,-105.076354],</v>
      </c>
      <c r="BK64" t="str">
        <f t="shared" si="69"/>
        <v/>
      </c>
    </row>
    <row r="65" spans="2:64" ht="116" x14ac:dyDescent="0.35">
      <c r="B65" t="s">
        <v>385</v>
      </c>
      <c r="C65" t="s">
        <v>440</v>
      </c>
      <c r="D65" t="s">
        <v>386</v>
      </c>
      <c r="E65" t="s">
        <v>445</v>
      </c>
      <c r="G65" s="6" t="s">
        <v>382</v>
      </c>
      <c r="W65" t="str">
        <f t="shared" si="72"/>
        <v/>
      </c>
      <c r="X65" t="str">
        <f t="shared" si="73"/>
        <v/>
      </c>
      <c r="Y65" t="str">
        <f t="shared" si="74"/>
        <v/>
      </c>
      <c r="Z65" t="str">
        <f t="shared" si="75"/>
        <v/>
      </c>
      <c r="AA65" t="str">
        <f t="shared" si="76"/>
        <v/>
      </c>
      <c r="AB65" t="str">
        <f t="shared" si="77"/>
        <v/>
      </c>
      <c r="AC65" t="str">
        <f t="shared" si="78"/>
        <v/>
      </c>
      <c r="AD65" t="str">
        <f t="shared" si="79"/>
        <v/>
      </c>
      <c r="AE65" t="str">
        <f t="shared" si="80"/>
        <v/>
      </c>
      <c r="AF65" t="str">
        <f t="shared" si="81"/>
        <v/>
      </c>
      <c r="AG65" t="str">
        <f t="shared" si="82"/>
        <v/>
      </c>
      <c r="AH65" t="str">
        <f t="shared" si="83"/>
        <v/>
      </c>
      <c r="AI65" t="str">
        <f t="shared" si="84"/>
        <v/>
      </c>
      <c r="AJ65" t="str">
        <f t="shared" si="85"/>
        <v/>
      </c>
      <c r="AK65" t="str">
        <f t="shared" si="38"/>
        <v/>
      </c>
      <c r="AL65" t="str">
        <f t="shared" si="39"/>
        <v/>
      </c>
      <c r="AM65" t="str">
        <f t="shared" si="40"/>
        <v/>
      </c>
      <c r="AN65" t="str">
        <f t="shared" si="41"/>
        <v/>
      </c>
      <c r="AO65" t="str">
        <f t="shared" si="42"/>
        <v/>
      </c>
      <c r="AP65" t="str">
        <f t="shared" si="43"/>
        <v/>
      </c>
      <c r="AQ65" t="str">
        <f t="shared" si="44"/>
        <v/>
      </c>
      <c r="AR65" t="s">
        <v>387</v>
      </c>
      <c r="AS65" t="s">
        <v>306</v>
      </c>
      <c r="AU65" t="s">
        <v>28</v>
      </c>
      <c r="AV65" s="7" t="s">
        <v>318</v>
      </c>
      <c r="AW65" s="7" t="s">
        <v>318</v>
      </c>
      <c r="AX65" s="4" t="str">
        <f t="shared" si="60"/>
        <v>{
    'name': "Magic Rat",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'link':"https://magicratlivemusic.com", 'pricing':"med",   'phone-number': "", 'address': "378 Walnut St, Fort Collins, CO 80524", 'other-amenities': ['outdoor','','medium'], 'has-drink':false, 'has-food':false},</v>
      </c>
      <c r="AY65" t="str">
        <f t="shared" si="61"/>
        <v>&lt;img src=@img/outdoor.png@&gt;</v>
      </c>
      <c r="AZ65" t="str">
        <f t="shared" si="62"/>
        <v/>
      </c>
      <c r="BA65" t="str">
        <f t="shared" si="63"/>
        <v>&lt;img src=@img/medium.png@&gt;</v>
      </c>
      <c r="BB65" t="str">
        <f t="shared" si="64"/>
        <v/>
      </c>
      <c r="BC65" t="str">
        <f t="shared" si="65"/>
        <v/>
      </c>
      <c r="BD65" t="str">
        <f t="shared" si="66"/>
        <v>&lt;img src=@img/outdoor.png@&gt;&lt;img src=@img/medium.png@&gt;</v>
      </c>
      <c r="BE65" t="str">
        <f t="shared" si="45"/>
        <v>outdoor medium med old</v>
      </c>
      <c r="BF65" t="str">
        <f t="shared" si="67"/>
        <v>Old Town</v>
      </c>
      <c r="BG65">
        <v>40.587229000000001</v>
      </c>
      <c r="BH65">
        <v>-105.07409699999999</v>
      </c>
      <c r="BI65" t="str">
        <f t="shared" si="68"/>
        <v>[40.587229,-105.074097],</v>
      </c>
      <c r="BK65" t="str">
        <f t="shared" si="69"/>
        <v/>
      </c>
    </row>
    <row r="66" spans="2:64" ht="145" x14ac:dyDescent="0.35">
      <c r="B66" t="s">
        <v>293</v>
      </c>
      <c r="C66" t="s">
        <v>440</v>
      </c>
      <c r="D66" t="s">
        <v>294</v>
      </c>
      <c r="E66" t="s">
        <v>445</v>
      </c>
      <c r="G66" s="6" t="s">
        <v>303</v>
      </c>
      <c r="H66">
        <v>1500</v>
      </c>
      <c r="I66">
        <v>1800</v>
      </c>
      <c r="J66">
        <v>1500</v>
      </c>
      <c r="K66">
        <v>1800</v>
      </c>
      <c r="L66">
        <v>1500</v>
      </c>
      <c r="M66">
        <v>1800</v>
      </c>
      <c r="N66">
        <v>1500</v>
      </c>
      <c r="O66">
        <v>1800</v>
      </c>
      <c r="P66">
        <v>1500</v>
      </c>
      <c r="Q66">
        <v>1800</v>
      </c>
      <c r="R66">
        <v>1500</v>
      </c>
      <c r="S66">
        <v>1800</v>
      </c>
      <c r="T66">
        <v>1500</v>
      </c>
      <c r="U66">
        <v>1800</v>
      </c>
      <c r="V66" s="13" t="s">
        <v>526</v>
      </c>
      <c r="W66">
        <f t="shared" si="72"/>
        <v>15</v>
      </c>
      <c r="X66">
        <f t="shared" si="73"/>
        <v>18</v>
      </c>
      <c r="Y66">
        <f t="shared" si="74"/>
        <v>15</v>
      </c>
      <c r="Z66">
        <f t="shared" si="75"/>
        <v>18</v>
      </c>
      <c r="AA66">
        <f t="shared" si="76"/>
        <v>15</v>
      </c>
      <c r="AB66">
        <f t="shared" si="77"/>
        <v>18</v>
      </c>
      <c r="AC66">
        <f t="shared" si="78"/>
        <v>15</v>
      </c>
      <c r="AD66">
        <f t="shared" si="79"/>
        <v>18</v>
      </c>
      <c r="AE66">
        <f t="shared" si="80"/>
        <v>15</v>
      </c>
      <c r="AF66">
        <f t="shared" si="81"/>
        <v>18</v>
      </c>
      <c r="AG66">
        <f t="shared" si="82"/>
        <v>15</v>
      </c>
      <c r="AH66">
        <f t="shared" si="83"/>
        <v>18</v>
      </c>
      <c r="AI66">
        <f t="shared" si="84"/>
        <v>15</v>
      </c>
      <c r="AJ66">
        <f t="shared" si="85"/>
        <v>18</v>
      </c>
      <c r="AK66" t="str">
        <f t="shared" si="38"/>
        <v>3pm-6pm</v>
      </c>
      <c r="AL66" t="str">
        <f t="shared" si="39"/>
        <v>3pm-6pm</v>
      </c>
      <c r="AM66" t="str">
        <f t="shared" si="40"/>
        <v>3pm-6pm</v>
      </c>
      <c r="AN66" t="str">
        <f t="shared" si="41"/>
        <v>3pm-6pm</v>
      </c>
      <c r="AO66" t="str">
        <f t="shared" si="42"/>
        <v>3pm-6pm</v>
      </c>
      <c r="AP66" t="str">
        <f t="shared" si="43"/>
        <v>3pm-6pm</v>
      </c>
      <c r="AQ66" t="str">
        <f t="shared" si="44"/>
        <v>3pm-6pm</v>
      </c>
      <c r="AR66" s="2" t="s">
        <v>377</v>
      </c>
      <c r="AU66" t="s">
        <v>309</v>
      </c>
      <c r="AV66" s="7" t="s">
        <v>317</v>
      </c>
      <c r="AW66" s="7" t="s">
        <v>318</v>
      </c>
      <c r="AX66" s="4" t="str">
        <f t="shared" ref="AX66:AX97" si="86">_xlfn.CONCAT("{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&lt;br&gt; $3.5 wells &lt;br&gt; $1.5 off Breck and Wynkoop drafts &lt;br&gt; $5 house wines", 'link':"http://www.mainlinefoco.com/", 'pricing':"med",   'phone-number': "", 'address': "125 S College Ave, Fort Collins, CO 80524", 'other-amenities': ['','','hard'], 'has-drink':true, 'has-food':false},</v>
      </c>
      <c r="AY66" t="str">
        <f t="shared" ref="AY66:AY97" si="87">IF(AS66&gt;0,"&lt;img src=@img/outdoor.png@&gt;","")</f>
        <v/>
      </c>
      <c r="AZ66" t="str">
        <f t="shared" ref="AZ66:AZ97" si="88">IF(AT66&gt;0,"&lt;img src=@img/pets.png@&gt;","")</f>
        <v/>
      </c>
      <c r="BA66" t="str">
        <f t="shared" ref="BA66:BA97" si="89">IF(AU66="hard","&lt;img src=@img/hard.png@&gt;",IF(AU66="medium","&lt;img src=@img/medium.png@&gt;",IF(AU66="easy","&lt;img src=@img/easy.png@&gt;","")))</f>
        <v>&lt;img src=@img/hard.png@&gt;</v>
      </c>
      <c r="BB66" t="str">
        <f t="shared" ref="BB66:BB97" si="90">IF(AV66="true","&lt;img src=@img/drinkicon.png@&gt;","")</f>
        <v>&lt;img src=@img/drinkicon.png@&gt;</v>
      </c>
      <c r="BC66" t="str">
        <f t="shared" ref="BC66:BC97" si="91">IF(AW66="true","&lt;img src=@img/foodicon.png@&gt;","")</f>
        <v/>
      </c>
      <c r="BD66" t="str">
        <f t="shared" ref="BD66:BD97" si="92">CONCATENATE(AY66,AZ66,BA66,BB66,BC66,BK66)</f>
        <v>&lt;img src=@img/hard.png@&gt;&lt;img src=@img/drinkicon.png@&gt;</v>
      </c>
      <c r="BE66" t="str">
        <f t="shared" si="45"/>
        <v>drink hard med old</v>
      </c>
      <c r="BF66" t="str">
        <f t="shared" ref="BF66:BF97" si="93">IF(C66="old","Old Town",IF(C66="campus","Near Campus",IF(C66="sfoco", "South Foco",IF(C66="nfoco","North Foco",IF(C66="midtown","Midtown",IF(C66="cwest","Campus West",""))))))</f>
        <v>Old Town</v>
      </c>
      <c r="BG66">
        <v>40.586441999999998</v>
      </c>
      <c r="BH66">
        <v>-105.077499</v>
      </c>
      <c r="BI66" t="str">
        <f t="shared" ref="BI66:BI97" si="94">CONCATENATE("[",BG66,",",BH66,"],")</f>
        <v>[40.586442,-105.077499],</v>
      </c>
      <c r="BK66" t="str">
        <f t="shared" ref="BK66:BK97" si="95">IF(BJ66&gt;0,"&lt;img src=@img/kidicon.png@&gt;","")</f>
        <v/>
      </c>
    </row>
    <row r="67" spans="2:64" ht="130.5" x14ac:dyDescent="0.35">
      <c r="B67" t="s">
        <v>166</v>
      </c>
      <c r="C67" t="s">
        <v>320</v>
      </c>
      <c r="D67" t="s">
        <v>279</v>
      </c>
      <c r="E67" t="s">
        <v>54</v>
      </c>
      <c r="G67" t="s">
        <v>167</v>
      </c>
      <c r="W67" t="str">
        <f t="shared" si="72"/>
        <v/>
      </c>
      <c r="X67" t="str">
        <f t="shared" si="73"/>
        <v/>
      </c>
      <c r="Y67" t="str">
        <f t="shared" si="74"/>
        <v/>
      </c>
      <c r="Z67" t="str">
        <f t="shared" si="75"/>
        <v/>
      </c>
      <c r="AA67" t="str">
        <f t="shared" si="76"/>
        <v/>
      </c>
      <c r="AB67" t="str">
        <f t="shared" si="77"/>
        <v/>
      </c>
      <c r="AC67" t="str">
        <f t="shared" si="78"/>
        <v/>
      </c>
      <c r="AD67" t="str">
        <f t="shared" si="79"/>
        <v/>
      </c>
      <c r="AE67" t="str">
        <f t="shared" si="80"/>
        <v/>
      </c>
      <c r="AF67" t="str">
        <f t="shared" si="81"/>
        <v/>
      </c>
      <c r="AG67" t="str">
        <f t="shared" si="82"/>
        <v/>
      </c>
      <c r="AH67" t="str">
        <f t="shared" si="83"/>
        <v/>
      </c>
      <c r="AI67" t="str">
        <f t="shared" si="84"/>
        <v/>
      </c>
      <c r="AJ67" t="str">
        <f t="shared" si="85"/>
        <v/>
      </c>
      <c r="AK67" t="str">
        <f t="shared" ref="AK67:AK118" si="96">IF(H67&gt;0,CONCATENATE(IF(W67&lt;=12,W67,W67-12),IF(OR(W67&lt;12,W67=24),"am","pm"),"-",IF(X67&lt;=12,X67,X67-12),IF(OR(X67&lt;12,X67=24),"am","pm")),"")</f>
        <v/>
      </c>
      <c r="AL67" t="str">
        <f t="shared" ref="AL67:AL118" si="97">IF(J67&gt;0,CONCATENATE(IF(Y67&lt;=12,Y67,Y67-12),IF(OR(Y67&lt;12,Y67=24),"am","pm"),"-",IF(Z67&lt;=12,Z67,Z67-12),IF(OR(Z67&lt;12,Z67=24),"am","pm")),"")</f>
        <v/>
      </c>
      <c r="AM67" t="str">
        <f t="shared" ref="AM67:AM118" si="98">IF(L67&gt;0,CONCATENATE(IF(AA67&lt;=12,AA67,AA67-12),IF(OR(AA67&lt;12,AA67=24),"am","pm"),"-",IF(AB67&lt;=12,AB67,AB67-12),IF(OR(AB67&lt;12,AB67=24),"am","pm")),"")</f>
        <v/>
      </c>
      <c r="AN67" t="str">
        <f t="shared" ref="AN67:AN118" si="99">IF(N67&gt;0,CONCATENATE(IF(AC67&lt;=12,AC67,AC67-12),IF(OR(AC67&lt;12,AC67=24),"am","pm"),"-",IF(AD67&lt;=12,AD67,AD67-12),IF(OR(AD67&lt;12,AD67=24),"am","pm")),"")</f>
        <v/>
      </c>
      <c r="AO67" t="str">
        <f t="shared" ref="AO67:AO118" si="100">IF(O67&gt;0,CONCATENATE(IF(AE67&lt;=12,AE67,AE67-12),IF(OR(AE67&lt;12,AE67=24),"am","pm"),"-",IF(AF67&lt;=12,AF67,AF67-12),IF(OR(AF67&lt;12,AF67=24),"am","pm")),"")</f>
        <v/>
      </c>
      <c r="AP67" t="str">
        <f t="shared" ref="AP67:AP118" si="101">IF(R67&gt;0,CONCATENATE(IF(AG67&lt;=12,AG67,AG67-12),IF(OR(AG67&lt;12,AG67=24),"am","pm"),"-",IF(AH67&lt;=12,AH67,AH67-12),IF(OR(AH67&lt;12,AH67=24),"am","pm")),"")</f>
        <v/>
      </c>
      <c r="AQ67" t="str">
        <f t="shared" ref="AQ67:AQ118" si="102">IF(T67&gt;0,CONCATENATE(IF(AI67&lt;=12,AI67,AI67-12),IF(OR(AI67&lt;12,AI67=24),"am","pm"),"-",IF(AJ67&lt;=12,AJ67,AJ67-12),IF(OR(AJ67&lt;12,AJ67=24),"am","pm")),"")</f>
        <v/>
      </c>
      <c r="AR67" s="2" t="s">
        <v>351</v>
      </c>
      <c r="AS67" t="s">
        <v>306</v>
      </c>
      <c r="AT67" t="s">
        <v>316</v>
      </c>
      <c r="AU67" t="s">
        <v>310</v>
      </c>
      <c r="AV67" s="7" t="s">
        <v>318</v>
      </c>
      <c r="AW67" s="7" t="s">
        <v>318</v>
      </c>
      <c r="AX67" s="4" t="str">
        <f t="shared" si="86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67" t="str">
        <f t="shared" si="87"/>
        <v>&lt;img src=@img/outdoor.png@&gt;</v>
      </c>
      <c r="AZ67" t="str">
        <f t="shared" si="88"/>
        <v>&lt;img src=@img/pets.png@&gt;</v>
      </c>
      <c r="BA67" t="str">
        <f t="shared" si="89"/>
        <v>&lt;img src=@img/easy.png@&gt;</v>
      </c>
      <c r="BB67" t="str">
        <f t="shared" si="90"/>
        <v/>
      </c>
      <c r="BC67" t="str">
        <f t="shared" si="91"/>
        <v/>
      </c>
      <c r="BD67" t="str">
        <f t="shared" si="92"/>
        <v>&lt;img src=@img/outdoor.png@&gt;&lt;img src=@img/pets.png@&gt;&lt;img src=@img/easy.png@&gt;</v>
      </c>
      <c r="BE67" t="str">
        <f t="shared" ref="BE67:BE118" si="103">CONCATENATE(IF(AS67&gt;0,"outdoor ",""),IF(AT67&gt;0,"pet ",""),IF(AV67="true","drink ",""),IF(AW67="true","food ",""),AU67," ",E67," ",C67,IF(BJ67=TRUE," kid",""))</f>
        <v>outdoor pet easy low midtown</v>
      </c>
      <c r="BF67" t="str">
        <f t="shared" si="93"/>
        <v>Midtown</v>
      </c>
      <c r="BG67">
        <v>40.550355000000003</v>
      </c>
      <c r="BH67">
        <v>-105.07907</v>
      </c>
      <c r="BI67" t="str">
        <f t="shared" si="94"/>
        <v>[40.550355,-105.07907],</v>
      </c>
      <c r="BK67" t="str">
        <f t="shared" si="95"/>
        <v/>
      </c>
    </row>
    <row r="68" spans="2:64" ht="116" x14ac:dyDescent="0.35">
      <c r="B68" t="s">
        <v>62</v>
      </c>
      <c r="C68" t="s">
        <v>440</v>
      </c>
      <c r="D68" t="s">
        <v>63</v>
      </c>
      <c r="E68" t="s">
        <v>35</v>
      </c>
      <c r="G68" s="1" t="s">
        <v>64</v>
      </c>
      <c r="W68" t="str">
        <f t="shared" si="72"/>
        <v/>
      </c>
      <c r="X68" t="str">
        <f t="shared" si="73"/>
        <v/>
      </c>
      <c r="Y68" t="str">
        <f t="shared" si="74"/>
        <v/>
      </c>
      <c r="Z68" t="str">
        <f t="shared" si="75"/>
        <v/>
      </c>
      <c r="AA68" t="str">
        <f t="shared" si="76"/>
        <v/>
      </c>
      <c r="AB68" t="str">
        <f t="shared" si="77"/>
        <v/>
      </c>
      <c r="AC68" t="str">
        <f t="shared" si="78"/>
        <v/>
      </c>
      <c r="AD68" t="str">
        <f t="shared" si="79"/>
        <v/>
      </c>
      <c r="AE68" t="str">
        <f t="shared" si="80"/>
        <v/>
      </c>
      <c r="AF68" t="str">
        <f t="shared" si="81"/>
        <v/>
      </c>
      <c r="AG68" t="str">
        <f t="shared" si="82"/>
        <v/>
      </c>
      <c r="AH68" t="str">
        <f t="shared" si="83"/>
        <v/>
      </c>
      <c r="AI68" t="str">
        <f t="shared" si="84"/>
        <v/>
      </c>
      <c r="AJ68" t="str">
        <f t="shared" si="85"/>
        <v/>
      </c>
      <c r="AK68" t="str">
        <f t="shared" si="96"/>
        <v/>
      </c>
      <c r="AL68" t="str">
        <f t="shared" si="97"/>
        <v/>
      </c>
      <c r="AM68" t="str">
        <f t="shared" si="98"/>
        <v/>
      </c>
      <c r="AN68" t="str">
        <f t="shared" si="99"/>
        <v/>
      </c>
      <c r="AO68" t="str">
        <f t="shared" si="100"/>
        <v/>
      </c>
      <c r="AP68" t="str">
        <f t="shared" si="101"/>
        <v/>
      </c>
      <c r="AQ68" t="str">
        <f t="shared" si="102"/>
        <v/>
      </c>
      <c r="AR68" t="s">
        <v>246</v>
      </c>
      <c r="AU68" t="s">
        <v>28</v>
      </c>
      <c r="AV68" s="7" t="s">
        <v>318</v>
      </c>
      <c r="AW68" s="7" t="s">
        <v>318</v>
      </c>
      <c r="AX68" s="4" t="str">
        <f t="shared" si="86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68" t="str">
        <f t="shared" si="87"/>
        <v/>
      </c>
      <c r="AZ68" t="str">
        <f t="shared" si="88"/>
        <v/>
      </c>
      <c r="BA68" t="str">
        <f t="shared" si="89"/>
        <v>&lt;img src=@img/medium.png@&gt;</v>
      </c>
      <c r="BB68" t="str">
        <f t="shared" si="90"/>
        <v/>
      </c>
      <c r="BC68" t="str">
        <f t="shared" si="91"/>
        <v/>
      </c>
      <c r="BD68" t="str">
        <f t="shared" si="92"/>
        <v>&lt;img src=@img/medium.png@&gt;</v>
      </c>
      <c r="BE68" t="str">
        <f t="shared" si="103"/>
        <v>medium high old</v>
      </c>
      <c r="BF68" t="str">
        <f t="shared" si="93"/>
        <v>Old Town</v>
      </c>
      <c r="BG68">
        <v>40.587355000000002</v>
      </c>
      <c r="BH68">
        <v>-105.07316299999999</v>
      </c>
      <c r="BI68" t="str">
        <f t="shared" si="94"/>
        <v>[40.587355,-105.073163],</v>
      </c>
      <c r="BK68" t="str">
        <f t="shared" si="95"/>
        <v/>
      </c>
    </row>
    <row r="69" spans="2:64" ht="116" x14ac:dyDescent="0.35">
      <c r="B69" t="s">
        <v>201</v>
      </c>
      <c r="C69" t="s">
        <v>440</v>
      </c>
      <c r="D69" t="s">
        <v>188</v>
      </c>
      <c r="E69" t="s">
        <v>445</v>
      </c>
      <c r="G69" t="s">
        <v>202</v>
      </c>
      <c r="W69" t="str">
        <f t="shared" si="72"/>
        <v/>
      </c>
      <c r="X69" t="str">
        <f t="shared" si="73"/>
        <v/>
      </c>
      <c r="Y69" t="str">
        <f t="shared" si="74"/>
        <v/>
      </c>
      <c r="Z69" t="str">
        <f t="shared" si="75"/>
        <v/>
      </c>
      <c r="AA69" t="str">
        <f t="shared" si="76"/>
        <v/>
      </c>
      <c r="AB69" t="str">
        <f t="shared" si="77"/>
        <v/>
      </c>
      <c r="AC69" t="str">
        <f t="shared" si="78"/>
        <v/>
      </c>
      <c r="AD69" t="str">
        <f t="shared" si="79"/>
        <v/>
      </c>
      <c r="AE69" t="str">
        <f t="shared" si="80"/>
        <v/>
      </c>
      <c r="AF69" t="str">
        <f t="shared" si="81"/>
        <v/>
      </c>
      <c r="AG69" t="str">
        <f t="shared" si="82"/>
        <v/>
      </c>
      <c r="AH69" t="str">
        <f t="shared" si="83"/>
        <v/>
      </c>
      <c r="AI69" t="str">
        <f t="shared" si="84"/>
        <v/>
      </c>
      <c r="AJ69" t="str">
        <f t="shared" si="85"/>
        <v/>
      </c>
      <c r="AK69" t="str">
        <f t="shared" si="96"/>
        <v/>
      </c>
      <c r="AL69" t="str">
        <f t="shared" si="97"/>
        <v/>
      </c>
      <c r="AM69" t="str">
        <f t="shared" si="98"/>
        <v/>
      </c>
      <c r="AN69" t="str">
        <f t="shared" si="99"/>
        <v/>
      </c>
      <c r="AO69" t="str">
        <f t="shared" si="100"/>
        <v/>
      </c>
      <c r="AP69" t="str">
        <f t="shared" si="101"/>
        <v/>
      </c>
      <c r="AQ69" t="str">
        <f t="shared" si="102"/>
        <v/>
      </c>
      <c r="AR69" s="2" t="s">
        <v>361</v>
      </c>
      <c r="AU69" t="s">
        <v>28</v>
      </c>
      <c r="AV69" s="7" t="s">
        <v>318</v>
      </c>
      <c r="AW69" s="7" t="s">
        <v>318</v>
      </c>
      <c r="AX69" s="4" t="str">
        <f t="shared" si="86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69" t="str">
        <f t="shared" si="87"/>
        <v/>
      </c>
      <c r="AZ69" t="str">
        <f t="shared" si="88"/>
        <v/>
      </c>
      <c r="BA69" t="str">
        <f t="shared" si="89"/>
        <v>&lt;img src=@img/medium.png@&gt;</v>
      </c>
      <c r="BB69" t="str">
        <f t="shared" si="90"/>
        <v/>
      </c>
      <c r="BC69" t="str">
        <f t="shared" si="91"/>
        <v/>
      </c>
      <c r="BD69" t="str">
        <f t="shared" si="92"/>
        <v>&lt;img src=@img/medium.png@&gt;</v>
      </c>
      <c r="BE69" t="str">
        <f t="shared" si="103"/>
        <v>medium med old</v>
      </c>
      <c r="BF69" t="str">
        <f t="shared" si="93"/>
        <v>Old Town</v>
      </c>
      <c r="BG69">
        <v>40.590091999999999</v>
      </c>
      <c r="BH69">
        <v>-105.07255000000001</v>
      </c>
      <c r="BI69" t="str">
        <f t="shared" si="94"/>
        <v>[40.590092,-105.07255],</v>
      </c>
      <c r="BK69" t="str">
        <f t="shared" si="95"/>
        <v/>
      </c>
    </row>
    <row r="70" spans="2:64" ht="116" x14ac:dyDescent="0.35">
      <c r="B70" t="s">
        <v>408</v>
      </c>
      <c r="C70" t="s">
        <v>440</v>
      </c>
      <c r="D70" t="s">
        <v>132</v>
      </c>
      <c r="E70" t="s">
        <v>445</v>
      </c>
      <c r="G70" s="11" t="s">
        <v>409</v>
      </c>
      <c r="W70" t="str">
        <f t="shared" si="72"/>
        <v/>
      </c>
      <c r="X70" t="str">
        <f t="shared" si="73"/>
        <v/>
      </c>
      <c r="Y70" t="str">
        <f t="shared" si="74"/>
        <v/>
      </c>
      <c r="Z70" t="str">
        <f t="shared" si="75"/>
        <v/>
      </c>
      <c r="AA70" t="str">
        <f t="shared" si="76"/>
        <v/>
      </c>
      <c r="AB70" t="str">
        <f t="shared" si="77"/>
        <v/>
      </c>
      <c r="AC70" t="str">
        <f t="shared" si="78"/>
        <v/>
      </c>
      <c r="AD70" t="str">
        <f t="shared" si="79"/>
        <v/>
      </c>
      <c r="AE70" t="str">
        <f t="shared" si="80"/>
        <v/>
      </c>
      <c r="AF70" t="str">
        <f t="shared" si="81"/>
        <v/>
      </c>
      <c r="AG70" t="str">
        <f t="shared" si="82"/>
        <v/>
      </c>
      <c r="AH70" t="str">
        <f t="shared" si="83"/>
        <v/>
      </c>
      <c r="AI70" t="str">
        <f t="shared" si="84"/>
        <v/>
      </c>
      <c r="AJ70" t="str">
        <f t="shared" si="85"/>
        <v/>
      </c>
      <c r="AK70" t="str">
        <f t="shared" si="96"/>
        <v/>
      </c>
      <c r="AL70" t="str">
        <f t="shared" si="97"/>
        <v/>
      </c>
      <c r="AM70" t="str">
        <f t="shared" si="98"/>
        <v/>
      </c>
      <c r="AN70" t="str">
        <f t="shared" si="99"/>
        <v/>
      </c>
      <c r="AO70" t="str">
        <f t="shared" si="100"/>
        <v/>
      </c>
      <c r="AP70" t="str">
        <f t="shared" si="101"/>
        <v/>
      </c>
      <c r="AQ70" t="str">
        <f t="shared" si="102"/>
        <v/>
      </c>
      <c r="AR70" t="s">
        <v>410</v>
      </c>
      <c r="AS70" t="s">
        <v>306</v>
      </c>
      <c r="AU70" t="s">
        <v>28</v>
      </c>
      <c r="AV70" s="7" t="s">
        <v>318</v>
      </c>
      <c r="AW70" s="7" t="s">
        <v>318</v>
      </c>
      <c r="AX70" s="4" t="str">
        <f t="shared" si="86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70" t="str">
        <f t="shared" si="87"/>
        <v>&lt;img src=@img/outdoor.png@&gt;</v>
      </c>
      <c r="AZ70" t="str">
        <f t="shared" si="88"/>
        <v/>
      </c>
      <c r="BA70" t="str">
        <f t="shared" si="89"/>
        <v>&lt;img src=@img/medium.png@&gt;</v>
      </c>
      <c r="BB70" t="str">
        <f t="shared" si="90"/>
        <v/>
      </c>
      <c r="BC70" t="str">
        <f t="shared" si="91"/>
        <v/>
      </c>
      <c r="BD70" t="str">
        <f t="shared" si="92"/>
        <v>&lt;img src=@img/outdoor.png@&gt;&lt;img src=@img/medium.png@&gt;&lt;img src=@img/kidicon.png@&gt;</v>
      </c>
      <c r="BE70" t="str">
        <f t="shared" si="103"/>
        <v>outdoor medium med old kid</v>
      </c>
      <c r="BF70" t="str">
        <f t="shared" si="93"/>
        <v>Old Town</v>
      </c>
      <c r="BG70">
        <v>40.588638000000003</v>
      </c>
      <c r="BH70">
        <v>-105.077392</v>
      </c>
      <c r="BI70" t="str">
        <f t="shared" si="94"/>
        <v>[40.588638,-105.077392],</v>
      </c>
      <c r="BJ70" t="b">
        <v>1</v>
      </c>
      <c r="BK70" t="str">
        <f t="shared" si="95"/>
        <v>&lt;img src=@img/kidicon.png@&gt;</v>
      </c>
      <c r="BL70" t="s">
        <v>452</v>
      </c>
    </row>
    <row r="71" spans="2:64" ht="145" x14ac:dyDescent="0.35">
      <c r="B71" t="s">
        <v>121</v>
      </c>
      <c r="C71" t="s">
        <v>320</v>
      </c>
      <c r="D71" t="s">
        <v>104</v>
      </c>
      <c r="E71" t="s">
        <v>35</v>
      </c>
      <c r="G71" s="1" t="s">
        <v>122</v>
      </c>
      <c r="H71">
        <v>1500</v>
      </c>
      <c r="I71">
        <v>1800</v>
      </c>
      <c r="J71">
        <v>1500</v>
      </c>
      <c r="K71">
        <v>1800</v>
      </c>
      <c r="L71">
        <v>1500</v>
      </c>
      <c r="M71">
        <v>1800</v>
      </c>
      <c r="N71">
        <v>1500</v>
      </c>
      <c r="O71">
        <v>1800</v>
      </c>
      <c r="P71">
        <v>1500</v>
      </c>
      <c r="Q71">
        <v>1800</v>
      </c>
      <c r="R71">
        <v>1500</v>
      </c>
      <c r="S71">
        <v>1800</v>
      </c>
      <c r="T71">
        <v>1500</v>
      </c>
      <c r="U71">
        <v>1800</v>
      </c>
      <c r="V71" s="13" t="s">
        <v>527</v>
      </c>
      <c r="W71">
        <f t="shared" si="72"/>
        <v>15</v>
      </c>
      <c r="X71">
        <f t="shared" si="73"/>
        <v>18</v>
      </c>
      <c r="Y71">
        <f t="shared" si="74"/>
        <v>15</v>
      </c>
      <c r="Z71">
        <f t="shared" si="75"/>
        <v>18</v>
      </c>
      <c r="AA71">
        <f t="shared" si="76"/>
        <v>15</v>
      </c>
      <c r="AB71">
        <f t="shared" si="77"/>
        <v>18</v>
      </c>
      <c r="AC71">
        <f t="shared" si="78"/>
        <v>15</v>
      </c>
      <c r="AD71">
        <f t="shared" si="79"/>
        <v>18</v>
      </c>
      <c r="AE71">
        <f t="shared" si="80"/>
        <v>15</v>
      </c>
      <c r="AF71">
        <f t="shared" si="81"/>
        <v>18</v>
      </c>
      <c r="AG71">
        <f t="shared" si="82"/>
        <v>15</v>
      </c>
      <c r="AH71">
        <f t="shared" si="83"/>
        <v>18</v>
      </c>
      <c r="AI71">
        <f t="shared" si="84"/>
        <v>15</v>
      </c>
      <c r="AJ71">
        <f t="shared" si="85"/>
        <v>18</v>
      </c>
      <c r="AK71" t="str">
        <f t="shared" si="96"/>
        <v>3pm-6pm</v>
      </c>
      <c r="AL71" t="str">
        <f t="shared" si="97"/>
        <v>3pm-6pm</v>
      </c>
      <c r="AM71" t="str">
        <f t="shared" si="98"/>
        <v>3pm-6pm</v>
      </c>
      <c r="AN71" t="str">
        <f t="shared" si="99"/>
        <v>3pm-6pm</v>
      </c>
      <c r="AO71" t="str">
        <f t="shared" si="100"/>
        <v>3pm-6pm</v>
      </c>
      <c r="AP71" t="str">
        <f t="shared" si="101"/>
        <v>3pm-6pm</v>
      </c>
      <c r="AQ71" t="str">
        <f t="shared" si="102"/>
        <v>3pm-6pm</v>
      </c>
      <c r="AR71" s="2" t="s">
        <v>339</v>
      </c>
      <c r="AS71" t="s">
        <v>306</v>
      </c>
      <c r="AU71" t="s">
        <v>310</v>
      </c>
      <c r="AV71" s="7" t="s">
        <v>317</v>
      </c>
      <c r="AW71" s="7" t="s">
        <v>317</v>
      </c>
      <c r="AX71" s="4" t="str">
        <f t="shared" si="86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71" t="str">
        <f t="shared" si="87"/>
        <v>&lt;img src=@img/outdoor.png@&gt;</v>
      </c>
      <c r="AZ71" t="str">
        <f t="shared" si="88"/>
        <v/>
      </c>
      <c r="BA71" t="str">
        <f t="shared" si="89"/>
        <v>&lt;img src=@img/easy.png@&gt;</v>
      </c>
      <c r="BB71" t="str">
        <f t="shared" si="90"/>
        <v>&lt;img src=@img/drinkicon.png@&gt;</v>
      </c>
      <c r="BC71" t="str">
        <f t="shared" si="91"/>
        <v>&lt;img src=@img/foodicon.png@&gt;</v>
      </c>
      <c r="BD71" t="str">
        <f t="shared" si="92"/>
        <v>&lt;img src=@img/outdoor.png@&gt;&lt;img src=@img/easy.png@&gt;&lt;img src=@img/drinkicon.png@&gt;&lt;img src=@img/foodicon.png@&gt;</v>
      </c>
      <c r="BE71" t="str">
        <f t="shared" si="103"/>
        <v>outdoor drink food easy high midtown</v>
      </c>
      <c r="BF71" t="str">
        <f t="shared" si="93"/>
        <v>Midtown</v>
      </c>
      <c r="BG71">
        <v>40.551181</v>
      </c>
      <c r="BH71">
        <v>-105.07652</v>
      </c>
      <c r="BI71" t="str">
        <f t="shared" si="94"/>
        <v>[40.551181,-105.07652],</v>
      </c>
      <c r="BK71" t="str">
        <f t="shared" si="95"/>
        <v/>
      </c>
    </row>
    <row r="72" spans="2:64" ht="130.5" x14ac:dyDescent="0.35">
      <c r="B72" t="s">
        <v>168</v>
      </c>
      <c r="C72" t="s">
        <v>319</v>
      </c>
      <c r="D72" t="s">
        <v>154</v>
      </c>
      <c r="E72" t="s">
        <v>54</v>
      </c>
      <c r="G72" t="s">
        <v>169</v>
      </c>
      <c r="H72">
        <v>1500</v>
      </c>
      <c r="I72">
        <v>1900</v>
      </c>
      <c r="J72">
        <v>1100</v>
      </c>
      <c r="K72">
        <v>2030</v>
      </c>
      <c r="L72">
        <v>1500</v>
      </c>
      <c r="M72">
        <v>1900</v>
      </c>
      <c r="N72">
        <v>1500</v>
      </c>
      <c r="O72">
        <v>1900</v>
      </c>
      <c r="P72">
        <v>1500</v>
      </c>
      <c r="Q72">
        <v>1900</v>
      </c>
      <c r="R72">
        <v>1500</v>
      </c>
      <c r="S72">
        <v>1900</v>
      </c>
      <c r="T72">
        <v>1500</v>
      </c>
      <c r="U72">
        <v>1900</v>
      </c>
      <c r="V72" s="13" t="s">
        <v>528</v>
      </c>
      <c r="W72">
        <f t="shared" si="72"/>
        <v>15</v>
      </c>
      <c r="X72">
        <f t="shared" si="73"/>
        <v>19</v>
      </c>
      <c r="Y72">
        <f t="shared" si="74"/>
        <v>11</v>
      </c>
      <c r="Z72">
        <f t="shared" si="75"/>
        <v>20.3</v>
      </c>
      <c r="AA72">
        <f t="shared" si="76"/>
        <v>15</v>
      </c>
      <c r="AB72">
        <f t="shared" si="77"/>
        <v>19</v>
      </c>
      <c r="AC72">
        <f t="shared" si="78"/>
        <v>15</v>
      </c>
      <c r="AD72">
        <f t="shared" si="79"/>
        <v>19</v>
      </c>
      <c r="AE72">
        <f t="shared" si="80"/>
        <v>15</v>
      </c>
      <c r="AF72">
        <f t="shared" si="81"/>
        <v>19</v>
      </c>
      <c r="AG72">
        <f t="shared" si="82"/>
        <v>15</v>
      </c>
      <c r="AH72">
        <f t="shared" si="83"/>
        <v>19</v>
      </c>
      <c r="AI72">
        <f t="shared" si="84"/>
        <v>15</v>
      </c>
      <c r="AJ72">
        <f t="shared" si="85"/>
        <v>19</v>
      </c>
      <c r="AK72" t="str">
        <f t="shared" si="96"/>
        <v>3pm-7pm</v>
      </c>
      <c r="AL72" t="str">
        <f t="shared" si="97"/>
        <v>11am-8.3pm</v>
      </c>
      <c r="AM72" t="str">
        <f t="shared" si="98"/>
        <v>3pm-7pm</v>
      </c>
      <c r="AN72" t="str">
        <f t="shared" si="99"/>
        <v>3pm-7pm</v>
      </c>
      <c r="AO72" t="str">
        <f t="shared" si="100"/>
        <v>3pm-7pm</v>
      </c>
      <c r="AP72" t="str">
        <f t="shared" si="101"/>
        <v>3pm-7pm</v>
      </c>
      <c r="AQ72" t="str">
        <f t="shared" si="102"/>
        <v>3pm-7pm</v>
      </c>
      <c r="AR72" s="2" t="s">
        <v>352</v>
      </c>
      <c r="AU72" t="s">
        <v>310</v>
      </c>
      <c r="AV72" s="7" t="s">
        <v>317</v>
      </c>
      <c r="AW72" s="7" t="s">
        <v>318</v>
      </c>
      <c r="AX72" s="4" t="str">
        <f t="shared" si="86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72" t="str">
        <f t="shared" si="87"/>
        <v/>
      </c>
      <c r="AZ72" t="str">
        <f t="shared" si="88"/>
        <v/>
      </c>
      <c r="BA72" t="str">
        <f t="shared" si="89"/>
        <v>&lt;img src=@img/easy.png@&gt;</v>
      </c>
      <c r="BB72" t="str">
        <f t="shared" si="90"/>
        <v>&lt;img src=@img/drinkicon.png@&gt;</v>
      </c>
      <c r="BC72" t="str">
        <f t="shared" si="91"/>
        <v/>
      </c>
      <c r="BD72" t="str">
        <f t="shared" si="92"/>
        <v>&lt;img src=@img/easy.png@&gt;&lt;img src=@img/drinkicon.png@&gt;</v>
      </c>
      <c r="BE72" t="str">
        <f t="shared" si="103"/>
        <v>drink easy low campus</v>
      </c>
      <c r="BF72" t="str">
        <f t="shared" si="93"/>
        <v>Near Campus</v>
      </c>
      <c r="BG72">
        <v>40.566623999999997</v>
      </c>
      <c r="BH72">
        <v>-105.07869100000001</v>
      </c>
      <c r="BI72" t="str">
        <f t="shared" si="94"/>
        <v>[40.566624,-105.078691],</v>
      </c>
      <c r="BK72" t="str">
        <f t="shared" si="95"/>
        <v/>
      </c>
    </row>
    <row r="73" spans="2:64" ht="130.5" x14ac:dyDescent="0.35">
      <c r="B73" t="s">
        <v>203</v>
      </c>
      <c r="C73" t="s">
        <v>440</v>
      </c>
      <c r="D73" t="s">
        <v>279</v>
      </c>
      <c r="E73" t="s">
        <v>445</v>
      </c>
      <c r="G73" t="s">
        <v>204</v>
      </c>
      <c r="W73" t="str">
        <f t="shared" si="72"/>
        <v/>
      </c>
      <c r="X73" t="str">
        <f t="shared" si="73"/>
        <v/>
      </c>
      <c r="Y73" t="str">
        <f t="shared" si="74"/>
        <v/>
      </c>
      <c r="Z73" t="str">
        <f t="shared" si="75"/>
        <v/>
      </c>
      <c r="AA73" t="str">
        <f t="shared" si="76"/>
        <v/>
      </c>
      <c r="AB73" t="str">
        <f t="shared" si="77"/>
        <v/>
      </c>
      <c r="AC73" t="str">
        <f t="shared" si="78"/>
        <v/>
      </c>
      <c r="AD73" t="str">
        <f t="shared" si="79"/>
        <v/>
      </c>
      <c r="AE73" t="str">
        <f t="shared" si="80"/>
        <v/>
      </c>
      <c r="AF73" t="str">
        <f t="shared" si="81"/>
        <v/>
      </c>
      <c r="AG73" t="str">
        <f t="shared" si="82"/>
        <v/>
      </c>
      <c r="AH73" t="str">
        <f t="shared" si="83"/>
        <v/>
      </c>
      <c r="AI73" t="str">
        <f t="shared" si="84"/>
        <v/>
      </c>
      <c r="AJ73" t="str">
        <f t="shared" si="85"/>
        <v/>
      </c>
      <c r="AK73" t="str">
        <f t="shared" si="96"/>
        <v/>
      </c>
      <c r="AL73" t="str">
        <f t="shared" si="97"/>
        <v/>
      </c>
      <c r="AM73" t="str">
        <f t="shared" si="98"/>
        <v/>
      </c>
      <c r="AN73" t="str">
        <f t="shared" si="99"/>
        <v/>
      </c>
      <c r="AO73" t="str">
        <f t="shared" si="100"/>
        <v/>
      </c>
      <c r="AP73" t="str">
        <f t="shared" si="101"/>
        <v/>
      </c>
      <c r="AQ73" t="str">
        <f t="shared" si="102"/>
        <v/>
      </c>
      <c r="AR73" s="2" t="s">
        <v>362</v>
      </c>
      <c r="AS73" t="s">
        <v>306</v>
      </c>
      <c r="AT73" t="s">
        <v>316</v>
      </c>
      <c r="AU73" t="s">
        <v>28</v>
      </c>
      <c r="AV73" s="7" t="s">
        <v>318</v>
      </c>
      <c r="AW73" s="7" t="s">
        <v>318</v>
      </c>
      <c r="AX73" s="4" t="str">
        <f t="shared" si="86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73" t="str">
        <f t="shared" si="87"/>
        <v>&lt;img src=@img/outdoor.png@&gt;</v>
      </c>
      <c r="AZ73" t="str">
        <f t="shared" si="88"/>
        <v>&lt;img src=@img/pets.png@&gt;</v>
      </c>
      <c r="BA73" t="str">
        <f t="shared" si="89"/>
        <v>&lt;img src=@img/medium.png@&gt;</v>
      </c>
      <c r="BB73" t="str">
        <f t="shared" si="90"/>
        <v/>
      </c>
      <c r="BC73" t="str">
        <f t="shared" si="91"/>
        <v/>
      </c>
      <c r="BD73" t="str">
        <f t="shared" si="92"/>
        <v>&lt;img src=@img/outdoor.png@&gt;&lt;img src=@img/pets.png@&gt;&lt;img src=@img/medium.png@&gt;</v>
      </c>
      <c r="BE73" t="str">
        <f t="shared" si="103"/>
        <v>outdoor pet medium med old</v>
      </c>
      <c r="BF73" t="str">
        <f t="shared" si="93"/>
        <v>Old Town</v>
      </c>
      <c r="BG73">
        <v>40.593415</v>
      </c>
      <c r="BH73">
        <v>-105.066874</v>
      </c>
      <c r="BI73" t="str">
        <f t="shared" si="94"/>
        <v>[40.593415,-105.066874],</v>
      </c>
      <c r="BK73" t="str">
        <f t="shared" si="95"/>
        <v/>
      </c>
    </row>
    <row r="74" spans="2:64" ht="130.5" x14ac:dyDescent="0.35">
      <c r="B74" t="s">
        <v>170</v>
      </c>
      <c r="C74" t="s">
        <v>319</v>
      </c>
      <c r="D74" t="s">
        <v>57</v>
      </c>
      <c r="E74" t="s">
        <v>445</v>
      </c>
      <c r="G74" t="s">
        <v>171</v>
      </c>
      <c r="J74">
        <v>1530</v>
      </c>
      <c r="K74">
        <v>1800</v>
      </c>
      <c r="L74">
        <v>1530</v>
      </c>
      <c r="M74">
        <v>1800</v>
      </c>
      <c r="N74">
        <v>1530</v>
      </c>
      <c r="O74">
        <v>1800</v>
      </c>
      <c r="P74">
        <v>1530</v>
      </c>
      <c r="Q74">
        <v>1800</v>
      </c>
      <c r="V74" s="13" t="s">
        <v>529</v>
      </c>
      <c r="W74" t="str">
        <f t="shared" si="72"/>
        <v/>
      </c>
      <c r="X74" t="str">
        <f t="shared" si="73"/>
        <v/>
      </c>
      <c r="Y74">
        <f t="shared" si="74"/>
        <v>15.3</v>
      </c>
      <c r="Z74">
        <f t="shared" si="75"/>
        <v>18</v>
      </c>
      <c r="AA74">
        <f t="shared" si="76"/>
        <v>15.3</v>
      </c>
      <c r="AB74">
        <f t="shared" si="77"/>
        <v>18</v>
      </c>
      <c r="AC74">
        <f t="shared" si="78"/>
        <v>15.3</v>
      </c>
      <c r="AD74">
        <f t="shared" si="79"/>
        <v>18</v>
      </c>
      <c r="AE74">
        <f t="shared" si="80"/>
        <v>15.3</v>
      </c>
      <c r="AF74">
        <f t="shared" si="81"/>
        <v>18</v>
      </c>
      <c r="AG74" t="str">
        <f t="shared" si="82"/>
        <v/>
      </c>
      <c r="AH74" t="str">
        <f t="shared" si="83"/>
        <v/>
      </c>
      <c r="AI74" t="str">
        <f t="shared" si="84"/>
        <v/>
      </c>
      <c r="AJ74" t="str">
        <f t="shared" si="85"/>
        <v/>
      </c>
      <c r="AK74" t="str">
        <f t="shared" si="96"/>
        <v/>
      </c>
      <c r="AL74" t="str">
        <f t="shared" si="97"/>
        <v>3.3pm-6pm</v>
      </c>
      <c r="AM74" t="str">
        <f t="shared" si="98"/>
        <v>3.3pm-6pm</v>
      </c>
      <c r="AN74" t="str">
        <f t="shared" si="99"/>
        <v>3.3pm-6pm</v>
      </c>
      <c r="AO74" t="str">
        <f t="shared" si="100"/>
        <v>3.3pm-6pm</v>
      </c>
      <c r="AP74" t="str">
        <f t="shared" si="101"/>
        <v/>
      </c>
      <c r="AQ74" t="str">
        <f t="shared" si="102"/>
        <v/>
      </c>
      <c r="AR74" s="2" t="s">
        <v>353</v>
      </c>
      <c r="AS74" t="s">
        <v>306</v>
      </c>
      <c r="AU74" t="s">
        <v>310</v>
      </c>
      <c r="AV74" s="7" t="s">
        <v>317</v>
      </c>
      <c r="AW74" s="7" t="s">
        <v>317</v>
      </c>
      <c r="AX74" s="4" t="str">
        <f t="shared" si="86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'friday-start':"", 'friday-end':"", 'saturday-start':"", 'saturday-end':""},  'description': "Draft beers $3.00 &lt;br&gt; Budwiser $2.00 &lt;br&gt; House Wine $3.75 &lt;br&gt; Appetizer specials and pizza by the slice", 'link':"http://www.nicksfc.com/", 'pricing':"med",   'phone-number': "", 'address': "1100 S. College Avenue, Fort Collins, CO 80524", 'other-amenities': ['outdoor','','easy'], 'has-drink':true, 'has-food':true},</v>
      </c>
      <c r="AY74" t="str">
        <f t="shared" si="87"/>
        <v>&lt;img src=@img/outdoor.png@&gt;</v>
      </c>
      <c r="AZ74" t="str">
        <f t="shared" si="88"/>
        <v/>
      </c>
      <c r="BA74" t="str">
        <f t="shared" si="89"/>
        <v>&lt;img src=@img/easy.png@&gt;</v>
      </c>
      <c r="BB74" t="str">
        <f t="shared" si="90"/>
        <v>&lt;img src=@img/drinkicon.png@&gt;</v>
      </c>
      <c r="BC74" t="str">
        <f t="shared" si="91"/>
        <v>&lt;img src=@img/foodicon.png@&gt;</v>
      </c>
      <c r="BD74" t="str">
        <f t="shared" si="92"/>
        <v>&lt;img src=@img/outdoor.png@&gt;&lt;img src=@img/easy.png@&gt;&lt;img src=@img/drinkicon.png@&gt;&lt;img src=@img/foodicon.png@&gt;&lt;img src=@img/kidicon.png@&gt;</v>
      </c>
      <c r="BE74" t="str">
        <f t="shared" si="103"/>
        <v>outdoor drink food easy med campus kid</v>
      </c>
      <c r="BF74" t="str">
        <f t="shared" si="93"/>
        <v>Near Campus</v>
      </c>
      <c r="BG74">
        <v>40.572982000000003</v>
      </c>
      <c r="BH74">
        <v>-105.076702</v>
      </c>
      <c r="BI74" t="str">
        <f t="shared" si="94"/>
        <v>[40.572982,-105.076702],</v>
      </c>
      <c r="BJ74" t="b">
        <v>1</v>
      </c>
      <c r="BK74" t="str">
        <f t="shared" si="95"/>
        <v>&lt;img src=@img/kidicon.png@&gt;</v>
      </c>
      <c r="BL74" t="s">
        <v>456</v>
      </c>
    </row>
    <row r="75" spans="2:64" ht="116" x14ac:dyDescent="0.35">
      <c r="B75" t="s">
        <v>123</v>
      </c>
      <c r="C75" t="s">
        <v>320</v>
      </c>
      <c r="D75" t="s">
        <v>124</v>
      </c>
      <c r="E75" t="s">
        <v>445</v>
      </c>
      <c r="G75" s="1" t="s">
        <v>125</v>
      </c>
      <c r="W75" t="str">
        <f t="shared" si="72"/>
        <v/>
      </c>
      <c r="X75" t="str">
        <f t="shared" si="73"/>
        <v/>
      </c>
      <c r="Y75" t="str">
        <f t="shared" si="74"/>
        <v/>
      </c>
      <c r="Z75" t="str">
        <f t="shared" si="75"/>
        <v/>
      </c>
      <c r="AA75" t="str">
        <f t="shared" si="76"/>
        <v/>
      </c>
      <c r="AB75" t="str">
        <f t="shared" si="77"/>
        <v/>
      </c>
      <c r="AC75" t="str">
        <f t="shared" si="78"/>
        <v/>
      </c>
      <c r="AD75" t="str">
        <f t="shared" si="79"/>
        <v/>
      </c>
      <c r="AE75" t="str">
        <f t="shared" si="80"/>
        <v/>
      </c>
      <c r="AF75" t="str">
        <f t="shared" si="81"/>
        <v/>
      </c>
      <c r="AG75" t="str">
        <f t="shared" si="82"/>
        <v/>
      </c>
      <c r="AH75" t="str">
        <f t="shared" si="83"/>
        <v/>
      </c>
      <c r="AI75" t="str">
        <f t="shared" si="84"/>
        <v/>
      </c>
      <c r="AJ75" t="str">
        <f t="shared" si="85"/>
        <v/>
      </c>
      <c r="AK75" t="str">
        <f t="shared" si="96"/>
        <v/>
      </c>
      <c r="AL75" t="str">
        <f t="shared" si="97"/>
        <v/>
      </c>
      <c r="AM75" t="str">
        <f t="shared" si="98"/>
        <v/>
      </c>
      <c r="AN75" t="str">
        <f t="shared" si="99"/>
        <v/>
      </c>
      <c r="AO75" t="str">
        <f t="shared" si="100"/>
        <v/>
      </c>
      <c r="AP75" t="str">
        <f t="shared" si="101"/>
        <v/>
      </c>
      <c r="AQ75" t="str">
        <f t="shared" si="102"/>
        <v/>
      </c>
      <c r="AR75" s="3" t="s">
        <v>255</v>
      </c>
      <c r="AU75" t="s">
        <v>310</v>
      </c>
      <c r="AV75" s="7" t="s">
        <v>318</v>
      </c>
      <c r="AW75" s="7" t="s">
        <v>318</v>
      </c>
      <c r="AX75" s="4" t="str">
        <f t="shared" si="86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75" t="str">
        <f t="shared" si="87"/>
        <v/>
      </c>
      <c r="AZ75" t="str">
        <f t="shared" si="88"/>
        <v/>
      </c>
      <c r="BA75" t="str">
        <f t="shared" si="89"/>
        <v>&lt;img src=@img/easy.png@&gt;</v>
      </c>
      <c r="BB75" t="str">
        <f t="shared" si="90"/>
        <v/>
      </c>
      <c r="BC75" t="str">
        <f t="shared" si="91"/>
        <v/>
      </c>
      <c r="BD75" t="str">
        <f t="shared" si="92"/>
        <v>&lt;img src=@img/easy.png@&gt;</v>
      </c>
      <c r="BE75" t="str">
        <f t="shared" si="103"/>
        <v>easy med midtown</v>
      </c>
      <c r="BF75" t="str">
        <f t="shared" si="93"/>
        <v>Midtown</v>
      </c>
      <c r="BG75">
        <v>40.549143999999998</v>
      </c>
      <c r="BH75">
        <v>-105.076063</v>
      </c>
      <c r="BI75" t="str">
        <f t="shared" si="94"/>
        <v>[40.549144,-105.076063],</v>
      </c>
      <c r="BK75" t="str">
        <f t="shared" si="95"/>
        <v/>
      </c>
    </row>
    <row r="76" spans="2:64" ht="130.5" x14ac:dyDescent="0.35">
      <c r="B76" t="s">
        <v>205</v>
      </c>
      <c r="C76" t="s">
        <v>440</v>
      </c>
      <c r="D76" t="s">
        <v>279</v>
      </c>
      <c r="E76" t="s">
        <v>445</v>
      </c>
      <c r="G76" t="s">
        <v>206</v>
      </c>
      <c r="W76" t="str">
        <f t="shared" si="72"/>
        <v/>
      </c>
      <c r="X76" t="str">
        <f t="shared" si="73"/>
        <v/>
      </c>
      <c r="Y76" t="str">
        <f t="shared" si="74"/>
        <v/>
      </c>
      <c r="Z76" t="str">
        <f t="shared" si="75"/>
        <v/>
      </c>
      <c r="AA76" t="str">
        <f t="shared" si="76"/>
        <v/>
      </c>
      <c r="AB76" t="str">
        <f t="shared" si="77"/>
        <v/>
      </c>
      <c r="AC76" t="str">
        <f t="shared" si="78"/>
        <v/>
      </c>
      <c r="AD76" t="str">
        <f t="shared" si="79"/>
        <v/>
      </c>
      <c r="AE76" t="str">
        <f t="shared" si="80"/>
        <v/>
      </c>
      <c r="AF76" t="str">
        <f t="shared" si="81"/>
        <v/>
      </c>
      <c r="AG76" t="str">
        <f t="shared" si="82"/>
        <v/>
      </c>
      <c r="AH76" t="str">
        <f t="shared" si="83"/>
        <v/>
      </c>
      <c r="AI76" t="str">
        <f t="shared" si="84"/>
        <v/>
      </c>
      <c r="AJ76" t="str">
        <f t="shared" si="85"/>
        <v/>
      </c>
      <c r="AK76" t="str">
        <f t="shared" si="96"/>
        <v/>
      </c>
      <c r="AL76" t="str">
        <f t="shared" si="97"/>
        <v/>
      </c>
      <c r="AM76" t="str">
        <f t="shared" si="98"/>
        <v/>
      </c>
      <c r="AN76" t="str">
        <f t="shared" si="99"/>
        <v/>
      </c>
      <c r="AO76" t="str">
        <f t="shared" si="100"/>
        <v/>
      </c>
      <c r="AP76" t="str">
        <f t="shared" si="101"/>
        <v/>
      </c>
      <c r="AQ76" t="str">
        <f t="shared" si="102"/>
        <v/>
      </c>
      <c r="AR76" s="3" t="s">
        <v>268</v>
      </c>
      <c r="AS76" t="s">
        <v>306</v>
      </c>
      <c r="AT76" t="s">
        <v>316</v>
      </c>
      <c r="AU76" t="s">
        <v>28</v>
      </c>
      <c r="AV76" s="7" t="s">
        <v>318</v>
      </c>
      <c r="AW76" s="7" t="s">
        <v>318</v>
      </c>
      <c r="AX76" s="4" t="str">
        <f t="shared" si="86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76" t="str">
        <f t="shared" si="87"/>
        <v>&lt;img src=@img/outdoor.png@&gt;</v>
      </c>
      <c r="AZ76" t="str">
        <f t="shared" si="88"/>
        <v>&lt;img src=@img/pets.png@&gt;</v>
      </c>
      <c r="BA76" t="str">
        <f t="shared" si="89"/>
        <v>&lt;img src=@img/medium.png@&gt;</v>
      </c>
      <c r="BB76" t="str">
        <f t="shared" si="90"/>
        <v/>
      </c>
      <c r="BC76" t="str">
        <f t="shared" si="91"/>
        <v/>
      </c>
      <c r="BD76" t="str">
        <f t="shared" si="92"/>
        <v>&lt;img src=@img/outdoor.png@&gt;&lt;img src=@img/pets.png@&gt;&lt;img src=@img/medium.png@&gt;</v>
      </c>
      <c r="BE76" t="str">
        <f t="shared" si="103"/>
        <v>outdoor pet medium med old</v>
      </c>
      <c r="BF76" t="str">
        <f t="shared" si="93"/>
        <v>Old Town</v>
      </c>
      <c r="BG76">
        <v>40.589475</v>
      </c>
      <c r="BH76">
        <v>-105.063322</v>
      </c>
      <c r="BI76" t="str">
        <f t="shared" si="94"/>
        <v>[40.589475,-105.063322],</v>
      </c>
      <c r="BK76" t="str">
        <f t="shared" si="95"/>
        <v/>
      </c>
    </row>
    <row r="77" spans="2:64" ht="116" x14ac:dyDescent="0.35">
      <c r="B77" t="s">
        <v>143</v>
      </c>
      <c r="C77" t="s">
        <v>440</v>
      </c>
      <c r="D77" t="s">
        <v>144</v>
      </c>
      <c r="E77" t="s">
        <v>445</v>
      </c>
      <c r="G77" s="1" t="s">
        <v>145</v>
      </c>
      <c r="W77" t="str">
        <f t="shared" si="72"/>
        <v/>
      </c>
      <c r="X77" t="str">
        <f t="shared" si="73"/>
        <v/>
      </c>
      <c r="Y77" t="str">
        <f t="shared" si="74"/>
        <v/>
      </c>
      <c r="Z77" t="str">
        <f t="shared" si="75"/>
        <v/>
      </c>
      <c r="AA77" t="str">
        <f t="shared" si="76"/>
        <v/>
      </c>
      <c r="AB77" t="str">
        <f t="shared" si="77"/>
        <v/>
      </c>
      <c r="AC77" t="str">
        <f t="shared" si="78"/>
        <v/>
      </c>
      <c r="AD77" t="str">
        <f t="shared" si="79"/>
        <v/>
      </c>
      <c r="AE77" t="str">
        <f t="shared" si="80"/>
        <v/>
      </c>
      <c r="AF77" t="str">
        <f t="shared" si="81"/>
        <v/>
      </c>
      <c r="AG77" t="str">
        <f t="shared" si="82"/>
        <v/>
      </c>
      <c r="AH77" t="str">
        <f t="shared" si="83"/>
        <v/>
      </c>
      <c r="AI77" t="str">
        <f t="shared" si="84"/>
        <v/>
      </c>
      <c r="AJ77" t="str">
        <f t="shared" si="85"/>
        <v/>
      </c>
      <c r="AK77" t="str">
        <f t="shared" si="96"/>
        <v/>
      </c>
      <c r="AL77" t="str">
        <f t="shared" si="97"/>
        <v/>
      </c>
      <c r="AM77" t="str">
        <f t="shared" si="98"/>
        <v/>
      </c>
      <c r="AN77" t="str">
        <f t="shared" si="99"/>
        <v/>
      </c>
      <c r="AO77" t="str">
        <f t="shared" si="100"/>
        <v/>
      </c>
      <c r="AP77" t="str">
        <f t="shared" si="101"/>
        <v/>
      </c>
      <c r="AQ77" t="str">
        <f t="shared" si="102"/>
        <v/>
      </c>
      <c r="AR77" s="3" t="s">
        <v>259</v>
      </c>
      <c r="AU77" t="s">
        <v>309</v>
      </c>
      <c r="AV77" s="7" t="s">
        <v>318</v>
      </c>
      <c r="AW77" s="7" t="s">
        <v>318</v>
      </c>
      <c r="AX77" s="4" t="str">
        <f t="shared" si="86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77" t="str">
        <f t="shared" si="87"/>
        <v/>
      </c>
      <c r="AZ77" t="str">
        <f t="shared" si="88"/>
        <v/>
      </c>
      <c r="BA77" t="str">
        <f t="shared" si="89"/>
        <v>&lt;img src=@img/hard.png@&gt;</v>
      </c>
      <c r="BB77" t="str">
        <f t="shared" si="90"/>
        <v/>
      </c>
      <c r="BC77" t="str">
        <f t="shared" si="91"/>
        <v/>
      </c>
      <c r="BD77" t="str">
        <f t="shared" si="92"/>
        <v>&lt;img src=@img/hard.png@&gt;</v>
      </c>
      <c r="BE77" t="str">
        <f t="shared" si="103"/>
        <v>hard med old</v>
      </c>
      <c r="BF77" t="str">
        <f t="shared" si="93"/>
        <v>Old Town</v>
      </c>
      <c r="BG77">
        <v>40.586066000000002</v>
      </c>
      <c r="BH77">
        <v>-105.077451</v>
      </c>
      <c r="BI77" t="str">
        <f t="shared" si="94"/>
        <v>[40.586066,-105.077451],</v>
      </c>
      <c r="BK77" t="str">
        <f t="shared" si="95"/>
        <v/>
      </c>
    </row>
    <row r="78" spans="2:64" ht="116" x14ac:dyDescent="0.35">
      <c r="B78" t="s">
        <v>465</v>
      </c>
      <c r="C78" t="s">
        <v>442</v>
      </c>
      <c r="E78" t="s">
        <v>445</v>
      </c>
      <c r="G78" t="s">
        <v>484</v>
      </c>
      <c r="AK78" t="str">
        <f t="shared" si="96"/>
        <v/>
      </c>
      <c r="AL78" t="str">
        <f t="shared" si="97"/>
        <v/>
      </c>
      <c r="AM78" t="str">
        <f t="shared" si="98"/>
        <v/>
      </c>
      <c r="AN78" t="str">
        <f t="shared" si="99"/>
        <v/>
      </c>
      <c r="AO78" t="str">
        <f t="shared" si="100"/>
        <v/>
      </c>
      <c r="AP78" t="str">
        <f t="shared" si="101"/>
        <v/>
      </c>
      <c r="AQ78" t="str">
        <f t="shared" si="102"/>
        <v/>
      </c>
      <c r="AU78" t="s">
        <v>310</v>
      </c>
      <c r="AV78" t="b">
        <v>0</v>
      </c>
      <c r="AW78" t="b">
        <v>0</v>
      </c>
      <c r="AX78" s="4" t="str">
        <f t="shared" si="86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78" t="str">
        <f t="shared" si="87"/>
        <v/>
      </c>
      <c r="AZ78" t="str">
        <f t="shared" si="88"/>
        <v/>
      </c>
      <c r="BA78" t="str">
        <f t="shared" si="89"/>
        <v>&lt;img src=@img/easy.png@&gt;</v>
      </c>
      <c r="BB78" t="str">
        <f t="shared" si="90"/>
        <v/>
      </c>
      <c r="BC78" t="str">
        <f t="shared" si="91"/>
        <v/>
      </c>
      <c r="BD78" t="str">
        <f t="shared" si="92"/>
        <v>&lt;img src=@img/easy.png@&gt;&lt;img src=@img/kidicon.png@&gt;</v>
      </c>
      <c r="BE78" t="str">
        <f t="shared" si="103"/>
        <v>easy med sfoco kid</v>
      </c>
      <c r="BF78" t="str">
        <f t="shared" si="93"/>
        <v>South Foco</v>
      </c>
      <c r="BG78">
        <v>40.521680000000003</v>
      </c>
      <c r="BH78">
        <v>-105.040327</v>
      </c>
      <c r="BI78" t="str">
        <f t="shared" si="94"/>
        <v>[40.52168,-105.040327],</v>
      </c>
      <c r="BJ78" t="b">
        <v>1</v>
      </c>
      <c r="BK78" t="str">
        <f t="shared" si="95"/>
        <v>&lt;img src=@img/kidicon.png@&gt;</v>
      </c>
      <c r="BL78" t="s">
        <v>485</v>
      </c>
    </row>
    <row r="79" spans="2:64" ht="130.5" x14ac:dyDescent="0.35">
      <c r="B79" t="s">
        <v>89</v>
      </c>
      <c r="C79" t="s">
        <v>319</v>
      </c>
      <c r="D79" t="s">
        <v>90</v>
      </c>
      <c r="E79" t="s">
        <v>54</v>
      </c>
      <c r="G79" s="1" t="s">
        <v>91</v>
      </c>
      <c r="H79">
        <v>1600</v>
      </c>
      <c r="I79">
        <v>1800</v>
      </c>
      <c r="J79">
        <v>1600</v>
      </c>
      <c r="K79">
        <v>1800</v>
      </c>
      <c r="L79">
        <v>1600</v>
      </c>
      <c r="M79">
        <v>1800</v>
      </c>
      <c r="N79">
        <v>1600</v>
      </c>
      <c r="O79">
        <v>1800</v>
      </c>
      <c r="P79">
        <v>1600</v>
      </c>
      <c r="Q79">
        <v>1800</v>
      </c>
      <c r="R79">
        <v>1600</v>
      </c>
      <c r="S79">
        <v>1800</v>
      </c>
      <c r="T79">
        <v>1600</v>
      </c>
      <c r="U79">
        <v>1800</v>
      </c>
      <c r="V79" s="13" t="s">
        <v>249</v>
      </c>
      <c r="W79">
        <f t="shared" ref="W79:AJ81" si="104">IF(H79&gt;0,H79/100,"")</f>
        <v>16</v>
      </c>
      <c r="X79">
        <f t="shared" si="104"/>
        <v>18</v>
      </c>
      <c r="Y79">
        <f t="shared" si="104"/>
        <v>16</v>
      </c>
      <c r="Z79">
        <f t="shared" si="104"/>
        <v>18</v>
      </c>
      <c r="AA79">
        <f t="shared" si="104"/>
        <v>16</v>
      </c>
      <c r="AB79">
        <f t="shared" si="104"/>
        <v>18</v>
      </c>
      <c r="AC79">
        <f t="shared" si="104"/>
        <v>16</v>
      </c>
      <c r="AD79">
        <f t="shared" si="104"/>
        <v>18</v>
      </c>
      <c r="AE79">
        <f t="shared" si="104"/>
        <v>16</v>
      </c>
      <c r="AF79">
        <f t="shared" si="104"/>
        <v>18</v>
      </c>
      <c r="AG79">
        <f t="shared" si="104"/>
        <v>16</v>
      </c>
      <c r="AH79">
        <f t="shared" si="104"/>
        <v>18</v>
      </c>
      <c r="AI79">
        <f t="shared" si="104"/>
        <v>16</v>
      </c>
      <c r="AJ79">
        <f t="shared" si="104"/>
        <v>18</v>
      </c>
      <c r="AK79" t="str">
        <f t="shared" si="96"/>
        <v>4pm-6pm</v>
      </c>
      <c r="AL79" t="str">
        <f t="shared" si="97"/>
        <v>4pm-6pm</v>
      </c>
      <c r="AM79" t="str">
        <f t="shared" si="98"/>
        <v>4pm-6pm</v>
      </c>
      <c r="AN79" t="str">
        <f t="shared" si="99"/>
        <v>4pm-6pm</v>
      </c>
      <c r="AO79" t="str">
        <f t="shared" si="100"/>
        <v>4pm-6pm</v>
      </c>
      <c r="AP79" t="str">
        <f t="shared" si="101"/>
        <v>4pm-6pm</v>
      </c>
      <c r="AQ79" t="str">
        <f t="shared" si="102"/>
        <v>4pm-6pm</v>
      </c>
      <c r="AR79" s="2" t="s">
        <v>328</v>
      </c>
      <c r="AS79" t="s">
        <v>306</v>
      </c>
      <c r="AU79" t="s">
        <v>309</v>
      </c>
      <c r="AV79" s="7" t="s">
        <v>317</v>
      </c>
      <c r="AW79" s="7" t="s">
        <v>318</v>
      </c>
      <c r="AX79" s="4" t="str">
        <f t="shared" si="86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79" t="str">
        <f t="shared" si="87"/>
        <v>&lt;img src=@img/outdoor.png@&gt;</v>
      </c>
      <c r="AZ79" t="str">
        <f t="shared" si="88"/>
        <v/>
      </c>
      <c r="BA79" t="str">
        <f t="shared" si="89"/>
        <v>&lt;img src=@img/hard.png@&gt;</v>
      </c>
      <c r="BB79" t="str">
        <f t="shared" si="90"/>
        <v>&lt;img src=@img/drinkicon.png@&gt;</v>
      </c>
      <c r="BC79" t="str">
        <f t="shared" si="91"/>
        <v/>
      </c>
      <c r="BD79" t="str">
        <f t="shared" si="92"/>
        <v>&lt;img src=@img/outdoor.png@&gt;&lt;img src=@img/hard.png@&gt;&lt;img src=@img/drinkicon.png@&gt;</v>
      </c>
      <c r="BE79" t="str">
        <f t="shared" si="103"/>
        <v>outdoor drink hard low campus</v>
      </c>
      <c r="BF79" t="str">
        <f t="shared" si="93"/>
        <v>Near Campus</v>
      </c>
      <c r="BG79">
        <v>40.578336999999998</v>
      </c>
      <c r="BH79">
        <v>-105.07832399999999</v>
      </c>
      <c r="BI79" t="str">
        <f t="shared" si="94"/>
        <v>[40.578337,-105.078324],</v>
      </c>
      <c r="BK79" t="str">
        <f t="shared" si="95"/>
        <v/>
      </c>
    </row>
    <row r="80" spans="2:64" ht="130.5" x14ac:dyDescent="0.35">
      <c r="B80" t="s">
        <v>207</v>
      </c>
      <c r="C80" t="s">
        <v>440</v>
      </c>
      <c r="D80" t="s">
        <v>78</v>
      </c>
      <c r="E80" t="s">
        <v>445</v>
      </c>
      <c r="G80" t="s">
        <v>208</v>
      </c>
      <c r="H80">
        <v>1000</v>
      </c>
      <c r="I80">
        <v>1800</v>
      </c>
      <c r="J80">
        <v>1600</v>
      </c>
      <c r="K80">
        <v>1800</v>
      </c>
      <c r="L80">
        <v>1600</v>
      </c>
      <c r="M80">
        <v>1800</v>
      </c>
      <c r="N80">
        <v>1600</v>
      </c>
      <c r="O80">
        <v>1800</v>
      </c>
      <c r="P80">
        <v>1600</v>
      </c>
      <c r="Q80">
        <v>1800</v>
      </c>
      <c r="R80">
        <v>1400</v>
      </c>
      <c r="S80">
        <v>1800</v>
      </c>
      <c r="T80">
        <v>1000</v>
      </c>
      <c r="U80">
        <v>1800</v>
      </c>
      <c r="V80" s="14" t="s">
        <v>530</v>
      </c>
      <c r="W80">
        <f t="shared" si="104"/>
        <v>10</v>
      </c>
      <c r="X80">
        <f t="shared" si="104"/>
        <v>18</v>
      </c>
      <c r="Y80">
        <f t="shared" si="104"/>
        <v>16</v>
      </c>
      <c r="Z80">
        <f t="shared" si="104"/>
        <v>18</v>
      </c>
      <c r="AA80">
        <f t="shared" si="104"/>
        <v>16</v>
      </c>
      <c r="AB80">
        <f t="shared" si="104"/>
        <v>18</v>
      </c>
      <c r="AC80">
        <f t="shared" si="104"/>
        <v>16</v>
      </c>
      <c r="AD80">
        <f t="shared" si="104"/>
        <v>18</v>
      </c>
      <c r="AE80">
        <f t="shared" si="104"/>
        <v>16</v>
      </c>
      <c r="AF80">
        <f t="shared" si="104"/>
        <v>18</v>
      </c>
      <c r="AG80">
        <f t="shared" si="104"/>
        <v>14</v>
      </c>
      <c r="AH80">
        <f t="shared" si="104"/>
        <v>18</v>
      </c>
      <c r="AI80">
        <f t="shared" si="104"/>
        <v>10</v>
      </c>
      <c r="AJ80">
        <f t="shared" si="104"/>
        <v>18</v>
      </c>
      <c r="AK80" t="str">
        <f t="shared" si="96"/>
        <v>10am-6pm</v>
      </c>
      <c r="AL80" t="str">
        <f t="shared" si="97"/>
        <v>4pm-6pm</v>
      </c>
      <c r="AM80" t="str">
        <f t="shared" si="98"/>
        <v>4pm-6pm</v>
      </c>
      <c r="AN80" t="str">
        <f t="shared" si="99"/>
        <v>4pm-6pm</v>
      </c>
      <c r="AO80" t="str">
        <f t="shared" si="100"/>
        <v>4pm-6pm</v>
      </c>
      <c r="AP80" t="str">
        <f t="shared" si="101"/>
        <v>2pm-6pm</v>
      </c>
      <c r="AQ80" t="str">
        <f t="shared" si="102"/>
        <v>10am-6pm</v>
      </c>
      <c r="AR80" s="2" t="s">
        <v>363</v>
      </c>
      <c r="AU80" t="s">
        <v>309</v>
      </c>
      <c r="AV80" s="7" t="s">
        <v>317</v>
      </c>
      <c r="AW80" s="7" t="s">
        <v>317</v>
      </c>
      <c r="AX80" s="4" t="str">
        <f t="shared" si="86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80" t="str">
        <f t="shared" si="87"/>
        <v/>
      </c>
      <c r="AZ80" t="str">
        <f t="shared" si="88"/>
        <v/>
      </c>
      <c r="BA80" t="str">
        <f t="shared" si="89"/>
        <v>&lt;img src=@img/hard.png@&gt;</v>
      </c>
      <c r="BB80" t="str">
        <f t="shared" si="90"/>
        <v>&lt;img src=@img/drinkicon.png@&gt;</v>
      </c>
      <c r="BC80" t="str">
        <f t="shared" si="91"/>
        <v>&lt;img src=@img/foodicon.png@&gt;</v>
      </c>
      <c r="BD80" t="str">
        <f t="shared" si="92"/>
        <v>&lt;img src=@img/hard.png@&gt;&lt;img src=@img/drinkicon.png@&gt;&lt;img src=@img/foodicon.png@&gt;</v>
      </c>
      <c r="BE80" t="str">
        <f t="shared" si="103"/>
        <v>drink food hard med old</v>
      </c>
      <c r="BF80" t="str">
        <f t="shared" si="93"/>
        <v>Old Town</v>
      </c>
      <c r="BG80">
        <v>40.588324</v>
      </c>
      <c r="BH80">
        <v>-105.074746</v>
      </c>
      <c r="BI80" t="str">
        <f t="shared" si="94"/>
        <v>[40.588324,-105.074746],</v>
      </c>
      <c r="BK80" t="str">
        <f t="shared" si="95"/>
        <v/>
      </c>
    </row>
    <row r="81" spans="2:64" ht="116" x14ac:dyDescent="0.35">
      <c r="B81" t="s">
        <v>209</v>
      </c>
      <c r="C81" t="s">
        <v>440</v>
      </c>
      <c r="D81" t="s">
        <v>279</v>
      </c>
      <c r="E81" t="s">
        <v>445</v>
      </c>
      <c r="G81" t="s">
        <v>210</v>
      </c>
      <c r="W81" t="str">
        <f t="shared" si="104"/>
        <v/>
      </c>
      <c r="X81" t="str">
        <f t="shared" si="104"/>
        <v/>
      </c>
      <c r="Y81" t="str">
        <f t="shared" si="104"/>
        <v/>
      </c>
      <c r="Z81" t="str">
        <f t="shared" si="104"/>
        <v/>
      </c>
      <c r="AA81" t="str">
        <f t="shared" si="104"/>
        <v/>
      </c>
      <c r="AB81" t="str">
        <f t="shared" si="104"/>
        <v/>
      </c>
      <c r="AC81" t="str">
        <f t="shared" si="104"/>
        <v/>
      </c>
      <c r="AD81" t="str">
        <f t="shared" si="104"/>
        <v/>
      </c>
      <c r="AE81" t="str">
        <f t="shared" si="104"/>
        <v/>
      </c>
      <c r="AF81" t="str">
        <f t="shared" si="104"/>
        <v/>
      </c>
      <c r="AG81" t="str">
        <f t="shared" si="104"/>
        <v/>
      </c>
      <c r="AH81" t="str">
        <f t="shared" si="104"/>
        <v/>
      </c>
      <c r="AI81" t="str">
        <f t="shared" si="104"/>
        <v/>
      </c>
      <c r="AJ81" t="str">
        <f t="shared" si="104"/>
        <v/>
      </c>
      <c r="AK81" t="str">
        <f t="shared" si="96"/>
        <v/>
      </c>
      <c r="AL81" t="str">
        <f t="shared" si="97"/>
        <v/>
      </c>
      <c r="AM81" t="str">
        <f t="shared" si="98"/>
        <v/>
      </c>
      <c r="AN81" t="str">
        <f t="shared" si="99"/>
        <v/>
      </c>
      <c r="AO81" t="str">
        <f t="shared" si="100"/>
        <v/>
      </c>
      <c r="AP81" t="str">
        <f t="shared" si="101"/>
        <v/>
      </c>
      <c r="AQ81" t="str">
        <f t="shared" si="102"/>
        <v/>
      </c>
      <c r="AR81" s="5" t="s">
        <v>269</v>
      </c>
      <c r="AS81" t="s">
        <v>306</v>
      </c>
      <c r="AU81" t="s">
        <v>309</v>
      </c>
      <c r="AV81" s="7" t="s">
        <v>318</v>
      </c>
      <c r="AW81" s="7" t="s">
        <v>318</v>
      </c>
      <c r="AX81" s="4" t="str">
        <f t="shared" si="86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81" t="str">
        <f t="shared" si="87"/>
        <v>&lt;img src=@img/outdoor.png@&gt;</v>
      </c>
      <c r="AZ81" t="str">
        <f t="shared" si="88"/>
        <v/>
      </c>
      <c r="BA81" t="str">
        <f t="shared" si="89"/>
        <v>&lt;img src=@img/hard.png@&gt;</v>
      </c>
      <c r="BB81" t="str">
        <f t="shared" si="90"/>
        <v/>
      </c>
      <c r="BC81" t="str">
        <f t="shared" si="91"/>
        <v/>
      </c>
      <c r="BD81" t="str">
        <f t="shared" si="92"/>
        <v>&lt;img src=@img/outdoor.png@&gt;&lt;img src=@img/hard.png@&gt;</v>
      </c>
      <c r="BE81" t="str">
        <f t="shared" si="103"/>
        <v>outdoor hard med old</v>
      </c>
      <c r="BF81" t="str">
        <f t="shared" si="93"/>
        <v>Old Town</v>
      </c>
      <c r="BG81">
        <v>40.588152000000001</v>
      </c>
      <c r="BH81">
        <v>-105.074395</v>
      </c>
      <c r="BI81" t="str">
        <f t="shared" si="94"/>
        <v>[40.588152,-105.074395],</v>
      </c>
      <c r="BK81" t="str">
        <f t="shared" si="95"/>
        <v/>
      </c>
    </row>
    <row r="82" spans="2:64" ht="116" x14ac:dyDescent="0.35">
      <c r="B82" t="s">
        <v>466</v>
      </c>
      <c r="C82" t="s">
        <v>440</v>
      </c>
      <c r="E82" t="s">
        <v>445</v>
      </c>
      <c r="G82" t="s">
        <v>486</v>
      </c>
      <c r="J82">
        <v>1500</v>
      </c>
      <c r="AK82" t="str">
        <f t="shared" si="96"/>
        <v/>
      </c>
      <c r="AL82" t="str">
        <f t="shared" si="97"/>
        <v>am-am</v>
      </c>
      <c r="AM82" t="str">
        <f t="shared" si="98"/>
        <v/>
      </c>
      <c r="AN82" t="str">
        <f t="shared" si="99"/>
        <v/>
      </c>
      <c r="AO82" t="str">
        <f t="shared" si="100"/>
        <v/>
      </c>
      <c r="AP82" t="str">
        <f t="shared" si="101"/>
        <v/>
      </c>
      <c r="AQ82" t="str">
        <f t="shared" si="102"/>
        <v/>
      </c>
      <c r="AU82" t="s">
        <v>309</v>
      </c>
      <c r="AV82" t="b">
        <v>1</v>
      </c>
      <c r="AW82" t="b">
        <v>1</v>
      </c>
      <c r="AX82" s="4" t="str">
        <f t="shared" si="86"/>
        <v>{
    'name': "Pueblo Viejo",
    'area': "old",'hours': {
      'sunday-start':"", 'sunday-end':"", 'monday-start':"1500",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82" t="str">
        <f t="shared" si="87"/>
        <v/>
      </c>
      <c r="AZ82" t="str">
        <f t="shared" si="88"/>
        <v/>
      </c>
      <c r="BA82" t="str">
        <f t="shared" si="89"/>
        <v>&lt;img src=@img/hard.png@&gt;</v>
      </c>
      <c r="BB82" t="str">
        <f t="shared" si="90"/>
        <v/>
      </c>
      <c r="BC82" t="str">
        <f t="shared" si="91"/>
        <v/>
      </c>
      <c r="BD82" t="str">
        <f t="shared" si="92"/>
        <v>&lt;img src=@img/hard.png@&gt;&lt;img src=@img/kidicon.png@&gt;</v>
      </c>
      <c r="BE82" t="str">
        <f t="shared" si="103"/>
        <v>hard med old kid</v>
      </c>
      <c r="BF82" t="str">
        <f t="shared" si="93"/>
        <v>Old Town</v>
      </c>
      <c r="BG82">
        <v>40.588735999999997</v>
      </c>
      <c r="BH82">
        <v>-105.0774</v>
      </c>
      <c r="BI82" t="str">
        <f t="shared" si="94"/>
        <v>[40.588736,-105.0774],</v>
      </c>
      <c r="BJ82" t="b">
        <v>1</v>
      </c>
      <c r="BK82" t="str">
        <f t="shared" si="95"/>
        <v>&lt;img src=@img/kidicon.png@&gt;</v>
      </c>
      <c r="BL82" t="s">
        <v>456</v>
      </c>
    </row>
    <row r="83" spans="2:64" ht="116" x14ac:dyDescent="0.35">
      <c r="B83" t="s">
        <v>211</v>
      </c>
      <c r="C83" t="s">
        <v>320</v>
      </c>
      <c r="D83" t="s">
        <v>279</v>
      </c>
      <c r="E83" t="s">
        <v>445</v>
      </c>
      <c r="G83" t="s">
        <v>212</v>
      </c>
      <c r="W83" t="str">
        <f t="shared" ref="W83:AJ87" si="105">IF(H83&gt;0,H83/100,"")</f>
        <v/>
      </c>
      <c r="X83" t="str">
        <f t="shared" si="105"/>
        <v/>
      </c>
      <c r="Y83" t="str">
        <f t="shared" si="105"/>
        <v/>
      </c>
      <c r="Z83" t="str">
        <f t="shared" si="105"/>
        <v/>
      </c>
      <c r="AA83" t="str">
        <f t="shared" si="105"/>
        <v/>
      </c>
      <c r="AB83" t="str">
        <f t="shared" si="105"/>
        <v/>
      </c>
      <c r="AC83" t="str">
        <f t="shared" si="105"/>
        <v/>
      </c>
      <c r="AD83" t="str">
        <f t="shared" si="105"/>
        <v/>
      </c>
      <c r="AE83" t="str">
        <f t="shared" si="105"/>
        <v/>
      </c>
      <c r="AF83" t="str">
        <f t="shared" si="105"/>
        <v/>
      </c>
      <c r="AG83" t="str">
        <f t="shared" si="105"/>
        <v/>
      </c>
      <c r="AH83" t="str">
        <f t="shared" si="105"/>
        <v/>
      </c>
      <c r="AI83" t="str">
        <f t="shared" si="105"/>
        <v/>
      </c>
      <c r="AJ83" t="str">
        <f t="shared" si="105"/>
        <v/>
      </c>
      <c r="AK83" t="str">
        <f t="shared" si="96"/>
        <v/>
      </c>
      <c r="AL83" t="str">
        <f t="shared" si="97"/>
        <v/>
      </c>
      <c r="AM83" t="str">
        <f t="shared" si="98"/>
        <v/>
      </c>
      <c r="AN83" t="str">
        <f t="shared" si="99"/>
        <v/>
      </c>
      <c r="AO83" t="str">
        <f t="shared" si="100"/>
        <v/>
      </c>
      <c r="AP83" t="str">
        <f t="shared" si="101"/>
        <v/>
      </c>
      <c r="AQ83" t="str">
        <f t="shared" si="102"/>
        <v/>
      </c>
      <c r="AR83" s="3" t="s">
        <v>270</v>
      </c>
      <c r="AS83" t="s">
        <v>306</v>
      </c>
      <c r="AT83" t="s">
        <v>316</v>
      </c>
      <c r="AU83" t="s">
        <v>310</v>
      </c>
      <c r="AV83" s="7" t="s">
        <v>318</v>
      </c>
      <c r="AW83" s="7" t="s">
        <v>318</v>
      </c>
      <c r="AX83" s="4" t="str">
        <f t="shared" si="86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83" t="str">
        <f t="shared" si="87"/>
        <v>&lt;img src=@img/outdoor.png@&gt;</v>
      </c>
      <c r="AZ83" t="str">
        <f t="shared" si="88"/>
        <v>&lt;img src=@img/pets.png@&gt;</v>
      </c>
      <c r="BA83" t="str">
        <f t="shared" si="89"/>
        <v>&lt;img src=@img/easy.png@&gt;</v>
      </c>
      <c r="BB83" t="str">
        <f t="shared" si="90"/>
        <v/>
      </c>
      <c r="BC83" t="str">
        <f t="shared" si="91"/>
        <v/>
      </c>
      <c r="BD83" t="str">
        <f t="shared" si="92"/>
        <v>&lt;img src=@img/outdoor.png@&gt;&lt;img src=@img/pets.png@&gt;&lt;img src=@img/easy.png@&gt;</v>
      </c>
      <c r="BE83" t="str">
        <f t="shared" si="103"/>
        <v>outdoor pet easy med midtown</v>
      </c>
      <c r="BF83" t="str">
        <f t="shared" si="93"/>
        <v>Midtown</v>
      </c>
      <c r="BG83">
        <v>40.566077</v>
      </c>
      <c r="BH83">
        <v>-105.056792</v>
      </c>
      <c r="BI83" t="str">
        <f t="shared" si="94"/>
        <v>[40.566077,-105.056792],</v>
      </c>
      <c r="BK83" t="str">
        <f t="shared" si="95"/>
        <v/>
      </c>
    </row>
    <row r="84" spans="2:64" ht="130.5" x14ac:dyDescent="0.35">
      <c r="B84" t="s">
        <v>172</v>
      </c>
      <c r="C84" t="s">
        <v>440</v>
      </c>
      <c r="D84" t="s">
        <v>173</v>
      </c>
      <c r="E84" t="s">
        <v>35</v>
      </c>
      <c r="G84" s="2" t="s">
        <v>174</v>
      </c>
      <c r="J84">
        <v>1600</v>
      </c>
      <c r="K84">
        <v>1800</v>
      </c>
      <c r="L84">
        <v>1600</v>
      </c>
      <c r="M84">
        <v>1800</v>
      </c>
      <c r="N84">
        <v>1600</v>
      </c>
      <c r="O84">
        <v>1800</v>
      </c>
      <c r="P84">
        <v>1600</v>
      </c>
      <c r="Q84">
        <v>1800</v>
      </c>
      <c r="R84">
        <v>1600</v>
      </c>
      <c r="S84">
        <v>1800</v>
      </c>
      <c r="T84">
        <v>1600</v>
      </c>
      <c r="U84">
        <v>1800</v>
      </c>
      <c r="V84" s="13" t="s">
        <v>260</v>
      </c>
      <c r="W84" t="str">
        <f t="shared" si="105"/>
        <v/>
      </c>
      <c r="X84" t="str">
        <f t="shared" si="105"/>
        <v/>
      </c>
      <c r="Y84">
        <f t="shared" si="105"/>
        <v>16</v>
      </c>
      <c r="Z84">
        <f t="shared" si="105"/>
        <v>18</v>
      </c>
      <c r="AA84">
        <f t="shared" si="105"/>
        <v>16</v>
      </c>
      <c r="AB84">
        <f t="shared" si="105"/>
        <v>18</v>
      </c>
      <c r="AC84">
        <f t="shared" si="105"/>
        <v>16</v>
      </c>
      <c r="AD84">
        <f t="shared" si="105"/>
        <v>18</v>
      </c>
      <c r="AE84">
        <f t="shared" si="105"/>
        <v>16</v>
      </c>
      <c r="AF84">
        <f t="shared" si="105"/>
        <v>18</v>
      </c>
      <c r="AG84">
        <f t="shared" si="105"/>
        <v>16</v>
      </c>
      <c r="AH84">
        <f t="shared" si="105"/>
        <v>18</v>
      </c>
      <c r="AI84">
        <f t="shared" si="105"/>
        <v>16</v>
      </c>
      <c r="AJ84">
        <f t="shared" si="105"/>
        <v>18</v>
      </c>
      <c r="AK84" t="str">
        <f t="shared" si="96"/>
        <v/>
      </c>
      <c r="AL84" t="str">
        <f t="shared" si="97"/>
        <v>4pm-6pm</v>
      </c>
      <c r="AM84" t="str">
        <f t="shared" si="98"/>
        <v>4pm-6pm</v>
      </c>
      <c r="AN84" t="str">
        <f t="shared" si="99"/>
        <v>4pm-6pm</v>
      </c>
      <c r="AO84" t="str">
        <f t="shared" si="100"/>
        <v>4pm-6pm</v>
      </c>
      <c r="AP84" t="str">
        <f t="shared" si="101"/>
        <v>4pm-6pm</v>
      </c>
      <c r="AQ84" t="str">
        <f t="shared" si="102"/>
        <v>4pm-6pm</v>
      </c>
      <c r="AR84" s="2" t="s">
        <v>354</v>
      </c>
      <c r="AU84" t="s">
        <v>309</v>
      </c>
      <c r="AV84" s="7" t="s">
        <v>317</v>
      </c>
      <c r="AW84" s="7" t="s">
        <v>317</v>
      </c>
      <c r="AX84" s="4" t="str">
        <f t="shared" si="86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84" t="str">
        <f t="shared" si="87"/>
        <v/>
      </c>
      <c r="AZ84" t="str">
        <f t="shared" si="88"/>
        <v/>
      </c>
      <c r="BA84" t="str">
        <f t="shared" si="89"/>
        <v>&lt;img src=@img/hard.png@&gt;</v>
      </c>
      <c r="BB84" t="str">
        <f t="shared" si="90"/>
        <v>&lt;img src=@img/drinkicon.png@&gt;</v>
      </c>
      <c r="BC84" t="str">
        <f t="shared" si="91"/>
        <v>&lt;img src=@img/foodicon.png@&gt;</v>
      </c>
      <c r="BD84" t="str">
        <f t="shared" si="92"/>
        <v>&lt;img src=@img/hard.png@&gt;&lt;img src=@img/drinkicon.png@&gt;&lt;img src=@img/foodicon.png@&gt;</v>
      </c>
      <c r="BE84" t="str">
        <f t="shared" si="103"/>
        <v>drink food hard high old</v>
      </c>
      <c r="BF84" t="str">
        <f t="shared" si="93"/>
        <v>Old Town</v>
      </c>
      <c r="BG84">
        <v>40.586821999999998</v>
      </c>
      <c r="BH84">
        <v>-105.07723799999999</v>
      </c>
      <c r="BI84" t="str">
        <f t="shared" si="94"/>
        <v>[40.586822,-105.077238],</v>
      </c>
      <c r="BK84" t="str">
        <f t="shared" si="95"/>
        <v/>
      </c>
    </row>
    <row r="85" spans="2:64" ht="130.5" x14ac:dyDescent="0.35">
      <c r="B85" t="s">
        <v>43</v>
      </c>
      <c r="C85" t="s">
        <v>440</v>
      </c>
      <c r="D85" t="s">
        <v>44</v>
      </c>
      <c r="E85" t="s">
        <v>445</v>
      </c>
      <c r="G85" s="1" t="s">
        <v>45</v>
      </c>
      <c r="J85">
        <v>1500</v>
      </c>
      <c r="K85">
        <v>1800</v>
      </c>
      <c r="L85">
        <v>1500</v>
      </c>
      <c r="M85">
        <v>1800</v>
      </c>
      <c r="N85">
        <v>1500</v>
      </c>
      <c r="O85">
        <v>1800</v>
      </c>
      <c r="P85">
        <v>1500</v>
      </c>
      <c r="Q85">
        <v>1800</v>
      </c>
      <c r="R85">
        <v>1500</v>
      </c>
      <c r="S85">
        <v>1800</v>
      </c>
      <c r="W85" t="str">
        <f t="shared" si="105"/>
        <v/>
      </c>
      <c r="X85" t="str">
        <f t="shared" si="105"/>
        <v/>
      </c>
      <c r="Y85">
        <f t="shared" si="105"/>
        <v>15</v>
      </c>
      <c r="Z85">
        <f t="shared" si="105"/>
        <v>18</v>
      </c>
      <c r="AA85">
        <f t="shared" si="105"/>
        <v>15</v>
      </c>
      <c r="AB85">
        <f t="shared" si="105"/>
        <v>18</v>
      </c>
      <c r="AC85">
        <f t="shared" si="105"/>
        <v>15</v>
      </c>
      <c r="AD85">
        <f t="shared" si="105"/>
        <v>18</v>
      </c>
      <c r="AE85">
        <f t="shared" si="105"/>
        <v>15</v>
      </c>
      <c r="AF85">
        <f t="shared" si="105"/>
        <v>18</v>
      </c>
      <c r="AG85">
        <f t="shared" si="105"/>
        <v>15</v>
      </c>
      <c r="AH85">
        <f t="shared" si="105"/>
        <v>18</v>
      </c>
      <c r="AI85" t="str">
        <f t="shared" si="105"/>
        <v/>
      </c>
      <c r="AJ85" t="str">
        <f t="shared" si="105"/>
        <v/>
      </c>
      <c r="AK85" t="str">
        <f t="shared" si="96"/>
        <v/>
      </c>
      <c r="AL85" t="str">
        <f t="shared" si="97"/>
        <v>3pm-6pm</v>
      </c>
      <c r="AM85" t="str">
        <f t="shared" si="98"/>
        <v>3pm-6pm</v>
      </c>
      <c r="AN85" t="str">
        <f t="shared" si="99"/>
        <v>3pm-6pm</v>
      </c>
      <c r="AO85" t="str">
        <f t="shared" si="100"/>
        <v>3pm-6pm</v>
      </c>
      <c r="AP85" t="str">
        <f t="shared" si="101"/>
        <v>3pm-6pm</v>
      </c>
      <c r="AQ85" t="str">
        <f t="shared" si="102"/>
        <v/>
      </c>
      <c r="AR85" t="s">
        <v>241</v>
      </c>
      <c r="AS85" t="s">
        <v>306</v>
      </c>
      <c r="AU85" t="s">
        <v>309</v>
      </c>
      <c r="AV85" s="7" t="s">
        <v>318</v>
      </c>
      <c r="AW85" s="7" t="s">
        <v>318</v>
      </c>
      <c r="AX85" s="4" t="str">
        <f t="shared" si="86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85" t="str">
        <f t="shared" si="87"/>
        <v>&lt;img src=@img/outdoor.png@&gt;</v>
      </c>
      <c r="AZ85" t="str">
        <f t="shared" si="88"/>
        <v/>
      </c>
      <c r="BA85" t="str">
        <f t="shared" si="89"/>
        <v>&lt;img src=@img/hard.png@&gt;</v>
      </c>
      <c r="BB85" t="str">
        <f t="shared" si="90"/>
        <v/>
      </c>
      <c r="BC85" t="str">
        <f t="shared" si="91"/>
        <v/>
      </c>
      <c r="BD85" t="str">
        <f t="shared" si="92"/>
        <v>&lt;img src=@img/outdoor.png@&gt;&lt;img src=@img/hard.png@&gt;</v>
      </c>
      <c r="BE85" t="str">
        <f t="shared" si="103"/>
        <v>outdoor hard med old</v>
      </c>
      <c r="BF85" t="str">
        <f t="shared" si="93"/>
        <v>Old Town</v>
      </c>
      <c r="BG85">
        <v>40.586728999999998</v>
      </c>
      <c r="BH85">
        <v>-105.07814500000001</v>
      </c>
      <c r="BI85" t="str">
        <f t="shared" si="94"/>
        <v>[40.586729,-105.078145],</v>
      </c>
      <c r="BK85" t="str">
        <f t="shared" si="95"/>
        <v/>
      </c>
    </row>
    <row r="86" spans="2:64" ht="116" x14ac:dyDescent="0.35">
      <c r="B86" t="s">
        <v>213</v>
      </c>
      <c r="C86" t="s">
        <v>443</v>
      </c>
      <c r="D86" t="s">
        <v>214</v>
      </c>
      <c r="E86" t="s">
        <v>445</v>
      </c>
      <c r="G86" t="s">
        <v>215</v>
      </c>
      <c r="W86" t="str">
        <f t="shared" si="105"/>
        <v/>
      </c>
      <c r="X86" t="str">
        <f t="shared" si="105"/>
        <v/>
      </c>
      <c r="Y86" t="str">
        <f t="shared" si="105"/>
        <v/>
      </c>
      <c r="Z86" t="str">
        <f t="shared" si="105"/>
        <v/>
      </c>
      <c r="AA86" t="str">
        <f t="shared" si="105"/>
        <v/>
      </c>
      <c r="AB86" t="str">
        <f t="shared" si="105"/>
        <v/>
      </c>
      <c r="AC86" t="str">
        <f t="shared" si="105"/>
        <v/>
      </c>
      <c r="AD86" t="str">
        <f t="shared" si="105"/>
        <v/>
      </c>
      <c r="AE86" t="str">
        <f t="shared" si="105"/>
        <v/>
      </c>
      <c r="AF86" t="str">
        <f t="shared" si="105"/>
        <v/>
      </c>
      <c r="AG86" t="str">
        <f t="shared" si="105"/>
        <v/>
      </c>
      <c r="AH86" t="str">
        <f t="shared" si="105"/>
        <v/>
      </c>
      <c r="AI86" t="str">
        <f t="shared" si="105"/>
        <v/>
      </c>
      <c r="AJ86" t="str">
        <f t="shared" si="105"/>
        <v/>
      </c>
      <c r="AK86" t="str">
        <f t="shared" si="96"/>
        <v/>
      </c>
      <c r="AL86" t="str">
        <f t="shared" si="97"/>
        <v/>
      </c>
      <c r="AM86" t="str">
        <f t="shared" si="98"/>
        <v/>
      </c>
      <c r="AN86" t="str">
        <f t="shared" si="99"/>
        <v/>
      </c>
      <c r="AO86" t="str">
        <f t="shared" si="100"/>
        <v/>
      </c>
      <c r="AP86" t="str">
        <f t="shared" si="101"/>
        <v/>
      </c>
      <c r="AQ86" t="str">
        <f t="shared" si="102"/>
        <v/>
      </c>
      <c r="AR86" s="2" t="s">
        <v>364</v>
      </c>
      <c r="AS86" t="s">
        <v>306</v>
      </c>
      <c r="AU86" t="s">
        <v>28</v>
      </c>
      <c r="AV86" s="7" t="s">
        <v>318</v>
      </c>
      <c r="AW86" s="7" t="s">
        <v>318</v>
      </c>
      <c r="AX86" s="4" t="str">
        <f t="shared" si="86"/>
        <v>{
    'name': "Road 34",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'link':"http://www.road34.com/", 'pricing':"med",   'phone-number': "", 'address': "1213 W. Elizabeth Street, Fort Collins, CO 80521", 'other-amenities': ['outdoor','','medium'], 'has-drink':false, 'has-food':false},</v>
      </c>
      <c r="AY86" t="str">
        <f t="shared" si="87"/>
        <v>&lt;img src=@img/outdoor.png@&gt;</v>
      </c>
      <c r="AZ86" t="str">
        <f t="shared" si="88"/>
        <v/>
      </c>
      <c r="BA86" t="str">
        <f t="shared" si="89"/>
        <v>&lt;img src=@img/medium.png@&gt;</v>
      </c>
      <c r="BB86" t="str">
        <f t="shared" si="90"/>
        <v/>
      </c>
      <c r="BC86" t="str">
        <f t="shared" si="91"/>
        <v/>
      </c>
      <c r="BD86" t="str">
        <f t="shared" si="92"/>
        <v>&lt;img src=@img/outdoor.png@&gt;&lt;img src=@img/medium.png@&gt;</v>
      </c>
      <c r="BE86" t="str">
        <f t="shared" si="103"/>
        <v>outdoor medium med cwest</v>
      </c>
      <c r="BF86" t="str">
        <f t="shared" si="93"/>
        <v>Campus West</v>
      </c>
      <c r="BG86">
        <v>40.574368999999997</v>
      </c>
      <c r="BH86">
        <v>-105.09835099999999</v>
      </c>
      <c r="BI86" t="str">
        <f t="shared" si="94"/>
        <v>[40.574369,-105.098351],</v>
      </c>
      <c r="BK86" t="str">
        <f t="shared" si="95"/>
        <v/>
      </c>
    </row>
    <row r="87" spans="2:64" ht="116" x14ac:dyDescent="0.35">
      <c r="B87" t="s">
        <v>59</v>
      </c>
      <c r="C87" t="s">
        <v>440</v>
      </c>
      <c r="D87" t="s">
        <v>60</v>
      </c>
      <c r="E87" t="s">
        <v>35</v>
      </c>
      <c r="G87" s="1" t="s">
        <v>61</v>
      </c>
      <c r="W87" t="str">
        <f t="shared" si="105"/>
        <v/>
      </c>
      <c r="X87" t="str">
        <f t="shared" si="105"/>
        <v/>
      </c>
      <c r="Y87" t="str">
        <f t="shared" si="105"/>
        <v/>
      </c>
      <c r="Z87" t="str">
        <f t="shared" si="105"/>
        <v/>
      </c>
      <c r="AA87" t="str">
        <f t="shared" si="105"/>
        <v/>
      </c>
      <c r="AB87" t="str">
        <f t="shared" si="105"/>
        <v/>
      </c>
      <c r="AC87" t="str">
        <f t="shared" si="105"/>
        <v/>
      </c>
      <c r="AD87" t="str">
        <f t="shared" si="105"/>
        <v/>
      </c>
      <c r="AE87" t="str">
        <f t="shared" si="105"/>
        <v/>
      </c>
      <c r="AF87" t="str">
        <f t="shared" si="105"/>
        <v/>
      </c>
      <c r="AG87" t="str">
        <f t="shared" si="105"/>
        <v/>
      </c>
      <c r="AH87" t="str">
        <f t="shared" si="105"/>
        <v/>
      </c>
      <c r="AI87" t="str">
        <f t="shared" si="105"/>
        <v/>
      </c>
      <c r="AJ87" t="str">
        <f t="shared" si="105"/>
        <v/>
      </c>
      <c r="AK87" t="str">
        <f t="shared" si="96"/>
        <v/>
      </c>
      <c r="AL87" t="str">
        <f t="shared" si="97"/>
        <v/>
      </c>
      <c r="AM87" t="str">
        <f t="shared" si="98"/>
        <v/>
      </c>
      <c r="AN87" t="str">
        <f t="shared" si="99"/>
        <v/>
      </c>
      <c r="AO87" t="str">
        <f t="shared" si="100"/>
        <v/>
      </c>
      <c r="AP87" t="str">
        <f t="shared" si="101"/>
        <v/>
      </c>
      <c r="AQ87" t="str">
        <f t="shared" si="102"/>
        <v/>
      </c>
      <c r="AR87" s="3" t="s">
        <v>245</v>
      </c>
      <c r="AU87" t="s">
        <v>309</v>
      </c>
      <c r="AV87" s="7" t="s">
        <v>318</v>
      </c>
      <c r="AW87" s="7" t="s">
        <v>318</v>
      </c>
      <c r="AX87" s="4" t="str">
        <f t="shared" si="86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87" t="str">
        <f t="shared" si="87"/>
        <v/>
      </c>
      <c r="AZ87" t="str">
        <f t="shared" si="88"/>
        <v/>
      </c>
      <c r="BA87" t="str">
        <f t="shared" si="89"/>
        <v>&lt;img src=@img/hard.png@&gt;</v>
      </c>
      <c r="BB87" t="str">
        <f t="shared" si="90"/>
        <v/>
      </c>
      <c r="BC87" t="str">
        <f t="shared" si="91"/>
        <v/>
      </c>
      <c r="BD87" t="str">
        <f t="shared" si="92"/>
        <v>&lt;img src=@img/hard.png@&gt;</v>
      </c>
      <c r="BE87" t="str">
        <f t="shared" si="103"/>
        <v>hard high old</v>
      </c>
      <c r="BF87" t="str">
        <f t="shared" si="93"/>
        <v>Old Town</v>
      </c>
      <c r="BG87">
        <v>40.590139000000001</v>
      </c>
      <c r="BH87">
        <v>-105.075401</v>
      </c>
      <c r="BI87" t="str">
        <f t="shared" si="94"/>
        <v>[40.590139,-105.075401],</v>
      </c>
      <c r="BK87" t="str">
        <f t="shared" si="95"/>
        <v/>
      </c>
    </row>
    <row r="88" spans="2:64" ht="116" x14ac:dyDescent="0.35">
      <c r="B88" t="s">
        <v>467</v>
      </c>
      <c r="C88" t="s">
        <v>442</v>
      </c>
      <c r="E88" t="s">
        <v>445</v>
      </c>
      <c r="G88" t="s">
        <v>487</v>
      </c>
      <c r="AK88" t="str">
        <f t="shared" si="96"/>
        <v/>
      </c>
      <c r="AL88" t="str">
        <f t="shared" si="97"/>
        <v/>
      </c>
      <c r="AM88" t="str">
        <f t="shared" si="98"/>
        <v/>
      </c>
      <c r="AN88" t="str">
        <f t="shared" si="99"/>
        <v/>
      </c>
      <c r="AO88" t="str">
        <f t="shared" si="100"/>
        <v/>
      </c>
      <c r="AP88" t="str">
        <f t="shared" si="101"/>
        <v/>
      </c>
      <c r="AQ88" t="str">
        <f t="shared" si="102"/>
        <v/>
      </c>
      <c r="AU88" t="s">
        <v>310</v>
      </c>
      <c r="AV88" t="b">
        <v>1</v>
      </c>
      <c r="AW88" t="b">
        <v>1</v>
      </c>
      <c r="AX88" s="4" t="str">
        <f t="shared" si="86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88" t="str">
        <f t="shared" si="87"/>
        <v/>
      </c>
      <c r="AZ88" t="str">
        <f t="shared" si="88"/>
        <v/>
      </c>
      <c r="BA88" t="str">
        <f t="shared" si="89"/>
        <v>&lt;img src=@img/easy.png@&gt;</v>
      </c>
      <c r="BB88" t="str">
        <f t="shared" si="90"/>
        <v/>
      </c>
      <c r="BC88" t="str">
        <f t="shared" si="91"/>
        <v/>
      </c>
      <c r="BD88" t="str">
        <f t="shared" si="92"/>
        <v>&lt;img src=@img/easy.png@&gt;&lt;img src=@img/kidicon.png@&gt;</v>
      </c>
      <c r="BE88" t="str">
        <f t="shared" si="103"/>
        <v>easy med sfoco kid</v>
      </c>
      <c r="BF88" t="str">
        <f t="shared" si="93"/>
        <v>South Foco</v>
      </c>
      <c r="BG88">
        <v>40.521709000000001</v>
      </c>
      <c r="BH88">
        <v>-105.060034</v>
      </c>
      <c r="BI88" t="str">
        <f t="shared" si="94"/>
        <v>[40.521709,-105.060034],</v>
      </c>
      <c r="BJ88" t="b">
        <v>1</v>
      </c>
      <c r="BK88" t="str">
        <f t="shared" si="95"/>
        <v>&lt;img src=@img/kidicon.png@&gt;</v>
      </c>
      <c r="BL88" t="s">
        <v>488</v>
      </c>
    </row>
    <row r="89" spans="2:64" ht="116" x14ac:dyDescent="0.35">
      <c r="B89" t="s">
        <v>216</v>
      </c>
      <c r="C89" t="s">
        <v>440</v>
      </c>
      <c r="D89" t="s">
        <v>217</v>
      </c>
      <c r="E89" t="s">
        <v>445</v>
      </c>
      <c r="G89" t="s">
        <v>218</v>
      </c>
      <c r="W89" t="str">
        <f t="shared" ref="W89:AJ89" si="106">IF(H89&gt;0,H89/100,"")</f>
        <v/>
      </c>
      <c r="X89" t="str">
        <f t="shared" si="106"/>
        <v/>
      </c>
      <c r="Y89" t="str">
        <f t="shared" si="106"/>
        <v/>
      </c>
      <c r="Z89" t="str">
        <f t="shared" si="106"/>
        <v/>
      </c>
      <c r="AA89" t="str">
        <f t="shared" si="106"/>
        <v/>
      </c>
      <c r="AB89" t="str">
        <f t="shared" si="106"/>
        <v/>
      </c>
      <c r="AC89" t="str">
        <f t="shared" si="106"/>
        <v/>
      </c>
      <c r="AD89" t="str">
        <f t="shared" si="106"/>
        <v/>
      </c>
      <c r="AE89" t="str">
        <f t="shared" si="106"/>
        <v/>
      </c>
      <c r="AF89" t="str">
        <f t="shared" si="106"/>
        <v/>
      </c>
      <c r="AG89" t="str">
        <f t="shared" si="106"/>
        <v/>
      </c>
      <c r="AH89" t="str">
        <f t="shared" si="106"/>
        <v/>
      </c>
      <c r="AI89" t="str">
        <f t="shared" si="106"/>
        <v/>
      </c>
      <c r="AJ89" t="str">
        <f t="shared" si="106"/>
        <v/>
      </c>
      <c r="AK89" t="str">
        <f t="shared" si="96"/>
        <v/>
      </c>
      <c r="AL89" t="str">
        <f t="shared" si="97"/>
        <v/>
      </c>
      <c r="AM89" t="str">
        <f t="shared" si="98"/>
        <v/>
      </c>
      <c r="AN89" t="str">
        <f t="shared" si="99"/>
        <v/>
      </c>
      <c r="AO89" t="str">
        <f t="shared" si="100"/>
        <v/>
      </c>
      <c r="AP89" t="str">
        <f t="shared" si="101"/>
        <v/>
      </c>
      <c r="AQ89" t="str">
        <f t="shared" si="102"/>
        <v/>
      </c>
      <c r="AR89" s="2" t="s">
        <v>365</v>
      </c>
      <c r="AU89" t="s">
        <v>309</v>
      </c>
      <c r="AV89" s="7" t="s">
        <v>318</v>
      </c>
      <c r="AW89" s="7" t="s">
        <v>318</v>
      </c>
      <c r="AX89" s="4" t="str">
        <f t="shared" si="86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89" t="str">
        <f t="shared" si="87"/>
        <v/>
      </c>
      <c r="AZ89" t="str">
        <f t="shared" si="88"/>
        <v/>
      </c>
      <c r="BA89" t="str">
        <f t="shared" si="89"/>
        <v>&lt;img src=@img/hard.png@&gt;</v>
      </c>
      <c r="BB89" t="str">
        <f t="shared" si="90"/>
        <v/>
      </c>
      <c r="BC89" t="str">
        <f t="shared" si="91"/>
        <v/>
      </c>
      <c r="BD89" t="str">
        <f t="shared" si="92"/>
        <v>&lt;img src=@img/hard.png@&gt;</v>
      </c>
      <c r="BE89" t="str">
        <f t="shared" si="103"/>
        <v>hard med old</v>
      </c>
      <c r="BF89" t="str">
        <f t="shared" si="93"/>
        <v>Old Town</v>
      </c>
      <c r="BG89">
        <v>40.589492999999997</v>
      </c>
      <c r="BH89">
        <v>-105.077513</v>
      </c>
      <c r="BI89" t="str">
        <f t="shared" si="94"/>
        <v>[40.589493,-105.077513],</v>
      </c>
      <c r="BK89" t="str">
        <f t="shared" si="95"/>
        <v/>
      </c>
    </row>
    <row r="90" spans="2:64" ht="116" x14ac:dyDescent="0.35">
      <c r="B90" t="s">
        <v>495</v>
      </c>
      <c r="C90" t="s">
        <v>442</v>
      </c>
      <c r="E90" t="s">
        <v>54</v>
      </c>
      <c r="G90" t="s">
        <v>490</v>
      </c>
      <c r="AK90" t="str">
        <f t="shared" si="96"/>
        <v/>
      </c>
      <c r="AL90" t="str">
        <f t="shared" si="97"/>
        <v/>
      </c>
      <c r="AM90" t="str">
        <f t="shared" si="98"/>
        <v/>
      </c>
      <c r="AN90" t="str">
        <f t="shared" si="99"/>
        <v/>
      </c>
      <c r="AO90" t="str">
        <f t="shared" si="100"/>
        <v/>
      </c>
      <c r="AP90" t="str">
        <f t="shared" si="101"/>
        <v/>
      </c>
      <c r="AQ90" t="str">
        <f t="shared" si="102"/>
        <v/>
      </c>
      <c r="AU90" t="s">
        <v>310</v>
      </c>
      <c r="AV90" t="b">
        <v>0</v>
      </c>
      <c r="AW90" t="b">
        <v>0</v>
      </c>
      <c r="AX90" s="4" t="str">
        <f t="shared" si="86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90" t="str">
        <f t="shared" si="87"/>
        <v/>
      </c>
      <c r="AZ90" t="str">
        <f t="shared" si="88"/>
        <v/>
      </c>
      <c r="BA90" t="str">
        <f t="shared" si="89"/>
        <v>&lt;img src=@img/easy.png@&gt;</v>
      </c>
      <c r="BB90" t="str">
        <f t="shared" si="90"/>
        <v/>
      </c>
      <c r="BC90" t="str">
        <f t="shared" si="91"/>
        <v/>
      </c>
      <c r="BD90" t="str">
        <f t="shared" si="92"/>
        <v>&lt;img src=@img/easy.png@&gt;&lt;img src=@img/kidicon.png@&gt;</v>
      </c>
      <c r="BE90" t="str">
        <f t="shared" si="103"/>
        <v>easy low sfoco kid</v>
      </c>
      <c r="BF90" t="str">
        <f t="shared" si="93"/>
        <v>South Foco</v>
      </c>
      <c r="BG90">
        <v>40.561498</v>
      </c>
      <c r="BH90">
        <v>-105.039806</v>
      </c>
      <c r="BI90" t="str">
        <f t="shared" si="94"/>
        <v>[40.561498,-105.039806],</v>
      </c>
      <c r="BJ90" t="b">
        <v>1</v>
      </c>
      <c r="BK90" t="str">
        <f t="shared" si="95"/>
        <v>&lt;img src=@img/kidicon.png@&gt;</v>
      </c>
      <c r="BL90" t="s">
        <v>489</v>
      </c>
    </row>
    <row r="91" spans="2:64" ht="116" x14ac:dyDescent="0.35">
      <c r="B91" t="s">
        <v>411</v>
      </c>
      <c r="C91" t="s">
        <v>440</v>
      </c>
      <c r="D91" t="s">
        <v>412</v>
      </c>
      <c r="E91" t="s">
        <v>54</v>
      </c>
      <c r="G91" t="s">
        <v>414</v>
      </c>
      <c r="W91" t="str">
        <f t="shared" ref="W91:W102" si="107">IF(H91&gt;0,H91/100,"")</f>
        <v/>
      </c>
      <c r="X91" t="str">
        <f t="shared" ref="X91:X102" si="108">IF(I91&gt;0,I91/100,"")</f>
        <v/>
      </c>
      <c r="Y91" t="str">
        <f t="shared" ref="Y91:Y102" si="109">IF(J91&gt;0,J91/100,"")</f>
        <v/>
      </c>
      <c r="Z91" t="str">
        <f t="shared" ref="Z91:Z102" si="110">IF(K91&gt;0,K91/100,"")</f>
        <v/>
      </c>
      <c r="AA91" t="str">
        <f t="shared" ref="AA91:AA102" si="111">IF(L91&gt;0,L91/100,"")</f>
        <v/>
      </c>
      <c r="AB91" t="str">
        <f t="shared" ref="AB91:AB102" si="112">IF(M91&gt;0,M91/100,"")</f>
        <v/>
      </c>
      <c r="AC91" t="str">
        <f t="shared" ref="AC91:AC102" si="113">IF(N91&gt;0,N91/100,"")</f>
        <v/>
      </c>
      <c r="AD91" t="str">
        <f t="shared" ref="AD91:AD102" si="114">IF(O91&gt;0,O91/100,"")</f>
        <v/>
      </c>
      <c r="AE91" t="str">
        <f t="shared" ref="AE91:AE102" si="115">IF(P91&gt;0,P91/100,"")</f>
        <v/>
      </c>
      <c r="AF91" t="str">
        <f t="shared" ref="AF91:AF102" si="116">IF(Q91&gt;0,Q91/100,"")</f>
        <v/>
      </c>
      <c r="AG91" t="str">
        <f t="shared" ref="AG91:AG102" si="117">IF(R91&gt;0,R91/100,"")</f>
        <v/>
      </c>
      <c r="AH91" t="str">
        <f t="shared" ref="AH91:AH102" si="118">IF(S91&gt;0,S91/100,"")</f>
        <v/>
      </c>
      <c r="AI91" t="str">
        <f t="shared" ref="AI91:AI102" si="119">IF(T91&gt;0,T91/100,"")</f>
        <v/>
      </c>
      <c r="AJ91" t="str">
        <f t="shared" ref="AJ91:AJ102" si="120">IF(U91&gt;0,U91/100,"")</f>
        <v/>
      </c>
      <c r="AK91" t="str">
        <f t="shared" si="96"/>
        <v/>
      </c>
      <c r="AL91" t="str">
        <f t="shared" si="97"/>
        <v/>
      </c>
      <c r="AM91" t="str">
        <f t="shared" si="98"/>
        <v/>
      </c>
      <c r="AN91" t="str">
        <f t="shared" si="99"/>
        <v/>
      </c>
      <c r="AO91" t="str">
        <f t="shared" si="100"/>
        <v/>
      </c>
      <c r="AP91" t="str">
        <f t="shared" si="101"/>
        <v/>
      </c>
      <c r="AQ91" t="str">
        <f t="shared" si="102"/>
        <v/>
      </c>
      <c r="AR91" t="s">
        <v>413</v>
      </c>
      <c r="AU91" t="s">
        <v>28</v>
      </c>
      <c r="AV91" s="7" t="s">
        <v>318</v>
      </c>
      <c r="AW91" s="7" t="s">
        <v>318</v>
      </c>
      <c r="AX91" s="4" t="str">
        <f t="shared" si="86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91" t="str">
        <f t="shared" si="87"/>
        <v/>
      </c>
      <c r="AZ91" t="str">
        <f t="shared" si="88"/>
        <v/>
      </c>
      <c r="BA91" t="str">
        <f t="shared" si="89"/>
        <v>&lt;img src=@img/medium.png@&gt;</v>
      </c>
      <c r="BB91" t="str">
        <f t="shared" si="90"/>
        <v/>
      </c>
      <c r="BC91" t="str">
        <f t="shared" si="91"/>
        <v/>
      </c>
      <c r="BD91" t="str">
        <f t="shared" si="92"/>
        <v>&lt;img src=@img/medium.png@&gt;</v>
      </c>
      <c r="BE91" t="str">
        <f t="shared" si="103"/>
        <v>medium low old</v>
      </c>
      <c r="BF91" t="str">
        <f t="shared" si="93"/>
        <v>Old Town</v>
      </c>
      <c r="BG91">
        <v>40.586820000000003</v>
      </c>
      <c r="BH91">
        <v>-105.07865</v>
      </c>
      <c r="BI91" t="str">
        <f t="shared" si="94"/>
        <v>[40.58682,-105.07865],</v>
      </c>
      <c r="BK91" t="str">
        <f t="shared" si="95"/>
        <v/>
      </c>
    </row>
    <row r="92" spans="2:64" ht="145" x14ac:dyDescent="0.35">
      <c r="B92" t="s">
        <v>392</v>
      </c>
      <c r="C92" t="s">
        <v>320</v>
      </c>
      <c r="D92" t="s">
        <v>93</v>
      </c>
      <c r="E92" t="s">
        <v>445</v>
      </c>
      <c r="G92" s="6" t="s">
        <v>407</v>
      </c>
      <c r="H92">
        <v>1100</v>
      </c>
      <c r="I92">
        <v>2100</v>
      </c>
      <c r="J92">
        <v>1500</v>
      </c>
      <c r="K92">
        <v>1800</v>
      </c>
      <c r="L92">
        <v>1500</v>
      </c>
      <c r="M92">
        <v>1800</v>
      </c>
      <c r="N92">
        <v>1500</v>
      </c>
      <c r="O92">
        <v>1800</v>
      </c>
      <c r="P92">
        <v>1500</v>
      </c>
      <c r="Q92">
        <v>1800</v>
      </c>
      <c r="R92">
        <v>1500</v>
      </c>
      <c r="S92">
        <v>1800</v>
      </c>
      <c r="V92" s="13" t="s">
        <v>498</v>
      </c>
      <c r="W92">
        <f t="shared" si="107"/>
        <v>11</v>
      </c>
      <c r="X92">
        <f t="shared" si="108"/>
        <v>21</v>
      </c>
      <c r="Y92">
        <f t="shared" si="109"/>
        <v>15</v>
      </c>
      <c r="Z92">
        <f t="shared" si="110"/>
        <v>18</v>
      </c>
      <c r="AA92">
        <f t="shared" si="111"/>
        <v>15</v>
      </c>
      <c r="AB92">
        <f t="shared" si="112"/>
        <v>18</v>
      </c>
      <c r="AC92">
        <f t="shared" si="113"/>
        <v>15</v>
      </c>
      <c r="AD92">
        <f t="shared" si="114"/>
        <v>18</v>
      </c>
      <c r="AE92">
        <f t="shared" si="115"/>
        <v>15</v>
      </c>
      <c r="AF92">
        <f t="shared" si="116"/>
        <v>18</v>
      </c>
      <c r="AG92">
        <f t="shared" si="117"/>
        <v>15</v>
      </c>
      <c r="AH92">
        <f t="shared" si="118"/>
        <v>18</v>
      </c>
      <c r="AI92" t="str">
        <f t="shared" si="119"/>
        <v/>
      </c>
      <c r="AJ92" t="str">
        <f t="shared" si="120"/>
        <v/>
      </c>
      <c r="AK92" t="str">
        <f t="shared" si="96"/>
        <v>11am-9pm</v>
      </c>
      <c r="AL92" t="str">
        <f t="shared" si="97"/>
        <v>3pm-6pm</v>
      </c>
      <c r="AM92" t="str">
        <f t="shared" si="98"/>
        <v>3pm-6pm</v>
      </c>
      <c r="AN92" t="str">
        <f t="shared" si="99"/>
        <v>3pm-6pm</v>
      </c>
      <c r="AO92" t="str">
        <f t="shared" si="100"/>
        <v>3pm-6pm</v>
      </c>
      <c r="AP92" t="str">
        <f t="shared" si="101"/>
        <v>3pm-6pm</v>
      </c>
      <c r="AQ92" t="str">
        <f t="shared" si="102"/>
        <v/>
      </c>
      <c r="AR92" t="s">
        <v>398</v>
      </c>
      <c r="AS92" t="s">
        <v>306</v>
      </c>
      <c r="AU92" t="s">
        <v>310</v>
      </c>
      <c r="AV92" s="7" t="s">
        <v>317</v>
      </c>
      <c r="AW92" s="7" t="s">
        <v>317</v>
      </c>
      <c r="AX92" s="4" t="str">
        <f t="shared" si="86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92" t="str">
        <f t="shared" si="87"/>
        <v>&lt;img src=@img/outdoor.png@&gt;</v>
      </c>
      <c r="AZ92" t="str">
        <f t="shared" si="88"/>
        <v/>
      </c>
      <c r="BA92" t="str">
        <f t="shared" si="89"/>
        <v>&lt;img src=@img/easy.png@&gt;</v>
      </c>
      <c r="BB92" t="str">
        <f t="shared" si="90"/>
        <v>&lt;img src=@img/drinkicon.png@&gt;</v>
      </c>
      <c r="BC92" t="str">
        <f t="shared" si="91"/>
        <v>&lt;img src=@img/foodicon.png@&gt;</v>
      </c>
      <c r="BD92" t="str">
        <f t="shared" si="92"/>
        <v>&lt;img src=@img/outdoor.png@&gt;&lt;img src=@img/easy.png@&gt;&lt;img src=@img/drinkicon.png@&gt;&lt;img src=@img/foodicon.png@&gt;</v>
      </c>
      <c r="BE92" t="str">
        <f t="shared" si="103"/>
        <v>outdoor drink food easy med midtown</v>
      </c>
      <c r="BF92" t="str">
        <f t="shared" si="93"/>
        <v>Midtown</v>
      </c>
      <c r="BG92">
        <v>40.543309000000001</v>
      </c>
      <c r="BH92">
        <v>-105.073813</v>
      </c>
      <c r="BI92" t="str">
        <f t="shared" si="94"/>
        <v>[40.543309,-105.073813],</v>
      </c>
      <c r="BK92" t="str">
        <f t="shared" si="95"/>
        <v/>
      </c>
    </row>
    <row r="93" spans="2:64" ht="130.5" x14ac:dyDescent="0.35">
      <c r="B93" t="s">
        <v>219</v>
      </c>
      <c r="C93" t="s">
        <v>440</v>
      </c>
      <c r="D93" t="s">
        <v>279</v>
      </c>
      <c r="E93" t="s">
        <v>445</v>
      </c>
      <c r="G93" t="s">
        <v>220</v>
      </c>
      <c r="W93" t="str">
        <f t="shared" si="107"/>
        <v/>
      </c>
      <c r="X93" t="str">
        <f t="shared" si="108"/>
        <v/>
      </c>
      <c r="Y93" t="str">
        <f t="shared" si="109"/>
        <v/>
      </c>
      <c r="Z93" t="str">
        <f t="shared" si="110"/>
        <v/>
      </c>
      <c r="AA93" t="str">
        <f t="shared" si="111"/>
        <v/>
      </c>
      <c r="AB93" t="str">
        <f t="shared" si="112"/>
        <v/>
      </c>
      <c r="AC93" t="str">
        <f t="shared" si="113"/>
        <v/>
      </c>
      <c r="AD93" t="str">
        <f t="shared" si="114"/>
        <v/>
      </c>
      <c r="AE93" t="str">
        <f t="shared" si="115"/>
        <v/>
      </c>
      <c r="AF93" t="str">
        <f t="shared" si="116"/>
        <v/>
      </c>
      <c r="AG93" t="str">
        <f t="shared" si="117"/>
        <v/>
      </c>
      <c r="AH93" t="str">
        <f t="shared" si="118"/>
        <v/>
      </c>
      <c r="AI93" t="str">
        <f t="shared" si="119"/>
        <v/>
      </c>
      <c r="AJ93" t="str">
        <f t="shared" si="120"/>
        <v/>
      </c>
      <c r="AK93" t="str">
        <f t="shared" si="96"/>
        <v/>
      </c>
      <c r="AL93" t="str">
        <f t="shared" si="97"/>
        <v/>
      </c>
      <c r="AM93" t="str">
        <f t="shared" si="98"/>
        <v/>
      </c>
      <c r="AN93" t="str">
        <f t="shared" si="99"/>
        <v/>
      </c>
      <c r="AO93" t="str">
        <f t="shared" si="100"/>
        <v/>
      </c>
      <c r="AP93" t="str">
        <f t="shared" si="101"/>
        <v/>
      </c>
      <c r="AQ93" t="str">
        <f t="shared" si="102"/>
        <v/>
      </c>
      <c r="AR93" s="2" t="s">
        <v>366</v>
      </c>
      <c r="AS93" t="s">
        <v>306</v>
      </c>
      <c r="AT93" t="s">
        <v>316</v>
      </c>
      <c r="AU93" t="s">
        <v>310</v>
      </c>
      <c r="AV93" s="7" t="s">
        <v>318</v>
      </c>
      <c r="AW93" s="7" t="s">
        <v>318</v>
      </c>
      <c r="AX93" s="4" t="str">
        <f t="shared" si="86"/>
        <v>{
    'name': "Snowbank Brewing",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'link':"http://www.snowbank.beer/", 'pricing':"med",   'phone-number': "", 'address': "225 N. Lemay Avenue, Suite 1, Fort Collins, CO 80524", 'other-amenities': ['outdoor','pets','easy'], 'has-drink':false, 'has-food':false},</v>
      </c>
      <c r="AY93" t="str">
        <f t="shared" si="87"/>
        <v>&lt;img src=@img/outdoor.png@&gt;</v>
      </c>
      <c r="AZ93" t="str">
        <f t="shared" si="88"/>
        <v>&lt;img src=@img/pets.png@&gt;</v>
      </c>
      <c r="BA93" t="str">
        <f t="shared" si="89"/>
        <v>&lt;img src=@img/easy.png@&gt;</v>
      </c>
      <c r="BB93" t="str">
        <f t="shared" si="90"/>
        <v/>
      </c>
      <c r="BC93" t="str">
        <f t="shared" si="91"/>
        <v/>
      </c>
      <c r="BD93" t="str">
        <f t="shared" si="92"/>
        <v>&lt;img src=@img/outdoor.png@&gt;&lt;img src=@img/pets.png@&gt;&lt;img src=@img/easy.png@&gt;</v>
      </c>
      <c r="BE93" t="str">
        <f t="shared" si="103"/>
        <v>outdoor pet easy med old</v>
      </c>
      <c r="BF93" t="str">
        <f t="shared" si="93"/>
        <v>Old Town</v>
      </c>
      <c r="BG93">
        <v>40.589928999999998</v>
      </c>
      <c r="BH93">
        <v>-105.058724</v>
      </c>
      <c r="BI93" t="str">
        <f t="shared" si="94"/>
        <v>[40.589929,-105.058724],</v>
      </c>
      <c r="BK93" t="str">
        <f t="shared" si="95"/>
        <v/>
      </c>
    </row>
    <row r="94" spans="2:64" ht="130.5" x14ac:dyDescent="0.35">
      <c r="B94" t="s">
        <v>295</v>
      </c>
      <c r="C94" t="s">
        <v>440</v>
      </c>
      <c r="D94" t="s">
        <v>226</v>
      </c>
      <c r="E94" t="s">
        <v>35</v>
      </c>
      <c r="G94" s="6" t="s">
        <v>304</v>
      </c>
      <c r="H94">
        <v>1600</v>
      </c>
      <c r="I94">
        <v>1800</v>
      </c>
      <c r="J94">
        <v>1600</v>
      </c>
      <c r="K94">
        <v>1800</v>
      </c>
      <c r="L94">
        <v>1600</v>
      </c>
      <c r="M94">
        <v>2400</v>
      </c>
      <c r="N94">
        <v>1600</v>
      </c>
      <c r="O94">
        <v>1800</v>
      </c>
      <c r="P94">
        <v>1600</v>
      </c>
      <c r="Q94">
        <v>1800</v>
      </c>
      <c r="R94">
        <v>1600</v>
      </c>
      <c r="S94">
        <v>1800</v>
      </c>
      <c r="T94">
        <v>1600</v>
      </c>
      <c r="U94">
        <v>1800</v>
      </c>
      <c r="V94" s="13" t="s">
        <v>296</v>
      </c>
      <c r="W94">
        <f t="shared" si="107"/>
        <v>16</v>
      </c>
      <c r="X94">
        <f t="shared" si="108"/>
        <v>18</v>
      </c>
      <c r="Y94">
        <f t="shared" si="109"/>
        <v>16</v>
      </c>
      <c r="Z94">
        <f t="shared" si="110"/>
        <v>18</v>
      </c>
      <c r="AA94">
        <f t="shared" si="111"/>
        <v>16</v>
      </c>
      <c r="AB94">
        <f t="shared" si="112"/>
        <v>24</v>
      </c>
      <c r="AC94">
        <f t="shared" si="113"/>
        <v>16</v>
      </c>
      <c r="AD94">
        <f t="shared" si="114"/>
        <v>18</v>
      </c>
      <c r="AE94">
        <f t="shared" si="115"/>
        <v>16</v>
      </c>
      <c r="AF94">
        <f t="shared" si="116"/>
        <v>18</v>
      </c>
      <c r="AG94">
        <f t="shared" si="117"/>
        <v>16</v>
      </c>
      <c r="AH94">
        <f t="shared" si="118"/>
        <v>18</v>
      </c>
      <c r="AI94">
        <f t="shared" si="119"/>
        <v>16</v>
      </c>
      <c r="AJ94">
        <f t="shared" si="120"/>
        <v>18</v>
      </c>
      <c r="AK94" t="str">
        <f t="shared" si="96"/>
        <v>4pm-6pm</v>
      </c>
      <c r="AL94" t="str">
        <f t="shared" si="97"/>
        <v>4pm-6pm</v>
      </c>
      <c r="AM94" t="str">
        <f t="shared" si="98"/>
        <v>4pm-12am</v>
      </c>
      <c r="AN94" t="str">
        <f t="shared" si="99"/>
        <v>4pm-6pm</v>
      </c>
      <c r="AO94" t="str">
        <f t="shared" si="100"/>
        <v>4pm-6pm</v>
      </c>
      <c r="AP94" t="str">
        <f t="shared" si="101"/>
        <v>4pm-6pm</v>
      </c>
      <c r="AQ94" t="str">
        <f t="shared" si="102"/>
        <v>4pm-6pm</v>
      </c>
      <c r="AR94" s="2" t="s">
        <v>378</v>
      </c>
      <c r="AU94" t="s">
        <v>309</v>
      </c>
      <c r="AV94" s="7" t="s">
        <v>317</v>
      </c>
      <c r="AW94" s="7" t="s">
        <v>317</v>
      </c>
      <c r="AX94" s="4" t="str">
        <f t="shared" si="86"/>
        <v>{
    'name': "Social",
    'area': "old",'hours': {
      'sunday-start':"1600", 'sunday-end':"1800", 'monday-start':"1600", 'monday-end':"1800", 'tuesday-start':"1600", 'tuesday-end':"2400",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94" t="str">
        <f t="shared" si="87"/>
        <v/>
      </c>
      <c r="AZ94" t="str">
        <f t="shared" si="88"/>
        <v/>
      </c>
      <c r="BA94" t="str">
        <f t="shared" si="89"/>
        <v>&lt;img src=@img/hard.png@&gt;</v>
      </c>
      <c r="BB94" t="str">
        <f t="shared" si="90"/>
        <v>&lt;img src=@img/drinkicon.png@&gt;</v>
      </c>
      <c r="BC94" t="str">
        <f t="shared" si="91"/>
        <v>&lt;img src=@img/foodicon.png@&gt;</v>
      </c>
      <c r="BD94" t="str">
        <f t="shared" si="92"/>
        <v>&lt;img src=@img/hard.png@&gt;&lt;img src=@img/drinkicon.png@&gt;&lt;img src=@img/foodicon.png@&gt;</v>
      </c>
      <c r="BE94" t="str">
        <f t="shared" si="103"/>
        <v>drink food hard high old</v>
      </c>
      <c r="BF94" t="str">
        <f t="shared" si="93"/>
        <v>Old Town</v>
      </c>
      <c r="BG94">
        <v>40.587333000000001</v>
      </c>
      <c r="BH94">
        <v>-105.075926</v>
      </c>
      <c r="BI94" t="str">
        <f t="shared" si="94"/>
        <v>[40.587333,-105.075926],</v>
      </c>
      <c r="BK94" t="str">
        <f t="shared" si="95"/>
        <v/>
      </c>
    </row>
    <row r="95" spans="2:64" ht="116" x14ac:dyDescent="0.35">
      <c r="B95" t="s">
        <v>103</v>
      </c>
      <c r="C95" t="s">
        <v>440</v>
      </c>
      <c r="D95" t="s">
        <v>104</v>
      </c>
      <c r="E95" t="s">
        <v>35</v>
      </c>
      <c r="G95" s="1" t="s">
        <v>105</v>
      </c>
      <c r="W95" t="str">
        <f t="shared" si="107"/>
        <v/>
      </c>
      <c r="X95" t="str">
        <f t="shared" si="108"/>
        <v/>
      </c>
      <c r="Y95" t="str">
        <f t="shared" si="109"/>
        <v/>
      </c>
      <c r="Z95" t="str">
        <f t="shared" si="110"/>
        <v/>
      </c>
      <c r="AA95" t="str">
        <f t="shared" si="111"/>
        <v/>
      </c>
      <c r="AB95" t="str">
        <f t="shared" si="112"/>
        <v/>
      </c>
      <c r="AC95" t="str">
        <f t="shared" si="113"/>
        <v/>
      </c>
      <c r="AD95" t="str">
        <f t="shared" si="114"/>
        <v/>
      </c>
      <c r="AE95" t="str">
        <f t="shared" si="115"/>
        <v/>
      </c>
      <c r="AF95" t="str">
        <f t="shared" si="116"/>
        <v/>
      </c>
      <c r="AG95" t="str">
        <f t="shared" si="117"/>
        <v/>
      </c>
      <c r="AH95" t="str">
        <f t="shared" si="118"/>
        <v/>
      </c>
      <c r="AI95" t="str">
        <f t="shared" si="119"/>
        <v/>
      </c>
      <c r="AJ95" t="str">
        <f t="shared" si="120"/>
        <v/>
      </c>
      <c r="AK95" t="str">
        <f t="shared" si="96"/>
        <v/>
      </c>
      <c r="AL95" t="str">
        <f t="shared" si="97"/>
        <v/>
      </c>
      <c r="AM95" t="str">
        <f t="shared" si="98"/>
        <v/>
      </c>
      <c r="AN95" t="str">
        <f t="shared" si="99"/>
        <v/>
      </c>
      <c r="AO95" t="str">
        <f t="shared" si="100"/>
        <v/>
      </c>
      <c r="AP95" t="str">
        <f t="shared" si="101"/>
        <v/>
      </c>
      <c r="AQ95" t="str">
        <f t="shared" si="102"/>
        <v/>
      </c>
      <c r="AR95" s="2" t="s">
        <v>332</v>
      </c>
      <c r="AU95" t="s">
        <v>309</v>
      </c>
      <c r="AV95" s="7" t="s">
        <v>318</v>
      </c>
      <c r="AW95" s="7" t="s">
        <v>318</v>
      </c>
      <c r="AX95" s="4" t="str">
        <f t="shared" si="86"/>
        <v>{
    'name': "Sonny Lubick Steakhouse",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'link':"http://www.sonnylubicksteakhouse.com", 'pricing':"high",   'phone-number': "", 'address': "115 S College Ave, Fort Collins 80524", 'other-amenities': ['','','hard'], 'has-drink':false, 'has-food':false},</v>
      </c>
      <c r="AY95" t="str">
        <f t="shared" si="87"/>
        <v/>
      </c>
      <c r="AZ95" t="str">
        <f t="shared" si="88"/>
        <v/>
      </c>
      <c r="BA95" t="str">
        <f t="shared" si="89"/>
        <v>&lt;img src=@img/hard.png@&gt;</v>
      </c>
      <c r="BB95" t="str">
        <f t="shared" si="90"/>
        <v/>
      </c>
      <c r="BC95" t="str">
        <f t="shared" si="91"/>
        <v/>
      </c>
      <c r="BD95" t="str">
        <f t="shared" si="92"/>
        <v>&lt;img src=@img/hard.png@&gt;</v>
      </c>
      <c r="BE95" t="str">
        <f t="shared" si="103"/>
        <v>hard high old</v>
      </c>
      <c r="BF95" t="str">
        <f t="shared" si="93"/>
        <v>Old Town</v>
      </c>
      <c r="BG95">
        <v>40.586602999999997</v>
      </c>
      <c r="BH95">
        <v>-105.077275</v>
      </c>
      <c r="BI95" t="str">
        <f t="shared" si="94"/>
        <v>[40.586603,-105.077275],</v>
      </c>
      <c r="BK95" t="str">
        <f t="shared" si="95"/>
        <v/>
      </c>
    </row>
    <row r="96" spans="2:64" ht="116" x14ac:dyDescent="0.35">
      <c r="B96" t="s">
        <v>137</v>
      </c>
      <c r="C96" t="s">
        <v>440</v>
      </c>
      <c r="D96" t="s">
        <v>138</v>
      </c>
      <c r="E96" t="s">
        <v>54</v>
      </c>
      <c r="G96" s="1" t="s">
        <v>139</v>
      </c>
      <c r="W96" t="str">
        <f t="shared" si="107"/>
        <v/>
      </c>
      <c r="X96" t="str">
        <f t="shared" si="108"/>
        <v/>
      </c>
      <c r="Y96" t="str">
        <f t="shared" si="109"/>
        <v/>
      </c>
      <c r="Z96" t="str">
        <f t="shared" si="110"/>
        <v/>
      </c>
      <c r="AA96" t="str">
        <f t="shared" si="111"/>
        <v/>
      </c>
      <c r="AB96" t="str">
        <f t="shared" si="112"/>
        <v/>
      </c>
      <c r="AC96" t="str">
        <f t="shared" si="113"/>
        <v/>
      </c>
      <c r="AD96" t="str">
        <f t="shared" si="114"/>
        <v/>
      </c>
      <c r="AE96" t="str">
        <f t="shared" si="115"/>
        <v/>
      </c>
      <c r="AF96" t="str">
        <f t="shared" si="116"/>
        <v/>
      </c>
      <c r="AG96" t="str">
        <f t="shared" si="117"/>
        <v/>
      </c>
      <c r="AH96" t="str">
        <f t="shared" si="118"/>
        <v/>
      </c>
      <c r="AI96" t="str">
        <f t="shared" si="119"/>
        <v/>
      </c>
      <c r="AJ96" t="str">
        <f t="shared" si="120"/>
        <v/>
      </c>
      <c r="AK96" t="str">
        <f t="shared" si="96"/>
        <v/>
      </c>
      <c r="AL96" t="str">
        <f t="shared" si="97"/>
        <v/>
      </c>
      <c r="AM96" t="str">
        <f t="shared" si="98"/>
        <v/>
      </c>
      <c r="AN96" t="str">
        <f t="shared" si="99"/>
        <v/>
      </c>
      <c r="AO96" t="str">
        <f t="shared" si="100"/>
        <v/>
      </c>
      <c r="AP96" t="str">
        <f t="shared" si="101"/>
        <v/>
      </c>
      <c r="AQ96" t="str">
        <f t="shared" si="102"/>
        <v/>
      </c>
      <c r="AR96" s="3" t="s">
        <v>257</v>
      </c>
      <c r="AU96" t="s">
        <v>309</v>
      </c>
      <c r="AV96" s="7" t="s">
        <v>318</v>
      </c>
      <c r="AW96" s="7" t="s">
        <v>318</v>
      </c>
      <c r="AX96" s="4" t="str">
        <f t="shared" si="86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96" t="str">
        <f t="shared" si="87"/>
        <v/>
      </c>
      <c r="AZ96" t="str">
        <f t="shared" si="88"/>
        <v/>
      </c>
      <c r="BA96" t="str">
        <f t="shared" si="89"/>
        <v>&lt;img src=@img/hard.png@&gt;</v>
      </c>
      <c r="BB96" t="str">
        <f t="shared" si="90"/>
        <v/>
      </c>
      <c r="BC96" t="str">
        <f t="shared" si="91"/>
        <v/>
      </c>
      <c r="BD96" t="str">
        <f t="shared" si="92"/>
        <v>&lt;img src=@img/hard.png@&gt;&lt;img src=@img/kidicon.png@&gt;</v>
      </c>
      <c r="BE96" t="str">
        <f t="shared" si="103"/>
        <v>hard low old kid</v>
      </c>
      <c r="BF96" t="str">
        <f t="shared" si="93"/>
        <v>Old Town</v>
      </c>
      <c r="BG96">
        <v>40.588476999999997</v>
      </c>
      <c r="BH96">
        <v>-105.076657</v>
      </c>
      <c r="BI96" t="str">
        <f t="shared" si="94"/>
        <v>[40.588477,-105.076657],</v>
      </c>
      <c r="BJ96" t="b">
        <v>1</v>
      </c>
      <c r="BK96" t="str">
        <f t="shared" si="95"/>
        <v>&lt;img src=@img/kidicon.png@&gt;</v>
      </c>
      <c r="BL96" t="s">
        <v>457</v>
      </c>
    </row>
    <row r="97" spans="2:64" ht="116" x14ac:dyDescent="0.35">
      <c r="B97" t="s">
        <v>118</v>
      </c>
      <c r="C97" t="s">
        <v>443</v>
      </c>
      <c r="D97" t="s">
        <v>119</v>
      </c>
      <c r="E97" t="s">
        <v>54</v>
      </c>
      <c r="G97" s="1" t="s">
        <v>120</v>
      </c>
      <c r="W97" t="str">
        <f t="shared" si="107"/>
        <v/>
      </c>
      <c r="X97" t="str">
        <f t="shared" si="108"/>
        <v/>
      </c>
      <c r="Y97" t="str">
        <f t="shared" si="109"/>
        <v/>
      </c>
      <c r="Z97" t="str">
        <f t="shared" si="110"/>
        <v/>
      </c>
      <c r="AA97" t="str">
        <f t="shared" si="111"/>
        <v/>
      </c>
      <c r="AB97" t="str">
        <f t="shared" si="112"/>
        <v/>
      </c>
      <c r="AC97" t="str">
        <f t="shared" si="113"/>
        <v/>
      </c>
      <c r="AD97" t="str">
        <f t="shared" si="114"/>
        <v/>
      </c>
      <c r="AE97" t="str">
        <f t="shared" si="115"/>
        <v/>
      </c>
      <c r="AF97" t="str">
        <f t="shared" si="116"/>
        <v/>
      </c>
      <c r="AG97" t="str">
        <f t="shared" si="117"/>
        <v/>
      </c>
      <c r="AH97" t="str">
        <f t="shared" si="118"/>
        <v/>
      </c>
      <c r="AI97" t="str">
        <f t="shared" si="119"/>
        <v/>
      </c>
      <c r="AJ97" t="str">
        <f t="shared" si="120"/>
        <v/>
      </c>
      <c r="AK97" t="str">
        <f t="shared" si="96"/>
        <v/>
      </c>
      <c r="AL97" t="str">
        <f t="shared" si="97"/>
        <v/>
      </c>
      <c r="AM97" t="str">
        <f t="shared" si="98"/>
        <v/>
      </c>
      <c r="AN97" t="str">
        <f t="shared" si="99"/>
        <v/>
      </c>
      <c r="AO97" t="str">
        <f t="shared" si="100"/>
        <v/>
      </c>
      <c r="AP97" t="str">
        <f t="shared" si="101"/>
        <v/>
      </c>
      <c r="AQ97" t="str">
        <f t="shared" si="102"/>
        <v/>
      </c>
      <c r="AR97" s="2" t="s">
        <v>338</v>
      </c>
      <c r="AU97" t="s">
        <v>310</v>
      </c>
      <c r="AV97" s="7" t="s">
        <v>318</v>
      </c>
      <c r="AW97" s="7" t="s">
        <v>318</v>
      </c>
      <c r="AX97" s="4" t="str">
        <f t="shared" si="86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97" t="str">
        <f t="shared" si="87"/>
        <v/>
      </c>
      <c r="AZ97" t="str">
        <f t="shared" si="88"/>
        <v/>
      </c>
      <c r="BA97" t="str">
        <f t="shared" si="89"/>
        <v>&lt;img src=@img/easy.png@&gt;</v>
      </c>
      <c r="BB97" t="str">
        <f t="shared" si="90"/>
        <v/>
      </c>
      <c r="BC97" t="str">
        <f t="shared" si="91"/>
        <v/>
      </c>
      <c r="BD97" t="str">
        <f t="shared" si="92"/>
        <v>&lt;img src=@img/easy.png@&gt;</v>
      </c>
      <c r="BE97" t="str">
        <f t="shared" si="103"/>
        <v>easy low cwest</v>
      </c>
      <c r="BF97" t="str">
        <f t="shared" si="93"/>
        <v>Campus West</v>
      </c>
      <c r="BG97">
        <v>40.574905999999999</v>
      </c>
      <c r="BH97">
        <v>-105.114704</v>
      </c>
      <c r="BI97" t="str">
        <f t="shared" si="94"/>
        <v>[40.574906,-105.114704],</v>
      </c>
      <c r="BK97" t="str">
        <f t="shared" si="95"/>
        <v/>
      </c>
    </row>
    <row r="98" spans="2:64" ht="130.5" x14ac:dyDescent="0.35">
      <c r="B98" t="s">
        <v>40</v>
      </c>
      <c r="C98" t="s">
        <v>440</v>
      </c>
      <c r="D98" t="s">
        <v>41</v>
      </c>
      <c r="E98" t="s">
        <v>445</v>
      </c>
      <c r="G98" s="1" t="s">
        <v>42</v>
      </c>
      <c r="W98" t="str">
        <f t="shared" si="107"/>
        <v/>
      </c>
      <c r="X98" t="str">
        <f t="shared" si="108"/>
        <v/>
      </c>
      <c r="Y98" t="str">
        <f t="shared" si="109"/>
        <v/>
      </c>
      <c r="Z98" t="str">
        <f t="shared" si="110"/>
        <v/>
      </c>
      <c r="AA98" t="str">
        <f t="shared" si="111"/>
        <v/>
      </c>
      <c r="AB98" t="str">
        <f t="shared" si="112"/>
        <v/>
      </c>
      <c r="AC98" t="str">
        <f t="shared" si="113"/>
        <v/>
      </c>
      <c r="AD98" t="str">
        <f t="shared" si="114"/>
        <v/>
      </c>
      <c r="AE98" t="str">
        <f t="shared" si="115"/>
        <v/>
      </c>
      <c r="AF98" t="str">
        <f t="shared" si="116"/>
        <v/>
      </c>
      <c r="AG98" t="str">
        <f t="shared" si="117"/>
        <v/>
      </c>
      <c r="AH98" t="str">
        <f t="shared" si="118"/>
        <v/>
      </c>
      <c r="AI98" t="str">
        <f t="shared" si="119"/>
        <v/>
      </c>
      <c r="AJ98" t="str">
        <f t="shared" si="120"/>
        <v/>
      </c>
      <c r="AK98" t="str">
        <f t="shared" si="96"/>
        <v/>
      </c>
      <c r="AL98" t="str">
        <f t="shared" si="97"/>
        <v/>
      </c>
      <c r="AM98" t="str">
        <f t="shared" si="98"/>
        <v/>
      </c>
      <c r="AN98" t="str">
        <f t="shared" si="99"/>
        <v/>
      </c>
      <c r="AO98" t="str">
        <f t="shared" si="100"/>
        <v/>
      </c>
      <c r="AP98" t="str">
        <f t="shared" si="101"/>
        <v/>
      </c>
      <c r="AQ98" t="str">
        <f t="shared" si="102"/>
        <v/>
      </c>
      <c r="AR98" t="s">
        <v>240</v>
      </c>
      <c r="AS98" t="s">
        <v>306</v>
      </c>
      <c r="AU98" t="s">
        <v>28</v>
      </c>
      <c r="AV98" s="7" t="s">
        <v>318</v>
      </c>
      <c r="AW98" s="7" t="s">
        <v>318</v>
      </c>
      <c r="AX98" s="4" t="str">
        <f t="shared" ref="AX98:AX118" si="121">_xlfn.CONCAT("{
    'name': """,B98,""",
    'area': ","""",C98,""",",
"'hours': {
      'sunday-start':","""",H98,"""",", 'sunday-end':","""",I98,"""",", 'monday-start':","""",J98,"""",", 'monday-end':","""",K98,"""",", 'tuesday-start':","""",L98,"""",", 'tuesday-end':","""",M98,""", 'wednesday-start':","""",N98,""", 'wednesday-end':","""",O98,""", 'thursday-start':","""",P98,""", 'thursday-end':","""",Q98,""", 'friday-start':","""",R98,""", 'friday-end':","""",S98,""", 'saturday-start':","""",T98,""", 'saturday-end':","""",U98,"""","},","  'description': ","""",V98,"""",", 'link':","""",AR98,"""",", 'pricing':","""",E98,"""",",   'phone-number': ","""",F98,"""",", 'address': ","""",G98,"""",", 'other-amenities': [","'",AS98,"','",AT98,"','",AU98,"'","]",", 'has-drink':",AV98,", 'has-food':",AW98,"},")</f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98" t="str">
        <f t="shared" ref="AY98:AY118" si="122">IF(AS98&gt;0,"&lt;img src=@img/outdoor.png@&gt;","")</f>
        <v>&lt;img src=@img/outdoor.png@&gt;</v>
      </c>
      <c r="AZ98" t="str">
        <f t="shared" ref="AZ98:AZ118" si="123">IF(AT98&gt;0,"&lt;img src=@img/pets.png@&gt;","")</f>
        <v/>
      </c>
      <c r="BA98" t="str">
        <f t="shared" ref="BA98:BA118" si="124">IF(AU98="hard","&lt;img src=@img/hard.png@&gt;",IF(AU98="medium","&lt;img src=@img/medium.png@&gt;",IF(AU98="easy","&lt;img src=@img/easy.png@&gt;","")))</f>
        <v>&lt;img src=@img/medium.png@&gt;</v>
      </c>
      <c r="BB98" t="str">
        <f t="shared" ref="BB98:BB118" si="125">IF(AV98="true","&lt;img src=@img/drinkicon.png@&gt;","")</f>
        <v/>
      </c>
      <c r="BC98" t="str">
        <f t="shared" ref="BC98:BC118" si="126">IF(AW98="true","&lt;img src=@img/foodicon.png@&gt;","")</f>
        <v/>
      </c>
      <c r="BD98" t="str">
        <f t="shared" ref="BD98:BD118" si="127">CONCATENATE(AY98,AZ98,BA98,BB98,BC98,BK98)</f>
        <v>&lt;img src=@img/outdoor.png@&gt;&lt;img src=@img/medium.png@&gt;&lt;img src=@img/kidicon.png@&gt;</v>
      </c>
      <c r="BE98" t="str">
        <f t="shared" si="103"/>
        <v>outdoor medium med old kid</v>
      </c>
      <c r="BF98" t="str">
        <f t="shared" ref="BF98:BF118" si="128">IF(C98="old","Old Town",IF(C98="campus","Near Campus",IF(C98="sfoco", "South Foco",IF(C98="nfoco","North Foco",IF(C98="midtown","Midtown",IF(C98="cwest","Campus West",""))))))</f>
        <v>Old Town</v>
      </c>
      <c r="BG98">
        <v>40.585056999999999</v>
      </c>
      <c r="BH98">
        <v>-105.076543</v>
      </c>
      <c r="BI98" t="str">
        <f t="shared" ref="BI98:BI118" si="129">CONCATENATE("[",BG98,",",BH98,"],")</f>
        <v>[40.585057,-105.076543],</v>
      </c>
      <c r="BJ98" t="b">
        <v>1</v>
      </c>
      <c r="BK98" t="str">
        <f t="shared" ref="BK98:BK118" si="130">IF(BJ98&gt;0,"&lt;img src=@img/kidicon.png@&gt;","")</f>
        <v>&lt;img src=@img/kidicon.png@&gt;</v>
      </c>
      <c r="BL98" t="s">
        <v>458</v>
      </c>
    </row>
    <row r="99" spans="2:64" ht="130.5" x14ac:dyDescent="0.35">
      <c r="B99" t="s">
        <v>37</v>
      </c>
      <c r="C99" t="s">
        <v>319</v>
      </c>
      <c r="D99" t="s">
        <v>38</v>
      </c>
      <c r="E99" t="s">
        <v>445</v>
      </c>
      <c r="G99" s="1" t="s">
        <v>39</v>
      </c>
      <c r="H99">
        <v>1130</v>
      </c>
      <c r="I99">
        <v>1400</v>
      </c>
      <c r="J99">
        <v>1100</v>
      </c>
      <c r="K99">
        <v>1400</v>
      </c>
      <c r="L99">
        <v>1100</v>
      </c>
      <c r="M99">
        <v>1400</v>
      </c>
      <c r="N99">
        <v>1100</v>
      </c>
      <c r="O99">
        <v>1400</v>
      </c>
      <c r="P99">
        <v>1100</v>
      </c>
      <c r="Q99">
        <v>1400</v>
      </c>
      <c r="R99">
        <v>1100</v>
      </c>
      <c r="S99">
        <v>1400</v>
      </c>
      <c r="T99">
        <v>1130</v>
      </c>
      <c r="U99">
        <v>1400</v>
      </c>
      <c r="V99" s="13" t="s">
        <v>239</v>
      </c>
      <c r="W99">
        <f t="shared" si="107"/>
        <v>11.3</v>
      </c>
      <c r="X99">
        <f t="shared" si="108"/>
        <v>14</v>
      </c>
      <c r="Y99">
        <f t="shared" si="109"/>
        <v>11</v>
      </c>
      <c r="Z99">
        <f t="shared" si="110"/>
        <v>14</v>
      </c>
      <c r="AA99">
        <f t="shared" si="111"/>
        <v>11</v>
      </c>
      <c r="AB99">
        <f t="shared" si="112"/>
        <v>14</v>
      </c>
      <c r="AC99">
        <f t="shared" si="113"/>
        <v>11</v>
      </c>
      <c r="AD99">
        <f t="shared" si="114"/>
        <v>14</v>
      </c>
      <c r="AE99">
        <f t="shared" si="115"/>
        <v>11</v>
      </c>
      <c r="AF99">
        <f t="shared" si="116"/>
        <v>14</v>
      </c>
      <c r="AG99">
        <f t="shared" si="117"/>
        <v>11</v>
      </c>
      <c r="AH99">
        <f t="shared" si="118"/>
        <v>14</v>
      </c>
      <c r="AI99">
        <f t="shared" si="119"/>
        <v>11.3</v>
      </c>
      <c r="AJ99">
        <f t="shared" si="120"/>
        <v>14</v>
      </c>
      <c r="AK99" t="str">
        <f t="shared" si="96"/>
        <v>11.3am-2pm</v>
      </c>
      <c r="AL99" t="str">
        <f t="shared" si="97"/>
        <v>11am-2pm</v>
      </c>
      <c r="AM99" t="str">
        <f t="shared" si="98"/>
        <v>11am-2pm</v>
      </c>
      <c r="AN99" t="str">
        <f t="shared" si="99"/>
        <v>11am-2pm</v>
      </c>
      <c r="AO99" t="str">
        <f t="shared" si="100"/>
        <v>11am-2pm</v>
      </c>
      <c r="AP99" t="str">
        <f t="shared" si="101"/>
        <v>11am-2pm</v>
      </c>
      <c r="AQ99" t="str">
        <f t="shared" si="102"/>
        <v>11.3am-2pm</v>
      </c>
      <c r="AR99" t="s">
        <v>238</v>
      </c>
      <c r="AU99" t="s">
        <v>28</v>
      </c>
      <c r="AV99" s="7" t="s">
        <v>317</v>
      </c>
      <c r="AW99" s="7" t="s">
        <v>317</v>
      </c>
      <c r="AX99" s="4" t="str">
        <f t="shared" si="121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99" t="str">
        <f t="shared" si="122"/>
        <v/>
      </c>
      <c r="AZ99" t="str">
        <f t="shared" si="123"/>
        <v/>
      </c>
      <c r="BA99" t="str">
        <f t="shared" si="124"/>
        <v>&lt;img src=@img/medium.png@&gt;</v>
      </c>
      <c r="BB99" t="str">
        <f t="shared" si="125"/>
        <v>&lt;img src=@img/drinkicon.png@&gt;</v>
      </c>
      <c r="BC99" t="str">
        <f t="shared" si="126"/>
        <v>&lt;img src=@img/foodicon.png@&gt;</v>
      </c>
      <c r="BD99" t="str">
        <f t="shared" si="127"/>
        <v>&lt;img src=@img/medium.png@&gt;&lt;img src=@img/drinkicon.png@&gt;&lt;img src=@img/foodicon.png@&gt;</v>
      </c>
      <c r="BE99" t="str">
        <f t="shared" si="103"/>
        <v>drink food medium med campus</v>
      </c>
      <c r="BF99" t="str">
        <f t="shared" si="128"/>
        <v>Near Campus</v>
      </c>
      <c r="BG99">
        <v>40.567421000000003</v>
      </c>
      <c r="BH99">
        <v>-105.079369</v>
      </c>
      <c r="BI99" t="str">
        <f t="shared" si="129"/>
        <v>[40.567421,-105.079369],</v>
      </c>
      <c r="BK99" t="str">
        <f t="shared" si="130"/>
        <v/>
      </c>
    </row>
    <row r="100" spans="2:64" ht="116" x14ac:dyDescent="0.35">
      <c r="B100" t="s">
        <v>389</v>
      </c>
      <c r="C100" t="s">
        <v>440</v>
      </c>
      <c r="D100" t="s">
        <v>386</v>
      </c>
      <c r="E100" t="s">
        <v>445</v>
      </c>
      <c r="G100" s="6" t="s">
        <v>382</v>
      </c>
      <c r="W100" t="str">
        <f t="shared" si="107"/>
        <v/>
      </c>
      <c r="X100" t="str">
        <f t="shared" si="108"/>
        <v/>
      </c>
      <c r="Y100" t="str">
        <f t="shared" si="109"/>
        <v/>
      </c>
      <c r="Z100" t="str">
        <f t="shared" si="110"/>
        <v/>
      </c>
      <c r="AA100" t="str">
        <f t="shared" si="111"/>
        <v/>
      </c>
      <c r="AB100" t="str">
        <f t="shared" si="112"/>
        <v/>
      </c>
      <c r="AC100" t="str">
        <f t="shared" si="113"/>
        <v/>
      </c>
      <c r="AD100" t="str">
        <f t="shared" si="114"/>
        <v/>
      </c>
      <c r="AE100" t="str">
        <f t="shared" si="115"/>
        <v/>
      </c>
      <c r="AF100" t="str">
        <f t="shared" si="116"/>
        <v/>
      </c>
      <c r="AG100" t="str">
        <f t="shared" si="117"/>
        <v/>
      </c>
      <c r="AH100" t="str">
        <f t="shared" si="118"/>
        <v/>
      </c>
      <c r="AI100" t="str">
        <f t="shared" si="119"/>
        <v/>
      </c>
      <c r="AJ100" t="str">
        <f t="shared" si="120"/>
        <v/>
      </c>
      <c r="AK100" t="str">
        <f t="shared" si="96"/>
        <v/>
      </c>
      <c r="AL100" t="str">
        <f t="shared" si="97"/>
        <v/>
      </c>
      <c r="AM100" t="str">
        <f t="shared" si="98"/>
        <v/>
      </c>
      <c r="AN100" t="str">
        <f t="shared" si="99"/>
        <v/>
      </c>
      <c r="AO100" t="str">
        <f t="shared" si="100"/>
        <v/>
      </c>
      <c r="AP100" t="str">
        <f t="shared" si="101"/>
        <v/>
      </c>
      <c r="AQ100" t="str">
        <f t="shared" si="102"/>
        <v/>
      </c>
      <c r="AR100" t="s">
        <v>388</v>
      </c>
      <c r="AU100" t="s">
        <v>309</v>
      </c>
      <c r="AV100" s="7" t="s">
        <v>318</v>
      </c>
      <c r="AW100" s="7" t="s">
        <v>318</v>
      </c>
      <c r="AX100" s="4" t="str">
        <f t="shared" si="121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00" t="str">
        <f t="shared" si="122"/>
        <v/>
      </c>
      <c r="AZ100" t="str">
        <f t="shared" si="123"/>
        <v/>
      </c>
      <c r="BA100" t="str">
        <f t="shared" si="124"/>
        <v>&lt;img src=@img/hard.png@&gt;</v>
      </c>
      <c r="BB100" t="str">
        <f t="shared" si="125"/>
        <v/>
      </c>
      <c r="BC100" t="str">
        <f t="shared" si="126"/>
        <v/>
      </c>
      <c r="BD100" t="str">
        <f t="shared" si="127"/>
        <v>&lt;img src=@img/hard.png@&gt;</v>
      </c>
      <c r="BE100" t="str">
        <f t="shared" si="103"/>
        <v>hard med old</v>
      </c>
      <c r="BF100" t="str">
        <f t="shared" si="128"/>
        <v>Old Town</v>
      </c>
      <c r="BG100">
        <v>40.587229000000001</v>
      </c>
      <c r="BH100">
        <v>-105.07409699999999</v>
      </c>
      <c r="BI100" t="str">
        <f t="shared" si="129"/>
        <v>[40.587229,-105.074097],</v>
      </c>
      <c r="BK100" t="str">
        <f t="shared" si="130"/>
        <v/>
      </c>
    </row>
    <row r="101" spans="2:64" ht="19.5" customHeight="1" x14ac:dyDescent="0.35">
      <c r="B101" t="s">
        <v>112</v>
      </c>
      <c r="C101" t="s">
        <v>440</v>
      </c>
      <c r="D101" t="s">
        <v>113</v>
      </c>
      <c r="E101" t="s">
        <v>445</v>
      </c>
      <c r="G101" s="1" t="s">
        <v>114</v>
      </c>
      <c r="J101">
        <v>1700</v>
      </c>
      <c r="K101">
        <v>1800</v>
      </c>
      <c r="L101">
        <v>1700</v>
      </c>
      <c r="M101">
        <v>1800</v>
      </c>
      <c r="N101">
        <v>1700</v>
      </c>
      <c r="O101">
        <v>1800</v>
      </c>
      <c r="P101">
        <v>1700</v>
      </c>
      <c r="Q101">
        <v>1800</v>
      </c>
      <c r="R101">
        <v>1700</v>
      </c>
      <c r="S101">
        <v>1800</v>
      </c>
      <c r="W101" t="str">
        <f t="shared" si="107"/>
        <v/>
      </c>
      <c r="X101" t="str">
        <f t="shared" si="108"/>
        <v/>
      </c>
      <c r="Y101">
        <f t="shared" si="109"/>
        <v>17</v>
      </c>
      <c r="Z101">
        <f t="shared" si="110"/>
        <v>18</v>
      </c>
      <c r="AA101">
        <f t="shared" si="111"/>
        <v>17</v>
      </c>
      <c r="AB101">
        <f t="shared" si="112"/>
        <v>18</v>
      </c>
      <c r="AC101">
        <f t="shared" si="113"/>
        <v>17</v>
      </c>
      <c r="AD101">
        <f t="shared" si="114"/>
        <v>18</v>
      </c>
      <c r="AE101">
        <f t="shared" si="115"/>
        <v>17</v>
      </c>
      <c r="AF101">
        <f t="shared" si="116"/>
        <v>18</v>
      </c>
      <c r="AG101">
        <f t="shared" si="117"/>
        <v>17</v>
      </c>
      <c r="AH101">
        <f t="shared" si="118"/>
        <v>18</v>
      </c>
      <c r="AI101" t="str">
        <f t="shared" si="119"/>
        <v/>
      </c>
      <c r="AJ101" t="str">
        <f t="shared" si="120"/>
        <v/>
      </c>
      <c r="AK101" t="str">
        <f t="shared" si="96"/>
        <v/>
      </c>
      <c r="AL101" t="str">
        <f t="shared" si="97"/>
        <v>5pm-6pm</v>
      </c>
      <c r="AM101" t="str">
        <f t="shared" si="98"/>
        <v>5pm-6pm</v>
      </c>
      <c r="AN101" t="str">
        <f t="shared" si="99"/>
        <v>5pm-6pm</v>
      </c>
      <c r="AO101" t="str">
        <f t="shared" si="100"/>
        <v>5pm-6pm</v>
      </c>
      <c r="AP101" t="str">
        <f t="shared" si="101"/>
        <v>5pm-6pm</v>
      </c>
      <c r="AQ101" t="str">
        <f t="shared" si="102"/>
        <v/>
      </c>
      <c r="AR101" s="2" t="s">
        <v>336</v>
      </c>
      <c r="AU101" t="s">
        <v>28</v>
      </c>
      <c r="AV101" s="7" t="s">
        <v>318</v>
      </c>
      <c r="AW101" s="7" t="s">
        <v>318</v>
      </c>
      <c r="AX101" s="4" t="str">
        <f t="shared" si="121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01" t="str">
        <f t="shared" si="122"/>
        <v/>
      </c>
      <c r="AZ101" t="str">
        <f t="shared" si="123"/>
        <v/>
      </c>
      <c r="BA101" t="str">
        <f t="shared" si="124"/>
        <v>&lt;img src=@img/medium.png@&gt;</v>
      </c>
      <c r="BB101" t="str">
        <f t="shared" si="125"/>
        <v/>
      </c>
      <c r="BC101" t="str">
        <f t="shared" si="126"/>
        <v/>
      </c>
      <c r="BD101" t="str">
        <f t="shared" si="127"/>
        <v>&lt;img src=@img/medium.png@&gt;</v>
      </c>
      <c r="BE101" t="str">
        <f t="shared" si="103"/>
        <v>medium med old</v>
      </c>
      <c r="BF101" t="str">
        <f t="shared" si="128"/>
        <v>Old Town</v>
      </c>
      <c r="BG101">
        <v>40.585957000000001</v>
      </c>
      <c r="BH101">
        <v>-105.07832999999999</v>
      </c>
      <c r="BI101" t="str">
        <f t="shared" si="129"/>
        <v>[40.585957,-105.07833],</v>
      </c>
      <c r="BK101" t="str">
        <f t="shared" si="130"/>
        <v/>
      </c>
    </row>
    <row r="102" spans="2:64" ht="15.5" customHeight="1" x14ac:dyDescent="0.35">
      <c r="B102" t="s">
        <v>80</v>
      </c>
      <c r="C102" t="s">
        <v>440</v>
      </c>
      <c r="D102" t="s">
        <v>81</v>
      </c>
      <c r="E102" t="s">
        <v>445</v>
      </c>
      <c r="G102" s="1" t="s">
        <v>82</v>
      </c>
      <c r="W102" t="str">
        <f t="shared" si="107"/>
        <v/>
      </c>
      <c r="X102" t="str">
        <f t="shared" si="108"/>
        <v/>
      </c>
      <c r="Y102" t="str">
        <f t="shared" si="109"/>
        <v/>
      </c>
      <c r="Z102" t="str">
        <f t="shared" si="110"/>
        <v/>
      </c>
      <c r="AA102" t="str">
        <f t="shared" si="111"/>
        <v/>
      </c>
      <c r="AB102" t="str">
        <f t="shared" si="112"/>
        <v/>
      </c>
      <c r="AC102" t="str">
        <f t="shared" si="113"/>
        <v/>
      </c>
      <c r="AD102" t="str">
        <f t="shared" si="114"/>
        <v/>
      </c>
      <c r="AE102" t="str">
        <f t="shared" si="115"/>
        <v/>
      </c>
      <c r="AF102" t="str">
        <f t="shared" si="116"/>
        <v/>
      </c>
      <c r="AG102" t="str">
        <f t="shared" si="117"/>
        <v/>
      </c>
      <c r="AH102" t="str">
        <f t="shared" si="118"/>
        <v/>
      </c>
      <c r="AI102" t="str">
        <f t="shared" si="119"/>
        <v/>
      </c>
      <c r="AJ102" t="str">
        <f t="shared" si="120"/>
        <v/>
      </c>
      <c r="AK102" t="str">
        <f t="shared" si="96"/>
        <v/>
      </c>
      <c r="AL102" t="str">
        <f t="shared" si="97"/>
        <v/>
      </c>
      <c r="AM102" t="str">
        <f t="shared" si="98"/>
        <v/>
      </c>
      <c r="AN102" t="str">
        <f t="shared" si="99"/>
        <v/>
      </c>
      <c r="AO102" t="str">
        <f t="shared" si="100"/>
        <v/>
      </c>
      <c r="AP102" t="str">
        <f t="shared" si="101"/>
        <v/>
      </c>
      <c r="AQ102" t="str">
        <f t="shared" si="102"/>
        <v/>
      </c>
      <c r="AR102" s="2" t="s">
        <v>327</v>
      </c>
      <c r="AS102" t="s">
        <v>306</v>
      </c>
      <c r="AU102" t="s">
        <v>309</v>
      </c>
      <c r="AV102" s="7" t="s">
        <v>318</v>
      </c>
      <c r="AW102" s="7" t="s">
        <v>318</v>
      </c>
      <c r="AX102" s="4" t="str">
        <f t="shared" si="121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02" t="str">
        <f t="shared" si="122"/>
        <v>&lt;img src=@img/outdoor.png@&gt;</v>
      </c>
      <c r="AZ102" t="str">
        <f t="shared" si="123"/>
        <v/>
      </c>
      <c r="BA102" t="str">
        <f t="shared" si="124"/>
        <v>&lt;img src=@img/hard.png@&gt;</v>
      </c>
      <c r="BB102" t="str">
        <f t="shared" si="125"/>
        <v/>
      </c>
      <c r="BC102" t="str">
        <f t="shared" si="126"/>
        <v/>
      </c>
      <c r="BD102" t="str">
        <f t="shared" si="127"/>
        <v>&lt;img src=@img/outdoor.png@&gt;&lt;img src=@img/hard.png@&gt;</v>
      </c>
      <c r="BE102" t="str">
        <f t="shared" si="103"/>
        <v>outdoor hard med old</v>
      </c>
      <c r="BF102" t="str">
        <f t="shared" si="128"/>
        <v>Old Town</v>
      </c>
      <c r="BG102">
        <v>40.586450999999997</v>
      </c>
      <c r="BH102">
        <v>-105.078568</v>
      </c>
      <c r="BI102" t="str">
        <f t="shared" si="129"/>
        <v>[40.586451,-105.078568],</v>
      </c>
      <c r="BK102" t="str">
        <f t="shared" si="130"/>
        <v/>
      </c>
    </row>
    <row r="103" spans="2:64" ht="116" x14ac:dyDescent="0.35">
      <c r="B103" t="s">
        <v>468</v>
      </c>
      <c r="C103" t="s">
        <v>442</v>
      </c>
      <c r="E103" t="s">
        <v>445</v>
      </c>
      <c r="G103" s="12" t="s">
        <v>491</v>
      </c>
      <c r="AK103" t="str">
        <f t="shared" si="96"/>
        <v/>
      </c>
      <c r="AL103" t="str">
        <f t="shared" si="97"/>
        <v/>
      </c>
      <c r="AM103" t="str">
        <f t="shared" si="98"/>
        <v/>
      </c>
      <c r="AN103" t="str">
        <f t="shared" si="99"/>
        <v/>
      </c>
      <c r="AO103" t="str">
        <f t="shared" si="100"/>
        <v/>
      </c>
      <c r="AP103" t="str">
        <f t="shared" si="101"/>
        <v/>
      </c>
      <c r="AQ103" t="str">
        <f t="shared" si="102"/>
        <v/>
      </c>
      <c r="AU103" t="s">
        <v>310</v>
      </c>
      <c r="AV103" t="b">
        <v>0</v>
      </c>
      <c r="AW103" t="b">
        <v>0</v>
      </c>
      <c r="AX103" s="4" t="str">
        <f t="shared" si="121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03" t="str">
        <f t="shared" si="122"/>
        <v/>
      </c>
      <c r="AZ103" t="str">
        <f t="shared" si="123"/>
        <v/>
      </c>
      <c r="BA103" t="str">
        <f t="shared" si="124"/>
        <v>&lt;img src=@img/easy.png@&gt;</v>
      </c>
      <c r="BB103" t="str">
        <f t="shared" si="125"/>
        <v/>
      </c>
      <c r="BC103" t="str">
        <f t="shared" si="126"/>
        <v/>
      </c>
      <c r="BD103" t="str">
        <f t="shared" si="127"/>
        <v>&lt;img src=@img/easy.png@&gt;&lt;img src=@img/kidicon.png@&gt;</v>
      </c>
      <c r="BE103" t="str">
        <f t="shared" si="103"/>
        <v>easy med sfoco kid</v>
      </c>
      <c r="BF103" t="str">
        <f t="shared" si="128"/>
        <v>South Foco</v>
      </c>
      <c r="BG103">
        <v>40.521909999999998</v>
      </c>
      <c r="BH103">
        <v>-105.042134</v>
      </c>
      <c r="BI103" t="str">
        <f t="shared" si="129"/>
        <v>[40.52191,-105.042134],</v>
      </c>
      <c r="BJ103" t="b">
        <v>1</v>
      </c>
      <c r="BK103" t="str">
        <f t="shared" si="130"/>
        <v>&lt;img src=@img/kidicon.png@&gt;</v>
      </c>
      <c r="BL103" t="s">
        <v>492</v>
      </c>
    </row>
    <row r="104" spans="2:64" ht="116" x14ac:dyDescent="0.35">
      <c r="B104" t="s">
        <v>100</v>
      </c>
      <c r="C104" t="s">
        <v>319</v>
      </c>
      <c r="D104" t="s">
        <v>101</v>
      </c>
      <c r="E104" t="s">
        <v>54</v>
      </c>
      <c r="G104" s="1" t="s">
        <v>102</v>
      </c>
      <c r="W104" t="str">
        <f t="shared" ref="W104:AJ108" si="131">IF(H104&gt;0,H104/100,"")</f>
        <v/>
      </c>
      <c r="X104" t="str">
        <f t="shared" si="131"/>
        <v/>
      </c>
      <c r="Y104" t="str">
        <f t="shared" si="131"/>
        <v/>
      </c>
      <c r="Z104" t="str">
        <f t="shared" si="131"/>
        <v/>
      </c>
      <c r="AA104" t="str">
        <f t="shared" si="131"/>
        <v/>
      </c>
      <c r="AB104" t="str">
        <f t="shared" si="131"/>
        <v/>
      </c>
      <c r="AC104" t="str">
        <f t="shared" si="131"/>
        <v/>
      </c>
      <c r="AD104" t="str">
        <f t="shared" si="131"/>
        <v/>
      </c>
      <c r="AE104" t="str">
        <f t="shared" si="131"/>
        <v/>
      </c>
      <c r="AF104" t="str">
        <f t="shared" si="131"/>
        <v/>
      </c>
      <c r="AG104" t="str">
        <f t="shared" si="131"/>
        <v/>
      </c>
      <c r="AH104" t="str">
        <f t="shared" si="131"/>
        <v/>
      </c>
      <c r="AI104" t="str">
        <f t="shared" si="131"/>
        <v/>
      </c>
      <c r="AJ104" t="str">
        <f t="shared" si="131"/>
        <v/>
      </c>
      <c r="AK104" t="str">
        <f t="shared" si="96"/>
        <v/>
      </c>
      <c r="AL104" t="str">
        <f t="shared" si="97"/>
        <v/>
      </c>
      <c r="AM104" t="str">
        <f t="shared" si="98"/>
        <v/>
      </c>
      <c r="AN104" t="str">
        <f t="shared" si="99"/>
        <v/>
      </c>
      <c r="AO104" t="str">
        <f t="shared" si="100"/>
        <v/>
      </c>
      <c r="AP104" t="str">
        <f t="shared" si="101"/>
        <v/>
      </c>
      <c r="AQ104" t="str">
        <f t="shared" si="102"/>
        <v/>
      </c>
      <c r="AR104" s="2" t="s">
        <v>331</v>
      </c>
      <c r="AU104" t="s">
        <v>310</v>
      </c>
      <c r="AV104" s="7" t="s">
        <v>318</v>
      </c>
      <c r="AW104" s="7" t="s">
        <v>318</v>
      </c>
      <c r="AX104" s="4" t="str">
        <f t="shared" si="121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04" t="str">
        <f t="shared" si="122"/>
        <v/>
      </c>
      <c r="AZ104" t="str">
        <f t="shared" si="123"/>
        <v/>
      </c>
      <c r="BA104" t="str">
        <f t="shared" si="124"/>
        <v>&lt;img src=@img/easy.png@&gt;</v>
      </c>
      <c r="BB104" t="str">
        <f t="shared" si="125"/>
        <v/>
      </c>
      <c r="BC104" t="str">
        <f t="shared" si="126"/>
        <v/>
      </c>
      <c r="BD104" t="str">
        <f t="shared" si="127"/>
        <v>&lt;img src=@img/easy.png@&gt;</v>
      </c>
      <c r="BE104" t="str">
        <f t="shared" si="103"/>
        <v>easy low campus</v>
      </c>
      <c r="BF104" t="str">
        <f t="shared" si="128"/>
        <v>Near Campus</v>
      </c>
      <c r="BG104">
        <v>40.577893000000003</v>
      </c>
      <c r="BH104">
        <v>-105.07640600000001</v>
      </c>
      <c r="BI104" t="str">
        <f t="shared" si="129"/>
        <v>[40.577893,-105.076406],</v>
      </c>
      <c r="BK104" t="str">
        <f t="shared" si="130"/>
        <v/>
      </c>
    </row>
    <row r="105" spans="2:64" ht="116" x14ac:dyDescent="0.35">
      <c r="B105" t="s">
        <v>83</v>
      </c>
      <c r="C105" t="s">
        <v>440</v>
      </c>
      <c r="D105" t="s">
        <v>84</v>
      </c>
      <c r="E105" t="s">
        <v>35</v>
      </c>
      <c r="G105" s="1" t="s">
        <v>85</v>
      </c>
      <c r="W105" t="str">
        <f t="shared" si="131"/>
        <v/>
      </c>
      <c r="X105" t="str">
        <f t="shared" si="131"/>
        <v/>
      </c>
      <c r="Y105" t="str">
        <f t="shared" si="131"/>
        <v/>
      </c>
      <c r="Z105" t="str">
        <f t="shared" si="131"/>
        <v/>
      </c>
      <c r="AA105" t="str">
        <f t="shared" si="131"/>
        <v/>
      </c>
      <c r="AB105" t="str">
        <f t="shared" si="131"/>
        <v/>
      </c>
      <c r="AC105" t="str">
        <f t="shared" si="131"/>
        <v/>
      </c>
      <c r="AD105" t="str">
        <f t="shared" si="131"/>
        <v/>
      </c>
      <c r="AE105" t="str">
        <f t="shared" si="131"/>
        <v/>
      </c>
      <c r="AF105" t="str">
        <f t="shared" si="131"/>
        <v/>
      </c>
      <c r="AG105" t="str">
        <f t="shared" si="131"/>
        <v/>
      </c>
      <c r="AH105" t="str">
        <f t="shared" si="131"/>
        <v/>
      </c>
      <c r="AI105" t="str">
        <f t="shared" si="131"/>
        <v/>
      </c>
      <c r="AJ105" t="str">
        <f t="shared" si="131"/>
        <v/>
      </c>
      <c r="AK105" t="str">
        <f t="shared" si="96"/>
        <v/>
      </c>
      <c r="AL105" t="str">
        <f t="shared" si="97"/>
        <v/>
      </c>
      <c r="AM105" t="str">
        <f t="shared" si="98"/>
        <v/>
      </c>
      <c r="AN105" t="str">
        <f t="shared" si="99"/>
        <v/>
      </c>
      <c r="AO105" t="str">
        <f t="shared" si="100"/>
        <v/>
      </c>
      <c r="AP105" t="str">
        <f t="shared" si="101"/>
        <v/>
      </c>
      <c r="AQ105" t="str">
        <f t="shared" si="102"/>
        <v/>
      </c>
      <c r="AR105" s="3" t="s">
        <v>248</v>
      </c>
      <c r="AS105" t="s">
        <v>306</v>
      </c>
      <c r="AU105" t="s">
        <v>28</v>
      </c>
      <c r="AV105" s="7" t="s">
        <v>318</v>
      </c>
      <c r="AW105" s="7" t="s">
        <v>318</v>
      </c>
      <c r="AX105" s="4" t="str">
        <f t="shared" si="121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05" t="str">
        <f t="shared" si="122"/>
        <v>&lt;img src=@img/outdoor.png@&gt;</v>
      </c>
      <c r="AZ105" t="str">
        <f t="shared" si="123"/>
        <v/>
      </c>
      <c r="BA105" t="str">
        <f t="shared" si="124"/>
        <v>&lt;img src=@img/medium.png@&gt;</v>
      </c>
      <c r="BB105" t="str">
        <f t="shared" si="125"/>
        <v/>
      </c>
      <c r="BC105" t="str">
        <f t="shared" si="126"/>
        <v/>
      </c>
      <c r="BD105" t="str">
        <f t="shared" si="127"/>
        <v>&lt;img src=@img/outdoor.png@&gt;&lt;img src=@img/medium.png@&gt;</v>
      </c>
      <c r="BE105" t="str">
        <f t="shared" si="103"/>
        <v>outdoor medium high old</v>
      </c>
      <c r="BF105" t="str">
        <f t="shared" si="128"/>
        <v>Old Town</v>
      </c>
      <c r="BG105">
        <v>40.582315000000001</v>
      </c>
      <c r="BH105">
        <v>-105.079252</v>
      </c>
      <c r="BI105" t="str">
        <f t="shared" si="129"/>
        <v>[40.582315,-105.079252],</v>
      </c>
      <c r="BK105" t="str">
        <f t="shared" si="130"/>
        <v/>
      </c>
    </row>
    <row r="106" spans="2:64" ht="159.5" x14ac:dyDescent="0.35">
      <c r="B106" t="s">
        <v>221</v>
      </c>
      <c r="C106" t="s">
        <v>319</v>
      </c>
      <c r="D106" t="s">
        <v>90</v>
      </c>
      <c r="E106" t="s">
        <v>445</v>
      </c>
      <c r="G106" t="s">
        <v>222</v>
      </c>
      <c r="J106">
        <v>1500</v>
      </c>
      <c r="K106">
        <v>1800</v>
      </c>
      <c r="L106">
        <v>1500</v>
      </c>
      <c r="M106">
        <v>1800</v>
      </c>
      <c r="N106">
        <v>1500</v>
      </c>
      <c r="O106">
        <v>1800</v>
      </c>
      <c r="P106">
        <v>1500</v>
      </c>
      <c r="Q106">
        <v>1800</v>
      </c>
      <c r="R106">
        <v>1500</v>
      </c>
      <c r="S106">
        <v>1800</v>
      </c>
      <c r="V106" s="13" t="s">
        <v>531</v>
      </c>
      <c r="W106" t="str">
        <f t="shared" si="131"/>
        <v/>
      </c>
      <c r="X106" t="str">
        <f t="shared" si="131"/>
        <v/>
      </c>
      <c r="Y106">
        <f t="shared" si="131"/>
        <v>15</v>
      </c>
      <c r="Z106">
        <f t="shared" si="131"/>
        <v>18</v>
      </c>
      <c r="AA106">
        <f t="shared" si="131"/>
        <v>15</v>
      </c>
      <c r="AB106">
        <f t="shared" si="131"/>
        <v>18</v>
      </c>
      <c r="AC106">
        <f t="shared" si="131"/>
        <v>15</v>
      </c>
      <c r="AD106">
        <f t="shared" si="131"/>
        <v>18</v>
      </c>
      <c r="AE106">
        <f t="shared" si="131"/>
        <v>15</v>
      </c>
      <c r="AF106">
        <f t="shared" si="131"/>
        <v>18</v>
      </c>
      <c r="AG106">
        <f t="shared" si="131"/>
        <v>15</v>
      </c>
      <c r="AH106">
        <f t="shared" si="131"/>
        <v>18</v>
      </c>
      <c r="AI106" t="str">
        <f t="shared" si="131"/>
        <v/>
      </c>
      <c r="AJ106" t="str">
        <f t="shared" si="131"/>
        <v/>
      </c>
      <c r="AK106" t="str">
        <f t="shared" si="96"/>
        <v/>
      </c>
      <c r="AL106" t="str">
        <f t="shared" si="97"/>
        <v>3pm-6pm</v>
      </c>
      <c r="AM106" t="str">
        <f t="shared" si="98"/>
        <v>3pm-6pm</v>
      </c>
      <c r="AN106" t="str">
        <f t="shared" si="99"/>
        <v>3pm-6pm</v>
      </c>
      <c r="AO106" t="str">
        <f t="shared" si="100"/>
        <v>3pm-6pm</v>
      </c>
      <c r="AP106" t="str">
        <f t="shared" si="101"/>
        <v>3pm-6pm</v>
      </c>
      <c r="AQ106" t="str">
        <f t="shared" si="102"/>
        <v/>
      </c>
      <c r="AR106" s="2" t="s">
        <v>367</v>
      </c>
      <c r="AU106" t="s">
        <v>28</v>
      </c>
      <c r="AV106" s="7" t="s">
        <v>317</v>
      </c>
      <c r="AW106" s="7" t="s">
        <v>317</v>
      </c>
      <c r="AX106" s="4" t="str">
        <f t="shared" si="121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06" t="str">
        <f t="shared" si="122"/>
        <v/>
      </c>
      <c r="AZ106" t="str">
        <f t="shared" si="123"/>
        <v/>
      </c>
      <c r="BA106" t="str">
        <f t="shared" si="124"/>
        <v>&lt;img src=@img/medium.png@&gt;</v>
      </c>
      <c r="BB106" t="str">
        <f t="shared" si="125"/>
        <v>&lt;img src=@img/drinkicon.png@&gt;</v>
      </c>
      <c r="BC106" t="str">
        <f t="shared" si="126"/>
        <v>&lt;img src=@img/foodicon.png@&gt;</v>
      </c>
      <c r="BD106" t="str">
        <f t="shared" si="127"/>
        <v>&lt;img src=@img/medium.png@&gt;&lt;img src=@img/drinkicon.png@&gt;&lt;img src=@img/foodicon.png@&gt;</v>
      </c>
      <c r="BE106" t="str">
        <f t="shared" si="103"/>
        <v>drink food medium med campus</v>
      </c>
      <c r="BF106" t="str">
        <f t="shared" si="128"/>
        <v>Near Campus</v>
      </c>
      <c r="BG106">
        <v>40.578552000000002</v>
      </c>
      <c r="BH106">
        <v>-105.076792</v>
      </c>
      <c r="BI106" t="str">
        <f t="shared" si="129"/>
        <v>[40.578552,-105.076792],</v>
      </c>
      <c r="BK106" t="str">
        <f t="shared" si="130"/>
        <v/>
      </c>
    </row>
    <row r="107" spans="2:64" ht="145" x14ac:dyDescent="0.35">
      <c r="B107" t="s">
        <v>175</v>
      </c>
      <c r="C107" t="s">
        <v>440</v>
      </c>
      <c r="D107" t="s">
        <v>176</v>
      </c>
      <c r="E107" t="s">
        <v>35</v>
      </c>
      <c r="G107" t="s">
        <v>177</v>
      </c>
      <c r="J107">
        <v>1500</v>
      </c>
      <c r="K107">
        <v>1800</v>
      </c>
      <c r="L107">
        <v>1500</v>
      </c>
      <c r="M107">
        <v>1800</v>
      </c>
      <c r="N107">
        <v>1500</v>
      </c>
      <c r="O107">
        <v>1800</v>
      </c>
      <c r="P107">
        <v>1500</v>
      </c>
      <c r="Q107">
        <v>1800</v>
      </c>
      <c r="R107">
        <v>1500</v>
      </c>
      <c r="S107">
        <v>1800</v>
      </c>
      <c r="V107" s="13" t="s">
        <v>532</v>
      </c>
      <c r="W107" t="str">
        <f t="shared" si="131"/>
        <v/>
      </c>
      <c r="X107" t="str">
        <f t="shared" si="131"/>
        <v/>
      </c>
      <c r="Y107">
        <f t="shared" si="131"/>
        <v>15</v>
      </c>
      <c r="Z107">
        <f t="shared" si="131"/>
        <v>18</v>
      </c>
      <c r="AA107">
        <f t="shared" si="131"/>
        <v>15</v>
      </c>
      <c r="AB107">
        <f t="shared" si="131"/>
        <v>18</v>
      </c>
      <c r="AC107">
        <f t="shared" si="131"/>
        <v>15</v>
      </c>
      <c r="AD107">
        <f t="shared" si="131"/>
        <v>18</v>
      </c>
      <c r="AE107">
        <f t="shared" si="131"/>
        <v>15</v>
      </c>
      <c r="AF107">
        <f t="shared" si="131"/>
        <v>18</v>
      </c>
      <c r="AG107">
        <f t="shared" si="131"/>
        <v>15</v>
      </c>
      <c r="AH107">
        <f t="shared" si="131"/>
        <v>18</v>
      </c>
      <c r="AI107" t="str">
        <f t="shared" si="131"/>
        <v/>
      </c>
      <c r="AJ107" t="str">
        <f t="shared" si="131"/>
        <v/>
      </c>
      <c r="AK107" t="str">
        <f t="shared" si="96"/>
        <v/>
      </c>
      <c r="AL107" t="str">
        <f t="shared" si="97"/>
        <v>3pm-6pm</v>
      </c>
      <c r="AM107" t="str">
        <f t="shared" si="98"/>
        <v>3pm-6pm</v>
      </c>
      <c r="AN107" t="str">
        <f t="shared" si="99"/>
        <v>3pm-6pm</v>
      </c>
      <c r="AO107" t="str">
        <f t="shared" si="100"/>
        <v>3pm-6pm</v>
      </c>
      <c r="AP107" t="str">
        <f t="shared" si="101"/>
        <v>3pm-6pm</v>
      </c>
      <c r="AQ107" t="str">
        <f t="shared" si="102"/>
        <v/>
      </c>
      <c r="AR107" s="3" t="s">
        <v>261</v>
      </c>
      <c r="AU107" t="s">
        <v>309</v>
      </c>
      <c r="AV107" s="7" t="s">
        <v>317</v>
      </c>
      <c r="AW107" s="7" t="s">
        <v>317</v>
      </c>
      <c r="AX107" s="4" t="str">
        <f t="shared" si="121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07" t="str">
        <f t="shared" si="122"/>
        <v/>
      </c>
      <c r="AZ107" t="str">
        <f t="shared" si="123"/>
        <v/>
      </c>
      <c r="BA107" t="str">
        <f t="shared" si="124"/>
        <v>&lt;img src=@img/hard.png@&gt;</v>
      </c>
      <c r="BB107" t="str">
        <f t="shared" si="125"/>
        <v>&lt;img src=@img/drinkicon.png@&gt;</v>
      </c>
      <c r="BC107" t="str">
        <f t="shared" si="126"/>
        <v>&lt;img src=@img/foodicon.png@&gt;</v>
      </c>
      <c r="BD107" t="str">
        <f t="shared" si="127"/>
        <v>&lt;img src=@img/hard.png@&gt;&lt;img src=@img/drinkicon.png@&gt;&lt;img src=@img/foodicon.png@&gt;</v>
      </c>
      <c r="BE107" t="str">
        <f t="shared" si="103"/>
        <v>drink food hard high old</v>
      </c>
      <c r="BF107" t="str">
        <f t="shared" si="128"/>
        <v>Old Town</v>
      </c>
      <c r="BG107">
        <v>40.587240999999999</v>
      </c>
      <c r="BH107">
        <v>-105.076707</v>
      </c>
      <c r="BI107" t="str">
        <f t="shared" si="129"/>
        <v>[40.587241,-105.076707],</v>
      </c>
      <c r="BK107" t="str">
        <f t="shared" si="130"/>
        <v/>
      </c>
    </row>
    <row r="108" spans="2:64" ht="130.5" x14ac:dyDescent="0.35">
      <c r="B108" t="s">
        <v>223</v>
      </c>
      <c r="C108" t="s">
        <v>319</v>
      </c>
      <c r="D108" t="s">
        <v>279</v>
      </c>
      <c r="E108" t="s">
        <v>445</v>
      </c>
      <c r="G108" t="s">
        <v>224</v>
      </c>
      <c r="H108">
        <v>1800</v>
      </c>
      <c r="I108">
        <v>2400</v>
      </c>
      <c r="L108">
        <v>1500</v>
      </c>
      <c r="M108">
        <v>1800</v>
      </c>
      <c r="N108">
        <v>1500</v>
      </c>
      <c r="O108">
        <v>1800</v>
      </c>
      <c r="P108">
        <v>1500</v>
      </c>
      <c r="Q108">
        <v>1800</v>
      </c>
      <c r="V108" s="13" t="s">
        <v>271</v>
      </c>
      <c r="W108">
        <f t="shared" si="131"/>
        <v>18</v>
      </c>
      <c r="X108">
        <f t="shared" si="131"/>
        <v>24</v>
      </c>
      <c r="Y108" t="str">
        <f t="shared" si="131"/>
        <v/>
      </c>
      <c r="Z108" t="str">
        <f t="shared" si="131"/>
        <v/>
      </c>
      <c r="AA108">
        <f t="shared" si="131"/>
        <v>15</v>
      </c>
      <c r="AB108">
        <f t="shared" si="131"/>
        <v>18</v>
      </c>
      <c r="AC108">
        <f t="shared" si="131"/>
        <v>15</v>
      </c>
      <c r="AD108">
        <f t="shared" si="131"/>
        <v>18</v>
      </c>
      <c r="AE108">
        <f t="shared" si="131"/>
        <v>15</v>
      </c>
      <c r="AF108">
        <f t="shared" si="131"/>
        <v>18</v>
      </c>
      <c r="AG108" t="str">
        <f t="shared" si="131"/>
        <v/>
      </c>
      <c r="AH108" t="str">
        <f t="shared" si="131"/>
        <v/>
      </c>
      <c r="AI108" t="str">
        <f t="shared" si="131"/>
        <v/>
      </c>
      <c r="AJ108" t="str">
        <f t="shared" si="131"/>
        <v/>
      </c>
      <c r="AK108" t="str">
        <f t="shared" si="96"/>
        <v>6pm-12am</v>
      </c>
      <c r="AL108" t="str">
        <f t="shared" si="97"/>
        <v/>
      </c>
      <c r="AM108" t="str">
        <f t="shared" si="98"/>
        <v>3pm-6pm</v>
      </c>
      <c r="AN108" t="str">
        <f t="shared" si="99"/>
        <v>3pm-6pm</v>
      </c>
      <c r="AO108" t="str">
        <f t="shared" si="100"/>
        <v>3pm-6pm</v>
      </c>
      <c r="AP108" t="str">
        <f t="shared" si="101"/>
        <v/>
      </c>
      <c r="AQ108" t="str">
        <f t="shared" si="102"/>
        <v/>
      </c>
      <c r="AR108" s="2" t="s">
        <v>368</v>
      </c>
      <c r="AU108" t="s">
        <v>28</v>
      </c>
      <c r="AV108" s="7" t="s">
        <v>317</v>
      </c>
      <c r="AW108" s="7" t="s">
        <v>318</v>
      </c>
      <c r="AX108" s="4" t="str">
        <f t="shared" si="121"/>
        <v>{
    'name': "Three Four Beer Co",
    'area': "campus",'hours': {
      'sunday-start':"1800", 'sunday-end':"2400", 'monday-start':"", 'monday-end':"", 'tuesday-start':"1500", 'tuesday-end':"1800", 'wednesday-start':"1500", 'wednesday-end':"1800", 'thursday-start':"1500", 'thursday-end':"1800", 'friday-start':"", 'friday-end':"", 'saturday-start':"", 'saturday-end':""},  'description': "$1 off guest drafts", 'link':"http://www.threefourbeerco.com/", 'pricing':"med",   'phone-number': "", 'address': "829 S. Shields Street, #100, Fort Collins, CO 80521", 'other-amenities': ['','','medium'], 'has-drink':true, 'has-food':false},</v>
      </c>
      <c r="AY108" t="str">
        <f t="shared" si="122"/>
        <v/>
      </c>
      <c r="AZ108" t="str">
        <f t="shared" si="123"/>
        <v/>
      </c>
      <c r="BA108" t="str">
        <f t="shared" si="124"/>
        <v>&lt;img src=@img/medium.png@&gt;</v>
      </c>
      <c r="BB108" t="str">
        <f t="shared" si="125"/>
        <v>&lt;img src=@img/drinkicon.png@&gt;</v>
      </c>
      <c r="BC108" t="str">
        <f t="shared" si="126"/>
        <v/>
      </c>
      <c r="BD108" t="str">
        <f t="shared" si="127"/>
        <v>&lt;img src=@img/medium.png@&gt;&lt;img src=@img/drinkicon.png@&gt;</v>
      </c>
      <c r="BE108" t="str">
        <f t="shared" si="103"/>
        <v>drink medium med campus</v>
      </c>
      <c r="BF108" t="str">
        <f t="shared" si="128"/>
        <v>Near Campus</v>
      </c>
      <c r="BG108">
        <v>40.575132000000004</v>
      </c>
      <c r="BH108">
        <v>-105.09670699999999</v>
      </c>
      <c r="BI108" t="str">
        <f t="shared" si="129"/>
        <v>[40.575132,-105.096707],</v>
      </c>
      <c r="BK108" t="str">
        <f t="shared" si="130"/>
        <v/>
      </c>
    </row>
    <row r="109" spans="2:64" ht="116" x14ac:dyDescent="0.35">
      <c r="B109" t="s">
        <v>469</v>
      </c>
      <c r="C109" t="s">
        <v>442</v>
      </c>
      <c r="E109" t="s">
        <v>54</v>
      </c>
      <c r="G109" t="s">
        <v>493</v>
      </c>
      <c r="AK109" t="str">
        <f t="shared" si="96"/>
        <v/>
      </c>
      <c r="AL109" t="str">
        <f t="shared" si="97"/>
        <v/>
      </c>
      <c r="AM109" t="str">
        <f t="shared" si="98"/>
        <v/>
      </c>
      <c r="AN109" t="str">
        <f t="shared" si="99"/>
        <v/>
      </c>
      <c r="AO109" t="str">
        <f t="shared" si="100"/>
        <v/>
      </c>
      <c r="AP109" t="str">
        <f t="shared" si="101"/>
        <v/>
      </c>
      <c r="AQ109" t="str">
        <f t="shared" si="102"/>
        <v/>
      </c>
      <c r="AU109" t="s">
        <v>310</v>
      </c>
      <c r="AV109" t="b">
        <v>0</v>
      </c>
      <c r="AW109" t="b">
        <v>0</v>
      </c>
      <c r="AX109" s="4" t="str">
        <f t="shared" si="121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09" t="str">
        <f t="shared" si="122"/>
        <v/>
      </c>
      <c r="AZ109" t="str">
        <f t="shared" si="123"/>
        <v/>
      </c>
      <c r="BA109" t="str">
        <f t="shared" si="124"/>
        <v>&lt;img src=@img/easy.png@&gt;</v>
      </c>
      <c r="BB109" t="str">
        <f t="shared" si="125"/>
        <v/>
      </c>
      <c r="BC109" t="str">
        <f t="shared" si="126"/>
        <v/>
      </c>
      <c r="BD109" t="str">
        <f t="shared" si="127"/>
        <v>&lt;img src=@img/easy.png@&gt;&lt;img src=@img/kidicon.png@&gt;</v>
      </c>
      <c r="BE109" t="str">
        <f t="shared" si="103"/>
        <v>easy low sfoco kid</v>
      </c>
      <c r="BF109" t="str">
        <f t="shared" si="128"/>
        <v>South Foco</v>
      </c>
      <c r="BG109">
        <v>40.522661999999997</v>
      </c>
      <c r="BH109">
        <v>-105.023278</v>
      </c>
      <c r="BI109" t="str">
        <f t="shared" si="129"/>
        <v>[40.522662,-105.023278],</v>
      </c>
      <c r="BJ109" t="b">
        <v>1</v>
      </c>
      <c r="BK109" t="str">
        <f t="shared" si="130"/>
        <v>&lt;img src=@img/kidicon.png@&gt;</v>
      </c>
      <c r="BL109" t="s">
        <v>494</v>
      </c>
    </row>
    <row r="110" spans="2:64" ht="159.5" x14ac:dyDescent="0.35">
      <c r="B110" t="s">
        <v>225</v>
      </c>
      <c r="C110" t="s">
        <v>440</v>
      </c>
      <c r="D110" t="s">
        <v>226</v>
      </c>
      <c r="E110" t="s">
        <v>445</v>
      </c>
      <c r="G110" t="s">
        <v>227</v>
      </c>
      <c r="H110">
        <v>930</v>
      </c>
      <c r="I110">
        <v>2400</v>
      </c>
      <c r="J110">
        <v>1030</v>
      </c>
      <c r="K110">
        <v>1900</v>
      </c>
      <c r="L110">
        <v>1030</v>
      </c>
      <c r="M110">
        <v>1900</v>
      </c>
      <c r="N110">
        <v>1030</v>
      </c>
      <c r="O110">
        <v>1900</v>
      </c>
      <c r="P110">
        <v>1030</v>
      </c>
      <c r="Q110">
        <v>1900</v>
      </c>
      <c r="R110">
        <v>1030</v>
      </c>
      <c r="S110">
        <v>1900</v>
      </c>
      <c r="T110">
        <v>930</v>
      </c>
      <c r="U110">
        <v>1900</v>
      </c>
      <c r="V110" s="13" t="s">
        <v>533</v>
      </c>
      <c r="W110">
        <f t="shared" ref="W110:W118" si="132">IF(H110&gt;0,H110/100,"")</f>
        <v>9.3000000000000007</v>
      </c>
      <c r="X110">
        <f t="shared" ref="X110:X118" si="133">IF(I110&gt;0,I110/100,"")</f>
        <v>24</v>
      </c>
      <c r="Y110">
        <f t="shared" ref="Y110:Y118" si="134">IF(J110&gt;0,J110/100,"")</f>
        <v>10.3</v>
      </c>
      <c r="Z110">
        <f t="shared" ref="Z110:Z118" si="135">IF(K110&gt;0,K110/100,"")</f>
        <v>19</v>
      </c>
      <c r="AA110">
        <f t="shared" ref="AA110:AA118" si="136">IF(L110&gt;0,L110/100,"")</f>
        <v>10.3</v>
      </c>
      <c r="AB110">
        <f t="shared" ref="AB110:AB118" si="137">IF(M110&gt;0,M110/100,"")</f>
        <v>19</v>
      </c>
      <c r="AC110">
        <f t="shared" ref="AC110:AC118" si="138">IF(N110&gt;0,N110/100,"")</f>
        <v>10.3</v>
      </c>
      <c r="AD110">
        <f t="shared" ref="AD110:AD118" si="139">IF(O110&gt;0,O110/100,"")</f>
        <v>19</v>
      </c>
      <c r="AE110">
        <f t="shared" ref="AE110:AE118" si="140">IF(P110&gt;0,P110/100,"")</f>
        <v>10.3</v>
      </c>
      <c r="AF110">
        <f t="shared" ref="AF110:AF118" si="141">IF(Q110&gt;0,Q110/100,"")</f>
        <v>19</v>
      </c>
      <c r="AG110">
        <f t="shared" ref="AG110:AG118" si="142">IF(R110&gt;0,R110/100,"")</f>
        <v>10.3</v>
      </c>
      <c r="AH110">
        <f t="shared" ref="AH110:AH118" si="143">IF(S110&gt;0,S110/100,"")</f>
        <v>19</v>
      </c>
      <c r="AI110">
        <f t="shared" ref="AI110:AI118" si="144">IF(T110&gt;0,T110/100,"")</f>
        <v>9.3000000000000007</v>
      </c>
      <c r="AJ110">
        <f t="shared" ref="AJ110:AJ118" si="145">IF(U110&gt;0,U110/100,"")</f>
        <v>19</v>
      </c>
      <c r="AK110" t="str">
        <f t="shared" si="96"/>
        <v>9.3am-12am</v>
      </c>
      <c r="AL110" t="str">
        <f t="shared" si="97"/>
        <v>10.3am-7pm</v>
      </c>
      <c r="AM110" t="str">
        <f t="shared" si="98"/>
        <v>10.3am-7pm</v>
      </c>
      <c r="AN110" t="str">
        <f t="shared" si="99"/>
        <v>10.3am-7pm</v>
      </c>
      <c r="AO110" t="str">
        <f t="shared" si="100"/>
        <v>10.3am-7pm</v>
      </c>
      <c r="AP110" t="str">
        <f t="shared" si="101"/>
        <v>10.3am-7pm</v>
      </c>
      <c r="AQ110" t="str">
        <f t="shared" si="102"/>
        <v>9.3am-7pm</v>
      </c>
      <c r="AR110" s="5" t="s">
        <v>272</v>
      </c>
      <c r="AS110" t="s">
        <v>306</v>
      </c>
      <c r="AU110" t="s">
        <v>309</v>
      </c>
      <c r="AV110" s="7" t="s">
        <v>317</v>
      </c>
      <c r="AW110" s="7" t="s">
        <v>317</v>
      </c>
      <c r="AX110" s="4" t="str">
        <f t="shared" si="121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10" t="str">
        <f t="shared" si="122"/>
        <v>&lt;img src=@img/outdoor.png@&gt;</v>
      </c>
      <c r="AZ110" t="str">
        <f t="shared" si="123"/>
        <v/>
      </c>
      <c r="BA110" t="str">
        <f t="shared" si="124"/>
        <v>&lt;img src=@img/hard.png@&gt;</v>
      </c>
      <c r="BB110" t="str">
        <f t="shared" si="125"/>
        <v>&lt;img src=@img/drinkicon.png@&gt;</v>
      </c>
      <c r="BC110" t="str">
        <f t="shared" si="126"/>
        <v>&lt;img src=@img/foodicon.png@&gt;</v>
      </c>
      <c r="BD110" t="str">
        <f t="shared" si="127"/>
        <v>&lt;img src=@img/outdoor.png@&gt;&lt;img src=@img/hard.png@&gt;&lt;img src=@img/drinkicon.png@&gt;&lt;img src=@img/foodicon.png@&gt;</v>
      </c>
      <c r="BE110" t="str">
        <f t="shared" si="103"/>
        <v>outdoor drink food hard med old</v>
      </c>
      <c r="BF110" t="str">
        <f t="shared" si="128"/>
        <v>Old Town</v>
      </c>
      <c r="BG110">
        <v>40.584795999999997</v>
      </c>
      <c r="BH110">
        <v>-105.076611</v>
      </c>
      <c r="BI110" t="str">
        <f t="shared" si="129"/>
        <v>[40.584796,-105.076611],</v>
      </c>
      <c r="BK110" t="str">
        <f t="shared" si="130"/>
        <v/>
      </c>
    </row>
    <row r="111" spans="2:64" ht="145" x14ac:dyDescent="0.35">
      <c r="B111" t="s">
        <v>394</v>
      </c>
      <c r="C111" t="s">
        <v>320</v>
      </c>
      <c r="D111" t="s">
        <v>396</v>
      </c>
      <c r="E111" t="s">
        <v>445</v>
      </c>
      <c r="G111" t="s">
        <v>405</v>
      </c>
      <c r="J111">
        <v>1500</v>
      </c>
      <c r="K111">
        <v>1900</v>
      </c>
      <c r="L111">
        <v>1500</v>
      </c>
      <c r="M111">
        <v>1900</v>
      </c>
      <c r="N111">
        <v>1500</v>
      </c>
      <c r="O111">
        <v>1900</v>
      </c>
      <c r="P111">
        <v>1500</v>
      </c>
      <c r="Q111">
        <v>1900</v>
      </c>
      <c r="R111">
        <v>1500</v>
      </c>
      <c r="S111">
        <v>1900</v>
      </c>
      <c r="V111" s="13" t="s">
        <v>534</v>
      </c>
      <c r="W111" t="str">
        <f t="shared" si="132"/>
        <v/>
      </c>
      <c r="X111" t="str">
        <f t="shared" si="133"/>
        <v/>
      </c>
      <c r="Y111">
        <f t="shared" si="134"/>
        <v>15</v>
      </c>
      <c r="Z111">
        <f t="shared" si="135"/>
        <v>19</v>
      </c>
      <c r="AA111">
        <f t="shared" si="136"/>
        <v>15</v>
      </c>
      <c r="AB111">
        <f t="shared" si="137"/>
        <v>19</v>
      </c>
      <c r="AC111">
        <f t="shared" si="138"/>
        <v>15</v>
      </c>
      <c r="AD111">
        <f t="shared" si="139"/>
        <v>19</v>
      </c>
      <c r="AE111">
        <f t="shared" si="140"/>
        <v>15</v>
      </c>
      <c r="AF111">
        <f t="shared" si="141"/>
        <v>19</v>
      </c>
      <c r="AG111">
        <f t="shared" si="142"/>
        <v>15</v>
      </c>
      <c r="AH111">
        <f t="shared" si="143"/>
        <v>19</v>
      </c>
      <c r="AI111" t="str">
        <f t="shared" si="144"/>
        <v/>
      </c>
      <c r="AJ111" t="str">
        <f t="shared" si="145"/>
        <v/>
      </c>
      <c r="AK111" t="str">
        <f t="shared" si="96"/>
        <v/>
      </c>
      <c r="AL111" t="str">
        <f t="shared" si="97"/>
        <v>3pm-7pm</v>
      </c>
      <c r="AM111" t="str">
        <f t="shared" si="98"/>
        <v>3pm-7pm</v>
      </c>
      <c r="AN111" t="str">
        <f t="shared" si="99"/>
        <v>3pm-7pm</v>
      </c>
      <c r="AO111" t="str">
        <f t="shared" si="100"/>
        <v>3pm-7pm</v>
      </c>
      <c r="AP111" t="str">
        <f t="shared" si="101"/>
        <v>3pm-7pm</v>
      </c>
      <c r="AQ111" t="str">
        <f t="shared" si="102"/>
        <v/>
      </c>
      <c r="AR111" t="s">
        <v>404</v>
      </c>
      <c r="AS111" t="s">
        <v>306</v>
      </c>
      <c r="AU111" t="s">
        <v>310</v>
      </c>
      <c r="AV111" s="7" t="s">
        <v>317</v>
      </c>
      <c r="AW111" s="7" t="s">
        <v>317</v>
      </c>
      <c r="AX111" s="4" t="str">
        <f t="shared" si="121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11" t="str">
        <f t="shared" si="122"/>
        <v>&lt;img src=@img/outdoor.png@&gt;</v>
      </c>
      <c r="AZ111" t="str">
        <f t="shared" si="123"/>
        <v/>
      </c>
      <c r="BA111" t="str">
        <f t="shared" si="124"/>
        <v>&lt;img src=@img/easy.png@&gt;</v>
      </c>
      <c r="BB111" t="str">
        <f t="shared" si="125"/>
        <v>&lt;img src=@img/drinkicon.png@&gt;</v>
      </c>
      <c r="BC111" t="str">
        <f t="shared" si="126"/>
        <v>&lt;img src=@img/foodicon.png@&gt;</v>
      </c>
      <c r="BD111" t="str">
        <f t="shared" si="127"/>
        <v>&lt;img src=@img/outdoor.png@&gt;&lt;img src=@img/easy.png@&gt;&lt;img src=@img/drinkicon.png@&gt;&lt;img src=@img/foodicon.png@&gt;</v>
      </c>
      <c r="BE111" t="str">
        <f t="shared" si="103"/>
        <v>outdoor drink food easy med midtown</v>
      </c>
      <c r="BF111" t="str">
        <f t="shared" si="128"/>
        <v>Midtown</v>
      </c>
      <c r="BG111">
        <v>40.542402000000003</v>
      </c>
      <c r="BH111">
        <v>-105.07652</v>
      </c>
      <c r="BI111" t="str">
        <f t="shared" si="129"/>
        <v>[40.542402,-105.07652],</v>
      </c>
      <c r="BK111" t="str">
        <f t="shared" si="130"/>
        <v/>
      </c>
    </row>
    <row r="112" spans="2:64" ht="116" x14ac:dyDescent="0.35">
      <c r="B112" t="s">
        <v>228</v>
      </c>
      <c r="C112" t="s">
        <v>320</v>
      </c>
      <c r="D112" t="s">
        <v>53</v>
      </c>
      <c r="E112" t="s">
        <v>445</v>
      </c>
      <c r="G112" t="s">
        <v>229</v>
      </c>
      <c r="W112" t="str">
        <f t="shared" si="132"/>
        <v/>
      </c>
      <c r="X112" t="str">
        <f t="shared" si="133"/>
        <v/>
      </c>
      <c r="Y112" t="str">
        <f t="shared" si="134"/>
        <v/>
      </c>
      <c r="Z112" t="str">
        <f t="shared" si="135"/>
        <v/>
      </c>
      <c r="AA112" t="str">
        <f t="shared" si="136"/>
        <v/>
      </c>
      <c r="AB112" t="str">
        <f t="shared" si="137"/>
        <v/>
      </c>
      <c r="AC112" t="str">
        <f t="shared" si="138"/>
        <v/>
      </c>
      <c r="AD112" t="str">
        <f t="shared" si="139"/>
        <v/>
      </c>
      <c r="AE112" t="str">
        <f t="shared" si="140"/>
        <v/>
      </c>
      <c r="AF112" t="str">
        <f t="shared" si="141"/>
        <v/>
      </c>
      <c r="AG112" t="str">
        <f t="shared" si="142"/>
        <v/>
      </c>
      <c r="AH112" t="str">
        <f t="shared" si="143"/>
        <v/>
      </c>
      <c r="AI112" t="str">
        <f t="shared" si="144"/>
        <v/>
      </c>
      <c r="AJ112" t="str">
        <f t="shared" si="145"/>
        <v/>
      </c>
      <c r="AK112" t="str">
        <f t="shared" si="96"/>
        <v/>
      </c>
      <c r="AL112" t="str">
        <f t="shared" si="97"/>
        <v/>
      </c>
      <c r="AM112" t="str">
        <f t="shared" si="98"/>
        <v/>
      </c>
      <c r="AN112" t="str">
        <f t="shared" si="99"/>
        <v/>
      </c>
      <c r="AO112" t="str">
        <f t="shared" si="100"/>
        <v/>
      </c>
      <c r="AP112" t="str">
        <f t="shared" si="101"/>
        <v/>
      </c>
      <c r="AQ112" t="str">
        <f t="shared" si="102"/>
        <v/>
      </c>
      <c r="AR112" s="2" t="s">
        <v>369</v>
      </c>
      <c r="AU112" t="s">
        <v>310</v>
      </c>
      <c r="AV112" s="7" t="s">
        <v>318</v>
      </c>
      <c r="AW112" s="7" t="s">
        <v>318</v>
      </c>
      <c r="AX112" s="4" t="str">
        <f t="shared" si="121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12" t="str">
        <f t="shared" si="122"/>
        <v/>
      </c>
      <c r="AZ112" t="str">
        <f t="shared" si="123"/>
        <v/>
      </c>
      <c r="BA112" t="str">
        <f t="shared" si="124"/>
        <v>&lt;img src=@img/easy.png@&gt;</v>
      </c>
      <c r="BB112" t="str">
        <f t="shared" si="125"/>
        <v/>
      </c>
      <c r="BC112" t="str">
        <f t="shared" si="126"/>
        <v/>
      </c>
      <c r="BD112" t="str">
        <f t="shared" si="127"/>
        <v>&lt;img src=@img/easy.png@&gt;</v>
      </c>
      <c r="BE112" t="str">
        <f t="shared" si="103"/>
        <v>easy med midtown</v>
      </c>
      <c r="BF112" t="str">
        <f t="shared" si="128"/>
        <v>Midtown</v>
      </c>
      <c r="BG112">
        <v>40.551113000000001</v>
      </c>
      <c r="BH112">
        <v>-105.07761600000001</v>
      </c>
      <c r="BI112" t="str">
        <f t="shared" si="129"/>
        <v>[40.551113,-105.077616],</v>
      </c>
      <c r="BK112" t="str">
        <f t="shared" si="130"/>
        <v/>
      </c>
    </row>
    <row r="113" spans="2:63" ht="203" x14ac:dyDescent="0.35">
      <c r="B113" t="s">
        <v>297</v>
      </c>
      <c r="C113" t="s">
        <v>440</v>
      </c>
      <c r="D113" t="s">
        <v>298</v>
      </c>
      <c r="E113" t="s">
        <v>54</v>
      </c>
      <c r="G113" s="6" t="s">
        <v>305</v>
      </c>
      <c r="H113">
        <v>1100</v>
      </c>
      <c r="I113">
        <v>1900</v>
      </c>
      <c r="J113">
        <v>1100</v>
      </c>
      <c r="K113">
        <v>2400</v>
      </c>
      <c r="L113">
        <v>1100</v>
      </c>
      <c r="M113">
        <v>2300</v>
      </c>
      <c r="N113">
        <v>1100</v>
      </c>
      <c r="O113">
        <v>2400</v>
      </c>
      <c r="P113">
        <v>1100</v>
      </c>
      <c r="Q113">
        <v>2400</v>
      </c>
      <c r="R113">
        <v>1100</v>
      </c>
      <c r="S113">
        <v>1900</v>
      </c>
      <c r="T113">
        <v>1100</v>
      </c>
      <c r="U113">
        <v>1900</v>
      </c>
      <c r="V113" s="13" t="s">
        <v>535</v>
      </c>
      <c r="W113">
        <f t="shared" si="132"/>
        <v>11</v>
      </c>
      <c r="X113">
        <f t="shared" si="133"/>
        <v>19</v>
      </c>
      <c r="Y113">
        <f t="shared" si="134"/>
        <v>11</v>
      </c>
      <c r="Z113">
        <f t="shared" si="135"/>
        <v>24</v>
      </c>
      <c r="AA113">
        <f t="shared" si="136"/>
        <v>11</v>
      </c>
      <c r="AB113">
        <f t="shared" si="137"/>
        <v>23</v>
      </c>
      <c r="AC113">
        <f t="shared" si="138"/>
        <v>11</v>
      </c>
      <c r="AD113">
        <f t="shared" si="139"/>
        <v>24</v>
      </c>
      <c r="AE113">
        <f t="shared" si="140"/>
        <v>11</v>
      </c>
      <c r="AF113">
        <f t="shared" si="141"/>
        <v>24</v>
      </c>
      <c r="AG113">
        <f t="shared" si="142"/>
        <v>11</v>
      </c>
      <c r="AH113">
        <f t="shared" si="143"/>
        <v>19</v>
      </c>
      <c r="AI113">
        <f t="shared" si="144"/>
        <v>11</v>
      </c>
      <c r="AJ113">
        <f t="shared" si="145"/>
        <v>19</v>
      </c>
      <c r="AK113" t="str">
        <f t="shared" si="96"/>
        <v>11am-7pm</v>
      </c>
      <c r="AL113" t="str">
        <f t="shared" si="97"/>
        <v>11am-12am</v>
      </c>
      <c r="AM113" t="str">
        <f t="shared" si="98"/>
        <v>11am-11pm</v>
      </c>
      <c r="AN113" t="str">
        <f t="shared" si="99"/>
        <v>11am-12am</v>
      </c>
      <c r="AO113" t="str">
        <f t="shared" si="100"/>
        <v>11am-12am</v>
      </c>
      <c r="AP113" t="str">
        <f t="shared" si="101"/>
        <v>11am-7pm</v>
      </c>
      <c r="AQ113" t="str">
        <f t="shared" si="102"/>
        <v>11am-7pm</v>
      </c>
      <c r="AR113" s="8" t="s">
        <v>379</v>
      </c>
      <c r="AU113" t="s">
        <v>309</v>
      </c>
      <c r="AV113" s="7" t="s">
        <v>318</v>
      </c>
      <c r="AW113" s="7" t="s">
        <v>318</v>
      </c>
      <c r="AX113" s="4" t="str">
        <f t="shared" si="121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13" t="str">
        <f t="shared" si="122"/>
        <v/>
      </c>
      <c r="AZ113" t="str">
        <f t="shared" si="123"/>
        <v/>
      </c>
      <c r="BA113" t="str">
        <f t="shared" si="124"/>
        <v>&lt;img src=@img/hard.png@&gt;</v>
      </c>
      <c r="BB113" t="str">
        <f t="shared" si="125"/>
        <v/>
      </c>
      <c r="BC113" t="str">
        <f t="shared" si="126"/>
        <v/>
      </c>
      <c r="BD113" t="str">
        <f t="shared" si="127"/>
        <v>&lt;img src=@img/hard.png@&gt;</v>
      </c>
      <c r="BE113" t="str">
        <f t="shared" si="103"/>
        <v>hard low old</v>
      </c>
      <c r="BF113" t="str">
        <f t="shared" si="128"/>
        <v>Old Town</v>
      </c>
      <c r="BG113">
        <v>40.587395000000001</v>
      </c>
      <c r="BH113">
        <v>-105.078292</v>
      </c>
      <c r="BI113" t="str">
        <f t="shared" si="129"/>
        <v>[40.587395,-105.078292],</v>
      </c>
      <c r="BK113" t="str">
        <f t="shared" si="130"/>
        <v/>
      </c>
    </row>
    <row r="114" spans="2:63" ht="130.5" x14ac:dyDescent="0.35">
      <c r="B114" t="s">
        <v>415</v>
      </c>
      <c r="C114" t="s">
        <v>440</v>
      </c>
      <c r="D114" t="s">
        <v>386</v>
      </c>
      <c r="E114" t="s">
        <v>445</v>
      </c>
      <c r="G114" s="6" t="s">
        <v>448</v>
      </c>
      <c r="W114" t="str">
        <f t="shared" si="132"/>
        <v/>
      </c>
      <c r="X114" t="str">
        <f t="shared" si="133"/>
        <v/>
      </c>
      <c r="Y114" t="str">
        <f t="shared" si="134"/>
        <v/>
      </c>
      <c r="Z114" t="str">
        <f t="shared" si="135"/>
        <v/>
      </c>
      <c r="AA114" t="str">
        <f t="shared" si="136"/>
        <v/>
      </c>
      <c r="AB114" t="str">
        <f t="shared" si="137"/>
        <v/>
      </c>
      <c r="AC114" t="str">
        <f t="shared" si="138"/>
        <v/>
      </c>
      <c r="AD114" t="str">
        <f t="shared" si="139"/>
        <v/>
      </c>
      <c r="AE114" t="str">
        <f t="shared" si="140"/>
        <v/>
      </c>
      <c r="AF114" t="str">
        <f t="shared" si="141"/>
        <v/>
      </c>
      <c r="AG114" t="str">
        <f t="shared" si="142"/>
        <v/>
      </c>
      <c r="AH114" t="str">
        <f t="shared" si="143"/>
        <v/>
      </c>
      <c r="AI114" t="str">
        <f t="shared" si="144"/>
        <v/>
      </c>
      <c r="AJ114" t="str">
        <f t="shared" si="145"/>
        <v/>
      </c>
      <c r="AK114" t="str">
        <f t="shared" si="96"/>
        <v/>
      </c>
      <c r="AL114" t="str">
        <f t="shared" si="97"/>
        <v/>
      </c>
      <c r="AM114" t="str">
        <f t="shared" si="98"/>
        <v/>
      </c>
      <c r="AN114" t="str">
        <f t="shared" si="99"/>
        <v/>
      </c>
      <c r="AO114" t="str">
        <f t="shared" si="100"/>
        <v/>
      </c>
      <c r="AP114" t="str">
        <f t="shared" si="101"/>
        <v/>
      </c>
      <c r="AQ114" t="str">
        <f t="shared" si="102"/>
        <v/>
      </c>
      <c r="AR114" t="s">
        <v>416</v>
      </c>
      <c r="AS114" t="s">
        <v>306</v>
      </c>
      <c r="AU114" t="s">
        <v>28</v>
      </c>
      <c r="AV114" s="7" t="s">
        <v>318</v>
      </c>
      <c r="AW114" s="7" t="s">
        <v>318</v>
      </c>
      <c r="AX114" s="4" t="str">
        <f t="shared" si="121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14" t="str">
        <f t="shared" si="122"/>
        <v>&lt;img src=@img/outdoor.png@&gt;</v>
      </c>
      <c r="AZ114" t="str">
        <f t="shared" si="123"/>
        <v/>
      </c>
      <c r="BA114" t="str">
        <f t="shared" si="124"/>
        <v>&lt;img src=@img/medium.png@&gt;</v>
      </c>
      <c r="BB114" t="str">
        <f t="shared" si="125"/>
        <v/>
      </c>
      <c r="BC114" t="str">
        <f t="shared" si="126"/>
        <v/>
      </c>
      <c r="BD114" t="str">
        <f t="shared" si="127"/>
        <v>&lt;img src=@img/outdoor.png@&gt;&lt;img src=@img/medium.png@&gt;</v>
      </c>
      <c r="BE114" t="str">
        <f t="shared" si="103"/>
        <v>outdoor medium med old</v>
      </c>
      <c r="BF114" t="str">
        <f t="shared" si="128"/>
        <v>Old Town</v>
      </c>
      <c r="BG114">
        <v>40.589368999999998</v>
      </c>
      <c r="BH114">
        <v>-105.07445800000001</v>
      </c>
      <c r="BI114" t="str">
        <f t="shared" si="129"/>
        <v>[40.589369,-105.074458],</v>
      </c>
      <c r="BK114" t="str">
        <f t="shared" si="130"/>
        <v/>
      </c>
    </row>
    <row r="115" spans="2:63" ht="130.5" x14ac:dyDescent="0.35">
      <c r="B115" t="s">
        <v>128</v>
      </c>
      <c r="C115" t="s">
        <v>319</v>
      </c>
      <c r="D115" t="s">
        <v>129</v>
      </c>
      <c r="E115" t="s">
        <v>54</v>
      </c>
      <c r="G115" s="1" t="s">
        <v>130</v>
      </c>
      <c r="W115" t="str">
        <f t="shared" si="132"/>
        <v/>
      </c>
      <c r="X115" t="str">
        <f t="shared" si="133"/>
        <v/>
      </c>
      <c r="Y115" t="str">
        <f t="shared" si="134"/>
        <v/>
      </c>
      <c r="Z115" t="str">
        <f t="shared" si="135"/>
        <v/>
      </c>
      <c r="AA115" t="str">
        <f t="shared" si="136"/>
        <v/>
      </c>
      <c r="AB115" t="str">
        <f t="shared" si="137"/>
        <v/>
      </c>
      <c r="AC115" t="str">
        <f t="shared" si="138"/>
        <v/>
      </c>
      <c r="AD115" t="str">
        <f t="shared" si="139"/>
        <v/>
      </c>
      <c r="AE115" t="str">
        <f t="shared" si="140"/>
        <v/>
      </c>
      <c r="AF115" t="str">
        <f t="shared" si="141"/>
        <v/>
      </c>
      <c r="AG115" t="str">
        <f t="shared" si="142"/>
        <v/>
      </c>
      <c r="AH115" t="str">
        <f t="shared" si="143"/>
        <v/>
      </c>
      <c r="AI115" t="str">
        <f t="shared" si="144"/>
        <v/>
      </c>
      <c r="AJ115" t="str">
        <f t="shared" si="145"/>
        <v/>
      </c>
      <c r="AK115" t="str">
        <f t="shared" si="96"/>
        <v/>
      </c>
      <c r="AL115" t="str">
        <f t="shared" si="97"/>
        <v/>
      </c>
      <c r="AM115" t="str">
        <f t="shared" si="98"/>
        <v/>
      </c>
      <c r="AN115" t="str">
        <f t="shared" si="99"/>
        <v/>
      </c>
      <c r="AO115" t="str">
        <f t="shared" si="100"/>
        <v/>
      </c>
      <c r="AP115" t="str">
        <f t="shared" si="101"/>
        <v/>
      </c>
      <c r="AQ115" t="str">
        <f t="shared" si="102"/>
        <v/>
      </c>
      <c r="AR115" s="2" t="s">
        <v>340</v>
      </c>
      <c r="AS115" t="s">
        <v>306</v>
      </c>
      <c r="AT115" t="s">
        <v>316</v>
      </c>
      <c r="AU115" t="s">
        <v>28</v>
      </c>
      <c r="AV115" s="7" t="s">
        <v>318</v>
      </c>
      <c r="AW115" s="7" t="s">
        <v>318</v>
      </c>
      <c r="AX115" s="4" t="str">
        <f t="shared" si="121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15" t="str">
        <f t="shared" si="122"/>
        <v>&lt;img src=@img/outdoor.png@&gt;</v>
      </c>
      <c r="AZ115" t="str">
        <f t="shared" si="123"/>
        <v>&lt;img src=@img/pets.png@&gt;</v>
      </c>
      <c r="BA115" t="str">
        <f t="shared" si="124"/>
        <v>&lt;img src=@img/medium.png@&gt;</v>
      </c>
      <c r="BB115" t="str">
        <f t="shared" si="125"/>
        <v/>
      </c>
      <c r="BC115" t="str">
        <f t="shared" si="126"/>
        <v/>
      </c>
      <c r="BD115" t="str">
        <f t="shared" si="127"/>
        <v>&lt;img src=@img/outdoor.png@&gt;&lt;img src=@img/pets.png@&gt;&lt;img src=@img/medium.png@&gt;</v>
      </c>
      <c r="BE115" t="str">
        <f t="shared" si="103"/>
        <v>outdoor pet medium low campus</v>
      </c>
      <c r="BF115" t="str">
        <f t="shared" si="128"/>
        <v>Near Campus</v>
      </c>
      <c r="BG115">
        <v>40.568157999999997</v>
      </c>
      <c r="BH115">
        <v>-105.076488</v>
      </c>
      <c r="BI115" t="str">
        <f t="shared" si="129"/>
        <v>[40.568158,-105.076488],</v>
      </c>
      <c r="BK115" t="str">
        <f t="shared" si="130"/>
        <v/>
      </c>
    </row>
    <row r="116" spans="2:63" ht="130.5" x14ac:dyDescent="0.35">
      <c r="B116" t="s">
        <v>230</v>
      </c>
      <c r="C116" t="s">
        <v>440</v>
      </c>
      <c r="D116" t="s">
        <v>147</v>
      </c>
      <c r="E116" t="s">
        <v>445</v>
      </c>
      <c r="G116" t="s">
        <v>231</v>
      </c>
      <c r="W116" t="str">
        <f t="shared" si="132"/>
        <v/>
      </c>
      <c r="X116" t="str">
        <f t="shared" si="133"/>
        <v/>
      </c>
      <c r="Y116" t="str">
        <f t="shared" si="134"/>
        <v/>
      </c>
      <c r="Z116" t="str">
        <f t="shared" si="135"/>
        <v/>
      </c>
      <c r="AA116" t="str">
        <f t="shared" si="136"/>
        <v/>
      </c>
      <c r="AB116" t="str">
        <f t="shared" si="137"/>
        <v/>
      </c>
      <c r="AC116" t="str">
        <f t="shared" si="138"/>
        <v/>
      </c>
      <c r="AD116" t="str">
        <f t="shared" si="139"/>
        <v/>
      </c>
      <c r="AE116" t="str">
        <f t="shared" si="140"/>
        <v/>
      </c>
      <c r="AF116" t="str">
        <f t="shared" si="141"/>
        <v/>
      </c>
      <c r="AG116" t="str">
        <f t="shared" si="142"/>
        <v/>
      </c>
      <c r="AH116" t="str">
        <f t="shared" si="143"/>
        <v/>
      </c>
      <c r="AI116" t="str">
        <f t="shared" si="144"/>
        <v/>
      </c>
      <c r="AJ116" t="str">
        <f t="shared" si="145"/>
        <v/>
      </c>
      <c r="AK116" t="str">
        <f t="shared" si="96"/>
        <v/>
      </c>
      <c r="AL116" t="str">
        <f t="shared" si="97"/>
        <v/>
      </c>
      <c r="AM116" t="str">
        <f t="shared" si="98"/>
        <v/>
      </c>
      <c r="AN116" t="str">
        <f t="shared" si="99"/>
        <v/>
      </c>
      <c r="AO116" t="str">
        <f t="shared" si="100"/>
        <v/>
      </c>
      <c r="AP116" t="str">
        <f t="shared" si="101"/>
        <v/>
      </c>
      <c r="AQ116" t="str">
        <f t="shared" si="102"/>
        <v/>
      </c>
      <c r="AR116" s="3" t="s">
        <v>273</v>
      </c>
      <c r="AU116" t="s">
        <v>28</v>
      </c>
      <c r="AV116" s="7" t="s">
        <v>318</v>
      </c>
      <c r="AW116" s="7" t="s">
        <v>318</v>
      </c>
      <c r="AX116" s="4" t="str">
        <f t="shared" si="121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16" t="str">
        <f t="shared" si="122"/>
        <v/>
      </c>
      <c r="AZ116" t="str">
        <f t="shared" si="123"/>
        <v/>
      </c>
      <c r="BA116" t="str">
        <f t="shared" si="124"/>
        <v>&lt;img src=@img/medium.png@&gt;</v>
      </c>
      <c r="BB116" t="str">
        <f t="shared" si="125"/>
        <v/>
      </c>
      <c r="BC116" t="str">
        <f t="shared" si="126"/>
        <v/>
      </c>
      <c r="BD116" t="str">
        <f t="shared" si="127"/>
        <v>&lt;img src=@img/medium.png@&gt;</v>
      </c>
      <c r="BE116" t="str">
        <f t="shared" si="103"/>
        <v>medium med old</v>
      </c>
      <c r="BF116" t="str">
        <f t="shared" si="128"/>
        <v>Old Town</v>
      </c>
      <c r="BG116">
        <v>40.590724000000002</v>
      </c>
      <c r="BH116">
        <v>-105.073266</v>
      </c>
      <c r="BI116" t="str">
        <f t="shared" si="129"/>
        <v>[40.590724,-105.073266],</v>
      </c>
      <c r="BK116" t="str">
        <f t="shared" si="130"/>
        <v/>
      </c>
    </row>
    <row r="117" spans="2:63" ht="116" x14ac:dyDescent="0.35">
      <c r="B117" s="9" t="s">
        <v>49</v>
      </c>
      <c r="C117" t="s">
        <v>320</v>
      </c>
      <c r="D117" t="s">
        <v>50</v>
      </c>
      <c r="E117" t="s">
        <v>445</v>
      </c>
      <c r="G117" s="1" t="s">
        <v>51</v>
      </c>
      <c r="W117" t="str">
        <f t="shared" si="132"/>
        <v/>
      </c>
      <c r="X117" t="str">
        <f t="shared" si="133"/>
        <v/>
      </c>
      <c r="Y117" t="str">
        <f t="shared" si="134"/>
        <v/>
      </c>
      <c r="Z117" t="str">
        <f t="shared" si="135"/>
        <v/>
      </c>
      <c r="AA117" t="str">
        <f t="shared" si="136"/>
        <v/>
      </c>
      <c r="AB117" t="str">
        <f t="shared" si="137"/>
        <v/>
      </c>
      <c r="AC117" t="str">
        <f t="shared" si="138"/>
        <v/>
      </c>
      <c r="AD117" t="str">
        <f t="shared" si="139"/>
        <v/>
      </c>
      <c r="AE117" t="str">
        <f t="shared" si="140"/>
        <v/>
      </c>
      <c r="AF117" t="str">
        <f t="shared" si="141"/>
        <v/>
      </c>
      <c r="AG117" t="str">
        <f t="shared" si="142"/>
        <v/>
      </c>
      <c r="AH117" t="str">
        <f t="shared" si="143"/>
        <v/>
      </c>
      <c r="AI117" t="str">
        <f t="shared" si="144"/>
        <v/>
      </c>
      <c r="AJ117" t="str">
        <f t="shared" si="145"/>
        <v/>
      </c>
      <c r="AK117" t="str">
        <f t="shared" si="96"/>
        <v/>
      </c>
      <c r="AL117" t="str">
        <f t="shared" si="97"/>
        <v/>
      </c>
      <c r="AM117" t="str">
        <f t="shared" si="98"/>
        <v/>
      </c>
      <c r="AN117" t="str">
        <f t="shared" si="99"/>
        <v/>
      </c>
      <c r="AO117" t="str">
        <f t="shared" si="100"/>
        <v/>
      </c>
      <c r="AP117" t="str">
        <f t="shared" si="101"/>
        <v/>
      </c>
      <c r="AQ117" t="str">
        <f t="shared" si="102"/>
        <v/>
      </c>
      <c r="AR117" t="s">
        <v>243</v>
      </c>
      <c r="AU117" t="s">
        <v>310</v>
      </c>
      <c r="AV117" s="7" t="s">
        <v>318</v>
      </c>
      <c r="AW117" s="7" t="s">
        <v>318</v>
      </c>
      <c r="AX117" s="4" t="str">
        <f t="shared" si="121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17" t="str">
        <f t="shared" si="122"/>
        <v/>
      </c>
      <c r="AZ117" t="str">
        <f t="shared" si="123"/>
        <v/>
      </c>
      <c r="BA117" t="str">
        <f t="shared" si="124"/>
        <v>&lt;img src=@img/easy.png@&gt;</v>
      </c>
      <c r="BB117" t="str">
        <f t="shared" si="125"/>
        <v/>
      </c>
      <c r="BC117" t="str">
        <f t="shared" si="126"/>
        <v/>
      </c>
      <c r="BD117" t="str">
        <f t="shared" si="127"/>
        <v>&lt;img src=@img/easy.png@&gt;</v>
      </c>
      <c r="BE117" t="str">
        <f t="shared" si="103"/>
        <v>easy med midtown</v>
      </c>
      <c r="BF117" t="str">
        <f t="shared" si="128"/>
        <v>Midtown</v>
      </c>
      <c r="BG117">
        <v>40.541967999999997</v>
      </c>
      <c r="BH117">
        <v>-105.079037</v>
      </c>
      <c r="BI117" t="str">
        <f t="shared" si="129"/>
        <v>[40.541968,-105.079037],</v>
      </c>
      <c r="BK117" t="str">
        <f t="shared" si="130"/>
        <v/>
      </c>
    </row>
    <row r="118" spans="2:63" ht="130.5" x14ac:dyDescent="0.35">
      <c r="B118" t="s">
        <v>232</v>
      </c>
      <c r="C118" t="s">
        <v>442</v>
      </c>
      <c r="D118" t="s">
        <v>279</v>
      </c>
      <c r="E118" t="s">
        <v>445</v>
      </c>
      <c r="G118" t="s">
        <v>233</v>
      </c>
      <c r="W118" t="str">
        <f t="shared" si="132"/>
        <v/>
      </c>
      <c r="X118" t="str">
        <f t="shared" si="133"/>
        <v/>
      </c>
      <c r="Y118" t="str">
        <f t="shared" si="134"/>
        <v/>
      </c>
      <c r="Z118" t="str">
        <f t="shared" si="135"/>
        <v/>
      </c>
      <c r="AA118" t="str">
        <f t="shared" si="136"/>
        <v/>
      </c>
      <c r="AB118" t="str">
        <f t="shared" si="137"/>
        <v/>
      </c>
      <c r="AC118" t="str">
        <f t="shared" si="138"/>
        <v/>
      </c>
      <c r="AD118" t="str">
        <f t="shared" si="139"/>
        <v/>
      </c>
      <c r="AE118" t="str">
        <f t="shared" si="140"/>
        <v/>
      </c>
      <c r="AF118" t="str">
        <f t="shared" si="141"/>
        <v/>
      </c>
      <c r="AG118" t="str">
        <f t="shared" si="142"/>
        <v/>
      </c>
      <c r="AH118" t="str">
        <f t="shared" si="143"/>
        <v/>
      </c>
      <c r="AI118" t="str">
        <f t="shared" si="144"/>
        <v/>
      </c>
      <c r="AJ118" t="str">
        <f t="shared" si="145"/>
        <v/>
      </c>
      <c r="AK118" t="str">
        <f t="shared" si="96"/>
        <v/>
      </c>
      <c r="AL118" t="str">
        <f t="shared" si="97"/>
        <v/>
      </c>
      <c r="AM118" t="str">
        <f t="shared" si="98"/>
        <v/>
      </c>
      <c r="AN118" t="str">
        <f t="shared" si="99"/>
        <v/>
      </c>
      <c r="AO118" t="str">
        <f t="shared" si="100"/>
        <v/>
      </c>
      <c r="AP118" t="str">
        <f t="shared" si="101"/>
        <v/>
      </c>
      <c r="AQ118" t="str">
        <f t="shared" si="102"/>
        <v/>
      </c>
      <c r="AR118" s="8" t="s">
        <v>370</v>
      </c>
      <c r="AS118" t="s">
        <v>306</v>
      </c>
      <c r="AT118" t="s">
        <v>316</v>
      </c>
      <c r="AU118" t="s">
        <v>28</v>
      </c>
      <c r="AV118" s="7" t="s">
        <v>318</v>
      </c>
      <c r="AW118" s="7" t="s">
        <v>318</v>
      </c>
      <c r="AX118" s="4" t="str">
        <f t="shared" si="121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18" t="str">
        <f t="shared" si="122"/>
        <v>&lt;img src=@img/outdoor.png@&gt;</v>
      </c>
      <c r="AZ118" t="str">
        <f t="shared" si="123"/>
        <v>&lt;img src=@img/pets.png@&gt;</v>
      </c>
      <c r="BA118" t="str">
        <f t="shared" si="124"/>
        <v>&lt;img src=@img/medium.png@&gt;</v>
      </c>
      <c r="BB118" t="str">
        <f t="shared" si="125"/>
        <v/>
      </c>
      <c r="BC118" t="str">
        <f t="shared" si="126"/>
        <v/>
      </c>
      <c r="BD118" t="str">
        <f t="shared" si="127"/>
        <v>&lt;img src=@img/outdoor.png@&gt;&lt;img src=@img/pets.png@&gt;&lt;img src=@img/medium.png@&gt;</v>
      </c>
      <c r="BE118" t="str">
        <f t="shared" si="103"/>
        <v>outdoor pet medium med sfoco</v>
      </c>
      <c r="BF118" t="str">
        <f t="shared" si="128"/>
        <v>South Foco</v>
      </c>
      <c r="BG118">
        <v>40.522742000000001</v>
      </c>
      <c r="BH118">
        <v>-105.078374</v>
      </c>
      <c r="BI118" t="str">
        <f t="shared" si="129"/>
        <v>[40.522742,-105.078374],</v>
      </c>
      <c r="BK118" t="str">
        <f t="shared" si="130"/>
        <v/>
      </c>
    </row>
  </sheetData>
  <sortState ref="B2:BM118">
    <sortCondition ref="B2"/>
  </sortState>
  <hyperlinks>
    <hyperlink ref="G84" r:id="rId1" display="https://www.google.com/maps/dir/Current+Location/101 S. College Avenue, Fort Collins, CO 80524" xr:uid="{00000000-0004-0000-0000-000000000000}"/>
    <hyperlink ref="AR25" r:id="rId2" xr:uid="{00000000-0004-0000-0000-000001000000}"/>
    <hyperlink ref="AR63" r:id="rId3" xr:uid="{00000000-0004-0000-0000-000002000000}"/>
    <hyperlink ref="AR18" r:id="rId4" xr:uid="{00000000-0004-0000-0000-000003000000}"/>
    <hyperlink ref="AR73" r:id="rId5" xr:uid="{00000000-0004-0000-0000-000004000000}"/>
    <hyperlink ref="AR12" r:id="rId6" xr:uid="{00000000-0004-0000-0000-000005000000}"/>
    <hyperlink ref="AR6" r:id="rId7" xr:uid="{00000000-0004-0000-0000-000006000000}"/>
    <hyperlink ref="AR34" r:id="rId8" xr:uid="{00000000-0004-0000-0000-000007000000}"/>
    <hyperlink ref="AR20" r:id="rId9" xr:uid="{00000000-0004-0000-0000-000008000000}"/>
    <hyperlink ref="AR41" r:id="rId10" xr:uid="{00000000-0004-0000-0000-000009000000}"/>
    <hyperlink ref="AR29" r:id="rId11" xr:uid="{00000000-0004-0000-0000-00000A000000}"/>
    <hyperlink ref="AR102" r:id="rId12" xr:uid="{00000000-0004-0000-0000-00000B000000}"/>
    <hyperlink ref="AR33" r:id="rId13" xr:uid="{00000000-0004-0000-0000-00000C000000}"/>
    <hyperlink ref="AR79" r:id="rId14" xr:uid="{00000000-0004-0000-0000-00000D000000}"/>
    <hyperlink ref="AR60" r:id="rId15" xr:uid="{00000000-0004-0000-0000-00000E000000}"/>
    <hyperlink ref="AR40" r:id="rId16" xr:uid="{00000000-0004-0000-0000-00000F000000}"/>
    <hyperlink ref="AR104" r:id="rId17" xr:uid="{00000000-0004-0000-0000-000010000000}"/>
    <hyperlink ref="AR95" r:id="rId18" xr:uid="{00000000-0004-0000-0000-000011000000}"/>
    <hyperlink ref="AR11" r:id="rId19" xr:uid="{00000000-0004-0000-0000-000012000000}"/>
    <hyperlink ref="AR7" r:id="rId20" xr:uid="{00000000-0004-0000-0000-000013000000}"/>
    <hyperlink ref="AR101" r:id="rId21" xr:uid="{00000000-0004-0000-0000-000014000000}"/>
    <hyperlink ref="AR58" r:id="rId22" xr:uid="{00000000-0004-0000-0000-000015000000}"/>
    <hyperlink ref="AR97" r:id="rId23" xr:uid="{00000000-0004-0000-0000-000016000000}"/>
    <hyperlink ref="AR71" r:id="rId24" xr:uid="{00000000-0004-0000-0000-000017000000}"/>
    <hyperlink ref="AR115" r:id="rId25" xr:uid="{00000000-0004-0000-0000-000018000000}"/>
    <hyperlink ref="AR59" r:id="rId26" xr:uid="{00000000-0004-0000-0000-000019000000}"/>
    <hyperlink ref="AR8" r:id="rId27" xr:uid="{00000000-0004-0000-0000-00001A000000}"/>
    <hyperlink ref="AR55" r:id="rId28" xr:uid="{00000000-0004-0000-0000-00001B000000}"/>
    <hyperlink ref="AR4" r:id="rId29" xr:uid="{00000000-0004-0000-0000-00001C000000}"/>
    <hyperlink ref="AR5" r:id="rId30" xr:uid="{00000000-0004-0000-0000-00001D000000}"/>
    <hyperlink ref="AR26" r:id="rId31" xr:uid="{00000000-0004-0000-0000-00001E000000}"/>
    <hyperlink ref="AR28" r:id="rId32" xr:uid="{00000000-0004-0000-0000-00001F000000}"/>
    <hyperlink ref="AR35" r:id="rId33" xr:uid="{00000000-0004-0000-0000-000020000000}"/>
    <hyperlink ref="AR52" r:id="rId34" xr:uid="{00000000-0004-0000-0000-000021000000}"/>
    <hyperlink ref="AR61" r:id="rId35" xr:uid="{00000000-0004-0000-0000-000022000000}"/>
    <hyperlink ref="AR67" r:id="rId36" xr:uid="{00000000-0004-0000-0000-000023000000}"/>
    <hyperlink ref="AR72" r:id="rId37" xr:uid="{00000000-0004-0000-0000-000024000000}"/>
    <hyperlink ref="AR74" r:id="rId38" xr:uid="{00000000-0004-0000-0000-000025000000}"/>
    <hyperlink ref="AR84" r:id="rId39" xr:uid="{00000000-0004-0000-0000-000026000000}"/>
    <hyperlink ref="AR9" r:id="rId40" xr:uid="{00000000-0004-0000-0000-000027000000}"/>
    <hyperlink ref="AR16" r:id="rId41" xr:uid="{00000000-0004-0000-0000-000028000000}"/>
    <hyperlink ref="AR39" r:id="rId42" xr:uid="{00000000-0004-0000-0000-000029000000}"/>
    <hyperlink ref="AR50" r:id="rId43" xr:uid="{00000000-0004-0000-0000-00002A000000}"/>
    <hyperlink ref="AR54" r:id="rId44" xr:uid="{00000000-0004-0000-0000-00002B000000}"/>
    <hyperlink ref="AR69" r:id="rId45" xr:uid="{00000000-0004-0000-0000-00002C000000}"/>
    <hyperlink ref="AR80" r:id="rId46" xr:uid="{00000000-0004-0000-0000-00002D000000}"/>
    <hyperlink ref="AR86" r:id="rId47" xr:uid="{00000000-0004-0000-0000-00002E000000}"/>
    <hyperlink ref="AR89" r:id="rId48" xr:uid="{00000000-0004-0000-0000-00002F000000}"/>
    <hyperlink ref="AR93" r:id="rId49" xr:uid="{00000000-0004-0000-0000-000030000000}"/>
    <hyperlink ref="AR106" r:id="rId50" xr:uid="{00000000-0004-0000-0000-000031000000}"/>
    <hyperlink ref="AR108" r:id="rId51" xr:uid="{00000000-0004-0000-0000-000032000000}"/>
    <hyperlink ref="AR112" r:id="rId52" xr:uid="{00000000-0004-0000-0000-000033000000}"/>
    <hyperlink ref="AR118" r:id="rId53" xr:uid="{00000000-0004-0000-0000-000034000000}"/>
    <hyperlink ref="AR15" r:id="rId54" xr:uid="{00000000-0004-0000-0000-000035000000}"/>
    <hyperlink ref="AR36" r:id="rId55" xr:uid="{00000000-0004-0000-0000-000036000000}"/>
    <hyperlink ref="AR42" r:id="rId56" xr:uid="{00000000-0004-0000-0000-000037000000}"/>
    <hyperlink ref="AR43" r:id="rId57" xr:uid="{00000000-0004-0000-0000-000038000000}"/>
    <hyperlink ref="AR48" r:id="rId58" xr:uid="{00000000-0004-0000-0000-000039000000}"/>
    <hyperlink ref="AR64" r:id="rId59" xr:uid="{00000000-0004-0000-0000-00003A000000}"/>
    <hyperlink ref="AR66" r:id="rId60" xr:uid="{00000000-0004-0000-0000-00003B000000}"/>
    <hyperlink ref="AR94" r:id="rId61" xr:uid="{00000000-0004-0000-0000-00003C000000}"/>
    <hyperlink ref="AR113" r:id="rId62" xr:uid="{00000000-0004-0000-0000-00003D000000}"/>
    <hyperlink ref="AR37" r:id="rId63" xr:uid="{00000000-0004-0000-0000-00003E000000}"/>
    <hyperlink ref="AR49" r:id="rId64" xr:uid="{00000000-0004-0000-0000-00003F000000}"/>
    <hyperlink ref="AR30" r:id="rId65" xr:uid="{4ADD2E53-2EA7-49A0-8576-DCB240F148F0}"/>
  </hyperlinks>
  <pageMargins left="0.7" right="0.7" top="0.75" bottom="0.75" header="0.3" footer="0.3"/>
  <pageSetup orientation="portrait" r:id="rId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D206-CCC0-4994-AA23-452C2700B36E}">
  <dimension ref="A1"/>
  <sheetViews>
    <sheetView workbookViewId="0">
      <selection sqref="A1:XFD1"/>
    </sheetView>
  </sheetViews>
  <sheetFormatPr defaultRowHeight="14.5" x14ac:dyDescent="0.3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2018-07-10T11:44:42Z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