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 l="1"/>
  <c r="X6" i="1"/>
  <c r="Y6" i="1"/>
  <c r="AL6" i="1" s="1"/>
  <c r="Z6" i="1"/>
  <c r="AA6" i="1"/>
  <c r="AM6" i="1" s="1"/>
  <c r="AB6" i="1"/>
  <c r="AC6" i="1"/>
  <c r="AD6" i="1"/>
  <c r="AE6" i="1"/>
  <c r="AF6" i="1"/>
  <c r="AG6" i="1"/>
  <c r="AH6" i="1"/>
  <c r="AI6" i="1"/>
  <c r="AJ6" i="1"/>
  <c r="AK6" i="1"/>
  <c r="AQ6" i="1"/>
  <c r="W7" i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B9" i="1"/>
  <c r="AC9" i="1"/>
  <c r="AD9" i="1"/>
  <c r="AE9" i="1"/>
  <c r="AF9" i="1"/>
  <c r="AG9" i="1"/>
  <c r="AH9" i="1"/>
  <c r="AI9" i="1"/>
  <c r="AQ9" i="1" s="1"/>
  <c r="AJ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L12" i="1" s="1"/>
  <c r="AA12" i="1"/>
  <c r="AB12" i="1"/>
  <c r="AC12" i="1"/>
  <c r="AD12" i="1"/>
  <c r="AE12" i="1"/>
  <c r="AF12" i="1"/>
  <c r="AG12" i="1"/>
  <c r="AP12" i="1" s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M15" i="1" s="1"/>
  <c r="AB15" i="1"/>
  <c r="AC15" i="1"/>
  <c r="AD15" i="1"/>
  <c r="AE15" i="1"/>
  <c r="AF15" i="1"/>
  <c r="AG15" i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M17" i="1" s="1"/>
  <c r="AC17" i="1"/>
  <c r="AD17" i="1"/>
  <c r="AE17" i="1"/>
  <c r="AO17" i="1" s="1"/>
  <c r="AF17" i="1"/>
  <c r="AG17" i="1"/>
  <c r="AH17" i="1"/>
  <c r="AI17" i="1"/>
  <c r="AJ17" i="1"/>
  <c r="AK17" i="1"/>
  <c r="AL17" i="1"/>
  <c r="W18" i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L21" i="1" s="1"/>
  <c r="AA21" i="1"/>
  <c r="AB21" i="1"/>
  <c r="AM21" i="1" s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N25" i="1" s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M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M42" i="1" s="1"/>
  <c r="AC42" i="1"/>
  <c r="AD42" i="1"/>
  <c r="AE42" i="1"/>
  <c r="AO42" i="1" s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AL47" i="1" s="1"/>
  <c r="Z47" i="1"/>
  <c r="AA47" i="1"/>
  <c r="AB47" i="1"/>
  <c r="AC47" i="1"/>
  <c r="AD47" i="1"/>
  <c r="AE47" i="1"/>
  <c r="AO47" i="1" s="1"/>
  <c r="AF47" i="1"/>
  <c r="AG47" i="1"/>
  <c r="AP47" i="1" s="1"/>
  <c r="AH47" i="1"/>
  <c r="AI47" i="1"/>
  <c r="AJ47" i="1"/>
  <c r="W48" i="1"/>
  <c r="X48" i="1"/>
  <c r="Y48" i="1"/>
  <c r="Z48" i="1"/>
  <c r="AA48" i="1"/>
  <c r="AB48" i="1"/>
  <c r="AC48" i="1"/>
  <c r="AN48" i="1" s="1"/>
  <c r="AD48" i="1"/>
  <c r="AE48" i="1"/>
  <c r="AF48" i="1"/>
  <c r="AG48" i="1"/>
  <c r="AH48" i="1"/>
  <c r="AI48" i="1"/>
  <c r="AJ48" i="1"/>
  <c r="AK48" i="1"/>
  <c r="W49" i="1"/>
  <c r="X49" i="1"/>
  <c r="Y49" i="1"/>
  <c r="Z49" i="1"/>
  <c r="AL49" i="1" s="1"/>
  <c r="AA49" i="1"/>
  <c r="AB49" i="1"/>
  <c r="AM49" i="1" s="1"/>
  <c r="AC49" i="1"/>
  <c r="AD49" i="1"/>
  <c r="AE49" i="1"/>
  <c r="AF49" i="1"/>
  <c r="AG49" i="1"/>
  <c r="AH49" i="1"/>
  <c r="AI49" i="1"/>
  <c r="AJ49" i="1"/>
  <c r="W50" i="1"/>
  <c r="X50" i="1"/>
  <c r="Y50" i="1"/>
  <c r="Z50" i="1"/>
  <c r="AL50" i="1" s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N55" i="1" s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AL62" i="1" s="1"/>
  <c r="Z62" i="1"/>
  <c r="AA62" i="1"/>
  <c r="AB62" i="1"/>
  <c r="AC62" i="1"/>
  <c r="AD62" i="1"/>
  <c r="AE62" i="1"/>
  <c r="AF62" i="1"/>
  <c r="AG62" i="1"/>
  <c r="AH62" i="1"/>
  <c r="AI62" i="1"/>
  <c r="AJ62" i="1"/>
  <c r="AK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Q65" i="1" s="1"/>
  <c r="W66" i="1"/>
  <c r="X66" i="1"/>
  <c r="Y66" i="1"/>
  <c r="Z66" i="1"/>
  <c r="AA66" i="1"/>
  <c r="AB66" i="1"/>
  <c r="AC66" i="1"/>
  <c r="AD66" i="1"/>
  <c r="AE66" i="1"/>
  <c r="AF66" i="1"/>
  <c r="AG66" i="1"/>
  <c r="AH66" i="1"/>
  <c r="AP66" i="1" s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M70" i="1" s="1"/>
  <c r="AB70" i="1"/>
  <c r="AC70" i="1"/>
  <c r="AD70" i="1"/>
  <c r="AE70" i="1"/>
  <c r="AF70" i="1"/>
  <c r="AG70" i="1"/>
  <c r="AP70" i="1" s="1"/>
  <c r="AH70" i="1"/>
  <c r="AI70" i="1"/>
  <c r="AJ70" i="1"/>
  <c r="AK70" i="1"/>
  <c r="AQ70" i="1"/>
  <c r="W71" i="1"/>
  <c r="X71" i="1"/>
  <c r="Y71" i="1"/>
  <c r="AL71" i="1" s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AK75" i="1" s="1"/>
  <c r="X75" i="1"/>
  <c r="Y75" i="1"/>
  <c r="Z75" i="1"/>
  <c r="AA75" i="1"/>
  <c r="AB75" i="1"/>
  <c r="AC75" i="1"/>
  <c r="AD75" i="1"/>
  <c r="AE75" i="1"/>
  <c r="AF75" i="1"/>
  <c r="AG75" i="1"/>
  <c r="AH75" i="1"/>
  <c r="AI75" i="1"/>
  <c r="AQ75" i="1" s="1"/>
  <c r="AJ75" i="1"/>
  <c r="W76" i="1"/>
  <c r="X76" i="1"/>
  <c r="Y76" i="1"/>
  <c r="Z76" i="1"/>
  <c r="AA76" i="1"/>
  <c r="AM76" i="1" s="1"/>
  <c r="AB76" i="1"/>
  <c r="AC76" i="1"/>
  <c r="AN76" i="1" s="1"/>
  <c r="AD76" i="1"/>
  <c r="AE76" i="1"/>
  <c r="AF76" i="1"/>
  <c r="AG76" i="1"/>
  <c r="AH76" i="1"/>
  <c r="AI76" i="1"/>
  <c r="AJ76" i="1"/>
  <c r="AK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AK79" i="1" s="1"/>
  <c r="X79" i="1"/>
  <c r="Y79" i="1"/>
  <c r="AL79" i="1" s="1"/>
  <c r="Z79" i="1"/>
  <c r="AA79" i="1"/>
  <c r="AB79" i="1"/>
  <c r="AC79" i="1"/>
  <c r="AD79" i="1"/>
  <c r="AE79" i="1"/>
  <c r="AF79" i="1"/>
  <c r="AG79" i="1"/>
  <c r="AH79" i="1"/>
  <c r="AI79" i="1"/>
  <c r="AQ79" i="1" s="1"/>
  <c r="AJ79" i="1"/>
  <c r="AN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L85" i="1" s="1"/>
  <c r="AA85" i="1"/>
  <c r="AB85" i="1"/>
  <c r="AC85" i="1"/>
  <c r="AD85" i="1"/>
  <c r="AE85" i="1"/>
  <c r="AF85" i="1"/>
  <c r="AG85" i="1"/>
  <c r="AH85" i="1"/>
  <c r="AI85" i="1"/>
  <c r="AJ85" i="1"/>
  <c r="W86" i="1"/>
  <c r="X86" i="1"/>
  <c r="AK86" i="1" s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P93" i="1" s="1"/>
  <c r="AI93" i="1"/>
  <c r="AJ93" i="1"/>
  <c r="AK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N97" i="1" s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M99" i="1" s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N102" i="1" s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L107" i="1" s="1"/>
  <c r="AA107" i="1"/>
  <c r="AB107" i="1"/>
  <c r="AC107" i="1"/>
  <c r="AD107" i="1"/>
  <c r="AN107" i="1" s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O112" i="1" s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Q119" i="1" s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O125" i="1" s="1"/>
  <c r="AG125" i="1"/>
  <c r="AH125" i="1"/>
  <c r="AI125" i="1"/>
  <c r="AJ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M128" i="1" s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N134" i="1" s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M135" i="1" s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AL140" i="1" s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AL147" i="1" s="1"/>
  <c r="Z147" i="1"/>
  <c r="AA147" i="1"/>
  <c r="AB147" i="1"/>
  <c r="AC147" i="1"/>
  <c r="AN147" i="1" s="1"/>
  <c r="AD147" i="1"/>
  <c r="AE147" i="1"/>
  <c r="AO147" i="1" s="1"/>
  <c r="AF147" i="1"/>
  <c r="AG147" i="1"/>
  <c r="AH147" i="1"/>
  <c r="AI147" i="1"/>
  <c r="AJ147" i="1"/>
  <c r="AK147" i="1"/>
  <c r="AM25" i="1" l="1"/>
  <c r="AQ128" i="1"/>
  <c r="AK128" i="1"/>
  <c r="AM95" i="1"/>
  <c r="AQ72" i="1"/>
  <c r="AK72" i="1"/>
  <c r="AM47" i="1"/>
  <c r="AN142" i="1"/>
  <c r="AN132" i="1"/>
  <c r="AM93" i="1"/>
  <c r="AO27" i="1"/>
  <c r="AN12" i="1"/>
  <c r="AO128" i="1"/>
  <c r="AL115" i="1"/>
  <c r="AL99" i="1"/>
  <c r="AM92" i="1"/>
  <c r="AQ85" i="1"/>
  <c r="AN50" i="1"/>
  <c r="AK47" i="1"/>
  <c r="AM125" i="1"/>
  <c r="AQ115" i="1"/>
  <c r="AO86" i="1"/>
  <c r="AN72" i="1"/>
  <c r="AO62" i="1"/>
  <c r="AM50" i="1"/>
  <c r="AN49" i="1"/>
  <c r="AQ112" i="1"/>
  <c r="AL111" i="1"/>
  <c r="AQ92" i="1"/>
  <c r="AN86" i="1"/>
  <c r="AO85" i="1"/>
  <c r="AM72" i="1"/>
  <c r="AN34" i="1"/>
  <c r="AO18" i="1"/>
  <c r="AN135" i="1"/>
  <c r="AN75" i="1"/>
  <c r="AM55" i="1"/>
  <c r="AL26" i="1"/>
  <c r="AL119" i="1"/>
  <c r="AO92" i="1"/>
  <c r="AM85" i="1"/>
  <c r="AL66" i="1"/>
  <c r="AP134" i="1"/>
  <c r="AN128" i="1"/>
  <c r="AM101" i="1"/>
  <c r="AN92" i="1"/>
  <c r="AM62" i="1"/>
  <c r="AQ50" i="1"/>
  <c r="AO15" i="1"/>
  <c r="AM140" i="1"/>
  <c r="AN119" i="1"/>
  <c r="AP113" i="1"/>
  <c r="AM111" i="1"/>
  <c r="AM109" i="1"/>
  <c r="AN90" i="1"/>
  <c r="AL76" i="1"/>
  <c r="AM75" i="1"/>
  <c r="AN71" i="1"/>
  <c r="AM65" i="1"/>
  <c r="AN54" i="1"/>
  <c r="AQ18" i="1"/>
  <c r="AO14" i="1"/>
  <c r="AK125" i="1"/>
  <c r="AN118" i="1"/>
  <c r="AP117" i="1"/>
  <c r="AO107" i="1"/>
  <c r="AP85" i="1"/>
  <c r="AO70" i="1"/>
  <c r="AL55" i="1"/>
  <c r="AM54" i="1"/>
  <c r="AO6" i="1"/>
  <c r="AM142" i="1"/>
  <c r="AO141" i="1"/>
  <c r="AP125" i="1"/>
  <c r="AO97" i="1"/>
  <c r="AM77" i="1"/>
  <c r="AQ55" i="1"/>
  <c r="AK55" i="1"/>
  <c r="AQ35" i="1"/>
  <c r="AK35" i="1"/>
  <c r="AQ21" i="1"/>
  <c r="AK21" i="1"/>
  <c r="AM14" i="1"/>
  <c r="AN6" i="1"/>
  <c r="AK7" i="1"/>
  <c r="AM132" i="1"/>
  <c r="AK121" i="1"/>
  <c r="AM115" i="1"/>
  <c r="AM113" i="1"/>
  <c r="AP109" i="1"/>
  <c r="AQ108" i="1"/>
  <c r="AK108" i="1"/>
  <c r="AM107" i="1"/>
  <c r="AN95" i="1"/>
  <c r="AL77" i="1"/>
  <c r="AP55" i="1"/>
  <c r="AQ54" i="1"/>
  <c r="AK54" i="1"/>
  <c r="AL38" i="1"/>
  <c r="AP35" i="1"/>
  <c r="AQ34" i="1"/>
  <c r="AQ17" i="1"/>
  <c r="AL14" i="1"/>
  <c r="AM117" i="1"/>
  <c r="AQ26" i="1"/>
  <c r="AQ142" i="1"/>
  <c r="AK142" i="1"/>
  <c r="AM141" i="1"/>
  <c r="AP121" i="1"/>
  <c r="AM97" i="1"/>
  <c r="AL95" i="1"/>
  <c r="AM66" i="1"/>
  <c r="AN62" i="1"/>
  <c r="AO54" i="1"/>
  <c r="AP38" i="1"/>
  <c r="AP15" i="1"/>
  <c r="AL128" i="1"/>
  <c r="AL117" i="1"/>
  <c r="AP101" i="1"/>
  <c r="AP97" i="1"/>
  <c r="AP95" i="1"/>
  <c r="AL92" i="1"/>
  <c r="AM90" i="1"/>
  <c r="AK85" i="1"/>
  <c r="AO77" i="1"/>
  <c r="AN66" i="1"/>
  <c r="AL54" i="1"/>
  <c r="AO50" i="1"/>
  <c r="AQ49" i="1"/>
  <c r="AK49" i="1"/>
  <c r="AO38" i="1"/>
  <c r="AM35" i="1"/>
  <c r="AM27" i="1"/>
  <c r="AQ25" i="1"/>
  <c r="AK25" i="1"/>
  <c r="AN21" i="1"/>
  <c r="AM18" i="1"/>
  <c r="AQ147" i="1"/>
  <c r="AQ140" i="1"/>
  <c r="AL135" i="1"/>
  <c r="AM121" i="1"/>
  <c r="AM119" i="1"/>
  <c r="AK113" i="1"/>
  <c r="AO111" i="1"/>
  <c r="AO109" i="1"/>
  <c r="AO99" i="1"/>
  <c r="AO95" i="1"/>
  <c r="AM86" i="1"/>
  <c r="AQ84" i="1"/>
  <c r="AN77" i="1"/>
  <c r="AL72" i="1"/>
  <c r="AO65" i="1"/>
  <c r="AN56" i="1"/>
  <c r="AO55" i="1"/>
  <c r="AP42" i="1"/>
  <c r="AN38" i="1"/>
  <c r="AL35" i="1"/>
  <c r="AL27" i="1"/>
  <c r="AP25" i="1"/>
  <c r="AN111" i="1"/>
  <c r="AM102" i="1"/>
  <c r="AN99" i="1"/>
  <c r="AO93" i="1"/>
  <c r="AN65" i="1"/>
  <c r="AM38" i="1"/>
  <c r="AL34" i="1"/>
  <c r="AQ27" i="1"/>
  <c r="AK27" i="1"/>
  <c r="AM26" i="1"/>
  <c r="AK14" i="1"/>
  <c r="AQ12" i="1"/>
  <c r="AK12" i="1"/>
  <c r="AO7" i="1"/>
  <c r="AQ135" i="1"/>
  <c r="AK135" i="1"/>
  <c r="AL121" i="1"/>
  <c r="AL112" i="1"/>
  <c r="AN109" i="1"/>
  <c r="AO108" i="1"/>
  <c r="AQ107" i="1"/>
  <c r="AK107" i="1"/>
  <c r="AL86" i="1"/>
  <c r="AQ66" i="1"/>
  <c r="AP14" i="1"/>
  <c r="AQ134" i="1"/>
  <c r="AN125" i="1"/>
  <c r="AQ121" i="1"/>
  <c r="AN108" i="1"/>
  <c r="AO76" i="1"/>
  <c r="AN7" i="1"/>
  <c r="AN140" i="1"/>
  <c r="AL118" i="1"/>
  <c r="AN117" i="1"/>
  <c r="AN115" i="1"/>
  <c r="AM108" i="1"/>
  <c r="AQ102" i="1"/>
  <c r="AK102" i="1"/>
  <c r="AL101" i="1"/>
  <c r="AP86" i="1"/>
  <c r="AO72" i="1"/>
  <c r="AL65" i="1"/>
  <c r="AQ56" i="1"/>
  <c r="AK56" i="1"/>
  <c r="AO35" i="1"/>
  <c r="AP21" i="1"/>
  <c r="AM147" i="1"/>
  <c r="AO134" i="1"/>
  <c r="AQ118" i="1"/>
  <c r="AK118" i="1"/>
  <c r="AQ111" i="1"/>
  <c r="AQ101" i="1"/>
  <c r="AK101" i="1"/>
  <c r="AQ99" i="1"/>
  <c r="AK97" i="1"/>
  <c r="AQ95" i="1"/>
  <c r="AK95" i="1"/>
  <c r="AM84" i="1"/>
  <c r="AP71" i="1"/>
  <c r="AO66" i="1"/>
  <c r="AK65" i="1"/>
  <c r="AP56" i="1"/>
  <c r="AL42" i="1"/>
  <c r="AO34" i="1"/>
  <c r="AN27" i="1"/>
  <c r="AO21" i="1"/>
  <c r="AL9" i="1"/>
  <c r="AM112" i="1"/>
  <c r="AP99" i="1"/>
  <c r="AP142" i="1"/>
  <c r="AL141" i="1"/>
  <c r="AO140" i="1"/>
  <c r="AM134" i="1"/>
  <c r="AO132" i="1"/>
  <c r="AN113" i="1"/>
  <c r="AP102" i="1"/>
  <c r="AL93" i="1"/>
  <c r="AP90" i="1"/>
  <c r="AP77" i="1"/>
  <c r="AP75" i="1"/>
  <c r="AP72" i="1"/>
  <c r="AP65" i="1"/>
  <c r="AP62" i="1"/>
  <c r="AP54" i="1"/>
  <c r="AQ47" i="1"/>
  <c r="AN42" i="1"/>
  <c r="AK26" i="1"/>
  <c r="AK18" i="1"/>
  <c r="AN17" i="1"/>
  <c r="AP6" i="1"/>
  <c r="AO119" i="1"/>
  <c r="AL75" i="1"/>
  <c r="AP48" i="1"/>
  <c r="AO142" i="1"/>
  <c r="AP112" i="1"/>
  <c r="AO102" i="1"/>
  <c r="AO90" i="1"/>
  <c r="AO75" i="1"/>
  <c r="AM48" i="1"/>
  <c r="AP26" i="1"/>
  <c r="AP18" i="1"/>
  <c r="AQ14" i="1"/>
  <c r="AP111" i="1"/>
  <c r="AQ97" i="1"/>
  <c r="AM118" i="1"/>
  <c r="AP108" i="1"/>
  <c r="AM79" i="1"/>
  <c r="AO56" i="1"/>
  <c r="AL142" i="1"/>
  <c r="AL134" i="1"/>
  <c r="AP147" i="1"/>
  <c r="AQ109" i="1"/>
  <c r="AK92" i="1"/>
  <c r="AL125" i="1"/>
  <c r="AP141" i="1"/>
  <c r="AP135" i="1"/>
  <c r="AK134" i="1"/>
  <c r="AO121" i="1"/>
  <c r="AK119" i="1"/>
  <c r="AO117" i="1"/>
  <c r="AK115" i="1"/>
  <c r="AL113" i="1"/>
  <c r="AQ86" i="1"/>
  <c r="AN85" i="1"/>
  <c r="AK84" i="1"/>
  <c r="AN70" i="1"/>
  <c r="AK66" i="1"/>
  <c r="AP49" i="1"/>
  <c r="AL48" i="1"/>
  <c r="AN15" i="1"/>
  <c r="AP9" i="1"/>
  <c r="AO135" i="1"/>
  <c r="AP128" i="1"/>
  <c r="AP119" i="1"/>
  <c r="AP115" i="1"/>
  <c r="AQ113" i="1"/>
  <c r="AN112" i="1"/>
  <c r="AK111" i="1"/>
  <c r="AL109" i="1"/>
  <c r="AO101" i="1"/>
  <c r="AK99" i="1"/>
  <c r="AL97" i="1"/>
  <c r="AP84" i="1"/>
  <c r="AO71" i="1"/>
  <c r="AM56" i="1"/>
  <c r="AO49" i="1"/>
  <c r="AQ48" i="1"/>
  <c r="AN47" i="1"/>
  <c r="AK42" i="1"/>
  <c r="AN26" i="1"/>
  <c r="AN18" i="1"/>
  <c r="AO12" i="1"/>
  <c r="AO9" i="1"/>
  <c r="AL102" i="1"/>
  <c r="AN93" i="1"/>
  <c r="AO84" i="1"/>
  <c r="AP17" i="1"/>
  <c r="AL15" i="1"/>
  <c r="AN14" i="1"/>
  <c r="AN9" i="1"/>
  <c r="AP140" i="1"/>
  <c r="AP132" i="1"/>
  <c r="AP118" i="1"/>
  <c r="AO113" i="1"/>
  <c r="AP107" i="1"/>
  <c r="AN101" i="1"/>
  <c r="AP92" i="1"/>
  <c r="AP79" i="1"/>
  <c r="AL56" i="1"/>
  <c r="AP50" i="1"/>
  <c r="AO48" i="1"/>
  <c r="AN35" i="1"/>
  <c r="AP34" i="1"/>
  <c r="AP27" i="1"/>
  <c r="AO25" i="1"/>
  <c r="AN141" i="1"/>
  <c r="AO115" i="1"/>
  <c r="AL90" i="1"/>
  <c r="AL70" i="1"/>
  <c r="AK50" i="1"/>
  <c r="AK34" i="1"/>
  <c r="AO118" i="1"/>
  <c r="AL108" i="1"/>
  <c r="AO79" i="1"/>
  <c r="AM71" i="1"/>
  <c r="AM12" i="1"/>
  <c r="AX72" i="1"/>
  <c r="AY72" i="1"/>
  <c r="AZ72" i="1"/>
  <c r="BA72" i="1"/>
  <c r="BB72" i="1"/>
  <c r="BC72" i="1"/>
  <c r="BE72" i="1"/>
  <c r="AX89" i="1"/>
  <c r="AY89" i="1"/>
  <c r="AZ89" i="1"/>
  <c r="BA89" i="1"/>
  <c r="BB89" i="1"/>
  <c r="BC89" i="1"/>
  <c r="BE89" i="1"/>
  <c r="AX78" i="1"/>
  <c r="AY78" i="1"/>
  <c r="AZ78" i="1"/>
  <c r="BA78" i="1"/>
  <c r="BB78" i="1"/>
  <c r="BC78" i="1"/>
  <c r="BE78" i="1"/>
  <c r="AX34" i="1"/>
  <c r="AY34" i="1"/>
  <c r="AZ34" i="1"/>
  <c r="BA34" i="1"/>
  <c r="BB34" i="1"/>
  <c r="BC34" i="1"/>
  <c r="BE34" i="1"/>
  <c r="BI72" i="1"/>
  <c r="BI89" i="1"/>
  <c r="BI78" i="1"/>
  <c r="BI34" i="1"/>
  <c r="BF34" i="1"/>
  <c r="BF78" i="1"/>
  <c r="BF89" i="1"/>
  <c r="BF72" i="1"/>
  <c r="AX55" i="1"/>
  <c r="BD89" i="1" l="1"/>
  <c r="BD72" i="1"/>
  <c r="BD78" i="1"/>
  <c r="BD34" i="1"/>
  <c r="BF9" i="1"/>
  <c r="BF115" i="1"/>
  <c r="BF15" i="1"/>
  <c r="BF18" i="1"/>
  <c r="BF21" i="1"/>
  <c r="BF27" i="1"/>
  <c r="BF117" i="1"/>
  <c r="BF119" i="1"/>
  <c r="BF35" i="1"/>
  <c r="BF42" i="1"/>
  <c r="BF48" i="1"/>
  <c r="BF49" i="1"/>
  <c r="BF54" i="1"/>
  <c r="BF55" i="1"/>
  <c r="BF56" i="1"/>
  <c r="BF121" i="1"/>
  <c r="BF62" i="1"/>
  <c r="BF65" i="1"/>
  <c r="BF66" i="1"/>
  <c r="BF70" i="1"/>
  <c r="BF122" i="1"/>
  <c r="BF71" i="1"/>
  <c r="BF75" i="1"/>
  <c r="BF76" i="1"/>
  <c r="BF77" i="1"/>
  <c r="BF79" i="1"/>
  <c r="BF84" i="1"/>
  <c r="BF85" i="1"/>
  <c r="BF86" i="1"/>
  <c r="BF90" i="1"/>
  <c r="BF93" i="1"/>
  <c r="BF97" i="1"/>
  <c r="BF99" i="1"/>
  <c r="BF101" i="1"/>
  <c r="BF102" i="1"/>
  <c r="BF109" i="1"/>
  <c r="BF111" i="1"/>
  <c r="BF112" i="1"/>
  <c r="BF113" i="1"/>
  <c r="BF134" i="1"/>
  <c r="BF140" i="1"/>
  <c r="BF141" i="1"/>
  <c r="BF142" i="1"/>
  <c r="BF5" i="1"/>
  <c r="BF22" i="1"/>
  <c r="BF29" i="1"/>
  <c r="BF32" i="1"/>
  <c r="BF58" i="1"/>
  <c r="BF67" i="1"/>
  <c r="BF80" i="1"/>
  <c r="BF106" i="1"/>
  <c r="BF127" i="1"/>
  <c r="BF146" i="1"/>
  <c r="BF116" i="1"/>
  <c r="BF19" i="1"/>
  <c r="BF36" i="1"/>
  <c r="BF43" i="1"/>
  <c r="BF73" i="1"/>
  <c r="BF82" i="1"/>
  <c r="BF94" i="1"/>
  <c r="BF8" i="1"/>
  <c r="BF120" i="1"/>
  <c r="BF39" i="1"/>
  <c r="BF45" i="1"/>
  <c r="BF53" i="1"/>
  <c r="BF61" i="1"/>
  <c r="BF83" i="1"/>
  <c r="BF110" i="1"/>
  <c r="BF125" i="1"/>
  <c r="BF132" i="1"/>
  <c r="BF17" i="1"/>
  <c r="BF147" i="1"/>
  <c r="BF91" i="1"/>
  <c r="BF24" i="1"/>
  <c r="BF33" i="1"/>
  <c r="BF136" i="1"/>
  <c r="BF44" i="1"/>
  <c r="BF60" i="1"/>
  <c r="BF47" i="1"/>
  <c r="BF57" i="1"/>
  <c r="BF92" i="1"/>
  <c r="BF3" i="1"/>
  <c r="BF130" i="1"/>
  <c r="BF105" i="1"/>
  <c r="BF74" i="1"/>
  <c r="BF12" i="1"/>
  <c r="BF128" i="1"/>
  <c r="BF64" i="1"/>
  <c r="BF104" i="1"/>
  <c r="BF143" i="1"/>
  <c r="BF26" i="1"/>
  <c r="BF6" i="1"/>
  <c r="BF129" i="1"/>
  <c r="BF103" i="1"/>
  <c r="BF41" i="1"/>
  <c r="BF98" i="1"/>
  <c r="BF25" i="1"/>
  <c r="BF51" i="1"/>
  <c r="BF52" i="1"/>
  <c r="BF108" i="1"/>
  <c r="BF4" i="1"/>
  <c r="BF40" i="1"/>
  <c r="BF50" i="1"/>
  <c r="BF118" i="1"/>
  <c r="BF96" i="1"/>
  <c r="BF124" i="1"/>
  <c r="BF16" i="1"/>
  <c r="BF114" i="1"/>
  <c r="BF28" i="1"/>
  <c r="BF68" i="1"/>
  <c r="BF145" i="1"/>
  <c r="BF37" i="1"/>
  <c r="BF100" i="1"/>
  <c r="BF144" i="1"/>
  <c r="BF131" i="1"/>
  <c r="BF20" i="1"/>
  <c r="BF13" i="1"/>
  <c r="BF10" i="1"/>
  <c r="BF14" i="1"/>
  <c r="BF135" i="1"/>
  <c r="BF107" i="1"/>
  <c r="BF38" i="1"/>
  <c r="BF95" i="1"/>
  <c r="BF137" i="1"/>
  <c r="BF2" i="1"/>
  <c r="BF23" i="1"/>
  <c r="BF81" i="1"/>
  <c r="BF63" i="1"/>
  <c r="BF46" i="1"/>
  <c r="BF69" i="1"/>
  <c r="BF30" i="1"/>
  <c r="BF59" i="1"/>
  <c r="BF88" i="1"/>
  <c r="BF123" i="1"/>
  <c r="BF11" i="1"/>
  <c r="BF87" i="1"/>
  <c r="BF31" i="1"/>
  <c r="BF139" i="1"/>
  <c r="BF138" i="1"/>
  <c r="BF133" i="1"/>
  <c r="BF126" i="1"/>
  <c r="BF7" i="1"/>
  <c r="BK123" i="1" l="1"/>
  <c r="BK11" i="1"/>
  <c r="BK87" i="1"/>
  <c r="BK31" i="1"/>
  <c r="BK139" i="1"/>
  <c r="BK138" i="1"/>
  <c r="BK133" i="1"/>
  <c r="BK126" i="1"/>
  <c r="BK115" i="1"/>
  <c r="BK15" i="1"/>
  <c r="BK18" i="1"/>
  <c r="BK21" i="1"/>
  <c r="BK27" i="1"/>
  <c r="BK117" i="1"/>
  <c r="BK119" i="1"/>
  <c r="BK35" i="1"/>
  <c r="BK42" i="1"/>
  <c r="BK48" i="1"/>
  <c r="BK49" i="1"/>
  <c r="BK54" i="1"/>
  <c r="BK55" i="1"/>
  <c r="BK56" i="1"/>
  <c r="BK121" i="1"/>
  <c r="BK62" i="1"/>
  <c r="BK65" i="1"/>
  <c r="BK66" i="1"/>
  <c r="BK70" i="1"/>
  <c r="BK122" i="1"/>
  <c r="BK71" i="1"/>
  <c r="BK75" i="1"/>
  <c r="BK76" i="1"/>
  <c r="BK77" i="1"/>
  <c r="BK79" i="1"/>
  <c r="BK84" i="1"/>
  <c r="BK85" i="1"/>
  <c r="BK86" i="1"/>
  <c r="BK90" i="1"/>
  <c r="BK93" i="1"/>
  <c r="BK97" i="1"/>
  <c r="BK99" i="1"/>
  <c r="BK101" i="1"/>
  <c r="BK102" i="1"/>
  <c r="BK109" i="1"/>
  <c r="BK111" i="1"/>
  <c r="BK112" i="1"/>
  <c r="BK113" i="1"/>
  <c r="BK134" i="1"/>
  <c r="BK140" i="1"/>
  <c r="BK141" i="1"/>
  <c r="BK142" i="1"/>
  <c r="BK5" i="1"/>
  <c r="BK22" i="1"/>
  <c r="BK29" i="1"/>
  <c r="BK32" i="1"/>
  <c r="BK58" i="1"/>
  <c r="BK67" i="1"/>
  <c r="BK80" i="1"/>
  <c r="BK106" i="1"/>
  <c r="BK127" i="1"/>
  <c r="BK146" i="1"/>
  <c r="BK116" i="1"/>
  <c r="BK19" i="1"/>
  <c r="BK36" i="1"/>
  <c r="BK43" i="1"/>
  <c r="BK73" i="1"/>
  <c r="BK82" i="1"/>
  <c r="BK94" i="1"/>
  <c r="BK8" i="1"/>
  <c r="BK120" i="1"/>
  <c r="BK39" i="1"/>
  <c r="BK45" i="1"/>
  <c r="BK53" i="1"/>
  <c r="BK61" i="1"/>
  <c r="BK83" i="1"/>
  <c r="BK110" i="1"/>
  <c r="BK125" i="1"/>
  <c r="BK132" i="1"/>
  <c r="BK17" i="1"/>
  <c r="BK147" i="1"/>
  <c r="BK91" i="1"/>
  <c r="BK24" i="1"/>
  <c r="BK33" i="1"/>
  <c r="BK136" i="1"/>
  <c r="BK44" i="1"/>
  <c r="BK60" i="1"/>
  <c r="BK47" i="1"/>
  <c r="BK57" i="1"/>
  <c r="BK92" i="1"/>
  <c r="BK3" i="1"/>
  <c r="BK130" i="1"/>
  <c r="BK105" i="1"/>
  <c r="BK74" i="1"/>
  <c r="BK12" i="1"/>
  <c r="BK128" i="1"/>
  <c r="BK64" i="1"/>
  <c r="BK104" i="1"/>
  <c r="BK143" i="1"/>
  <c r="BK26" i="1"/>
  <c r="BK6" i="1"/>
  <c r="BK129" i="1"/>
  <c r="BK103" i="1"/>
  <c r="BK41" i="1"/>
  <c r="BK98" i="1"/>
  <c r="BK25" i="1"/>
  <c r="BK51" i="1"/>
  <c r="BK52" i="1"/>
  <c r="BK108" i="1"/>
  <c r="BK4" i="1"/>
  <c r="BK40" i="1"/>
  <c r="BK50" i="1"/>
  <c r="BK118" i="1"/>
  <c r="BK96" i="1"/>
  <c r="BK124" i="1"/>
  <c r="BK16" i="1"/>
  <c r="BK114" i="1"/>
  <c r="BK28" i="1"/>
  <c r="BK68" i="1"/>
  <c r="BK145" i="1"/>
  <c r="BK37" i="1"/>
  <c r="BK100" i="1"/>
  <c r="BK144" i="1"/>
  <c r="BK131" i="1"/>
  <c r="BK20" i="1"/>
  <c r="BK13" i="1"/>
  <c r="BK10" i="1"/>
  <c r="BK14" i="1"/>
  <c r="BK135" i="1"/>
  <c r="BK107" i="1"/>
  <c r="BK38" i="1"/>
  <c r="BK95" i="1"/>
  <c r="BK137" i="1"/>
  <c r="BK2" i="1"/>
  <c r="BK23" i="1"/>
  <c r="BK81" i="1"/>
  <c r="BK63" i="1"/>
  <c r="BK46" i="1"/>
  <c r="BK69" i="1"/>
  <c r="BK30" i="1"/>
  <c r="BK59" i="1"/>
  <c r="BK88" i="1"/>
  <c r="AX91" i="1" l="1"/>
  <c r="AX24" i="1"/>
  <c r="AX33" i="1"/>
  <c r="AX136" i="1"/>
  <c r="AX44" i="1"/>
  <c r="AX60" i="1"/>
  <c r="AX47" i="1"/>
  <c r="AX57" i="1"/>
  <c r="AX92" i="1"/>
  <c r="AX3" i="1"/>
  <c r="AX130" i="1"/>
  <c r="AX105" i="1"/>
  <c r="AX74" i="1"/>
  <c r="AX12" i="1"/>
  <c r="AX128" i="1"/>
  <c r="AX64" i="1"/>
  <c r="AX104" i="1"/>
  <c r="AX143" i="1"/>
  <c r="AX26" i="1"/>
  <c r="AX6" i="1"/>
  <c r="AX129" i="1"/>
  <c r="AX103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7" i="1"/>
  <c r="BB107" i="1"/>
  <c r="BC107" i="1"/>
  <c r="BE107" i="1"/>
  <c r="AX107" i="1"/>
  <c r="AY107" i="1"/>
  <c r="AZ107" i="1"/>
  <c r="BA107" i="1"/>
  <c r="BD107" i="1" l="1"/>
  <c r="AY132" i="1"/>
  <c r="AZ132" i="1"/>
  <c r="BA132" i="1"/>
  <c r="BB132" i="1"/>
  <c r="BC132" i="1"/>
  <c r="BE132" i="1"/>
  <c r="BD132" i="1" l="1"/>
  <c r="BI132" i="1"/>
  <c r="AX132" i="1"/>
  <c r="BI113" i="1"/>
  <c r="AY113" i="1"/>
  <c r="AZ113" i="1"/>
  <c r="BA113" i="1"/>
  <c r="BB113" i="1"/>
  <c r="BC113" i="1"/>
  <c r="BE113" i="1"/>
  <c r="AX113" i="1"/>
  <c r="BD113" i="1" l="1"/>
  <c r="BI49" i="1"/>
  <c r="AX49" i="1"/>
  <c r="AY49" i="1"/>
  <c r="AZ49" i="1"/>
  <c r="BA49" i="1"/>
  <c r="BB49" i="1"/>
  <c r="BC49" i="1"/>
  <c r="BE49" i="1"/>
  <c r="BI74" i="1"/>
  <c r="AY74" i="1"/>
  <c r="AZ74" i="1"/>
  <c r="BA74" i="1"/>
  <c r="BB74" i="1"/>
  <c r="BC74" i="1"/>
  <c r="BE74" i="1"/>
  <c r="BD74" i="1" l="1"/>
  <c r="BD49" i="1"/>
  <c r="BI9" i="1" l="1"/>
  <c r="BI115" i="1"/>
  <c r="BI15" i="1"/>
  <c r="BI18" i="1"/>
  <c r="BI21" i="1"/>
  <c r="BI27" i="1"/>
  <c r="BI117" i="1"/>
  <c r="BI119" i="1"/>
  <c r="BI35" i="1"/>
  <c r="BI42" i="1"/>
  <c r="BI48" i="1"/>
  <c r="BI54" i="1"/>
  <c r="BI55" i="1"/>
  <c r="BI56" i="1"/>
  <c r="BI121" i="1"/>
  <c r="BI62" i="1"/>
  <c r="BI65" i="1"/>
  <c r="BI66" i="1"/>
  <c r="BI70" i="1"/>
  <c r="BI122" i="1"/>
  <c r="BI71" i="1"/>
  <c r="BI75" i="1"/>
  <c r="BI76" i="1"/>
  <c r="BI77" i="1"/>
  <c r="BI79" i="1"/>
  <c r="BI84" i="1"/>
  <c r="BI85" i="1"/>
  <c r="BI86" i="1"/>
  <c r="BI90" i="1"/>
  <c r="BI93" i="1"/>
  <c r="BI97" i="1"/>
  <c r="BI99" i="1"/>
  <c r="BI101" i="1"/>
  <c r="BI102" i="1"/>
  <c r="BI109" i="1"/>
  <c r="BI111" i="1"/>
  <c r="BI112" i="1"/>
  <c r="BI134" i="1"/>
  <c r="BI140" i="1"/>
  <c r="BI141" i="1"/>
  <c r="BI142" i="1"/>
  <c r="BI5" i="1"/>
  <c r="BI22" i="1"/>
  <c r="BI29" i="1"/>
  <c r="BI32" i="1"/>
  <c r="BI58" i="1"/>
  <c r="BI67" i="1"/>
  <c r="BI80" i="1"/>
  <c r="BI106" i="1"/>
  <c r="BI127" i="1"/>
  <c r="BI146" i="1"/>
  <c r="BI116" i="1"/>
  <c r="BI19" i="1"/>
  <c r="BI36" i="1"/>
  <c r="BI43" i="1"/>
  <c r="BI73" i="1"/>
  <c r="BI82" i="1"/>
  <c r="BI94" i="1"/>
  <c r="BI8" i="1"/>
  <c r="BI120" i="1"/>
  <c r="BI45" i="1"/>
  <c r="BI53" i="1"/>
  <c r="BI61" i="1"/>
  <c r="BI83" i="1"/>
  <c r="BI110" i="1"/>
  <c r="BI125" i="1"/>
  <c r="BI17" i="1"/>
  <c r="BI147" i="1"/>
  <c r="BI91" i="1"/>
  <c r="BI24" i="1"/>
  <c r="BI33" i="1"/>
  <c r="BI136" i="1"/>
  <c r="BI44" i="1"/>
  <c r="BI60" i="1"/>
  <c r="BI47" i="1"/>
  <c r="BI57" i="1"/>
  <c r="BI92" i="1"/>
  <c r="BI3" i="1"/>
  <c r="BI130" i="1"/>
  <c r="BI105" i="1"/>
  <c r="BI12" i="1"/>
  <c r="BI128" i="1"/>
  <c r="BI64" i="1"/>
  <c r="BI104" i="1"/>
  <c r="BI143" i="1"/>
  <c r="BI26" i="1"/>
  <c r="BI6" i="1"/>
  <c r="BI129" i="1"/>
  <c r="BI103" i="1"/>
  <c r="BI41" i="1"/>
  <c r="BI98" i="1"/>
  <c r="BI25" i="1"/>
  <c r="BI51" i="1"/>
  <c r="BI52" i="1"/>
  <c r="BI108" i="1"/>
  <c r="BI4" i="1"/>
  <c r="BI40" i="1"/>
  <c r="BI50" i="1"/>
  <c r="BI118" i="1"/>
  <c r="BI96" i="1"/>
  <c r="BI124" i="1"/>
  <c r="BI16" i="1"/>
  <c r="BI114" i="1"/>
  <c r="BI28" i="1"/>
  <c r="BI68" i="1"/>
  <c r="BI145" i="1"/>
  <c r="BI37" i="1"/>
  <c r="BI100" i="1"/>
  <c r="BI144" i="1"/>
  <c r="BI131" i="1"/>
  <c r="BI20" i="1"/>
  <c r="BI13" i="1"/>
  <c r="BI10" i="1"/>
  <c r="BI14" i="1"/>
  <c r="BI135" i="1"/>
  <c r="BI38" i="1"/>
  <c r="BI95" i="1"/>
  <c r="BI137" i="1"/>
  <c r="BI2" i="1"/>
  <c r="BI23" i="1"/>
  <c r="BI81" i="1"/>
  <c r="BI63" i="1"/>
  <c r="BI46" i="1"/>
  <c r="BI69" i="1"/>
  <c r="BI59" i="1"/>
  <c r="BI88" i="1"/>
  <c r="BI123" i="1"/>
  <c r="BI11" i="1"/>
  <c r="BI87" i="1"/>
  <c r="BI31" i="1"/>
  <c r="BI139" i="1"/>
  <c r="BI138" i="1"/>
  <c r="BI133" i="1"/>
  <c r="BI126" i="1"/>
  <c r="AX9" i="1"/>
  <c r="AY9" i="1"/>
  <c r="AZ9" i="1"/>
  <c r="BA9" i="1"/>
  <c r="BB9" i="1"/>
  <c r="BC9" i="1"/>
  <c r="BE9" i="1"/>
  <c r="AX115" i="1"/>
  <c r="AY115" i="1"/>
  <c r="AZ115" i="1"/>
  <c r="BA115" i="1"/>
  <c r="BB115" i="1"/>
  <c r="BC115" i="1"/>
  <c r="BE115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7" i="1"/>
  <c r="AY117" i="1"/>
  <c r="AZ117" i="1"/>
  <c r="BA117" i="1"/>
  <c r="BB117" i="1"/>
  <c r="BC117" i="1"/>
  <c r="BE117" i="1"/>
  <c r="AX119" i="1"/>
  <c r="AY119" i="1"/>
  <c r="AZ119" i="1"/>
  <c r="BA119" i="1"/>
  <c r="BB119" i="1"/>
  <c r="BC119" i="1"/>
  <c r="BE119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1" i="1"/>
  <c r="AY121" i="1"/>
  <c r="AZ121" i="1"/>
  <c r="BA121" i="1"/>
  <c r="BB121" i="1"/>
  <c r="BC121" i="1"/>
  <c r="BE121" i="1"/>
  <c r="AX62" i="1"/>
  <c r="AY62" i="1"/>
  <c r="AZ62" i="1"/>
  <c r="BA62" i="1"/>
  <c r="BB62" i="1"/>
  <c r="BC62" i="1"/>
  <c r="BE62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70" i="1"/>
  <c r="AY70" i="1"/>
  <c r="AZ70" i="1"/>
  <c r="BA70" i="1"/>
  <c r="BB70" i="1"/>
  <c r="BC70" i="1"/>
  <c r="BE70" i="1"/>
  <c r="AX122" i="1"/>
  <c r="AY122" i="1"/>
  <c r="AZ122" i="1"/>
  <c r="BA122" i="1"/>
  <c r="BB122" i="1"/>
  <c r="BC122" i="1"/>
  <c r="BE122" i="1"/>
  <c r="AX71" i="1"/>
  <c r="AY71" i="1"/>
  <c r="AZ71" i="1"/>
  <c r="BA71" i="1"/>
  <c r="BB71" i="1"/>
  <c r="BC71" i="1"/>
  <c r="BE71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9" i="1"/>
  <c r="AY79" i="1"/>
  <c r="AZ79" i="1"/>
  <c r="BA79" i="1"/>
  <c r="BB79" i="1"/>
  <c r="BC79" i="1"/>
  <c r="BE79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90" i="1"/>
  <c r="AY90" i="1"/>
  <c r="AZ90" i="1"/>
  <c r="BA90" i="1"/>
  <c r="BB90" i="1"/>
  <c r="BC90" i="1"/>
  <c r="BE90" i="1"/>
  <c r="AX93" i="1"/>
  <c r="AY93" i="1"/>
  <c r="AZ93" i="1"/>
  <c r="BA93" i="1"/>
  <c r="BB93" i="1"/>
  <c r="BC93" i="1"/>
  <c r="BE93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9" i="1"/>
  <c r="AY109" i="1"/>
  <c r="AZ109" i="1"/>
  <c r="BA109" i="1"/>
  <c r="BB109" i="1"/>
  <c r="BC109" i="1"/>
  <c r="BE109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34" i="1"/>
  <c r="AY134" i="1"/>
  <c r="AZ134" i="1"/>
  <c r="BA134" i="1"/>
  <c r="BB134" i="1"/>
  <c r="BC134" i="1"/>
  <c r="BE134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7" i="1"/>
  <c r="AY67" i="1"/>
  <c r="AZ67" i="1"/>
  <c r="BA67" i="1"/>
  <c r="BB67" i="1"/>
  <c r="BC67" i="1"/>
  <c r="BE67" i="1"/>
  <c r="AX80" i="1"/>
  <c r="AY80" i="1"/>
  <c r="AZ80" i="1"/>
  <c r="BA80" i="1"/>
  <c r="BB80" i="1"/>
  <c r="BC80" i="1"/>
  <c r="BE80" i="1"/>
  <c r="AX106" i="1"/>
  <c r="AY106" i="1"/>
  <c r="AZ106" i="1"/>
  <c r="BA106" i="1"/>
  <c r="BB106" i="1"/>
  <c r="BC106" i="1"/>
  <c r="BE106" i="1"/>
  <c r="AX127" i="1"/>
  <c r="AY127" i="1"/>
  <c r="AZ127" i="1"/>
  <c r="BA127" i="1"/>
  <c r="BB127" i="1"/>
  <c r="BC127" i="1"/>
  <c r="BE127" i="1"/>
  <c r="AX146" i="1"/>
  <c r="AY146" i="1"/>
  <c r="AZ146" i="1"/>
  <c r="BA146" i="1"/>
  <c r="BB146" i="1"/>
  <c r="BC146" i="1"/>
  <c r="BE146" i="1"/>
  <c r="AX116" i="1"/>
  <c r="AY116" i="1"/>
  <c r="AZ116" i="1"/>
  <c r="BA116" i="1"/>
  <c r="BB116" i="1"/>
  <c r="BC116" i="1"/>
  <c r="BE116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3" i="1"/>
  <c r="AY73" i="1"/>
  <c r="AZ73" i="1"/>
  <c r="BA73" i="1"/>
  <c r="BB73" i="1"/>
  <c r="BC73" i="1"/>
  <c r="BE73" i="1"/>
  <c r="AX82" i="1"/>
  <c r="AY82" i="1"/>
  <c r="AZ82" i="1"/>
  <c r="BA82" i="1"/>
  <c r="BB82" i="1"/>
  <c r="BC82" i="1"/>
  <c r="BE82" i="1"/>
  <c r="AX94" i="1"/>
  <c r="AY94" i="1"/>
  <c r="AZ94" i="1"/>
  <c r="BA94" i="1"/>
  <c r="BB94" i="1"/>
  <c r="BC94" i="1"/>
  <c r="BE94" i="1"/>
  <c r="AX8" i="1"/>
  <c r="AY8" i="1"/>
  <c r="AZ8" i="1"/>
  <c r="BA8" i="1"/>
  <c r="BB8" i="1"/>
  <c r="BC8" i="1"/>
  <c r="BE8" i="1"/>
  <c r="AX120" i="1"/>
  <c r="AY120" i="1"/>
  <c r="AZ120" i="1"/>
  <c r="BA120" i="1"/>
  <c r="BB120" i="1"/>
  <c r="BC120" i="1"/>
  <c r="BE120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61" i="1"/>
  <c r="AY61" i="1"/>
  <c r="AZ61" i="1"/>
  <c r="BA61" i="1"/>
  <c r="BB61" i="1"/>
  <c r="BC61" i="1"/>
  <c r="BE61" i="1"/>
  <c r="AX83" i="1"/>
  <c r="AY83" i="1"/>
  <c r="AZ83" i="1"/>
  <c r="BA83" i="1"/>
  <c r="BB83" i="1"/>
  <c r="BC83" i="1"/>
  <c r="BE83" i="1"/>
  <c r="AX110" i="1"/>
  <c r="AY110" i="1"/>
  <c r="AZ110" i="1"/>
  <c r="BA110" i="1"/>
  <c r="BB110" i="1"/>
  <c r="BC110" i="1"/>
  <c r="BE110" i="1"/>
  <c r="AX125" i="1"/>
  <c r="AY125" i="1"/>
  <c r="AZ125" i="1"/>
  <c r="BA125" i="1"/>
  <c r="BB125" i="1"/>
  <c r="BC125" i="1"/>
  <c r="BE125" i="1"/>
  <c r="AX17" i="1"/>
  <c r="AY17" i="1"/>
  <c r="AZ17" i="1"/>
  <c r="BA17" i="1"/>
  <c r="BB17" i="1"/>
  <c r="BC17" i="1"/>
  <c r="BE17" i="1"/>
  <c r="AX147" i="1"/>
  <c r="AY147" i="1"/>
  <c r="AZ147" i="1"/>
  <c r="BA147" i="1"/>
  <c r="BB147" i="1"/>
  <c r="BC147" i="1"/>
  <c r="BE147" i="1"/>
  <c r="AY91" i="1"/>
  <c r="AZ91" i="1"/>
  <c r="BA91" i="1"/>
  <c r="BB91" i="1"/>
  <c r="BC91" i="1"/>
  <c r="BE91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6" i="1"/>
  <c r="AZ136" i="1"/>
  <c r="BA136" i="1"/>
  <c r="BB136" i="1"/>
  <c r="BC136" i="1"/>
  <c r="BE136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2" i="1"/>
  <c r="AZ92" i="1"/>
  <c r="BA92" i="1"/>
  <c r="BB92" i="1"/>
  <c r="BC92" i="1"/>
  <c r="BE92" i="1"/>
  <c r="AY3" i="1"/>
  <c r="AZ3" i="1"/>
  <c r="BA3" i="1"/>
  <c r="BB3" i="1"/>
  <c r="BC3" i="1"/>
  <c r="BE3" i="1"/>
  <c r="AY130" i="1"/>
  <c r="AZ130" i="1"/>
  <c r="BA130" i="1"/>
  <c r="BB130" i="1"/>
  <c r="BC130" i="1"/>
  <c r="BE130" i="1"/>
  <c r="AY105" i="1"/>
  <c r="AZ105" i="1"/>
  <c r="BA105" i="1"/>
  <c r="BB105" i="1"/>
  <c r="BC105" i="1"/>
  <c r="BE105" i="1"/>
  <c r="AY12" i="1"/>
  <c r="AZ12" i="1"/>
  <c r="BA12" i="1"/>
  <c r="BB12" i="1"/>
  <c r="BC12" i="1"/>
  <c r="BE12" i="1"/>
  <c r="AY128" i="1"/>
  <c r="AZ128" i="1"/>
  <c r="BA128" i="1"/>
  <c r="BB128" i="1"/>
  <c r="BC128" i="1"/>
  <c r="BE128" i="1"/>
  <c r="AY64" i="1"/>
  <c r="AZ64" i="1"/>
  <c r="BA64" i="1"/>
  <c r="BB64" i="1"/>
  <c r="BC64" i="1"/>
  <c r="BE64" i="1"/>
  <c r="AY104" i="1"/>
  <c r="AZ104" i="1"/>
  <c r="BA104" i="1"/>
  <c r="BB104" i="1"/>
  <c r="BC104" i="1"/>
  <c r="BE104" i="1"/>
  <c r="AY143" i="1"/>
  <c r="AZ143" i="1"/>
  <c r="BA143" i="1"/>
  <c r="BB143" i="1"/>
  <c r="BC143" i="1"/>
  <c r="BE143" i="1"/>
  <c r="AY26" i="1"/>
  <c r="AZ26" i="1"/>
  <c r="BA26" i="1"/>
  <c r="BB26" i="1"/>
  <c r="BC26" i="1"/>
  <c r="BE26" i="1"/>
  <c r="AY6" i="1"/>
  <c r="AZ6" i="1"/>
  <c r="BA6" i="1"/>
  <c r="BB6" i="1"/>
  <c r="BC6" i="1"/>
  <c r="BE6" i="1"/>
  <c r="AY129" i="1"/>
  <c r="AZ129" i="1"/>
  <c r="BA129" i="1"/>
  <c r="BB129" i="1"/>
  <c r="BC129" i="1"/>
  <c r="BE129" i="1"/>
  <c r="AY103" i="1"/>
  <c r="AZ103" i="1"/>
  <c r="BA103" i="1"/>
  <c r="BB103" i="1"/>
  <c r="BC103" i="1"/>
  <c r="BE103" i="1"/>
  <c r="AY41" i="1"/>
  <c r="AZ41" i="1"/>
  <c r="BA41" i="1"/>
  <c r="BB41" i="1"/>
  <c r="BC41" i="1"/>
  <c r="BE41" i="1"/>
  <c r="AX98" i="1"/>
  <c r="AY98" i="1"/>
  <c r="AZ98" i="1"/>
  <c r="BA98" i="1"/>
  <c r="BB98" i="1"/>
  <c r="BC98" i="1"/>
  <c r="BE98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8" i="1"/>
  <c r="AY108" i="1"/>
  <c r="AZ108" i="1"/>
  <c r="BA108" i="1"/>
  <c r="BB108" i="1"/>
  <c r="BC108" i="1"/>
  <c r="BE108" i="1"/>
  <c r="AX4" i="1"/>
  <c r="AY4" i="1"/>
  <c r="AZ4" i="1"/>
  <c r="BA4" i="1"/>
  <c r="BB4" i="1"/>
  <c r="BC4" i="1"/>
  <c r="BE4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8" i="1"/>
  <c r="AY118" i="1"/>
  <c r="AZ118" i="1"/>
  <c r="BA118" i="1"/>
  <c r="BB118" i="1"/>
  <c r="BC118" i="1"/>
  <c r="BE118" i="1"/>
  <c r="AX96" i="1"/>
  <c r="AY96" i="1"/>
  <c r="AZ96" i="1"/>
  <c r="BA96" i="1"/>
  <c r="BB96" i="1"/>
  <c r="BC96" i="1"/>
  <c r="BE96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14" i="1"/>
  <c r="AY114" i="1"/>
  <c r="AZ114" i="1"/>
  <c r="BA114" i="1"/>
  <c r="BB114" i="1"/>
  <c r="BC114" i="1"/>
  <c r="BE114" i="1"/>
  <c r="AX28" i="1"/>
  <c r="AY28" i="1"/>
  <c r="AZ28" i="1"/>
  <c r="BA28" i="1"/>
  <c r="BB28" i="1"/>
  <c r="BC28" i="1"/>
  <c r="BE28" i="1"/>
  <c r="AX68" i="1"/>
  <c r="AY68" i="1"/>
  <c r="AZ68" i="1"/>
  <c r="BA68" i="1"/>
  <c r="BB68" i="1"/>
  <c r="BC68" i="1"/>
  <c r="BE68" i="1"/>
  <c r="AX145" i="1"/>
  <c r="AY145" i="1"/>
  <c r="AZ145" i="1"/>
  <c r="BA145" i="1"/>
  <c r="BB145" i="1"/>
  <c r="BC145" i="1"/>
  <c r="BE145" i="1"/>
  <c r="AX37" i="1"/>
  <c r="AY37" i="1"/>
  <c r="AZ37" i="1"/>
  <c r="BA37" i="1"/>
  <c r="BB37" i="1"/>
  <c r="BC37" i="1"/>
  <c r="BE37" i="1"/>
  <c r="AX100" i="1"/>
  <c r="AY100" i="1"/>
  <c r="AZ100" i="1"/>
  <c r="BA100" i="1"/>
  <c r="BB100" i="1"/>
  <c r="BC100" i="1"/>
  <c r="BE100" i="1"/>
  <c r="AX144" i="1"/>
  <c r="AY144" i="1"/>
  <c r="AZ144" i="1"/>
  <c r="BA144" i="1"/>
  <c r="BB144" i="1"/>
  <c r="BC144" i="1"/>
  <c r="BE144" i="1"/>
  <c r="AX131" i="1"/>
  <c r="AY131" i="1"/>
  <c r="AZ131" i="1"/>
  <c r="BA131" i="1"/>
  <c r="BB131" i="1"/>
  <c r="BC131" i="1"/>
  <c r="BE131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5" i="1"/>
  <c r="AY135" i="1"/>
  <c r="AZ135" i="1"/>
  <c r="BA135" i="1"/>
  <c r="BB135" i="1"/>
  <c r="BC135" i="1"/>
  <c r="BE135" i="1"/>
  <c r="AX38" i="1"/>
  <c r="AY38" i="1"/>
  <c r="AZ38" i="1"/>
  <c r="BA38" i="1"/>
  <c r="BB38" i="1"/>
  <c r="BC38" i="1"/>
  <c r="BE38" i="1"/>
  <c r="AX95" i="1"/>
  <c r="AY95" i="1"/>
  <c r="AZ95" i="1"/>
  <c r="BA95" i="1"/>
  <c r="BB95" i="1"/>
  <c r="BC95" i="1"/>
  <c r="BE95" i="1"/>
  <c r="AX137" i="1"/>
  <c r="AY137" i="1"/>
  <c r="AZ137" i="1"/>
  <c r="BA137" i="1"/>
  <c r="BB137" i="1"/>
  <c r="BC137" i="1"/>
  <c r="BE137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1" i="1"/>
  <c r="AY81" i="1"/>
  <c r="AZ81" i="1"/>
  <c r="BA81" i="1"/>
  <c r="BB81" i="1"/>
  <c r="BC81" i="1"/>
  <c r="BE81" i="1"/>
  <c r="AX63" i="1"/>
  <c r="AY63" i="1"/>
  <c r="AZ63" i="1"/>
  <c r="BA63" i="1"/>
  <c r="BB63" i="1"/>
  <c r="BC63" i="1"/>
  <c r="BE63" i="1"/>
  <c r="AX46" i="1"/>
  <c r="AY46" i="1"/>
  <c r="AZ46" i="1"/>
  <c r="BA46" i="1"/>
  <c r="BB46" i="1"/>
  <c r="BC46" i="1"/>
  <c r="BE46" i="1"/>
  <c r="AX69" i="1"/>
  <c r="AY69" i="1"/>
  <c r="AZ69" i="1"/>
  <c r="BA69" i="1"/>
  <c r="BB69" i="1"/>
  <c r="BC69" i="1"/>
  <c r="BE69" i="1"/>
  <c r="AX59" i="1"/>
  <c r="AY59" i="1"/>
  <c r="AZ59" i="1"/>
  <c r="BA59" i="1"/>
  <c r="BB59" i="1"/>
  <c r="BC59" i="1"/>
  <c r="BE59" i="1"/>
  <c r="AX88" i="1"/>
  <c r="AY88" i="1"/>
  <c r="AZ88" i="1"/>
  <c r="BA88" i="1"/>
  <c r="BB88" i="1"/>
  <c r="BC88" i="1"/>
  <c r="BE88" i="1"/>
  <c r="AX123" i="1"/>
  <c r="AY123" i="1"/>
  <c r="AZ123" i="1"/>
  <c r="BA123" i="1"/>
  <c r="BB123" i="1"/>
  <c r="BC123" i="1"/>
  <c r="BE123" i="1"/>
  <c r="AX11" i="1"/>
  <c r="AY11" i="1"/>
  <c r="AZ11" i="1"/>
  <c r="BA11" i="1"/>
  <c r="BB11" i="1"/>
  <c r="BC11" i="1"/>
  <c r="BE11" i="1"/>
  <c r="AX87" i="1"/>
  <c r="AY87" i="1"/>
  <c r="AZ87" i="1"/>
  <c r="BA87" i="1"/>
  <c r="BB87" i="1"/>
  <c r="BC87" i="1"/>
  <c r="BE87" i="1"/>
  <c r="AX31" i="1"/>
  <c r="AY31" i="1"/>
  <c r="AZ31" i="1"/>
  <c r="BA31" i="1"/>
  <c r="BB31" i="1"/>
  <c r="BC31" i="1"/>
  <c r="BE31" i="1"/>
  <c r="AX139" i="1"/>
  <c r="AY139" i="1"/>
  <c r="AZ139" i="1"/>
  <c r="BA139" i="1"/>
  <c r="BB139" i="1"/>
  <c r="BC139" i="1"/>
  <c r="BE139" i="1"/>
  <c r="AX138" i="1"/>
  <c r="AY138" i="1"/>
  <c r="AZ138" i="1"/>
  <c r="BA138" i="1"/>
  <c r="BB138" i="1"/>
  <c r="BC138" i="1"/>
  <c r="BE138" i="1"/>
  <c r="AX133" i="1"/>
  <c r="AY133" i="1"/>
  <c r="AZ133" i="1"/>
  <c r="BA133" i="1"/>
  <c r="BB133" i="1"/>
  <c r="BC133" i="1"/>
  <c r="BE133" i="1"/>
  <c r="AX126" i="1"/>
  <c r="AY126" i="1"/>
  <c r="AZ126" i="1"/>
  <c r="BA126" i="1"/>
  <c r="BB126" i="1"/>
  <c r="BC126" i="1"/>
  <c r="BE126" i="1"/>
  <c r="BD115" i="1" l="1"/>
  <c r="BD103" i="1"/>
  <c r="BD144" i="1"/>
  <c r="BD57" i="1"/>
  <c r="BD99" i="1"/>
  <c r="BD35" i="1"/>
  <c r="BD104" i="1"/>
  <c r="BD75" i="1"/>
  <c r="BD139" i="1"/>
  <c r="BD81" i="1"/>
  <c r="BD16" i="1"/>
  <c r="BD25" i="1"/>
  <c r="BD67" i="1"/>
  <c r="BD111" i="1"/>
  <c r="BD36" i="1"/>
  <c r="BD90" i="1"/>
  <c r="BD40" i="1"/>
  <c r="BD84" i="1"/>
  <c r="BD100" i="1"/>
  <c r="BD108" i="1"/>
  <c r="BD6" i="1"/>
  <c r="BD110" i="1"/>
  <c r="BD127" i="1"/>
  <c r="BD41" i="1"/>
  <c r="BD56" i="1"/>
  <c r="BD126" i="1"/>
  <c r="BD14" i="1"/>
  <c r="BD58" i="1"/>
  <c r="BD93" i="1"/>
  <c r="BD52" i="1"/>
  <c r="BD92" i="1"/>
  <c r="BD147" i="1"/>
  <c r="BD69" i="1"/>
  <c r="BD38" i="1"/>
  <c r="BD28" i="1"/>
  <c r="BD64" i="1" l="1"/>
  <c r="AX7" i="1"/>
  <c r="BK9" i="1" l="1"/>
  <c r="BD9" i="1" s="1"/>
  <c r="BD15" i="1"/>
  <c r="BD18" i="1"/>
  <c r="BD21" i="1"/>
  <c r="BD27" i="1"/>
  <c r="BD117" i="1"/>
  <c r="BD119" i="1"/>
  <c r="BD42" i="1"/>
  <c r="BD48" i="1"/>
  <c r="BD54" i="1"/>
  <c r="BD55" i="1"/>
  <c r="BD121" i="1"/>
  <c r="BD62" i="1"/>
  <c r="BD65" i="1"/>
  <c r="BD66" i="1"/>
  <c r="BD70" i="1"/>
  <c r="BD122" i="1"/>
  <c r="BD71" i="1"/>
  <c r="BD76" i="1"/>
  <c r="BD77" i="1"/>
  <c r="BD79" i="1"/>
  <c r="BD85" i="1"/>
  <c r="BD86" i="1"/>
  <c r="BD97" i="1"/>
  <c r="BD101" i="1"/>
  <c r="BD102" i="1"/>
  <c r="BD109" i="1"/>
  <c r="BD112" i="1"/>
  <c r="BD134" i="1"/>
  <c r="BD140" i="1"/>
  <c r="BD141" i="1"/>
  <c r="BD142" i="1"/>
  <c r="BD5" i="1"/>
  <c r="BD22" i="1"/>
  <c r="BD29" i="1"/>
  <c r="BD32" i="1"/>
  <c r="BD80" i="1"/>
  <c r="BD106" i="1"/>
  <c r="BD146" i="1"/>
  <c r="BD116" i="1"/>
  <c r="BD19" i="1"/>
  <c r="BD43" i="1"/>
  <c r="BD73" i="1"/>
  <c r="BD82" i="1"/>
  <c r="BD94" i="1"/>
  <c r="BD8" i="1"/>
  <c r="BD120" i="1"/>
  <c r="BD45" i="1"/>
  <c r="BD53" i="1"/>
  <c r="BD61" i="1"/>
  <c r="BD83" i="1"/>
  <c r="BD125" i="1"/>
  <c r="BD17" i="1"/>
  <c r="BD91" i="1"/>
  <c r="BD24" i="1"/>
  <c r="BD33" i="1"/>
  <c r="BD136" i="1"/>
  <c r="BD44" i="1"/>
  <c r="BD60" i="1"/>
  <c r="BD47" i="1"/>
  <c r="BD3" i="1"/>
  <c r="BD130" i="1"/>
  <c r="BD105" i="1"/>
  <c r="BD12" i="1"/>
  <c r="BD128" i="1"/>
  <c r="BD143" i="1"/>
  <c r="BD26" i="1"/>
  <c r="BD129" i="1"/>
  <c r="BD98" i="1"/>
  <c r="BD51" i="1"/>
  <c r="BD4" i="1"/>
  <c r="BD50" i="1"/>
  <c r="BD118" i="1"/>
  <c r="BD96" i="1"/>
  <c r="BD124" i="1"/>
  <c r="BD114" i="1"/>
  <c r="BD68" i="1"/>
  <c r="BD145" i="1"/>
  <c r="BD37" i="1"/>
  <c r="BD131" i="1"/>
  <c r="BD20" i="1"/>
  <c r="BD13" i="1"/>
  <c r="BD10" i="1"/>
  <c r="BD135" i="1"/>
  <c r="BD95" i="1"/>
  <c r="BD137" i="1"/>
  <c r="BD2" i="1"/>
  <c r="BD23" i="1"/>
  <c r="BD63" i="1"/>
  <c r="BD46" i="1"/>
  <c r="BD59" i="1"/>
  <c r="BD88" i="1"/>
  <c r="BD123" i="1"/>
  <c r="BD11" i="1"/>
  <c r="BD87" i="1"/>
  <c r="BD31" i="1"/>
  <c r="BD138" i="1"/>
  <c r="BD133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<sst xmlns="http://schemas.openxmlformats.org/spreadsheetml/2006/main" count="1261" uniqueCount="567">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</sst>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2345632-Reviews-Bacco_Trattoria-Boulder_Colorado.html" TargetMode="External"/><Relationship Id="rId13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823095-Reviews-Restaurant_4580-Boulder_Colorado.html" TargetMode="External"/><Relationship Id="rId12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3959417-Reviews-Wapos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0" Type="http://schemas.openxmlformats.org/officeDocument/2006/relationships/hyperlink" Target="https://www.tripadvisor.com/Restaurant_Review-g33324-d12686304-Reviews-Decadent_Saint_Wild_Cider_Tasting_room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81528-Reviews-Proto_s_Pizza-Boulder_Colorado.html" TargetMode="External"/><Relationship Id="rId14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7"/>
  <sheetViews>
    <sheetView tabSelected="1" zoomScale="85" zoomScaleNormal="85" workbookViewId="0">
      <pane xSplit="4" ySplit="1" topLeftCell="AR2" activePane="bottomRight" state="frozen"/>
      <selection pane="topRight" activeCell="E1" sqref="E1"/>
      <selection pane="bottomLeft" activeCell="U86" sqref="U86"/>
      <selection pane="bottomRight" activeCell="AS26" sqref="AS2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411</v>
      </c>
      <c r="C2" s="1" t="s">
        <v>409</v>
      </c>
      <c r="G2" s="3" t="s">
        <v>423</v>
      </c>
      <c r="W2" s="1" t="str">
        <f t="shared" ref="W2:W5" si="0">IF(H2&gt;0,H2/100,"")</f>
        <v/>
      </c>
      <c r="X2" s="1" t="str">
        <f t="shared" ref="X2:X5" si="1">IF(I2&gt;0,I2/100,"")</f>
        <v/>
      </c>
      <c r="Y2" s="1" t="str">
        <f t="shared" ref="Y2:Y5" si="2">IF(J2&gt;0,J2/100,"")</f>
        <v/>
      </c>
      <c r="Z2" s="1" t="str">
        <f t="shared" ref="Z2:Z5" si="3">IF(K2&gt;0,K2/100,"")</f>
        <v/>
      </c>
      <c r="AA2" s="1" t="str">
        <f t="shared" ref="AA2:AA5" si="4">IF(L2&gt;0,L2/100,"")</f>
        <v/>
      </c>
      <c r="AB2" s="1" t="str">
        <f t="shared" ref="AB2:AB5" si="5">IF(M2&gt;0,M2/100,"")</f>
        <v/>
      </c>
      <c r="AC2" s="1" t="str">
        <f t="shared" ref="AC2:AC5" si="6">IF(N2&gt;0,N2/100,"")</f>
        <v/>
      </c>
      <c r="AD2" s="1" t="str">
        <f t="shared" ref="AD2:AD5" si="7">IF(O2&gt;0,O2/100,"")</f>
        <v/>
      </c>
      <c r="AE2" s="1" t="str">
        <f t="shared" ref="AE2:AE5" si="8">IF(P2&gt;0,P2/100,"")</f>
        <v/>
      </c>
      <c r="AF2" s="1" t="str">
        <f t="shared" ref="AF2:AF5" si="9">IF(Q2&gt;0,Q2/100,"")</f>
        <v/>
      </c>
      <c r="AG2" s="1" t="str">
        <f t="shared" ref="AG2:AG5" si="10">IF(R2&gt;0,R2/100,"")</f>
        <v/>
      </c>
      <c r="AH2" s="1" t="str">
        <f t="shared" ref="AH2:AH5" si="11">IF(S2&gt;0,S2/100,"")</f>
        <v/>
      </c>
      <c r="AI2" s="1" t="str">
        <f t="shared" ref="AI2:AI5" si="12">IF(T2&gt;0,T2/100,"")</f>
        <v/>
      </c>
      <c r="AJ2" s="1" t="str">
        <f t="shared" ref="AJ2:AJ5" si="13">IF(U2&gt;0,U2/100,"")</f>
        <v/>
      </c>
      <c r="AK2" s="1" t="str">
        <f t="shared" ref="AK2:AK5" si="14">IF(H2&gt;0,CONCATENATE(IF(W2&lt;=12,W2,W2-12),IF(OR(W2&lt;12,W2=24),"am","pm"),"-",IF(X2&lt;=12,X2,X2-12),IF(OR(X2&lt;12,X2=24),"am","pm")),"")</f>
        <v/>
      </c>
      <c r="AL2" s="1" t="str">
        <f t="shared" ref="AL2:AL5" si="15">IF(J2&gt;0,CONCATENATE(IF(Y2&lt;=12,Y2,Y2-12),IF(OR(Y2&lt;12,Y2=24),"am","pm"),"-",IF(Z2&lt;=12,Z2,Z2-12),IF(OR(Z2&lt;12,Z2=24),"am","pm")),"")</f>
        <v/>
      </c>
      <c r="AM2" s="1" t="str">
        <f t="shared" ref="AM2:AM5" si="16">IF(L2&gt;0,CONCATENATE(IF(AA2&lt;=12,AA2,AA2-12),IF(OR(AA2&lt;12,AA2=24),"am","pm"),"-",IF(AB2&lt;=12,AB2,AB2-12),IF(OR(AB2&lt;12,AB2=24),"am","pm")),"")</f>
        <v/>
      </c>
      <c r="AN2" s="1" t="str">
        <f t="shared" ref="AN2:AN5" si="17">IF(N2&gt;0,CONCATENATE(IF(AC2&lt;=12,AC2,AC2-12),IF(OR(AC2&lt;12,AC2=24),"am","pm"),"-",IF(AD2&lt;=12,AD2,AD2-12),IF(OR(AD2&lt;12,AD2=24),"am","pm")),"")</f>
        <v/>
      </c>
      <c r="AO2" s="1" t="str">
        <f t="shared" ref="AO2:AO5" si="18">IF(O2&gt;0,CONCATENATE(IF(AE2&lt;=12,AE2,AE2-12),IF(OR(AE2&lt;12,AE2=24),"am","pm"),"-",IF(AF2&lt;=12,AF2,AF2-12),IF(OR(AF2&lt;12,AF2=24),"am","pm")),"")</f>
        <v/>
      </c>
      <c r="AP2" s="1" t="str">
        <f t="shared" ref="AP2:AP5" si="19">IF(R2&gt;0,CONCATENATE(IF(AG2&lt;=12,AG2,AG2-12),IF(OR(AG2&lt;12,AG2=24),"am","pm"),"-",IF(AH2&lt;=12,AH2,AH2-12),IF(OR(AH2&lt;12,AH2=24),"am","pm")),"")</f>
        <v/>
      </c>
      <c r="AQ2" s="1" t="str">
        <f t="shared" ref="AQ2:AQ5" si="20">IF(T2&gt;0,CONCATENATE(IF(AI2&lt;=12,AI2,AI2-12),IF(OR(AI2&lt;12,AI2=24),"am","pm"),"-",IF(AJ2&lt;=12,AJ2,AJ2-12),IF(OR(AJ2&lt;12,AJ2=24),"am","pm")),"")</f>
        <v/>
      </c>
      <c r="AR2" s="7" t="s">
        <v>542</v>
      </c>
      <c r="AT2" s="1" t="s">
        <v>453</v>
      </c>
      <c r="AU2" s="1" t="s">
        <v>557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332</v>
      </c>
      <c r="C3" s="1" t="s">
        <v>34</v>
      </c>
      <c r="G3" s="3" t="s">
        <v>349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7" t="s">
        <v>503</v>
      </c>
      <c r="AU3" s="1" t="s">
        <v>557</v>
      </c>
      <c r="AV3" s="5" t="s">
        <v>33</v>
      </c>
      <c r="AW3" s="5" t="s">
        <v>33</v>
      </c>
      <c r="AX3" s="6" t="str">
        <f t="shared" si="21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campus</v>
      </c>
      <c r="BF3" s="1" t="str">
        <f t="shared" si="29"/>
        <v>Near Campus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332</v>
      </c>
      <c r="C4" s="1" t="s">
        <v>305</v>
      </c>
      <c r="G4" s="1" t="s">
        <v>349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503</v>
      </c>
      <c r="AU4" s="1" t="s">
        <v>557</v>
      </c>
      <c r="AV4" s="5" t="s">
        <v>33</v>
      </c>
      <c r="AW4" s="5" t="s">
        <v>33</v>
      </c>
      <c r="AX4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/>
      </c>
      <c r="BE4" s="1" t="str">
        <f t="shared" si="28"/>
        <v>med  hill</v>
      </c>
      <c r="BF4" s="1" t="str">
        <f t="shared" si="29"/>
        <v>The Hill</v>
      </c>
      <c r="BG4" s="10">
        <v>40.008167999999998</v>
      </c>
      <c r="BH4" s="10">
        <v>-105.276599</v>
      </c>
      <c r="BI4" s="1" t="str">
        <f t="shared" si="30"/>
        <v>[40.008168,-105.276599],</v>
      </c>
      <c r="BK4" s="1" t="str">
        <f t="shared" si="31"/>
        <v/>
      </c>
    </row>
    <row r="5" spans="2:64" ht="21" customHeight="1">
      <c r="B5" s="10" t="s">
        <v>563</v>
      </c>
      <c r="C5" s="1" t="s">
        <v>278</v>
      </c>
      <c r="G5" s="3" t="s">
        <v>253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279</v>
      </c>
      <c r="AS5" s="1" t="s">
        <v>28</v>
      </c>
      <c r="AU5" s="1" t="s">
        <v>557</v>
      </c>
      <c r="AV5" s="5" t="s">
        <v>33</v>
      </c>
      <c r="AW5" s="5" t="s">
        <v>33</v>
      </c>
      <c r="AX5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src=@img/outdoor.png@&gt;</v>
      </c>
      <c r="BE5" s="1" t="str">
        <f t="shared" si="28"/>
        <v>outdoor med  downtown</v>
      </c>
      <c r="BF5" s="1" t="str">
        <f t="shared" si="29"/>
        <v>Downtown</v>
      </c>
      <c r="BG5" s="10">
        <v>40.013401000000002</v>
      </c>
      <c r="BH5" s="10">
        <v>-105.278902</v>
      </c>
      <c r="BI5" s="1" t="str">
        <f t="shared" si="30"/>
        <v>[40.013401,-105.278902],</v>
      </c>
      <c r="BK5" s="1" t="str">
        <f t="shared" si="31"/>
        <v/>
      </c>
    </row>
    <row r="6" spans="2:64" ht="21" customHeight="1">
      <c r="B6" s="10" t="s">
        <v>322</v>
      </c>
      <c r="C6" s="1" t="s">
        <v>409</v>
      </c>
      <c r="G6" s="8" t="s">
        <v>359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ref="W6:W65" si="32">IF(H6&gt;0,H6/100,"")</f>
        <v/>
      </c>
      <c r="X6" s="1" t="str">
        <f t="shared" ref="X6:X65" si="33">IF(I6&gt;0,I6/100,"")</f>
        <v/>
      </c>
      <c r="Y6" s="1">
        <f t="shared" ref="Y6:Y65" si="34">IF(J6&gt;0,J6/100,"")</f>
        <v>15</v>
      </c>
      <c r="Z6" s="1">
        <f t="shared" ref="Z6:Z65" si="35">IF(K6&gt;0,K6/100,"")</f>
        <v>17</v>
      </c>
      <c r="AA6" s="1">
        <f t="shared" ref="AA6:AA65" si="36">IF(L6&gt;0,L6/100,"")</f>
        <v>15</v>
      </c>
      <c r="AB6" s="1">
        <f t="shared" ref="AB6:AB65" si="37">IF(M6&gt;0,M6/100,"")</f>
        <v>17</v>
      </c>
      <c r="AC6" s="1">
        <f t="shared" ref="AC6:AC65" si="38">IF(N6&gt;0,N6/100,"")</f>
        <v>15</v>
      </c>
      <c r="AD6" s="1">
        <f t="shared" ref="AD6:AD65" si="39">IF(O6&gt;0,O6/100,"")</f>
        <v>17</v>
      </c>
      <c r="AE6" s="1">
        <f t="shared" ref="AE6:AE65" si="40">IF(P6&gt;0,P6/100,"")</f>
        <v>15</v>
      </c>
      <c r="AF6" s="1">
        <f t="shared" ref="AF6:AF65" si="41">IF(Q6&gt;0,Q6/100,"")</f>
        <v>17</v>
      </c>
      <c r="AG6" s="1">
        <f t="shared" ref="AG6:AG65" si="42">IF(R6&gt;0,R6/100,"")</f>
        <v>15</v>
      </c>
      <c r="AH6" s="1">
        <f t="shared" ref="AH6:AH65" si="43">IF(S6&gt;0,S6/100,"")</f>
        <v>17</v>
      </c>
      <c r="AI6" s="1" t="str">
        <f t="shared" ref="AI6:AI65" si="44">IF(T6&gt;0,T6/100,"")</f>
        <v/>
      </c>
      <c r="AJ6" s="1" t="str">
        <f t="shared" ref="AJ6:AJ65" si="45">IF(U6&gt;0,U6/100,"")</f>
        <v/>
      </c>
      <c r="AK6" s="1" t="str">
        <f t="shared" ref="AK6:AK65" si="46">IF(H6&gt;0,CONCATENATE(IF(W6&lt;=12,W6,W6-12),IF(OR(W6&lt;12,W6=24),"am","pm"),"-",IF(X6&lt;=12,X6,X6-12),IF(OR(X6&lt;12,X6=24),"am","pm")),"")</f>
        <v/>
      </c>
      <c r="AL6" s="1" t="str">
        <f t="shared" ref="AL6:AL65" si="47">IF(J6&gt;0,CONCATENATE(IF(Y6&lt;=12,Y6,Y6-12),IF(OR(Y6&lt;12,Y6=24),"am","pm"),"-",IF(Z6&lt;=12,Z6,Z6-12),IF(OR(Z6&lt;12,Z6=24),"am","pm")),"")</f>
        <v>3pm-5pm</v>
      </c>
      <c r="AM6" s="1" t="str">
        <f t="shared" ref="AM6:AM65" si="48">IF(L6&gt;0,CONCATENATE(IF(AA6&lt;=12,AA6,AA6-12),IF(OR(AA6&lt;12,AA6=24),"am","pm"),"-",IF(AB6&lt;=12,AB6,AB6-12),IF(OR(AB6&lt;12,AB6=24),"am","pm")),"")</f>
        <v>3pm-5pm</v>
      </c>
      <c r="AN6" s="1" t="str">
        <f t="shared" ref="AN6:AN65" si="49">IF(N6&gt;0,CONCATENATE(IF(AC6&lt;=12,AC6,AC6-12),IF(OR(AC6&lt;12,AC6=24),"am","pm"),"-",IF(AD6&lt;=12,AD6,AD6-12),IF(OR(AD6&lt;12,AD6=24),"am","pm")),"")</f>
        <v>3pm-5pm</v>
      </c>
      <c r="AO6" s="1" t="str">
        <f t="shared" ref="AO6:AO65" si="50">IF(O6&gt;0,CONCATENATE(IF(AE6&lt;=12,AE6,AE6-12),IF(OR(AE6&lt;12,AE6=24),"am","pm"),"-",IF(AF6&lt;=12,AF6,AF6-12),IF(OR(AF6&lt;12,AF6=24),"am","pm")),"")</f>
        <v>3pm-5pm</v>
      </c>
      <c r="AP6" s="1" t="str">
        <f t="shared" ref="AP6:AP65" si="51">IF(R6&gt;0,CONCATENATE(IF(AG6&lt;=12,AG6,AG6-12),IF(OR(AG6&lt;12,AG6=24),"am","pm"),"-",IF(AH6&lt;=12,AH6,AH6-12),IF(OR(AH6&lt;12,AH6=24),"am","pm")),"")</f>
        <v>3pm-5pm</v>
      </c>
      <c r="AQ6" s="1" t="str">
        <f t="shared" ref="AQ6:AQ65" si="52">IF(T6&gt;0,CONCATENATE(IF(AI6&lt;=12,AI6,AI6-12),IF(OR(AI6&lt;12,AI6=24),"am","pm"),"-",IF(AJ6&lt;=12,AJ6,AJ6-12),IF(OR(AJ6&lt;12,AJ6=24),"am","pm")),"")</f>
        <v/>
      </c>
      <c r="AR6" s="14" t="s">
        <v>513</v>
      </c>
      <c r="AU6" s="1" t="s">
        <v>557</v>
      </c>
      <c r="AV6" s="5" t="s">
        <v>32</v>
      </c>
      <c r="AW6" s="5" t="s">
        <v>32</v>
      </c>
      <c r="AX6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east</v>
      </c>
      <c r="BF6" s="1" t="str">
        <f t="shared" si="29"/>
        <v>East Boulder</v>
      </c>
      <c r="BG6" s="10">
        <v>40.016956</v>
      </c>
      <c r="BH6" s="10">
        <v>-105.259219</v>
      </c>
      <c r="BI6" s="1" t="str">
        <f t="shared" si="30"/>
        <v>[40.016956,-105.259219],</v>
      </c>
      <c r="BK6" s="1" t="str">
        <f t="shared" si="31"/>
        <v/>
      </c>
    </row>
    <row r="7" spans="2:64" ht="21" customHeight="1">
      <c r="B7" s="10" t="s">
        <v>63</v>
      </c>
      <c r="C7" s="1" t="s">
        <v>187</v>
      </c>
      <c r="G7" s="6" t="s">
        <v>188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6" t="s">
        <v>558</v>
      </c>
      <c r="W7" s="1">
        <f t="shared" si="32"/>
        <v>15</v>
      </c>
      <c r="X7" s="1">
        <f t="shared" si="33"/>
        <v>18</v>
      </c>
      <c r="Y7" s="1">
        <f t="shared" si="34"/>
        <v>15</v>
      </c>
      <c r="Z7" s="1">
        <f t="shared" si="35"/>
        <v>18</v>
      </c>
      <c r="AA7" s="1">
        <f t="shared" si="36"/>
        <v>15</v>
      </c>
      <c r="AB7" s="1">
        <f t="shared" si="37"/>
        <v>18</v>
      </c>
      <c r="AC7" s="1">
        <f t="shared" si="38"/>
        <v>15</v>
      </c>
      <c r="AD7" s="1">
        <f t="shared" si="39"/>
        <v>18</v>
      </c>
      <c r="AE7" s="1">
        <f t="shared" si="40"/>
        <v>15</v>
      </c>
      <c r="AF7" s="1">
        <f t="shared" si="41"/>
        <v>18</v>
      </c>
      <c r="AG7" s="1">
        <f t="shared" si="42"/>
        <v>15</v>
      </c>
      <c r="AH7" s="1">
        <f t="shared" si="43"/>
        <v>18</v>
      </c>
      <c r="AI7" s="1">
        <f t="shared" si="44"/>
        <v>15</v>
      </c>
      <c r="AJ7" s="1">
        <f t="shared" si="45"/>
        <v>18</v>
      </c>
      <c r="AK7" s="1" t="str">
        <f t="shared" si="46"/>
        <v>3pm-6pm</v>
      </c>
      <c r="AL7" s="1" t="str">
        <f t="shared" si="47"/>
        <v>3pm-6pm</v>
      </c>
      <c r="AM7" s="1" t="str">
        <f t="shared" si="48"/>
        <v>3pm-6pm</v>
      </c>
      <c r="AN7" s="1" t="str">
        <f t="shared" si="49"/>
        <v>3pm-6pm</v>
      </c>
      <c r="AO7" s="1" t="str">
        <f t="shared" si="50"/>
        <v>3pm-6pm</v>
      </c>
      <c r="AP7" s="1" t="str">
        <f t="shared" si="51"/>
        <v>3pm-6pm</v>
      </c>
      <c r="AQ7" s="1" t="str">
        <f t="shared" si="52"/>
        <v>3pm-6pm</v>
      </c>
      <c r="AR7" s="1" t="s">
        <v>142</v>
      </c>
      <c r="AS7" s="1" t="s">
        <v>28</v>
      </c>
      <c r="AU7" s="1" t="s">
        <v>557</v>
      </c>
      <c r="AV7" s="5" t="s">
        <v>32</v>
      </c>
      <c r="AW7" s="5" t="s">
        <v>33</v>
      </c>
      <c r="AX7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/>
      </c>
      <c r="BD7" s="1" t="str">
        <f t="shared" si="27"/>
        <v>&lt;img src=@img/outdoor.png@&gt;&lt;img src=@img/drinkicon.png@&gt;</v>
      </c>
      <c r="BE7" s="1" t="str">
        <f t="shared" si="28"/>
        <v>outdoor drink med  pearl</v>
      </c>
      <c r="BF7" s="1" t="str">
        <f t="shared" si="29"/>
        <v>Pearl Street</v>
      </c>
      <c r="BG7" s="10">
        <v>40.016703</v>
      </c>
      <c r="BH7" s="10">
        <v>-105.281401</v>
      </c>
      <c r="BI7" s="1" t="str">
        <f t="shared" si="30"/>
        <v>[40.016703,-105.281401],</v>
      </c>
      <c r="BJ7" s="5"/>
      <c r="BK7" s="1" t="str">
        <f t="shared" si="31"/>
        <v/>
      </c>
      <c r="BL7" s="11"/>
    </row>
    <row r="8" spans="2:64" ht="21" customHeight="1">
      <c r="B8" s="10" t="s">
        <v>246</v>
      </c>
      <c r="C8" s="1" t="s">
        <v>187</v>
      </c>
      <c r="G8" s="1" t="s">
        <v>270</v>
      </c>
      <c r="W8" s="1" t="str">
        <f t="shared" si="32"/>
        <v/>
      </c>
      <c r="X8" s="1" t="str">
        <f t="shared" si="33"/>
        <v/>
      </c>
      <c r="Y8" s="1" t="str">
        <f t="shared" si="34"/>
        <v/>
      </c>
      <c r="Z8" s="1" t="str">
        <f t="shared" si="35"/>
        <v/>
      </c>
      <c r="AA8" s="1" t="str">
        <f t="shared" si="36"/>
        <v/>
      </c>
      <c r="AB8" s="1" t="str">
        <f t="shared" si="37"/>
        <v/>
      </c>
      <c r="AC8" s="1" t="str">
        <f t="shared" si="38"/>
        <v/>
      </c>
      <c r="AD8" s="1" t="str">
        <f t="shared" si="39"/>
        <v/>
      </c>
      <c r="AE8" s="1" t="str">
        <f t="shared" si="40"/>
        <v/>
      </c>
      <c r="AF8" s="1" t="str">
        <f t="shared" si="41"/>
        <v/>
      </c>
      <c r="AG8" s="1" t="str">
        <f t="shared" si="42"/>
        <v/>
      </c>
      <c r="AH8" s="1" t="str">
        <f t="shared" si="43"/>
        <v/>
      </c>
      <c r="AI8" s="1" t="str">
        <f t="shared" si="44"/>
        <v/>
      </c>
      <c r="AJ8" s="1" t="str">
        <f t="shared" si="45"/>
        <v/>
      </c>
      <c r="AK8" s="1" t="str">
        <f t="shared" si="46"/>
        <v/>
      </c>
      <c r="AL8" s="1" t="str">
        <f t="shared" si="47"/>
        <v/>
      </c>
      <c r="AM8" s="1" t="str">
        <f t="shared" si="48"/>
        <v/>
      </c>
      <c r="AN8" s="1" t="str">
        <f t="shared" si="49"/>
        <v/>
      </c>
      <c r="AO8" s="1" t="str">
        <f t="shared" si="50"/>
        <v/>
      </c>
      <c r="AP8" s="1" t="str">
        <f t="shared" si="51"/>
        <v/>
      </c>
      <c r="AQ8" s="1" t="str">
        <f t="shared" si="52"/>
        <v/>
      </c>
      <c r="AR8" s="4" t="s">
        <v>295</v>
      </c>
      <c r="AS8" s="1" t="s">
        <v>28</v>
      </c>
      <c r="AU8" s="1" t="s">
        <v>557</v>
      </c>
      <c r="AV8" s="5" t="s">
        <v>33</v>
      </c>
      <c r="AW8" s="5" t="s">
        <v>33</v>
      </c>
      <c r="AX8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/>
      </c>
      <c r="BC8" s="1" t="str">
        <f t="shared" si="26"/>
        <v/>
      </c>
      <c r="BD8" s="1" t="str">
        <f t="shared" si="27"/>
        <v>&lt;img src=@img/outdoor.png@&gt;</v>
      </c>
      <c r="BE8" s="1" t="str">
        <f t="shared" si="28"/>
        <v>outdoor med  pearl</v>
      </c>
      <c r="BF8" s="1" t="str">
        <f t="shared" si="29"/>
        <v>Pearl Street</v>
      </c>
      <c r="BG8" s="10">
        <v>40.017850000000003</v>
      </c>
      <c r="BH8" s="10">
        <v>-105.273353</v>
      </c>
      <c r="BI8" s="1" t="str">
        <f t="shared" si="30"/>
        <v>[40.01785,-105.273353],</v>
      </c>
      <c r="BK8" s="1" t="str">
        <f t="shared" si="31"/>
        <v/>
      </c>
    </row>
    <row r="9" spans="2:64" ht="21" customHeight="1">
      <c r="B9" s="10" t="s">
        <v>64</v>
      </c>
      <c r="C9" s="1" t="s">
        <v>187</v>
      </c>
      <c r="G9" s="17" t="s">
        <v>189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32"/>
        <v>16</v>
      </c>
      <c r="X9" s="1">
        <f t="shared" si="33"/>
        <v>18</v>
      </c>
      <c r="Y9" s="1">
        <f t="shared" si="34"/>
        <v>16</v>
      </c>
      <c r="Z9" s="1">
        <f t="shared" si="35"/>
        <v>18</v>
      </c>
      <c r="AA9" s="1">
        <f t="shared" si="36"/>
        <v>16</v>
      </c>
      <c r="AB9" s="1">
        <f t="shared" si="37"/>
        <v>18</v>
      </c>
      <c r="AC9" s="1">
        <f t="shared" si="38"/>
        <v>16</v>
      </c>
      <c r="AD9" s="1">
        <f t="shared" si="39"/>
        <v>18</v>
      </c>
      <c r="AE9" s="1">
        <f t="shared" si="40"/>
        <v>16</v>
      </c>
      <c r="AF9" s="1">
        <f t="shared" si="41"/>
        <v>18</v>
      </c>
      <c r="AG9" s="1">
        <f t="shared" si="42"/>
        <v>16</v>
      </c>
      <c r="AH9" s="1">
        <f t="shared" si="43"/>
        <v>18</v>
      </c>
      <c r="AI9" s="1">
        <f t="shared" si="44"/>
        <v>16</v>
      </c>
      <c r="AJ9" s="1">
        <f t="shared" si="45"/>
        <v>18</v>
      </c>
      <c r="AK9" s="1" t="str">
        <f t="shared" si="46"/>
        <v>4pm-6pm</v>
      </c>
      <c r="AL9" s="1" t="str">
        <f t="shared" si="47"/>
        <v>4pm-6pm</v>
      </c>
      <c r="AM9" s="1" t="str">
        <f t="shared" si="48"/>
        <v>4pm-6pm</v>
      </c>
      <c r="AN9" s="1" t="str">
        <f t="shared" si="49"/>
        <v>4pm-6pm</v>
      </c>
      <c r="AO9" s="1" t="str">
        <f t="shared" si="50"/>
        <v>4pm-6pm</v>
      </c>
      <c r="AP9" s="1" t="str">
        <f t="shared" si="51"/>
        <v>4pm-6pm</v>
      </c>
      <c r="AQ9" s="1" t="str">
        <f t="shared" si="52"/>
        <v>4pm-6pm</v>
      </c>
      <c r="AR9" s="7" t="s">
        <v>143</v>
      </c>
      <c r="AS9" s="1" t="s">
        <v>28</v>
      </c>
      <c r="AU9" s="1" t="s">
        <v>557</v>
      </c>
      <c r="AV9" s="5" t="s">
        <v>32</v>
      </c>
      <c r="AW9" s="5" t="s">
        <v>32</v>
      </c>
      <c r="AX9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med  pearl</v>
      </c>
      <c r="BF9" s="1" t="str">
        <f t="shared" si="29"/>
        <v>Pearl Street</v>
      </c>
      <c r="BG9" s="10">
        <v>40.016379999999998</v>
      </c>
      <c r="BH9" s="10">
        <v>-105.28325700000001</v>
      </c>
      <c r="BI9" s="1" t="str">
        <f t="shared" si="30"/>
        <v>[40.01638,-105.283257],</v>
      </c>
      <c r="BK9" s="1" t="str">
        <f t="shared" si="31"/>
        <v/>
      </c>
    </row>
    <row r="10" spans="2:64" ht="21" customHeight="1">
      <c r="B10" s="1" t="s">
        <v>402</v>
      </c>
      <c r="C10" s="1" t="s">
        <v>408</v>
      </c>
      <c r="G10" s="22" t="s">
        <v>416</v>
      </c>
      <c r="W10" s="1" t="str">
        <f t="shared" si="32"/>
        <v/>
      </c>
      <c r="X10" s="1" t="str">
        <f t="shared" si="33"/>
        <v/>
      </c>
      <c r="Y10" s="1" t="str">
        <f t="shared" si="34"/>
        <v/>
      </c>
      <c r="Z10" s="1" t="str">
        <f t="shared" si="35"/>
        <v/>
      </c>
      <c r="AA10" s="1" t="str">
        <f t="shared" si="36"/>
        <v/>
      </c>
      <c r="AB10" s="1" t="str">
        <f t="shared" si="37"/>
        <v/>
      </c>
      <c r="AC10" s="1" t="str">
        <f t="shared" si="38"/>
        <v/>
      </c>
      <c r="AD10" s="1" t="str">
        <f t="shared" si="39"/>
        <v/>
      </c>
      <c r="AE10" s="1" t="str">
        <f t="shared" si="40"/>
        <v/>
      </c>
      <c r="AF10" s="1" t="str">
        <f t="shared" si="41"/>
        <v/>
      </c>
      <c r="AG10" s="1" t="str">
        <f t="shared" si="42"/>
        <v/>
      </c>
      <c r="AH10" s="1" t="str">
        <f t="shared" si="43"/>
        <v/>
      </c>
      <c r="AI10" s="1" t="str">
        <f t="shared" si="44"/>
        <v/>
      </c>
      <c r="AJ10" s="1" t="str">
        <f t="shared" si="45"/>
        <v/>
      </c>
      <c r="AK10" s="1" t="str">
        <f t="shared" si="46"/>
        <v/>
      </c>
      <c r="AL10" s="1" t="str">
        <f t="shared" si="47"/>
        <v/>
      </c>
      <c r="AM10" s="1" t="str">
        <f t="shared" si="48"/>
        <v/>
      </c>
      <c r="AN10" s="1" t="str">
        <f t="shared" si="49"/>
        <v/>
      </c>
      <c r="AO10" s="1" t="str">
        <f t="shared" si="50"/>
        <v/>
      </c>
      <c r="AP10" s="1" t="str">
        <f t="shared" si="51"/>
        <v/>
      </c>
      <c r="AQ10" s="1" t="str">
        <f t="shared" si="52"/>
        <v/>
      </c>
      <c r="AR10" s="1" t="s">
        <v>536</v>
      </c>
      <c r="AS10" s="1" t="s">
        <v>28</v>
      </c>
      <c r="AT10" s="1" t="s">
        <v>453</v>
      </c>
      <c r="AU10" s="1" t="s">
        <v>557</v>
      </c>
      <c r="AV10" s="5" t="s">
        <v>33</v>
      </c>
      <c r="AW10" s="5" t="s">
        <v>33</v>
      </c>
      <c r="AX10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22"/>
        <v>&lt;img src=@img/outdoor.png@&gt;</v>
      </c>
      <c r="AZ10" s="1" t="str">
        <f t="shared" si="23"/>
        <v>&lt;img src=@img/pets.png@&gt;</v>
      </c>
      <c r="BA10" s="1" t="str">
        <f t="shared" si="24"/>
        <v/>
      </c>
      <c r="BB10" s="1" t="str">
        <f t="shared" si="25"/>
        <v/>
      </c>
      <c r="BC10" s="1" t="str">
        <f t="shared" si="26"/>
        <v/>
      </c>
      <c r="BD10" s="1" t="str">
        <f t="shared" si="27"/>
        <v>&lt;img src=@img/outdoor.png@&gt;&lt;img src=@img/pets.png@&gt;</v>
      </c>
      <c r="BE10" s="1" t="str">
        <f t="shared" si="28"/>
        <v>outdoor pet med  north</v>
      </c>
      <c r="BF10" s="1" t="str">
        <f t="shared" si="29"/>
        <v>North Boulder</v>
      </c>
      <c r="BG10" s="10">
        <v>40.062589000000003</v>
      </c>
      <c r="BH10" s="10">
        <v>-105.204763</v>
      </c>
      <c r="BI10" s="1" t="str">
        <f t="shared" si="30"/>
        <v>[40.062589,-105.204763],</v>
      </c>
      <c r="BK10" s="1" t="str">
        <f t="shared" si="31"/>
        <v/>
      </c>
    </row>
    <row r="11" spans="2:64" ht="21" customHeight="1">
      <c r="B11" s="20" t="s">
        <v>436</v>
      </c>
      <c r="C11" s="1" t="s">
        <v>408</v>
      </c>
      <c r="G11" s="24" t="s">
        <v>437</v>
      </c>
      <c r="W11" s="1" t="str">
        <f t="shared" si="32"/>
        <v/>
      </c>
      <c r="X11" s="1" t="str">
        <f t="shared" si="33"/>
        <v/>
      </c>
      <c r="Y11" s="1" t="str">
        <f t="shared" si="34"/>
        <v/>
      </c>
      <c r="Z11" s="1" t="str">
        <f t="shared" si="35"/>
        <v/>
      </c>
      <c r="AA11" s="1" t="str">
        <f t="shared" si="36"/>
        <v/>
      </c>
      <c r="AB11" s="1" t="str">
        <f t="shared" si="37"/>
        <v/>
      </c>
      <c r="AC11" s="1" t="str">
        <f t="shared" si="38"/>
        <v/>
      </c>
      <c r="AD11" s="1" t="str">
        <f t="shared" si="39"/>
        <v/>
      </c>
      <c r="AE11" s="1" t="str">
        <f t="shared" si="40"/>
        <v/>
      </c>
      <c r="AF11" s="1" t="str">
        <f t="shared" si="41"/>
        <v/>
      </c>
      <c r="AG11" s="1" t="str">
        <f t="shared" si="42"/>
        <v/>
      </c>
      <c r="AH11" s="1" t="str">
        <f t="shared" si="43"/>
        <v/>
      </c>
      <c r="AI11" s="1" t="str">
        <f t="shared" si="44"/>
        <v/>
      </c>
      <c r="AJ11" s="1" t="str">
        <f t="shared" si="45"/>
        <v/>
      </c>
      <c r="AK11" s="1" t="str">
        <f t="shared" si="46"/>
        <v/>
      </c>
      <c r="AL11" s="1" t="str">
        <f t="shared" si="47"/>
        <v/>
      </c>
      <c r="AM11" s="1" t="str">
        <f t="shared" si="48"/>
        <v/>
      </c>
      <c r="AN11" s="1" t="str">
        <f t="shared" si="49"/>
        <v/>
      </c>
      <c r="AO11" s="1" t="str">
        <f t="shared" si="50"/>
        <v/>
      </c>
      <c r="AP11" s="1" t="str">
        <f t="shared" si="51"/>
        <v/>
      </c>
      <c r="AQ11" s="1" t="str">
        <f t="shared" si="52"/>
        <v/>
      </c>
      <c r="AR11" s="4" t="s">
        <v>550</v>
      </c>
      <c r="AU11" s="1" t="s">
        <v>557</v>
      </c>
      <c r="AV11" s="5" t="s">
        <v>33</v>
      </c>
      <c r="AW11" s="5" t="s">
        <v>33</v>
      </c>
      <c r="AX11" s="6" t="str">
        <f t="shared" si="21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/>
      </c>
      <c r="BE11" s="1" t="str">
        <f t="shared" si="28"/>
        <v>med  north</v>
      </c>
      <c r="BF11" s="1" t="str">
        <f t="shared" si="29"/>
        <v>North Boulder</v>
      </c>
      <c r="BG11" s="10">
        <v>40.058047000000002</v>
      </c>
      <c r="BH11" s="10">
        <v>-105.281431</v>
      </c>
      <c r="BI11" s="1" t="str">
        <f t="shared" si="30"/>
        <v>[40.058047,-105.281431],</v>
      </c>
      <c r="BK11" s="1" t="str">
        <f t="shared" si="31"/>
        <v/>
      </c>
    </row>
    <row r="12" spans="2:64" ht="21" customHeight="1">
      <c r="B12" s="10" t="s">
        <v>328</v>
      </c>
      <c r="C12" s="1" t="s">
        <v>34</v>
      </c>
      <c r="G12" s="3" t="s">
        <v>353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445</v>
      </c>
      <c r="W12" s="1">
        <f t="shared" si="32"/>
        <v>14</v>
      </c>
      <c r="X12" s="1">
        <f t="shared" si="33"/>
        <v>17</v>
      </c>
      <c r="Y12" s="1">
        <f t="shared" si="34"/>
        <v>14</v>
      </c>
      <c r="Z12" s="1">
        <f t="shared" si="35"/>
        <v>17</v>
      </c>
      <c r="AA12" s="1">
        <f t="shared" si="36"/>
        <v>14</v>
      </c>
      <c r="AB12" s="1">
        <f t="shared" si="37"/>
        <v>17</v>
      </c>
      <c r="AC12" s="1">
        <f t="shared" si="38"/>
        <v>14</v>
      </c>
      <c r="AD12" s="1">
        <f t="shared" si="39"/>
        <v>17</v>
      </c>
      <c r="AE12" s="1">
        <f t="shared" si="40"/>
        <v>14</v>
      </c>
      <c r="AF12" s="1">
        <f t="shared" si="41"/>
        <v>17</v>
      </c>
      <c r="AG12" s="1">
        <f t="shared" si="42"/>
        <v>14</v>
      </c>
      <c r="AH12" s="1">
        <f t="shared" si="43"/>
        <v>17</v>
      </c>
      <c r="AI12" s="1">
        <f t="shared" si="44"/>
        <v>14</v>
      </c>
      <c r="AJ12" s="1">
        <f t="shared" si="45"/>
        <v>17</v>
      </c>
      <c r="AK12" s="1" t="str">
        <f t="shared" si="46"/>
        <v>2pm-5pm</v>
      </c>
      <c r="AL12" s="1" t="str">
        <f t="shared" si="47"/>
        <v>2pm-5pm</v>
      </c>
      <c r="AM12" s="1" t="str">
        <f t="shared" si="48"/>
        <v>2pm-5pm</v>
      </c>
      <c r="AN12" s="1" t="str">
        <f t="shared" si="49"/>
        <v>2pm-5pm</v>
      </c>
      <c r="AO12" s="1" t="str">
        <f t="shared" si="50"/>
        <v>2pm-5pm</v>
      </c>
      <c r="AP12" s="1" t="str">
        <f t="shared" si="51"/>
        <v>2pm-5pm</v>
      </c>
      <c r="AQ12" s="1" t="str">
        <f t="shared" si="52"/>
        <v>2pm-5pm</v>
      </c>
      <c r="AR12" s="4" t="s">
        <v>507</v>
      </c>
      <c r="AU12" s="1" t="s">
        <v>557</v>
      </c>
      <c r="AV12" s="5" t="s">
        <v>32</v>
      </c>
      <c r="AW12" s="5" t="s">
        <v>32</v>
      </c>
      <c r="AX12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campus</v>
      </c>
      <c r="BF12" s="1" t="str">
        <f t="shared" si="29"/>
        <v>Near Campus</v>
      </c>
      <c r="BG12" s="10">
        <v>40.014954000000003</v>
      </c>
      <c r="BH12" s="10">
        <v>-105.264145</v>
      </c>
      <c r="BI12" s="1" t="str">
        <f t="shared" si="30"/>
        <v>[40.014954,-105.264145],</v>
      </c>
      <c r="BK12" s="1" t="str">
        <f t="shared" si="31"/>
        <v/>
      </c>
    </row>
    <row r="13" spans="2:64" ht="21" customHeight="1">
      <c r="B13" s="10" t="s">
        <v>401</v>
      </c>
      <c r="C13" s="1" t="s">
        <v>305</v>
      </c>
      <c r="G13" s="1" t="s">
        <v>382</v>
      </c>
      <c r="W13" s="1" t="str">
        <f t="shared" si="32"/>
        <v/>
      </c>
      <c r="X13" s="1" t="str">
        <f t="shared" si="33"/>
        <v/>
      </c>
      <c r="Y13" s="1" t="str">
        <f t="shared" si="34"/>
        <v/>
      </c>
      <c r="Z13" s="1" t="str">
        <f t="shared" si="35"/>
        <v/>
      </c>
      <c r="AA13" s="1" t="str">
        <f t="shared" si="36"/>
        <v/>
      </c>
      <c r="AB13" s="1" t="str">
        <f t="shared" si="37"/>
        <v/>
      </c>
      <c r="AC13" s="1" t="str">
        <f t="shared" si="38"/>
        <v/>
      </c>
      <c r="AD13" s="1" t="str">
        <f t="shared" si="39"/>
        <v/>
      </c>
      <c r="AE13" s="1" t="str">
        <f t="shared" si="40"/>
        <v/>
      </c>
      <c r="AF13" s="1" t="str">
        <f t="shared" si="41"/>
        <v/>
      </c>
      <c r="AG13" s="1" t="str">
        <f t="shared" si="42"/>
        <v/>
      </c>
      <c r="AH13" s="1" t="str">
        <f t="shared" si="43"/>
        <v/>
      </c>
      <c r="AI13" s="1" t="str">
        <f t="shared" si="44"/>
        <v/>
      </c>
      <c r="AJ13" s="1" t="str">
        <f t="shared" si="45"/>
        <v/>
      </c>
      <c r="AK13" s="1" t="str">
        <f t="shared" si="46"/>
        <v/>
      </c>
      <c r="AL13" s="1" t="str">
        <f t="shared" si="47"/>
        <v/>
      </c>
      <c r="AM13" s="1" t="str">
        <f t="shared" si="48"/>
        <v/>
      </c>
      <c r="AN13" s="1" t="str">
        <f t="shared" si="49"/>
        <v/>
      </c>
      <c r="AO13" s="1" t="str">
        <f t="shared" si="50"/>
        <v/>
      </c>
      <c r="AP13" s="1" t="str">
        <f t="shared" si="51"/>
        <v/>
      </c>
      <c r="AQ13" s="1" t="str">
        <f t="shared" si="52"/>
        <v/>
      </c>
      <c r="AR13" s="9" t="s">
        <v>535</v>
      </c>
      <c r="AU13" s="1" t="s">
        <v>557</v>
      </c>
      <c r="AV13" s="5" t="s">
        <v>33</v>
      </c>
      <c r="AW13" s="5" t="s">
        <v>33</v>
      </c>
      <c r="AX13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/>
      </c>
      <c r="BC13" s="1" t="str">
        <f t="shared" si="26"/>
        <v/>
      </c>
      <c r="BD13" s="1" t="str">
        <f t="shared" si="27"/>
        <v/>
      </c>
      <c r="BE13" s="1" t="str">
        <f t="shared" si="28"/>
        <v>med  hill</v>
      </c>
      <c r="BF13" s="1" t="str">
        <f t="shared" si="29"/>
        <v>The Hill</v>
      </c>
      <c r="BG13" s="10">
        <v>40.009864</v>
      </c>
      <c r="BH13" s="10">
        <v>-105.276946</v>
      </c>
      <c r="BI13" s="1" t="str">
        <f t="shared" si="30"/>
        <v>[40.009864,-105.276946],</v>
      </c>
      <c r="BK13" s="1" t="str">
        <f t="shared" si="31"/>
        <v/>
      </c>
    </row>
    <row r="14" spans="2:64" ht="21" customHeight="1">
      <c r="B14" s="1" t="s">
        <v>403</v>
      </c>
      <c r="C14" s="1" t="s">
        <v>409</v>
      </c>
      <c r="G14" s="1" t="s">
        <v>417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449</v>
      </c>
      <c r="W14" s="1">
        <f t="shared" si="32"/>
        <v>16</v>
      </c>
      <c r="X14" s="1">
        <f t="shared" si="33"/>
        <v>18</v>
      </c>
      <c r="Y14" s="1">
        <f t="shared" si="34"/>
        <v>16</v>
      </c>
      <c r="Z14" s="1">
        <f t="shared" si="35"/>
        <v>18</v>
      </c>
      <c r="AA14" s="1">
        <f t="shared" si="36"/>
        <v>16</v>
      </c>
      <c r="AB14" s="1">
        <f t="shared" si="37"/>
        <v>18</v>
      </c>
      <c r="AC14" s="1">
        <f t="shared" si="38"/>
        <v>16</v>
      </c>
      <c r="AD14" s="1">
        <f t="shared" si="39"/>
        <v>18</v>
      </c>
      <c r="AE14" s="1">
        <f t="shared" si="40"/>
        <v>16</v>
      </c>
      <c r="AF14" s="1">
        <f t="shared" si="41"/>
        <v>18</v>
      </c>
      <c r="AG14" s="1">
        <f t="shared" si="42"/>
        <v>16</v>
      </c>
      <c r="AH14" s="1">
        <f t="shared" si="43"/>
        <v>18</v>
      </c>
      <c r="AI14" s="1">
        <f t="shared" si="44"/>
        <v>16</v>
      </c>
      <c r="AJ14" s="1">
        <f t="shared" si="45"/>
        <v>18</v>
      </c>
      <c r="AK14" s="1" t="str">
        <f t="shared" si="46"/>
        <v>4pm-6pm</v>
      </c>
      <c r="AL14" s="1" t="str">
        <f t="shared" si="47"/>
        <v>4pm-6pm</v>
      </c>
      <c r="AM14" s="1" t="str">
        <f t="shared" si="48"/>
        <v>4pm-6pm</v>
      </c>
      <c r="AN14" s="1" t="str">
        <f t="shared" si="49"/>
        <v>4pm-6pm</v>
      </c>
      <c r="AO14" s="1" t="str">
        <f t="shared" si="50"/>
        <v>4pm-6pm</v>
      </c>
      <c r="AP14" s="1" t="str">
        <f t="shared" si="51"/>
        <v>4pm-6pm</v>
      </c>
      <c r="AQ14" s="1" t="str">
        <f t="shared" si="52"/>
        <v>4pm-6pm</v>
      </c>
      <c r="AR14" s="1" t="s">
        <v>537</v>
      </c>
      <c r="AS14" s="1" t="s">
        <v>28</v>
      </c>
      <c r="AU14" s="1" t="s">
        <v>557</v>
      </c>
      <c r="AV14" s="5" t="s">
        <v>32</v>
      </c>
      <c r="AW14" s="5" t="s">
        <v>32</v>
      </c>
      <c r="AX14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east</v>
      </c>
      <c r="BF14" s="1" t="str">
        <f t="shared" si="29"/>
        <v>East Boulder</v>
      </c>
      <c r="BG14" s="10">
        <v>40.015051</v>
      </c>
      <c r="BH14" s="10">
        <v>-105.227396</v>
      </c>
      <c r="BI14" s="1" t="str">
        <f t="shared" si="30"/>
        <v>[40.015051,-105.227396],</v>
      </c>
      <c r="BK14" s="1" t="str">
        <f t="shared" si="31"/>
        <v/>
      </c>
    </row>
    <row r="15" spans="2:64" ht="21" customHeight="1">
      <c r="B15" s="10" t="s">
        <v>66</v>
      </c>
      <c r="C15" s="1" t="s">
        <v>187</v>
      </c>
      <c r="G15" s="17" t="s">
        <v>191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32"/>
        <v/>
      </c>
      <c r="X15" s="1" t="str">
        <f t="shared" si="33"/>
        <v/>
      </c>
      <c r="Y15" s="1">
        <f t="shared" si="34"/>
        <v>15</v>
      </c>
      <c r="Z15" s="1">
        <f t="shared" si="35"/>
        <v>18</v>
      </c>
      <c r="AA15" s="1">
        <f t="shared" si="36"/>
        <v>15</v>
      </c>
      <c r="AB15" s="1">
        <f t="shared" si="37"/>
        <v>18</v>
      </c>
      <c r="AC15" s="1">
        <f t="shared" si="38"/>
        <v>15</v>
      </c>
      <c r="AD15" s="1">
        <f t="shared" si="39"/>
        <v>18</v>
      </c>
      <c r="AE15" s="1">
        <f t="shared" si="40"/>
        <v>15</v>
      </c>
      <c r="AF15" s="1">
        <f t="shared" si="41"/>
        <v>18</v>
      </c>
      <c r="AG15" s="1">
        <f t="shared" si="42"/>
        <v>15</v>
      </c>
      <c r="AH15" s="1">
        <f t="shared" si="43"/>
        <v>18</v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>3pm-6pm</v>
      </c>
      <c r="AM15" s="1" t="str">
        <f t="shared" si="48"/>
        <v>3pm-6pm</v>
      </c>
      <c r="AN15" s="1" t="str">
        <f t="shared" si="49"/>
        <v>3pm-6pm</v>
      </c>
      <c r="AO15" s="1" t="str">
        <f t="shared" si="50"/>
        <v>3pm-6pm</v>
      </c>
      <c r="AP15" s="1" t="str">
        <f t="shared" si="51"/>
        <v>3pm-6pm</v>
      </c>
      <c r="AQ15" s="1" t="str">
        <f t="shared" si="52"/>
        <v/>
      </c>
      <c r="AR15" s="4" t="s">
        <v>145</v>
      </c>
      <c r="AS15" s="1" t="s">
        <v>28</v>
      </c>
      <c r="AU15" s="1" t="s">
        <v>557</v>
      </c>
      <c r="AV15" s="5" t="s">
        <v>32</v>
      </c>
      <c r="AW15" s="5" t="s">
        <v>32</v>
      </c>
      <c r="AX1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22"/>
        <v>&lt;img src=@img/outdoor.png@&gt;</v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src=@img/drinkicon.png@&gt;&lt;img src=@img/foodicon.png@&gt;</v>
      </c>
      <c r="BE15" s="1" t="str">
        <f t="shared" si="28"/>
        <v>outdoor drink food med  pearl</v>
      </c>
      <c r="BF15" s="1" t="str">
        <f t="shared" si="29"/>
        <v>Pearl Street</v>
      </c>
      <c r="BG15" s="10">
        <v>40.018723000000001</v>
      </c>
      <c r="BH15" s="10">
        <v>-105.279256</v>
      </c>
      <c r="BI15" s="1" t="str">
        <f t="shared" si="30"/>
        <v>[40.018723,-105.279256],</v>
      </c>
      <c r="BK15" s="1" t="str">
        <f t="shared" si="31"/>
        <v/>
      </c>
    </row>
    <row r="16" spans="2:64" ht="21" customHeight="1">
      <c r="B16" s="10" t="s">
        <v>392</v>
      </c>
      <c r="C16" s="1" t="s">
        <v>305</v>
      </c>
      <c r="G16" s="1" t="s">
        <v>373</v>
      </c>
      <c r="W16" s="1" t="str">
        <f t="shared" si="32"/>
        <v/>
      </c>
      <c r="X16" s="1" t="str">
        <f t="shared" si="33"/>
        <v/>
      </c>
      <c r="Y16" s="1" t="str">
        <f t="shared" si="34"/>
        <v/>
      </c>
      <c r="Z16" s="1" t="str">
        <f t="shared" si="35"/>
        <v/>
      </c>
      <c r="AA16" s="1" t="str">
        <f t="shared" si="36"/>
        <v/>
      </c>
      <c r="AB16" s="1" t="str">
        <f t="shared" si="37"/>
        <v/>
      </c>
      <c r="AC16" s="1" t="str">
        <f t="shared" si="38"/>
        <v/>
      </c>
      <c r="AD16" s="1" t="str">
        <f t="shared" si="39"/>
        <v/>
      </c>
      <c r="AE16" s="1" t="str">
        <f t="shared" si="40"/>
        <v/>
      </c>
      <c r="AF16" s="1" t="str">
        <f t="shared" si="41"/>
        <v/>
      </c>
      <c r="AG16" s="1" t="str">
        <f t="shared" si="42"/>
        <v/>
      </c>
      <c r="AH16" s="1" t="str">
        <f t="shared" si="43"/>
        <v/>
      </c>
      <c r="AI16" s="1" t="str">
        <f t="shared" si="44"/>
        <v/>
      </c>
      <c r="AJ16" s="1" t="str">
        <f t="shared" si="45"/>
        <v/>
      </c>
      <c r="AK16" s="1" t="str">
        <f t="shared" si="46"/>
        <v/>
      </c>
      <c r="AL16" s="1" t="str">
        <f t="shared" si="47"/>
        <v/>
      </c>
      <c r="AM16" s="1" t="str">
        <f t="shared" si="48"/>
        <v/>
      </c>
      <c r="AN16" s="1" t="str">
        <f t="shared" si="49"/>
        <v/>
      </c>
      <c r="AO16" s="1" t="str">
        <f t="shared" si="50"/>
        <v/>
      </c>
      <c r="AP16" s="1" t="str">
        <f t="shared" si="51"/>
        <v/>
      </c>
      <c r="AQ16" s="1" t="str">
        <f t="shared" si="52"/>
        <v/>
      </c>
      <c r="AR16" s="1" t="s">
        <v>526</v>
      </c>
      <c r="AU16" s="1" t="s">
        <v>557</v>
      </c>
      <c r="AV16" s="5" t="s">
        <v>33</v>
      </c>
      <c r="AW16" s="5" t="s">
        <v>33</v>
      </c>
      <c r="AX16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22"/>
        <v/>
      </c>
      <c r="AZ16" s="1" t="str">
        <f t="shared" si="23"/>
        <v/>
      </c>
      <c r="BA16" s="1" t="str">
        <f t="shared" si="24"/>
        <v/>
      </c>
      <c r="BB16" s="1" t="str">
        <f t="shared" si="25"/>
        <v/>
      </c>
      <c r="BC16" s="1" t="str">
        <f t="shared" si="26"/>
        <v/>
      </c>
      <c r="BD16" s="1" t="str">
        <f t="shared" si="27"/>
        <v/>
      </c>
      <c r="BE16" s="1" t="str">
        <f t="shared" si="28"/>
        <v>med  hill</v>
      </c>
      <c r="BF16" s="1" t="str">
        <f t="shared" si="29"/>
        <v>The Hill</v>
      </c>
      <c r="BG16" s="10">
        <v>40.007883</v>
      </c>
      <c r="BH16" s="10">
        <v>-105.27657499999999</v>
      </c>
      <c r="BI16" s="1" t="str">
        <f t="shared" si="30"/>
        <v>[40.007883,-105.276575],</v>
      </c>
      <c r="BK16" s="1" t="str">
        <f t="shared" si="31"/>
        <v/>
      </c>
    </row>
    <row r="17" spans="2:64" ht="21" customHeight="1">
      <c r="B17" s="21" t="s">
        <v>313</v>
      </c>
      <c r="C17" s="1" t="s">
        <v>34</v>
      </c>
      <c r="G17" s="19" t="s">
        <v>314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561</v>
      </c>
      <c r="W17" s="1" t="str">
        <f t="shared" si="32"/>
        <v/>
      </c>
      <c r="X17" s="1" t="str">
        <f t="shared" si="33"/>
        <v/>
      </c>
      <c r="Y17" s="1">
        <f t="shared" si="34"/>
        <v>15</v>
      </c>
      <c r="Z17" s="1">
        <f t="shared" si="35"/>
        <v>18.3</v>
      </c>
      <c r="AA17" s="1">
        <f t="shared" si="36"/>
        <v>15</v>
      </c>
      <c r="AB17" s="1">
        <f t="shared" si="37"/>
        <v>18.3</v>
      </c>
      <c r="AC17" s="1">
        <f t="shared" si="38"/>
        <v>15</v>
      </c>
      <c r="AD17" s="1">
        <f t="shared" si="39"/>
        <v>18.3</v>
      </c>
      <c r="AE17" s="1">
        <f t="shared" si="40"/>
        <v>15</v>
      </c>
      <c r="AF17" s="1">
        <f t="shared" si="41"/>
        <v>18.3</v>
      </c>
      <c r="AG17" s="1">
        <f t="shared" si="42"/>
        <v>15</v>
      </c>
      <c r="AH17" s="1">
        <f t="shared" si="43"/>
        <v>18.3</v>
      </c>
      <c r="AI17" s="1">
        <f t="shared" si="44"/>
        <v>15</v>
      </c>
      <c r="AJ17" s="1">
        <f t="shared" si="45"/>
        <v>18.3</v>
      </c>
      <c r="AK17" s="1" t="str">
        <f t="shared" si="46"/>
        <v/>
      </c>
      <c r="AL17" s="1" t="str">
        <f t="shared" si="47"/>
        <v>3pm-6.3pm</v>
      </c>
      <c r="AM17" s="1" t="str">
        <f t="shared" si="48"/>
        <v>3pm-6.3pm</v>
      </c>
      <c r="AN17" s="1" t="str">
        <f t="shared" si="49"/>
        <v>3pm-6.3pm</v>
      </c>
      <c r="AO17" s="1" t="str">
        <f t="shared" si="50"/>
        <v>3pm-6.3pm</v>
      </c>
      <c r="AP17" s="1" t="str">
        <f t="shared" si="51"/>
        <v>3pm-6.3pm</v>
      </c>
      <c r="AQ17" s="1" t="str">
        <f t="shared" si="52"/>
        <v>3pm-6.3pm</v>
      </c>
      <c r="AR17" s="4"/>
      <c r="AT17" s="1" t="s">
        <v>453</v>
      </c>
      <c r="AU17" s="1" t="s">
        <v>557</v>
      </c>
      <c r="AV17" s="5" t="s">
        <v>32</v>
      </c>
      <c r="AW17" s="5" t="s">
        <v>32</v>
      </c>
      <c r="AX17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22"/>
        <v/>
      </c>
      <c r="AZ17" s="1" t="str">
        <f t="shared" si="23"/>
        <v>&lt;img src=@img/pets.png@&gt;</v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src=@img/pets.png@&gt;&lt;img src=@img/drinkicon.png@&gt;&lt;img src=@img/foodicon.png@&gt;&lt;img src=@img/kidicon.png@&gt;</v>
      </c>
      <c r="BE17" s="1" t="str">
        <f t="shared" si="28"/>
        <v>pet drink food med  campus kid</v>
      </c>
      <c r="BF17" s="1" t="str">
        <f t="shared" si="29"/>
        <v>Near Campus</v>
      </c>
      <c r="BG17" s="10">
        <v>40.026584</v>
      </c>
      <c r="BH17" s="10">
        <v>-105.248143</v>
      </c>
      <c r="BI17" s="1" t="str">
        <f t="shared" si="30"/>
        <v>[40.026584,-105.248143],</v>
      </c>
      <c r="BJ17" s="5" t="b">
        <v>1</v>
      </c>
      <c r="BK17" s="1" t="str">
        <f t="shared" si="31"/>
        <v>&lt;img src=@img/kidicon.png@&gt;</v>
      </c>
      <c r="BL17" s="1" t="s">
        <v>457</v>
      </c>
    </row>
    <row r="18" spans="2:64" ht="21" customHeight="1">
      <c r="B18" s="10" t="s">
        <v>67</v>
      </c>
      <c r="C18" s="1" t="s">
        <v>187</v>
      </c>
      <c r="G18" s="17" t="s">
        <v>192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32"/>
        <v>16</v>
      </c>
      <c r="X18" s="1">
        <f t="shared" si="33"/>
        <v>18</v>
      </c>
      <c r="Y18" s="1">
        <f t="shared" si="34"/>
        <v>16</v>
      </c>
      <c r="Z18" s="1">
        <f t="shared" si="35"/>
        <v>18</v>
      </c>
      <c r="AA18" s="1">
        <f t="shared" si="36"/>
        <v>16</v>
      </c>
      <c r="AB18" s="1">
        <f t="shared" si="37"/>
        <v>18</v>
      </c>
      <c r="AC18" s="1">
        <f t="shared" si="38"/>
        <v>16</v>
      </c>
      <c r="AD18" s="1">
        <f t="shared" si="39"/>
        <v>18</v>
      </c>
      <c r="AE18" s="1">
        <f t="shared" si="40"/>
        <v>16</v>
      </c>
      <c r="AF18" s="1">
        <f t="shared" si="41"/>
        <v>18</v>
      </c>
      <c r="AG18" s="1">
        <f t="shared" si="42"/>
        <v>16</v>
      </c>
      <c r="AH18" s="1">
        <f t="shared" si="43"/>
        <v>18</v>
      </c>
      <c r="AI18" s="1">
        <f t="shared" si="44"/>
        <v>16</v>
      </c>
      <c r="AJ18" s="1">
        <f t="shared" si="45"/>
        <v>18</v>
      </c>
      <c r="AK18" s="1" t="str">
        <f t="shared" si="46"/>
        <v>4pm-6pm</v>
      </c>
      <c r="AL18" s="1" t="str">
        <f t="shared" si="47"/>
        <v>4pm-6pm</v>
      </c>
      <c r="AM18" s="1" t="str">
        <f t="shared" si="48"/>
        <v>4pm-6pm</v>
      </c>
      <c r="AN18" s="1" t="str">
        <f t="shared" si="49"/>
        <v>4pm-6pm</v>
      </c>
      <c r="AO18" s="1" t="str">
        <f t="shared" si="50"/>
        <v>4pm-6pm</v>
      </c>
      <c r="AP18" s="1" t="str">
        <f t="shared" si="51"/>
        <v>4pm-6pm</v>
      </c>
      <c r="AQ18" s="1" t="str">
        <f t="shared" si="52"/>
        <v>4pm-6pm</v>
      </c>
      <c r="AR18" s="4" t="s">
        <v>146</v>
      </c>
      <c r="AS18" s="1" t="s">
        <v>28</v>
      </c>
      <c r="AU18" s="1" t="s">
        <v>557</v>
      </c>
      <c r="AV18" s="5" t="s">
        <v>32</v>
      </c>
      <c r="AW18" s="5" t="s">
        <v>32</v>
      </c>
      <c r="AX18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src=@img/drinkicon.png@&gt;&lt;img src=@img/foodicon.png@&gt;</v>
      </c>
      <c r="BE18" s="1" t="str">
        <f t="shared" si="28"/>
        <v>outdoor drink food med  pearl</v>
      </c>
      <c r="BF18" s="1" t="str">
        <f t="shared" si="29"/>
        <v>Pearl Street</v>
      </c>
      <c r="BG18" s="10">
        <v>40.016489999999997</v>
      </c>
      <c r="BH18" s="10">
        <v>-105.282719</v>
      </c>
      <c r="BI18" s="1" t="str">
        <f t="shared" si="30"/>
        <v>[40.01649,-105.282719],</v>
      </c>
      <c r="BK18" s="1" t="str">
        <f t="shared" si="31"/>
        <v/>
      </c>
    </row>
    <row r="19" spans="2:64" ht="21" customHeight="1">
      <c r="B19" s="10" t="s">
        <v>240</v>
      </c>
      <c r="C19" s="1" t="s">
        <v>278</v>
      </c>
      <c r="G19" s="8" t="s">
        <v>264</v>
      </c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 t="s">
        <v>289</v>
      </c>
      <c r="AS19" s="1" t="s">
        <v>28</v>
      </c>
      <c r="AU19" s="1" t="s">
        <v>557</v>
      </c>
      <c r="AV19" s="5" t="s">
        <v>33</v>
      </c>
      <c r="AW19" s="5" t="s">
        <v>33</v>
      </c>
      <c r="AX19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>&lt;img src=@img/outdoor.png@&gt;</v>
      </c>
      <c r="BE19" s="1" t="str">
        <f t="shared" si="28"/>
        <v>outdoor med  downtown</v>
      </c>
      <c r="BF19" s="1" t="str">
        <f t="shared" si="29"/>
        <v>Downtown</v>
      </c>
      <c r="BG19" s="10">
        <v>40.015447000000002</v>
      </c>
      <c r="BH19" s="10">
        <v>-105.27724499999999</v>
      </c>
      <c r="BI19" s="1" t="str">
        <f t="shared" si="30"/>
        <v>[40.015447,-105.277245],</v>
      </c>
      <c r="BK19" s="1" t="str">
        <f t="shared" si="31"/>
        <v/>
      </c>
    </row>
    <row r="20" spans="2:64" ht="21" customHeight="1">
      <c r="B20" s="10" t="s">
        <v>400</v>
      </c>
      <c r="C20" s="1" t="s">
        <v>305</v>
      </c>
      <c r="G20" s="1" t="s">
        <v>382</v>
      </c>
      <c r="V20" s="2"/>
      <c r="W20" s="1" t="str">
        <f t="shared" si="32"/>
        <v/>
      </c>
      <c r="X20" s="1" t="str">
        <f t="shared" si="33"/>
        <v/>
      </c>
      <c r="Y20" s="1" t="str">
        <f t="shared" si="34"/>
        <v/>
      </c>
      <c r="Z20" s="1" t="str">
        <f t="shared" si="35"/>
        <v/>
      </c>
      <c r="AA20" s="1" t="str">
        <f t="shared" si="36"/>
        <v/>
      </c>
      <c r="AB20" s="1" t="str">
        <f t="shared" si="37"/>
        <v/>
      </c>
      <c r="AC20" s="1" t="str">
        <f t="shared" si="38"/>
        <v/>
      </c>
      <c r="AD20" s="1" t="str">
        <f t="shared" si="39"/>
        <v/>
      </c>
      <c r="AE20" s="1" t="str">
        <f t="shared" si="40"/>
        <v/>
      </c>
      <c r="AF20" s="1" t="str">
        <f t="shared" si="41"/>
        <v/>
      </c>
      <c r="AG20" s="1" t="str">
        <f t="shared" si="42"/>
        <v/>
      </c>
      <c r="AH20" s="1" t="str">
        <f t="shared" si="43"/>
        <v/>
      </c>
      <c r="AI20" s="1" t="str">
        <f t="shared" si="44"/>
        <v/>
      </c>
      <c r="AJ20" s="1" t="str">
        <f t="shared" si="45"/>
        <v/>
      </c>
      <c r="AK20" s="1" t="str">
        <f t="shared" si="46"/>
        <v/>
      </c>
      <c r="AL20" s="1" t="str">
        <f t="shared" si="47"/>
        <v/>
      </c>
      <c r="AM20" s="1" t="str">
        <f t="shared" si="48"/>
        <v/>
      </c>
      <c r="AN20" s="1" t="str">
        <f t="shared" si="49"/>
        <v/>
      </c>
      <c r="AO20" s="1" t="str">
        <f t="shared" si="50"/>
        <v/>
      </c>
      <c r="AP20" s="1" t="str">
        <f t="shared" si="51"/>
        <v/>
      </c>
      <c r="AQ20" s="1" t="str">
        <f t="shared" si="52"/>
        <v/>
      </c>
      <c r="AR20" s="4"/>
      <c r="AU20" s="1" t="s">
        <v>557</v>
      </c>
      <c r="AV20" s="5" t="s">
        <v>33</v>
      </c>
      <c r="AW20" s="5" t="s">
        <v>33</v>
      </c>
      <c r="AX20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/>
      </c>
      <c r="BC20" s="1" t="str">
        <f t="shared" si="26"/>
        <v/>
      </c>
      <c r="BD20" s="1" t="str">
        <f t="shared" si="27"/>
        <v/>
      </c>
      <c r="BE20" s="1" t="str">
        <f t="shared" si="28"/>
        <v>med  hill</v>
      </c>
      <c r="BF20" s="1" t="str">
        <f t="shared" si="29"/>
        <v>The Hill</v>
      </c>
      <c r="BG20" s="10">
        <v>40.009864</v>
      </c>
      <c r="BH20" s="10">
        <v>-105.276946</v>
      </c>
      <c r="BI20" s="1" t="str">
        <f t="shared" si="30"/>
        <v>[40.009864,-105.276946],</v>
      </c>
      <c r="BK20" s="1" t="str">
        <f t="shared" si="31"/>
        <v/>
      </c>
    </row>
    <row r="21" spans="2:64" ht="21" customHeight="1">
      <c r="B21" s="10" t="s">
        <v>68</v>
      </c>
      <c r="C21" s="1" t="s">
        <v>187</v>
      </c>
      <c r="G21" s="6" t="s">
        <v>193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32"/>
        <v>15</v>
      </c>
      <c r="X21" s="1">
        <f t="shared" si="33"/>
        <v>18.3</v>
      </c>
      <c r="Y21" s="1">
        <f t="shared" si="34"/>
        <v>15</v>
      </c>
      <c r="Z21" s="1">
        <f t="shared" si="35"/>
        <v>18.3</v>
      </c>
      <c r="AA21" s="1">
        <f t="shared" si="36"/>
        <v>15</v>
      </c>
      <c r="AB21" s="1">
        <f t="shared" si="37"/>
        <v>18.3</v>
      </c>
      <c r="AC21" s="1">
        <f t="shared" si="38"/>
        <v>15</v>
      </c>
      <c r="AD21" s="1">
        <f t="shared" si="39"/>
        <v>18.3</v>
      </c>
      <c r="AE21" s="1">
        <f t="shared" si="40"/>
        <v>15</v>
      </c>
      <c r="AF21" s="1">
        <f t="shared" si="41"/>
        <v>18.3</v>
      </c>
      <c r="AG21" s="1">
        <f t="shared" si="42"/>
        <v>15</v>
      </c>
      <c r="AH21" s="1">
        <f t="shared" si="43"/>
        <v>18.3</v>
      </c>
      <c r="AI21" s="1">
        <f t="shared" si="44"/>
        <v>15</v>
      </c>
      <c r="AJ21" s="1">
        <f t="shared" si="45"/>
        <v>18.3</v>
      </c>
      <c r="AK21" s="1" t="str">
        <f t="shared" si="46"/>
        <v>3pm-6.3pm</v>
      </c>
      <c r="AL21" s="1" t="str">
        <f t="shared" si="47"/>
        <v>3pm-6.3pm</v>
      </c>
      <c r="AM21" s="1" t="str">
        <f t="shared" si="48"/>
        <v>3pm-6.3pm</v>
      </c>
      <c r="AN21" s="1" t="str">
        <f t="shared" si="49"/>
        <v>3pm-6.3pm</v>
      </c>
      <c r="AO21" s="1" t="str">
        <f t="shared" si="50"/>
        <v>3pm-6.3pm</v>
      </c>
      <c r="AP21" s="1" t="str">
        <f t="shared" si="51"/>
        <v>3pm-6.3pm</v>
      </c>
      <c r="AQ21" s="1" t="str">
        <f t="shared" si="52"/>
        <v>3pm-6.3pm</v>
      </c>
      <c r="AR21" s="4" t="s">
        <v>147</v>
      </c>
      <c r="AS21" s="1" t="s">
        <v>28</v>
      </c>
      <c r="AT21" s="1" t="s">
        <v>453</v>
      </c>
      <c r="AU21" s="1" t="s">
        <v>557</v>
      </c>
      <c r="AV21" s="5" t="s">
        <v>32</v>
      </c>
      <c r="AW21" s="5" t="s">
        <v>32</v>
      </c>
      <c r="AX21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22"/>
        <v>&lt;img src=@img/outdoor.png@&gt;</v>
      </c>
      <c r="AZ21" s="1" t="str">
        <f t="shared" si="23"/>
        <v>&lt;img src=@img/pets.png@&gt;</v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src=@img/pets.png@&gt;&lt;img src=@img/drinkicon.png@&gt;&lt;img src=@img/foodicon.png@&gt;</v>
      </c>
      <c r="BE21" s="1" t="str">
        <f t="shared" si="28"/>
        <v>outdoor pet drink food med  pearl</v>
      </c>
      <c r="BF21" s="1" t="str">
        <f t="shared" si="29"/>
        <v>Pearl Street</v>
      </c>
      <c r="BG21" s="10">
        <v>40.016697000000001</v>
      </c>
      <c r="BH21" s="10">
        <v>-105.282068</v>
      </c>
      <c r="BI21" s="1" t="str">
        <f t="shared" si="30"/>
        <v>[40.016697,-105.282068],</v>
      </c>
      <c r="BK21" s="1" t="str">
        <f t="shared" si="31"/>
        <v/>
      </c>
    </row>
    <row r="22" spans="2:64" ht="21" customHeight="1">
      <c r="B22" s="10" t="s">
        <v>230</v>
      </c>
      <c r="C22" s="1" t="s">
        <v>187</v>
      </c>
      <c r="G22" s="1" t="s">
        <v>254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4" t="s">
        <v>280</v>
      </c>
      <c r="AS22" s="1" t="s">
        <v>28</v>
      </c>
      <c r="AU22" s="1" t="s">
        <v>557</v>
      </c>
      <c r="AV22" s="5" t="s">
        <v>33</v>
      </c>
      <c r="AW22" s="5" t="s">
        <v>33</v>
      </c>
      <c r="AX22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src=@img/outdoor.png@&gt;</v>
      </c>
      <c r="BE22" s="1" t="str">
        <f t="shared" si="28"/>
        <v>outdoor med  pearl</v>
      </c>
      <c r="BF22" s="1" t="str">
        <f t="shared" si="29"/>
        <v>Pearl Street</v>
      </c>
      <c r="BG22" s="10">
        <v>40.017583999999999</v>
      </c>
      <c r="BH22" s="10">
        <v>-105.278249</v>
      </c>
      <c r="BI22" s="1" t="str">
        <f t="shared" si="30"/>
        <v>[40.017584,-105.278249],</v>
      </c>
      <c r="BK22" s="1" t="str">
        <f t="shared" si="31"/>
        <v/>
      </c>
    </row>
    <row r="23" spans="2:64" ht="21" customHeight="1">
      <c r="B23" s="1" t="s">
        <v>412</v>
      </c>
      <c r="C23" s="1" t="s">
        <v>409</v>
      </c>
      <c r="G23" s="1" t="s">
        <v>424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1" t="s">
        <v>543</v>
      </c>
      <c r="AT23" s="1" t="s">
        <v>453</v>
      </c>
      <c r="AU23" s="1" t="s">
        <v>557</v>
      </c>
      <c r="AV23" s="5" t="s">
        <v>33</v>
      </c>
      <c r="AW23" s="5" t="s">
        <v>33</v>
      </c>
      <c r="AX23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22"/>
        <v/>
      </c>
      <c r="AZ23" s="1" t="str">
        <f t="shared" si="23"/>
        <v>&lt;img src=@img/pets.png@&gt;</v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src=@img/pets.png@&gt;</v>
      </c>
      <c r="BE23" s="1" t="str">
        <f t="shared" si="28"/>
        <v>pet med  east</v>
      </c>
      <c r="BF23" s="1" t="str">
        <f t="shared" si="29"/>
        <v>East Boulder</v>
      </c>
      <c r="BG23" s="10">
        <v>40.014118000000003</v>
      </c>
      <c r="BH23" s="10">
        <v>-105.229815</v>
      </c>
      <c r="BI23" s="1" t="str">
        <f t="shared" si="30"/>
        <v>[40.014118,-105.229815],</v>
      </c>
      <c r="BK23" s="1" t="str">
        <f t="shared" si="31"/>
        <v/>
      </c>
    </row>
    <row r="24" spans="2:64" ht="21" customHeight="1">
      <c r="B24" s="10" t="s">
        <v>339</v>
      </c>
      <c r="C24" s="1" t="s">
        <v>409</v>
      </c>
      <c r="G24" s="1" t="s">
        <v>342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 t="str">
        <f t="shared" si="36"/>
        <v/>
      </c>
      <c r="AB24" s="1" t="str">
        <f t="shared" si="37"/>
        <v/>
      </c>
      <c r="AC24" s="1" t="str">
        <f t="shared" si="38"/>
        <v/>
      </c>
      <c r="AD24" s="1" t="str">
        <f t="shared" si="39"/>
        <v/>
      </c>
      <c r="AE24" s="1" t="str">
        <f t="shared" si="40"/>
        <v/>
      </c>
      <c r="AF24" s="1" t="str">
        <f t="shared" si="41"/>
        <v/>
      </c>
      <c r="AG24" s="1" t="str">
        <f t="shared" si="42"/>
        <v/>
      </c>
      <c r="AH24" s="1" t="str">
        <f t="shared" si="43"/>
        <v/>
      </c>
      <c r="AI24" s="1" t="str">
        <f t="shared" si="44"/>
        <v/>
      </c>
      <c r="AJ24" s="1" t="str">
        <f t="shared" si="45"/>
        <v/>
      </c>
      <c r="AK24" s="1" t="str">
        <f t="shared" si="46"/>
        <v/>
      </c>
      <c r="AL24" s="1" t="str">
        <f t="shared" si="47"/>
        <v/>
      </c>
      <c r="AM24" s="1" t="str">
        <f t="shared" si="48"/>
        <v/>
      </c>
      <c r="AN24" s="1" t="str">
        <f t="shared" si="49"/>
        <v/>
      </c>
      <c r="AO24" s="1" t="str">
        <f t="shared" si="50"/>
        <v/>
      </c>
      <c r="AP24" s="1" t="str">
        <f t="shared" si="51"/>
        <v/>
      </c>
      <c r="AQ24" s="1" t="str">
        <f t="shared" si="52"/>
        <v/>
      </c>
      <c r="AR24" s="4" t="s">
        <v>494</v>
      </c>
      <c r="AS24" s="1" t="s">
        <v>28</v>
      </c>
      <c r="AU24" s="1" t="s">
        <v>557</v>
      </c>
      <c r="AV24" s="5" t="s">
        <v>33</v>
      </c>
      <c r="AW24" s="5" t="s">
        <v>33</v>
      </c>
      <c r="AX24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/>
      </c>
      <c r="BC24" s="1" t="str">
        <f t="shared" si="26"/>
        <v/>
      </c>
      <c r="BD24" s="1" t="str">
        <f t="shared" si="27"/>
        <v>&lt;img src=@img/outdoor.png@&gt;</v>
      </c>
      <c r="BE24" s="1" t="str">
        <f t="shared" si="28"/>
        <v>outdoor med  east</v>
      </c>
      <c r="BF24" s="1" t="str">
        <f t="shared" si="29"/>
        <v>East Boulder</v>
      </c>
      <c r="BG24" s="10">
        <v>40.017128</v>
      </c>
      <c r="BH24" s="10">
        <v>-105.26021299999999</v>
      </c>
      <c r="BI24" s="1" t="str">
        <f t="shared" si="30"/>
        <v>[40.017128,-105.260213],</v>
      </c>
      <c r="BK24" s="1" t="str">
        <f t="shared" si="31"/>
        <v/>
      </c>
    </row>
    <row r="25" spans="2:64" ht="21" customHeight="1">
      <c r="B25" s="10" t="s">
        <v>384</v>
      </c>
      <c r="C25" s="1" t="s">
        <v>305</v>
      </c>
      <c r="G25" s="1" t="s">
        <v>364</v>
      </c>
      <c r="L25" s="1">
        <v>1500</v>
      </c>
      <c r="M25" s="1">
        <v>2200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566</v>
      </c>
      <c r="W25" s="1" t="str">
        <f t="shared" si="32"/>
        <v/>
      </c>
      <c r="X25" s="1" t="str">
        <f t="shared" si="33"/>
        <v/>
      </c>
      <c r="Y25" s="1" t="str">
        <f t="shared" si="34"/>
        <v/>
      </c>
      <c r="Z25" s="1" t="str">
        <f t="shared" si="35"/>
        <v/>
      </c>
      <c r="AA25" s="1">
        <f t="shared" si="36"/>
        <v>15</v>
      </c>
      <c r="AB25" s="1">
        <f t="shared" si="37"/>
        <v>22</v>
      </c>
      <c r="AC25" s="1">
        <f t="shared" si="38"/>
        <v>15</v>
      </c>
      <c r="AD25" s="1">
        <f t="shared" si="39"/>
        <v>18</v>
      </c>
      <c r="AE25" s="1">
        <f t="shared" si="40"/>
        <v>15</v>
      </c>
      <c r="AF25" s="1">
        <f t="shared" si="41"/>
        <v>18</v>
      </c>
      <c r="AG25" s="1">
        <f t="shared" si="42"/>
        <v>15</v>
      </c>
      <c r="AH25" s="1">
        <f t="shared" si="43"/>
        <v>18</v>
      </c>
      <c r="AI25" s="1">
        <f t="shared" si="44"/>
        <v>15</v>
      </c>
      <c r="AJ25" s="1">
        <f t="shared" si="45"/>
        <v>18</v>
      </c>
      <c r="AK25" s="1" t="str">
        <f t="shared" si="46"/>
        <v/>
      </c>
      <c r="AL25" s="1" t="str">
        <f t="shared" si="47"/>
        <v/>
      </c>
      <c r="AM25" s="1" t="str">
        <f t="shared" si="48"/>
        <v>3pm-10pm</v>
      </c>
      <c r="AN25" s="1" t="str">
        <f t="shared" si="49"/>
        <v>3pm-6pm</v>
      </c>
      <c r="AO25" s="1" t="str">
        <f t="shared" si="50"/>
        <v>3pm-6pm</v>
      </c>
      <c r="AP25" s="1" t="str">
        <f t="shared" si="51"/>
        <v>3pm-6pm</v>
      </c>
      <c r="AQ25" s="1" t="str">
        <f t="shared" si="52"/>
        <v>3pm-6pm</v>
      </c>
      <c r="AR25" s="1" t="s">
        <v>518</v>
      </c>
      <c r="AS25" s="1" t="s">
        <v>28</v>
      </c>
      <c r="AT25" s="1" t="s">
        <v>453</v>
      </c>
      <c r="AU25" s="1" t="s">
        <v>557</v>
      </c>
      <c r="AV25" s="5" t="s">
        <v>32</v>
      </c>
      <c r="AW25" s="5" t="s">
        <v>32</v>
      </c>
      <c r="AX25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5" s="1" t="str">
        <f t="shared" si="22"/>
        <v>&lt;img src=@img/outdoor.png@&gt;</v>
      </c>
      <c r="AZ25" s="1" t="str">
        <f t="shared" si="23"/>
        <v>&lt;img src=@img/pets.png@&gt;</v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src=@img/pets.png@&gt;&lt;img src=@img/drinkicon.png@&gt;&lt;img src=@img/foodicon.png@&gt;</v>
      </c>
      <c r="BE25" s="1" t="str">
        <f t="shared" si="28"/>
        <v>outdoor pet drink food med  hill</v>
      </c>
      <c r="BF25" s="1" t="str">
        <f t="shared" si="29"/>
        <v>The Hill</v>
      </c>
      <c r="BG25" s="10">
        <v>40.008789</v>
      </c>
      <c r="BH25" s="10">
        <v>-105.27650300000001</v>
      </c>
      <c r="BI25" s="1" t="str">
        <f t="shared" si="30"/>
        <v>[40.008789,-105.276503],</v>
      </c>
      <c r="BK25" s="1" t="str">
        <f t="shared" si="31"/>
        <v/>
      </c>
    </row>
    <row r="26" spans="2:64" ht="21" customHeight="1">
      <c r="B26" s="10" t="s">
        <v>323</v>
      </c>
      <c r="C26" s="1" t="s">
        <v>34</v>
      </c>
      <c r="G26" s="3" t="s">
        <v>358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32"/>
        <v>16</v>
      </c>
      <c r="X26" s="1">
        <f t="shared" si="33"/>
        <v>18</v>
      </c>
      <c r="Y26" s="1">
        <f t="shared" si="34"/>
        <v>16</v>
      </c>
      <c r="Z26" s="1">
        <f t="shared" si="35"/>
        <v>18</v>
      </c>
      <c r="AA26" s="1">
        <f t="shared" si="36"/>
        <v>16</v>
      </c>
      <c r="AB26" s="1">
        <f t="shared" si="37"/>
        <v>18</v>
      </c>
      <c r="AC26" s="1">
        <f t="shared" si="38"/>
        <v>16</v>
      </c>
      <c r="AD26" s="1">
        <f t="shared" si="39"/>
        <v>18</v>
      </c>
      <c r="AE26" s="1">
        <f t="shared" si="40"/>
        <v>16</v>
      </c>
      <c r="AF26" s="1">
        <f t="shared" si="41"/>
        <v>18</v>
      </c>
      <c r="AG26" s="1">
        <f t="shared" si="42"/>
        <v>16</v>
      </c>
      <c r="AH26" s="1">
        <f t="shared" si="43"/>
        <v>18</v>
      </c>
      <c r="AI26" s="1">
        <f t="shared" si="44"/>
        <v>16</v>
      </c>
      <c r="AJ26" s="1">
        <f t="shared" si="45"/>
        <v>18</v>
      </c>
      <c r="AK26" s="1" t="str">
        <f t="shared" si="46"/>
        <v>4pm-6pm</v>
      </c>
      <c r="AL26" s="1" t="str">
        <f t="shared" si="47"/>
        <v>4pm-6pm</v>
      </c>
      <c r="AM26" s="1" t="str">
        <f t="shared" si="48"/>
        <v>4pm-6pm</v>
      </c>
      <c r="AN26" s="1" t="str">
        <f t="shared" si="49"/>
        <v>4pm-6pm</v>
      </c>
      <c r="AO26" s="1" t="str">
        <f t="shared" si="50"/>
        <v>4pm-6pm</v>
      </c>
      <c r="AP26" s="1" t="str">
        <f t="shared" si="51"/>
        <v>4pm-6pm</v>
      </c>
      <c r="AQ26" s="1" t="str">
        <f t="shared" si="52"/>
        <v>4pm-6pm</v>
      </c>
      <c r="AR26" s="4" t="s">
        <v>512</v>
      </c>
      <c r="AU26" s="1" t="s">
        <v>557</v>
      </c>
      <c r="AV26" s="5" t="s">
        <v>32</v>
      </c>
      <c r="AW26" s="5" t="s">
        <v>32</v>
      </c>
      <c r="AX26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22"/>
        <v/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src=@img/drinkicon.png@&gt;&lt;img src=@img/foodicon.png@&gt;</v>
      </c>
      <c r="BE26" s="1" t="str">
        <f t="shared" si="28"/>
        <v>drink food med  campus</v>
      </c>
      <c r="BF26" s="1" t="str">
        <f t="shared" si="29"/>
        <v>Near Campus</v>
      </c>
      <c r="BG26" s="10">
        <v>40.012053999999999</v>
      </c>
      <c r="BH26" s="10">
        <v>-105.260694</v>
      </c>
      <c r="BI26" s="1" t="str">
        <f t="shared" si="30"/>
        <v>[40.012054,-105.260694],</v>
      </c>
      <c r="BK26" s="1" t="str">
        <f t="shared" si="31"/>
        <v/>
      </c>
    </row>
    <row r="27" spans="2:64" ht="21" customHeight="1">
      <c r="B27" s="10" t="s">
        <v>69</v>
      </c>
      <c r="C27" s="1" t="s">
        <v>187</v>
      </c>
      <c r="G27" s="17" t="s">
        <v>194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32"/>
        <v>14</v>
      </c>
      <c r="X27" s="1">
        <f t="shared" si="33"/>
        <v>18</v>
      </c>
      <c r="Y27" s="1">
        <f t="shared" si="34"/>
        <v>15</v>
      </c>
      <c r="Z27" s="1">
        <f t="shared" si="35"/>
        <v>22</v>
      </c>
      <c r="AA27" s="1">
        <f t="shared" si="36"/>
        <v>14</v>
      </c>
      <c r="AB27" s="1">
        <f t="shared" si="37"/>
        <v>18</v>
      </c>
      <c r="AC27" s="1">
        <f t="shared" si="38"/>
        <v>14</v>
      </c>
      <c r="AD27" s="1">
        <f t="shared" si="39"/>
        <v>18</v>
      </c>
      <c r="AE27" s="1">
        <f t="shared" si="40"/>
        <v>14</v>
      </c>
      <c r="AF27" s="1">
        <f t="shared" si="41"/>
        <v>18</v>
      </c>
      <c r="AG27" s="1">
        <f t="shared" si="42"/>
        <v>14</v>
      </c>
      <c r="AH27" s="1">
        <f t="shared" si="43"/>
        <v>18</v>
      </c>
      <c r="AI27" s="1">
        <f t="shared" si="44"/>
        <v>14</v>
      </c>
      <c r="AJ27" s="1">
        <f t="shared" si="45"/>
        <v>18</v>
      </c>
      <c r="AK27" s="1" t="str">
        <f t="shared" si="46"/>
        <v>2pm-6pm</v>
      </c>
      <c r="AL27" s="1" t="str">
        <f t="shared" si="47"/>
        <v>3pm-10pm</v>
      </c>
      <c r="AM27" s="1" t="str">
        <f t="shared" si="48"/>
        <v>2pm-6pm</v>
      </c>
      <c r="AN27" s="1" t="str">
        <f t="shared" si="49"/>
        <v>2pm-6pm</v>
      </c>
      <c r="AO27" s="1" t="str">
        <f t="shared" si="50"/>
        <v>2pm-6pm</v>
      </c>
      <c r="AP27" s="1" t="str">
        <f t="shared" si="51"/>
        <v>2pm-6pm</v>
      </c>
      <c r="AQ27" s="1" t="str">
        <f t="shared" si="52"/>
        <v>2pm-6pm</v>
      </c>
      <c r="AR27" s="4" t="s">
        <v>148</v>
      </c>
      <c r="AS27" s="1" t="s">
        <v>28</v>
      </c>
      <c r="AU27" s="1" t="s">
        <v>557</v>
      </c>
      <c r="AV27" s="5" t="s">
        <v>32</v>
      </c>
      <c r="AW27" s="5" t="s">
        <v>32</v>
      </c>
      <c r="AX27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src=@img/foodicon.png@&gt;&lt;img src=@img/kidicon.png@&gt;</v>
      </c>
      <c r="BE27" s="1" t="str">
        <f t="shared" si="28"/>
        <v>outdoor drink food med  pearl kid</v>
      </c>
      <c r="BF27" s="1" t="str">
        <f t="shared" si="29"/>
        <v>Pearl Street</v>
      </c>
      <c r="BG27" s="10">
        <v>40.017136000000001</v>
      </c>
      <c r="BH27" s="10">
        <v>-105.28254099999999</v>
      </c>
      <c r="BI27" s="1" t="str">
        <f t="shared" si="30"/>
        <v>[40.017136,-105.282541],</v>
      </c>
      <c r="BJ27" s="5" t="b">
        <v>1</v>
      </c>
      <c r="BK27" s="1" t="str">
        <f t="shared" si="31"/>
        <v>&lt;img src=@img/kidicon.png@&gt;</v>
      </c>
      <c r="BL27" s="1" t="s">
        <v>559</v>
      </c>
    </row>
    <row r="28" spans="2:64" ht="21" customHeight="1">
      <c r="B28" s="10" t="s">
        <v>25</v>
      </c>
      <c r="C28" s="1" t="s">
        <v>305</v>
      </c>
      <c r="G28" s="1" t="s">
        <v>375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528</v>
      </c>
      <c r="AU28" s="1" t="s">
        <v>557</v>
      </c>
      <c r="AV28" s="5" t="s">
        <v>33</v>
      </c>
      <c r="AW28" s="5" t="s">
        <v>33</v>
      </c>
      <c r="AX28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/>
      </c>
      <c r="BE28" s="1" t="str">
        <f t="shared" si="28"/>
        <v>med  hill</v>
      </c>
      <c r="BF28" s="1" t="str">
        <f t="shared" si="29"/>
        <v>The Hill</v>
      </c>
      <c r="BG28" s="10">
        <v>40.007475999999997</v>
      </c>
      <c r="BH28" s="10">
        <v>-105.275868</v>
      </c>
      <c r="BI28" s="1" t="str">
        <f t="shared" si="30"/>
        <v>[40.007476,-105.275868],</v>
      </c>
      <c r="BK28" s="1" t="str">
        <f t="shared" si="31"/>
        <v/>
      </c>
    </row>
    <row r="29" spans="2:64" ht="21" customHeight="1">
      <c r="B29" s="10" t="s">
        <v>231</v>
      </c>
      <c r="C29" s="1" t="s">
        <v>187</v>
      </c>
      <c r="G29" s="1" t="s">
        <v>255</v>
      </c>
      <c r="W29" s="1" t="str">
        <f t="shared" si="32"/>
        <v/>
      </c>
      <c r="X29" s="1" t="str">
        <f t="shared" si="33"/>
        <v/>
      </c>
      <c r="Y29" s="1" t="str">
        <f t="shared" si="34"/>
        <v/>
      </c>
      <c r="Z29" s="1" t="str">
        <f t="shared" si="35"/>
        <v/>
      </c>
      <c r="AA29" s="1" t="str">
        <f t="shared" si="36"/>
        <v/>
      </c>
      <c r="AB29" s="1" t="str">
        <f t="shared" si="37"/>
        <v/>
      </c>
      <c r="AC29" s="1" t="str">
        <f t="shared" si="38"/>
        <v/>
      </c>
      <c r="AD29" s="1" t="str">
        <f t="shared" si="39"/>
        <v/>
      </c>
      <c r="AE29" s="1" t="str">
        <f t="shared" si="40"/>
        <v/>
      </c>
      <c r="AF29" s="1" t="str">
        <f t="shared" si="41"/>
        <v/>
      </c>
      <c r="AG29" s="1" t="str">
        <f t="shared" si="42"/>
        <v/>
      </c>
      <c r="AH29" s="1" t="str">
        <f t="shared" si="43"/>
        <v/>
      </c>
      <c r="AI29" s="1" t="str">
        <f t="shared" si="44"/>
        <v/>
      </c>
      <c r="AJ29" s="1" t="str">
        <f t="shared" si="45"/>
        <v/>
      </c>
      <c r="AK29" s="1" t="str">
        <f t="shared" si="46"/>
        <v/>
      </c>
      <c r="AL29" s="1" t="str">
        <f t="shared" si="47"/>
        <v/>
      </c>
      <c r="AM29" s="1" t="str">
        <f t="shared" si="48"/>
        <v/>
      </c>
      <c r="AN29" s="1" t="str">
        <f t="shared" si="49"/>
        <v/>
      </c>
      <c r="AO29" s="1" t="str">
        <f t="shared" si="50"/>
        <v/>
      </c>
      <c r="AP29" s="1" t="str">
        <f t="shared" si="51"/>
        <v/>
      </c>
      <c r="AQ29" s="1" t="str">
        <f t="shared" si="52"/>
        <v/>
      </c>
      <c r="AR29" s="1" t="s">
        <v>281</v>
      </c>
      <c r="AS29" s="1" t="s">
        <v>28</v>
      </c>
      <c r="AU29" s="1" t="s">
        <v>557</v>
      </c>
      <c r="AV29" s="5" t="s">
        <v>33</v>
      </c>
      <c r="AW29" s="5" t="s">
        <v>33</v>
      </c>
      <c r="AX29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src=@img/outdoor.png@&gt;</v>
      </c>
      <c r="BE29" s="1" t="str">
        <f t="shared" si="28"/>
        <v>outdoor med  pearl</v>
      </c>
      <c r="BF29" s="1" t="str">
        <f t="shared" si="29"/>
        <v>Pearl Street</v>
      </c>
      <c r="BG29" s="10">
        <v>40.017378999999998</v>
      </c>
      <c r="BH29" s="10">
        <v>-105.28339800000001</v>
      </c>
      <c r="BI29" s="1" t="str">
        <f t="shared" si="30"/>
        <v>[40.017379,-105.283398],</v>
      </c>
      <c r="BK29" s="1" t="str">
        <f t="shared" si="31"/>
        <v/>
      </c>
    </row>
    <row r="30" spans="2:64" ht="21" customHeight="1">
      <c r="B30" s="1" t="s">
        <v>429</v>
      </c>
      <c r="C30" s="1" t="s">
        <v>408</v>
      </c>
      <c r="G30" s="23" t="s">
        <v>430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1" t="s">
        <v>548</v>
      </c>
      <c r="AU30" s="1" t="s">
        <v>557</v>
      </c>
      <c r="AV30" s="5" t="s">
        <v>33</v>
      </c>
      <c r="AW30" s="5" t="s">
        <v>33</v>
      </c>
      <c r="AX30" s="6" t="str">
        <f t="shared" si="21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20" t="s">
        <v>440</v>
      </c>
      <c r="C31" s="1" t="s">
        <v>408</v>
      </c>
      <c r="G31" s="24" t="s">
        <v>441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4" t="s">
        <v>552</v>
      </c>
      <c r="AU31" s="1" t="s">
        <v>557</v>
      </c>
      <c r="AV31" s="5" t="s">
        <v>33</v>
      </c>
      <c r="AW31" s="5" t="s">
        <v>33</v>
      </c>
      <c r="AX31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/>
      </c>
      <c r="BE31" s="1" t="str">
        <f t="shared" si="28"/>
        <v>med  north</v>
      </c>
      <c r="BF31" s="1" t="str">
        <f t="shared" si="29"/>
        <v>North Boulder</v>
      </c>
      <c r="BG31" s="10">
        <v>40.062623000000002</v>
      </c>
      <c r="BH31" s="10">
        <v>-105.27886700000001</v>
      </c>
      <c r="BI31" s="1" t="str">
        <f t="shared" si="30"/>
        <v>[40.062623,-105.278867],</v>
      </c>
      <c r="BK31" s="1" t="str">
        <f t="shared" si="31"/>
        <v/>
      </c>
    </row>
    <row r="32" spans="2:64" ht="21" customHeight="1">
      <c r="B32" s="10" t="s">
        <v>232</v>
      </c>
      <c r="C32" s="1" t="s">
        <v>187</v>
      </c>
      <c r="G32" s="1" t="s">
        <v>256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282</v>
      </c>
      <c r="AS32" s="1" t="s">
        <v>28</v>
      </c>
      <c r="AU32" s="1" t="s">
        <v>557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338</v>
      </c>
      <c r="C33" s="1" t="s">
        <v>409</v>
      </c>
      <c r="G33" s="3" t="s">
        <v>343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496</v>
      </c>
      <c r="AT33" s="1" t="s">
        <v>453</v>
      </c>
      <c r="AU33" s="1" t="s">
        <v>557</v>
      </c>
      <c r="AV33" s="5" t="s">
        <v>33</v>
      </c>
      <c r="AW33" s="5" t="s">
        <v>33</v>
      </c>
      <c r="AX33" s="6" t="str">
        <f t="shared" ref="AX33:AX64" si="5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4" si="54">IF(AS33&gt;0,"&lt;img src=@img/outdoor.png@&gt;","")</f>
        <v/>
      </c>
      <c r="AZ33" s="1" t="str">
        <f t="shared" ref="AZ33:AZ64" si="55">IF(AT33&gt;0,"&lt;img src=@img/pets.png@&gt;","")</f>
        <v>&lt;img src=@img/pets.png@&gt;</v>
      </c>
      <c r="BA33" s="1" t="str">
        <f t="shared" ref="BA33:BA64" si="56">IF(AU33="hard","&lt;img src=@img/hard.png@&gt;",IF(AU33="medium","&lt;img src=@img/medium.png@&gt;",IF(AU33="easy","&lt;img src=@img/easy.png@&gt;","")))</f>
        <v/>
      </c>
      <c r="BB33" s="1" t="str">
        <f t="shared" ref="BB33:BB64" si="57">IF(AV33="true","&lt;img src=@img/drinkicon.png@&gt;","")</f>
        <v/>
      </c>
      <c r="BC33" s="1" t="str">
        <f t="shared" ref="BC33:BC64" si="58">IF(AW33="true","&lt;img src=@img/foodicon.png@&gt;","")</f>
        <v/>
      </c>
      <c r="BD33" s="1" t="str">
        <f t="shared" ref="BD33:BD64" si="59">CONCATENATE(AY33,AZ33,BA33,BB33,BC33,BK33)</f>
        <v>&lt;img src=@img/pets.png@&gt;</v>
      </c>
      <c r="BE33" s="1" t="str">
        <f t="shared" ref="BE33:BE64" si="6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4" si="6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4" si="6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477</v>
      </c>
      <c r="C34" s="1" t="s">
        <v>408</v>
      </c>
      <c r="G34" s="11" t="s">
        <v>479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481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478</v>
      </c>
      <c r="AS34" s="1" t="s">
        <v>28</v>
      </c>
      <c r="AU34" s="1" t="s">
        <v>557</v>
      </c>
      <c r="AV34" s="5" t="s">
        <v>32</v>
      </c>
      <c r="AW34" s="5" t="s">
        <v>32</v>
      </c>
      <c r="AX34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north</v>
      </c>
      <c r="BF34" s="1" t="str">
        <f t="shared" si="61"/>
        <v>North Boulder</v>
      </c>
      <c r="BG34" s="17">
        <v>40.071910000000003</v>
      </c>
      <c r="BH34" s="10">
        <v>-105.20641999999999</v>
      </c>
      <c r="BI34" s="1" t="str">
        <f t="shared" si="62"/>
        <v>[40.07191,-105.20642],</v>
      </c>
    </row>
    <row r="35" spans="2:64" ht="21" customHeight="1">
      <c r="B35" s="10" t="s">
        <v>72</v>
      </c>
      <c r="C35" s="1" t="s">
        <v>187</v>
      </c>
      <c r="G35" s="17" t="s">
        <v>197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564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151</v>
      </c>
      <c r="AS35" s="1" t="s">
        <v>229</v>
      </c>
      <c r="AU35" s="1" t="s">
        <v>557</v>
      </c>
      <c r="AV35" s="5" t="s">
        <v>32</v>
      </c>
      <c r="AW35" s="5" t="s">
        <v>32</v>
      </c>
      <c r="AX35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>&lt;img src=@img/drinkicon.png@&gt;</v>
      </c>
      <c r="BC35" s="1" t="str">
        <f t="shared" si="58"/>
        <v>&lt;img src=@img/foodicon.png@&gt;</v>
      </c>
      <c r="BD35" s="1" t="str">
        <f t="shared" si="59"/>
        <v>&lt;img src=@img/outdoor.png@&gt;&lt;img src=@img/drinkicon.png@&gt;&lt;img src=@img/foodicon.png@&gt;</v>
      </c>
      <c r="BE35" s="1" t="str">
        <f t="shared" si="60"/>
        <v>outdoor drink food med  pearl</v>
      </c>
      <c r="BF35" s="1" t="str">
        <f t="shared" si="61"/>
        <v>Pearl Street</v>
      </c>
      <c r="BG35" s="10">
        <v>40.017138000000003</v>
      </c>
      <c r="BH35" s="10">
        <v>-105.281702</v>
      </c>
      <c r="BI35" s="1" t="str">
        <f t="shared" si="62"/>
        <v>[40.017138,-105.281702],</v>
      </c>
      <c r="BK35" s="1" t="str">
        <f t="shared" ref="BK35:BK71" si="63">IF(BJ35&gt;0,"&lt;img src=@img/kidicon.png@&gt;","")</f>
        <v/>
      </c>
    </row>
    <row r="36" spans="2:64" ht="21" customHeight="1">
      <c r="B36" s="10" t="s">
        <v>241</v>
      </c>
      <c r="C36" s="1" t="s">
        <v>187</v>
      </c>
      <c r="G36" s="1" t="s">
        <v>265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290</v>
      </c>
      <c r="AS36" s="1" t="s">
        <v>28</v>
      </c>
      <c r="AU36" s="1" t="s">
        <v>557</v>
      </c>
      <c r="AV36" s="5" t="s">
        <v>33</v>
      </c>
      <c r="AW36" s="5" t="s">
        <v>33</v>
      </c>
      <c r="AX36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>&lt;img src=@img/outdoor.png@&gt;</v>
      </c>
      <c r="BE36" s="1" t="str">
        <f t="shared" si="60"/>
        <v>outdoor med  pearl</v>
      </c>
      <c r="BF36" s="1" t="str">
        <f t="shared" si="61"/>
        <v>Pearl Street</v>
      </c>
      <c r="BG36" s="10">
        <v>40.018120000000003</v>
      </c>
      <c r="BH36" s="10">
        <v>-105.278211</v>
      </c>
      <c r="BI36" s="1" t="str">
        <f t="shared" si="62"/>
        <v>[40.01812,-105.278211],</v>
      </c>
      <c r="BK36" s="1" t="str">
        <f t="shared" si="63"/>
        <v/>
      </c>
    </row>
    <row r="37" spans="2:64" ht="21" customHeight="1">
      <c r="B37" s="10" t="s">
        <v>396</v>
      </c>
      <c r="C37" s="1" t="s">
        <v>305</v>
      </c>
      <c r="G37" s="1" t="s">
        <v>378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531</v>
      </c>
      <c r="AU37" s="1" t="s">
        <v>557</v>
      </c>
      <c r="AV37" s="5" t="s">
        <v>33</v>
      </c>
      <c r="AW37" s="5" t="s">
        <v>33</v>
      </c>
      <c r="AX37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54"/>
        <v/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/>
      </c>
      <c r="BE37" s="1" t="str">
        <f t="shared" si="60"/>
        <v>med  hill</v>
      </c>
      <c r="BF37" s="1" t="str">
        <f t="shared" si="61"/>
        <v>The Hill</v>
      </c>
      <c r="BG37" s="10">
        <v>40.007595999999999</v>
      </c>
      <c r="BH37" s="10">
        <v>-105.275918</v>
      </c>
      <c r="BI37" s="1" t="str">
        <f t="shared" si="62"/>
        <v>[40.007596,-105.275918],</v>
      </c>
      <c r="BK37" s="1" t="str">
        <f t="shared" si="63"/>
        <v/>
      </c>
    </row>
    <row r="38" spans="2:64" ht="21" customHeight="1">
      <c r="B38" s="1" t="s">
        <v>406</v>
      </c>
      <c r="C38" s="1" t="s">
        <v>409</v>
      </c>
      <c r="G38" s="1" t="s">
        <v>420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450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540</v>
      </c>
      <c r="AS38" s="1" t="s">
        <v>28</v>
      </c>
      <c r="AU38" s="1" t="s">
        <v>557</v>
      </c>
      <c r="AV38" s="5" t="s">
        <v>32</v>
      </c>
      <c r="AW38" s="5" t="s">
        <v>32</v>
      </c>
      <c r="AX38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>&lt;img src=@img/drinkicon.png@&gt;</v>
      </c>
      <c r="BC38" s="1" t="str">
        <f t="shared" si="58"/>
        <v>&lt;img src=@img/foodicon.png@&gt;</v>
      </c>
      <c r="BD38" s="1" t="str">
        <f t="shared" si="59"/>
        <v>&lt;img src=@img/outdoor.png@&gt;&lt;img src=@img/drinkicon.png@&gt;&lt;img src=@img/foodicon.png@&gt;&lt;img src=@img/kidicon.png@&gt;</v>
      </c>
      <c r="BE38" s="1" t="str">
        <f t="shared" si="60"/>
        <v>outdoor drink food med  east kid</v>
      </c>
      <c r="BF38" s="1" t="str">
        <f t="shared" si="61"/>
        <v>East Boulder</v>
      </c>
      <c r="BG38" s="10">
        <v>40.014986</v>
      </c>
      <c r="BH38" s="10">
        <v>-105.245548</v>
      </c>
      <c r="BI38" s="1" t="str">
        <f t="shared" si="62"/>
        <v>[40.014986,-105.245548],</v>
      </c>
      <c r="BJ38" s="5" t="b">
        <v>1</v>
      </c>
      <c r="BK38" s="1" t="str">
        <f t="shared" si="63"/>
        <v>&lt;img src=@img/kidicon.png@&gt;</v>
      </c>
      <c r="BL38" s="1" t="s">
        <v>467</v>
      </c>
    </row>
    <row r="39" spans="2:64" ht="21" customHeight="1">
      <c r="B39" s="10" t="s">
        <v>248</v>
      </c>
      <c r="C39" s="1" t="s">
        <v>187</v>
      </c>
      <c r="G39" s="15" t="s">
        <v>272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297</v>
      </c>
      <c r="AS39" s="1" t="s">
        <v>28</v>
      </c>
      <c r="AU39" s="1" t="s">
        <v>557</v>
      </c>
      <c r="AV39" s="5" t="s">
        <v>33</v>
      </c>
      <c r="AW39" s="5" t="s">
        <v>33</v>
      </c>
      <c r="AX39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54"/>
        <v>&lt;img src=@img/outdoor.png@&gt;</v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>&lt;img src=@img/outdoor.png@&gt;</v>
      </c>
      <c r="BE39" s="1" t="str">
        <f t="shared" si="60"/>
        <v>outdoor med  pearl</v>
      </c>
      <c r="BF39" s="1" t="str">
        <f t="shared" si="61"/>
        <v>Pearl Street</v>
      </c>
      <c r="BG39" s="10">
        <v>40.018791</v>
      </c>
      <c r="BH39" s="10">
        <v>-105.276477</v>
      </c>
      <c r="BI39" s="1" t="str">
        <f t="shared" si="62"/>
        <v>[40.018791,-105.276477],</v>
      </c>
      <c r="BK39" s="1" t="str">
        <f t="shared" si="63"/>
        <v/>
      </c>
    </row>
    <row r="40" spans="2:64" ht="21" customHeight="1">
      <c r="B40" s="10" t="s">
        <v>388</v>
      </c>
      <c r="C40" s="1" t="s">
        <v>305</v>
      </c>
      <c r="G40" s="1" t="s">
        <v>368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522</v>
      </c>
      <c r="AU40" s="1" t="s">
        <v>557</v>
      </c>
      <c r="AV40" s="5" t="s">
        <v>33</v>
      </c>
      <c r="AW40" s="5" t="s">
        <v>33</v>
      </c>
      <c r="AX40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hill</v>
      </c>
      <c r="BF40" s="1" t="str">
        <f t="shared" si="61"/>
        <v>The Hill</v>
      </c>
      <c r="BG40" s="10">
        <v>40.008167999999998</v>
      </c>
      <c r="BH40" s="10">
        <v>-105.276599</v>
      </c>
      <c r="BI40" s="1" t="str">
        <f t="shared" si="62"/>
        <v>[40.008168,-105.276599],</v>
      </c>
      <c r="BK40" s="1" t="str">
        <f t="shared" si="63"/>
        <v/>
      </c>
    </row>
    <row r="41" spans="2:64" ht="21" customHeight="1">
      <c r="B41" s="10" t="s">
        <v>319</v>
      </c>
      <c r="C41" s="1" t="s">
        <v>409</v>
      </c>
      <c r="G41" s="8" t="s">
        <v>362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516</v>
      </c>
      <c r="AU41" s="1" t="s">
        <v>557</v>
      </c>
      <c r="AV41" s="5" t="s">
        <v>33</v>
      </c>
      <c r="AW41" s="5" t="s">
        <v>33</v>
      </c>
      <c r="AX41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54"/>
        <v/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/>
      </c>
      <c r="BE41" s="1" t="str">
        <f t="shared" si="60"/>
        <v>med  east</v>
      </c>
      <c r="BF41" s="1" t="str">
        <f t="shared" si="61"/>
        <v>East Boulder</v>
      </c>
      <c r="BG41" s="10">
        <v>40.013458</v>
      </c>
      <c r="BH41" s="10">
        <v>-105.260385</v>
      </c>
      <c r="BI41" s="1" t="str">
        <f t="shared" si="62"/>
        <v>[40.013458,-105.260385],</v>
      </c>
      <c r="BK41" s="1" t="str">
        <f t="shared" si="63"/>
        <v/>
      </c>
    </row>
    <row r="42" spans="2:64" ht="21" customHeight="1">
      <c r="B42" s="10" t="s">
        <v>73</v>
      </c>
      <c r="C42" s="1" t="s">
        <v>187</v>
      </c>
      <c r="G42" s="17" t="s">
        <v>198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111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152</v>
      </c>
      <c r="AS42" s="1" t="s">
        <v>28</v>
      </c>
      <c r="AU42" s="1" t="s">
        <v>557</v>
      </c>
      <c r="AV42" s="5" t="s">
        <v>32</v>
      </c>
      <c r="AW42" s="5" t="s">
        <v>32</v>
      </c>
      <c r="AX42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>&lt;img src=@img/drinkicon.png@&gt;</v>
      </c>
      <c r="BC42" s="1" t="str">
        <f t="shared" si="58"/>
        <v>&lt;img src=@img/foodicon.png@&gt;</v>
      </c>
      <c r="BD42" s="1" t="str">
        <f t="shared" si="59"/>
        <v>&lt;img src=@img/outdoor.png@&gt;&lt;img src=@img/drinkicon.png@&gt;&lt;img src=@img/foodicon.png@&gt;</v>
      </c>
      <c r="BE42" s="1" t="str">
        <f t="shared" si="60"/>
        <v>outdoor drink food med  pearl</v>
      </c>
      <c r="BF42" s="1" t="str">
        <f t="shared" si="61"/>
        <v>Pearl Street</v>
      </c>
      <c r="BG42" s="10">
        <v>40.01923</v>
      </c>
      <c r="BH42" s="10">
        <v>-105.27445299999999</v>
      </c>
      <c r="BI42" s="1" t="str">
        <f t="shared" si="62"/>
        <v>[40.01923,-105.274453],</v>
      </c>
      <c r="BK42" s="1" t="str">
        <f t="shared" si="63"/>
        <v/>
      </c>
    </row>
    <row r="43" spans="2:64" ht="21" customHeight="1">
      <c r="B43" s="10" t="s">
        <v>242</v>
      </c>
      <c r="C43" s="1" t="s">
        <v>187</v>
      </c>
      <c r="G43" s="1" t="s">
        <v>266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291</v>
      </c>
      <c r="AS43" s="1" t="s">
        <v>28</v>
      </c>
      <c r="AU43" s="1" t="s">
        <v>557</v>
      </c>
      <c r="AV43" s="5" t="s">
        <v>33</v>
      </c>
      <c r="AW43" s="5" t="s">
        <v>33</v>
      </c>
      <c r="AX43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242</v>
      </c>
      <c r="C44" s="1" t="s">
        <v>34</v>
      </c>
      <c r="G44" s="1" t="s">
        <v>266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498</v>
      </c>
      <c r="AU44" s="1" t="s">
        <v>557</v>
      </c>
      <c r="AV44" s="5" t="s">
        <v>33</v>
      </c>
      <c r="AW44" s="5" t="s">
        <v>33</v>
      </c>
      <c r="AX44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campus</v>
      </c>
      <c r="BF44" s="1" t="str">
        <f t="shared" si="61"/>
        <v>Near Campus</v>
      </c>
      <c r="BG44" s="10">
        <v>40.019004000000002</v>
      </c>
      <c r="BH44" s="10">
        <v>-105.272789</v>
      </c>
      <c r="BI44" s="1" t="str">
        <f t="shared" si="62"/>
        <v>[40.019004,-105.272789],</v>
      </c>
      <c r="BK44" s="1" t="str">
        <f t="shared" si="63"/>
        <v/>
      </c>
    </row>
    <row r="45" spans="2:64" ht="21" customHeight="1">
      <c r="B45" s="10" t="s">
        <v>249</v>
      </c>
      <c r="C45" s="1" t="s">
        <v>187</v>
      </c>
      <c r="G45" s="1" t="s">
        <v>273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298</v>
      </c>
      <c r="AS45" s="1" t="s">
        <v>28</v>
      </c>
      <c r="AU45" s="1" t="s">
        <v>557</v>
      </c>
      <c r="AV45" s="5" t="s">
        <v>33</v>
      </c>
      <c r="AW45" s="5" t="s">
        <v>33</v>
      </c>
      <c r="AX45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54"/>
        <v>&lt;img src=@img/outdoor.png@&gt;</v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>&lt;img src=@img/outdoor.png@&gt;</v>
      </c>
      <c r="BE45" s="1" t="str">
        <f t="shared" si="60"/>
        <v>outdoor med  pearl</v>
      </c>
      <c r="BF45" s="1" t="str">
        <f t="shared" si="61"/>
        <v>Pearl Street</v>
      </c>
      <c r="BG45" s="10">
        <v>40.018225999999999</v>
      </c>
      <c r="BH45" s="10">
        <v>-105.277118</v>
      </c>
      <c r="BI45" s="1" t="str">
        <f t="shared" si="62"/>
        <v>[40.018226,-105.277118],</v>
      </c>
      <c r="BK45" s="1" t="str">
        <f t="shared" si="63"/>
        <v/>
      </c>
    </row>
    <row r="46" spans="2:64" ht="21" customHeight="1">
      <c r="B46" s="1" t="s">
        <v>415</v>
      </c>
      <c r="C46" s="1" t="s">
        <v>409</v>
      </c>
      <c r="G46" s="1" t="s">
        <v>427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546</v>
      </c>
      <c r="AU46" s="1" t="s">
        <v>557</v>
      </c>
      <c r="AV46" s="5" t="s">
        <v>33</v>
      </c>
      <c r="AW46" s="5" t="s">
        <v>33</v>
      </c>
      <c r="AX46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54"/>
        <v/>
      </c>
      <c r="AZ46" s="1" t="str">
        <f t="shared" si="55"/>
        <v/>
      </c>
      <c r="BA46" s="1" t="str">
        <f t="shared" si="56"/>
        <v/>
      </c>
      <c r="BB46" s="1" t="str">
        <f t="shared" si="57"/>
        <v/>
      </c>
      <c r="BC46" s="1" t="str">
        <f t="shared" si="58"/>
        <v/>
      </c>
      <c r="BD46" s="1" t="str">
        <f t="shared" si="59"/>
        <v/>
      </c>
      <c r="BE46" s="1" t="str">
        <f t="shared" si="60"/>
        <v>med  east</v>
      </c>
      <c r="BF46" s="1" t="str">
        <f t="shared" si="61"/>
        <v>East Boulder</v>
      </c>
      <c r="BG46" s="10">
        <v>39.998787999999998</v>
      </c>
      <c r="BH46" s="10">
        <v>-105.234836</v>
      </c>
      <c r="BI46" s="1" t="str">
        <f t="shared" si="62"/>
        <v>[39.998788,-105.234836],</v>
      </c>
      <c r="BK46" s="1" t="str">
        <f t="shared" si="63"/>
        <v/>
      </c>
    </row>
    <row r="47" spans="2:64" ht="21" customHeight="1">
      <c r="B47" s="10" t="s">
        <v>335</v>
      </c>
      <c r="C47" s="1" t="s">
        <v>34</v>
      </c>
      <c r="G47" s="3" t="s">
        <v>346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562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500</v>
      </c>
      <c r="AT47" s="1" t="s">
        <v>453</v>
      </c>
      <c r="AU47" s="1" t="s">
        <v>557</v>
      </c>
      <c r="AV47" s="5" t="s">
        <v>32</v>
      </c>
      <c r="AW47" s="5" t="s">
        <v>32</v>
      </c>
      <c r="AX47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54"/>
        <v/>
      </c>
      <c r="AZ47" s="1" t="str">
        <f t="shared" si="55"/>
        <v>&lt;img src=@img/pets.png@&gt;</v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src=@img/pets.png@&gt;&lt;img src=@img/drinkicon.png@&gt;&lt;img src=@img/foodicon.png@&gt;</v>
      </c>
      <c r="BE47" s="1" t="str">
        <f t="shared" si="60"/>
        <v>pet drink food med  campus</v>
      </c>
      <c r="BF47" s="1" t="str">
        <f t="shared" si="61"/>
        <v>Near Campus</v>
      </c>
      <c r="BG47" s="10">
        <v>40.009036000000002</v>
      </c>
      <c r="BH47" s="10">
        <v>-105.276414</v>
      </c>
      <c r="BI47" s="1" t="str">
        <f t="shared" si="62"/>
        <v>[40.009036,-105.276414],</v>
      </c>
      <c r="BK47" s="1" t="str">
        <f t="shared" si="63"/>
        <v/>
      </c>
    </row>
    <row r="48" spans="2:64" ht="21" customHeight="1">
      <c r="B48" s="10" t="s">
        <v>74</v>
      </c>
      <c r="C48" s="1" t="s">
        <v>187</v>
      </c>
      <c r="G48" s="17" t="s">
        <v>199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112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153</v>
      </c>
      <c r="AS48" s="1" t="s">
        <v>28</v>
      </c>
      <c r="AU48" s="1" t="s">
        <v>557</v>
      </c>
      <c r="AV48" s="5" t="s">
        <v>32</v>
      </c>
      <c r="AW48" s="5" t="s">
        <v>32</v>
      </c>
      <c r="AX48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40.017850000000003</v>
      </c>
      <c r="BH48" s="10">
        <v>-105.28077999999999</v>
      </c>
      <c r="BI48" s="1" t="str">
        <f t="shared" si="62"/>
        <v>[40.01785,-105.28078],</v>
      </c>
      <c r="BK48" s="1" t="str">
        <f t="shared" si="63"/>
        <v/>
      </c>
    </row>
    <row r="49" spans="2:64" ht="21" customHeight="1">
      <c r="B49" s="10" t="s">
        <v>26</v>
      </c>
      <c r="C49" s="1" t="s">
        <v>187</v>
      </c>
      <c r="G49" s="17" t="s">
        <v>200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113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154</v>
      </c>
      <c r="AS49" s="1" t="s">
        <v>28</v>
      </c>
      <c r="AU49" s="1" t="s">
        <v>557</v>
      </c>
      <c r="AV49" s="5" t="s">
        <v>32</v>
      </c>
      <c r="AW49" s="5" t="s">
        <v>32</v>
      </c>
      <c r="AX49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54"/>
        <v>&lt;img src=@img/outdoor.png@&gt;</v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src=@img/outdoor.png@&gt;&lt;img src=@img/drinkicon.png@&gt;&lt;img src=@img/foodicon.png@&gt;</v>
      </c>
      <c r="BE49" s="1" t="str">
        <f t="shared" si="60"/>
        <v>outdoor drink food med  pearl</v>
      </c>
      <c r="BF49" s="1" t="str">
        <f t="shared" si="61"/>
        <v>Pearl Street</v>
      </c>
      <c r="BG49" s="10">
        <v>40.018818000000003</v>
      </c>
      <c r="BH49" s="10">
        <v>-105.276314</v>
      </c>
      <c r="BI49" s="1" t="str">
        <f t="shared" si="62"/>
        <v>[40.018818,-105.276314],</v>
      </c>
      <c r="BK49" s="1" t="str">
        <f t="shared" si="63"/>
        <v/>
      </c>
    </row>
    <row r="50" spans="2:64" ht="21" customHeight="1">
      <c r="B50" s="10" t="s">
        <v>26</v>
      </c>
      <c r="C50" s="1" t="s">
        <v>305</v>
      </c>
      <c r="G50" s="3" t="s">
        <v>369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447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557</v>
      </c>
      <c r="AV50" s="5" t="s">
        <v>32</v>
      </c>
      <c r="AW50" s="5" t="s">
        <v>32</v>
      </c>
      <c r="AX50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>&lt;img src=@img/drinkicon.png@&gt;</v>
      </c>
      <c r="BC50" s="1" t="str">
        <f t="shared" si="58"/>
        <v>&lt;img src=@img/foodicon.png@&gt;</v>
      </c>
      <c r="BD50" s="1" t="str">
        <f t="shared" si="59"/>
        <v>&lt;img src=@img/drinkicon.png@&gt;&lt;img src=@img/foodicon.png@&gt;</v>
      </c>
      <c r="BE50" s="1" t="str">
        <f t="shared" si="60"/>
        <v>drink food med  hill</v>
      </c>
      <c r="BF50" s="1" t="str">
        <f t="shared" si="61"/>
        <v>The Hill</v>
      </c>
      <c r="BG50" s="10">
        <v>40.007823999999999</v>
      </c>
      <c r="BH50" s="10">
        <v>-105.275959</v>
      </c>
      <c r="BI50" s="1" t="str">
        <f t="shared" si="62"/>
        <v>[40.007824,-105.275959],</v>
      </c>
      <c r="BK50" s="1" t="str">
        <f t="shared" si="63"/>
        <v/>
      </c>
    </row>
    <row r="51" spans="2:64" ht="21" customHeight="1">
      <c r="B51" s="10" t="s">
        <v>385</v>
      </c>
      <c r="C51" s="1" t="s">
        <v>305</v>
      </c>
      <c r="G51" s="1" t="s">
        <v>365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519</v>
      </c>
      <c r="AU51" s="1" t="s">
        <v>557</v>
      </c>
      <c r="AV51" s="5" t="s">
        <v>33</v>
      </c>
      <c r="AW51" s="5" t="s">
        <v>33</v>
      </c>
      <c r="AX51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386</v>
      </c>
      <c r="C52" s="1" t="s">
        <v>305</v>
      </c>
      <c r="G52" s="8" t="s">
        <v>366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520</v>
      </c>
      <c r="AU52" s="1" t="s">
        <v>557</v>
      </c>
      <c r="AV52" s="5" t="s">
        <v>33</v>
      </c>
      <c r="AW52" s="5" t="s">
        <v>33</v>
      </c>
      <c r="AX52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54"/>
        <v/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/>
      </c>
      <c r="BE52" s="1" t="str">
        <f t="shared" si="60"/>
        <v>med  hill</v>
      </c>
      <c r="BF52" s="1" t="str">
        <f t="shared" si="61"/>
        <v>The Hill</v>
      </c>
      <c r="BG52" s="10">
        <v>40.008822000000002</v>
      </c>
      <c r="BH52" s="10">
        <v>-105.27642299999999</v>
      </c>
      <c r="BI52" s="1" t="str">
        <f t="shared" si="62"/>
        <v>[40.008822,-105.276423],</v>
      </c>
      <c r="BK52" s="1" t="str">
        <f t="shared" si="63"/>
        <v/>
      </c>
    </row>
    <row r="53" spans="2:64" ht="21" customHeight="1">
      <c r="B53" s="10" t="s">
        <v>250</v>
      </c>
      <c r="C53" s="1" t="s">
        <v>187</v>
      </c>
      <c r="G53" s="1" t="s">
        <v>274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299</v>
      </c>
      <c r="AS53" s="1" t="s">
        <v>28</v>
      </c>
      <c r="AU53" s="1" t="s">
        <v>557</v>
      </c>
      <c r="AV53" s="5" t="s">
        <v>33</v>
      </c>
      <c r="AW53" s="5" t="s">
        <v>33</v>
      </c>
      <c r="AX53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/>
      </c>
      <c r="BC53" s="1" t="str">
        <f t="shared" si="58"/>
        <v/>
      </c>
      <c r="BD53" s="1" t="str">
        <f t="shared" si="59"/>
        <v>&lt;img src=@img/outdoor.png@&gt;</v>
      </c>
      <c r="BE53" s="1" t="str">
        <f t="shared" si="60"/>
        <v>outdoor med  pearl</v>
      </c>
      <c r="BF53" s="1" t="str">
        <f t="shared" si="61"/>
        <v>Pearl Street</v>
      </c>
      <c r="BG53" s="10">
        <v>40.016995999999999</v>
      </c>
      <c r="BH53" s="10">
        <v>-105.279104</v>
      </c>
      <c r="BI53" s="1" t="str">
        <f t="shared" si="62"/>
        <v>[40.016996,-105.279104],</v>
      </c>
      <c r="BK53" s="1" t="str">
        <f t="shared" si="63"/>
        <v/>
      </c>
    </row>
    <row r="54" spans="2:64" ht="21" customHeight="1">
      <c r="B54" s="10" t="s">
        <v>75</v>
      </c>
      <c r="C54" s="1" t="s">
        <v>187</v>
      </c>
      <c r="G54" s="17" t="s">
        <v>201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114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155</v>
      </c>
      <c r="AS54" s="1" t="s">
        <v>28</v>
      </c>
      <c r="AT54" s="1" t="s">
        <v>453</v>
      </c>
      <c r="AU54" s="1" t="s">
        <v>557</v>
      </c>
      <c r="AV54" s="5" t="s">
        <v>32</v>
      </c>
      <c r="AW54" s="5" t="s">
        <v>32</v>
      </c>
      <c r="AX54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54"/>
        <v>&lt;img src=@img/outdoor.png@&gt;</v>
      </c>
      <c r="AZ54" s="1" t="str">
        <f t="shared" si="55"/>
        <v>&lt;img src=@img/pets.png@&gt;</v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src=@img/pets.png@&gt;&lt;img src=@img/drinkicon.png@&gt;&lt;img src=@img/foodicon.png@&gt;</v>
      </c>
      <c r="BE54" s="1" t="str">
        <f t="shared" si="60"/>
        <v>outdoor pet drink food med  pearl</v>
      </c>
      <c r="BF54" s="1" t="str">
        <f t="shared" si="61"/>
        <v>Pearl Street</v>
      </c>
      <c r="BG54" s="10">
        <v>40.017558999999999</v>
      </c>
      <c r="BH54" s="10">
        <v>-105.280328</v>
      </c>
      <c r="BI54" s="1" t="str">
        <f t="shared" si="62"/>
        <v>[40.017559,-105.280328],</v>
      </c>
      <c r="BK54" s="1" t="str">
        <f t="shared" si="63"/>
        <v/>
      </c>
    </row>
    <row r="55" spans="2:64" ht="21" customHeight="1">
      <c r="B55" s="10" t="s">
        <v>76</v>
      </c>
      <c r="C55" s="1" t="s">
        <v>187</v>
      </c>
      <c r="G55" s="6" t="s">
        <v>202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115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156</v>
      </c>
      <c r="AS55" s="1" t="s">
        <v>28</v>
      </c>
      <c r="AU55" s="1" t="s">
        <v>557</v>
      </c>
      <c r="AV55" s="5" t="s">
        <v>32</v>
      </c>
      <c r="AW55" s="5" t="s">
        <v>32</v>
      </c>
      <c r="AX55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</v>
      </c>
      <c r="BE55" s="1" t="str">
        <f t="shared" si="60"/>
        <v>outdoor drink food med  pearl</v>
      </c>
      <c r="BF55" s="1" t="str">
        <f t="shared" si="61"/>
        <v>Pearl Street</v>
      </c>
      <c r="BG55" s="10">
        <v>40.017009000000002</v>
      </c>
      <c r="BH55" s="10">
        <v>-105.28317699999999</v>
      </c>
      <c r="BI55" s="1" t="str">
        <f t="shared" si="62"/>
        <v>[40.017009,-105.283177],</v>
      </c>
      <c r="BK55" s="1" t="str">
        <f t="shared" si="63"/>
        <v/>
      </c>
    </row>
    <row r="56" spans="2:64" ht="21" customHeight="1">
      <c r="B56" s="10" t="s">
        <v>157</v>
      </c>
      <c r="C56" s="1" t="s">
        <v>187</v>
      </c>
      <c r="G56" s="18" t="s">
        <v>203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116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158</v>
      </c>
      <c r="AS56" s="1" t="s">
        <v>229</v>
      </c>
      <c r="AU56" s="1" t="s">
        <v>557</v>
      </c>
      <c r="AV56" s="5" t="s">
        <v>32</v>
      </c>
      <c r="AW56" s="5" t="s">
        <v>32</v>
      </c>
      <c r="AX56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54"/>
        <v>&lt;img src=@img/outdoor.png@&gt;</v>
      </c>
      <c r="AZ56" s="1" t="str">
        <f t="shared" si="55"/>
        <v/>
      </c>
      <c r="BA56" s="1" t="str">
        <f t="shared" si="56"/>
        <v/>
      </c>
      <c r="BB56" s="1" t="str">
        <f t="shared" si="57"/>
        <v>&lt;img src=@img/drinkicon.png@&gt;</v>
      </c>
      <c r="BC56" s="1" t="str">
        <f t="shared" si="58"/>
        <v>&lt;img src=@img/foodicon.png@&gt;</v>
      </c>
      <c r="BD56" s="1" t="str">
        <f t="shared" si="59"/>
        <v>&lt;img src=@img/outdoor.png@&gt;&lt;img src=@img/drinkicon.png@&gt;&lt;img src=@img/foodicon.png@&gt;&lt;img src=@img/kidicon.png@&gt;</v>
      </c>
      <c r="BE56" s="1" t="str">
        <f t="shared" si="60"/>
        <v>outdoor drink food med  pearl kid</v>
      </c>
      <c r="BF56" s="1" t="str">
        <f t="shared" si="61"/>
        <v>Pearl Street</v>
      </c>
      <c r="BG56" s="10">
        <v>40.015846000000003</v>
      </c>
      <c r="BH56" s="10">
        <v>-105.282758</v>
      </c>
      <c r="BI56" s="1" t="str">
        <f t="shared" si="62"/>
        <v>[40.015846,-105.282758],</v>
      </c>
      <c r="BJ56" s="5" t="b">
        <v>1</v>
      </c>
      <c r="BK56" s="1" t="str">
        <f t="shared" si="63"/>
        <v>&lt;img src=@img/kidicon.png@&gt;</v>
      </c>
      <c r="BL56" s="1" t="s">
        <v>560</v>
      </c>
    </row>
    <row r="57" spans="2:64" ht="21" customHeight="1">
      <c r="B57" s="10" t="s">
        <v>334</v>
      </c>
      <c r="C57" s="1" t="s">
        <v>34</v>
      </c>
      <c r="G57" s="1" t="s">
        <v>347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501</v>
      </c>
      <c r="AU57" s="1" t="s">
        <v>557</v>
      </c>
      <c r="AV57" s="5" t="s">
        <v>33</v>
      </c>
      <c r="AW57" s="5" t="s">
        <v>33</v>
      </c>
      <c r="AX57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campus</v>
      </c>
      <c r="BF57" s="1" t="str">
        <f t="shared" si="61"/>
        <v>Near Campus</v>
      </c>
      <c r="BG57" s="10">
        <v>40.013807</v>
      </c>
      <c r="BH57" s="10">
        <v>-105.26269000000001</v>
      </c>
      <c r="BI57" s="1" t="str">
        <f t="shared" si="62"/>
        <v>[40.013807,-105.26269],</v>
      </c>
      <c r="BK57" s="1" t="str">
        <f t="shared" si="63"/>
        <v/>
      </c>
    </row>
    <row r="58" spans="2:64" ht="21" customHeight="1">
      <c r="B58" s="10" t="s">
        <v>233</v>
      </c>
      <c r="C58" s="1" t="s">
        <v>187</v>
      </c>
      <c r="G58" s="1" t="s">
        <v>257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283</v>
      </c>
      <c r="AS58" s="1" t="s">
        <v>28</v>
      </c>
      <c r="AT58" s="1" t="s">
        <v>453</v>
      </c>
      <c r="AU58" s="1" t="s">
        <v>557</v>
      </c>
      <c r="AV58" s="5" t="s">
        <v>33</v>
      </c>
      <c r="AW58" s="5" t="s">
        <v>33</v>
      </c>
      <c r="AX58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54"/>
        <v>&lt;img src=@img/outdoor.png@&gt;</v>
      </c>
      <c r="AZ58" s="1" t="str">
        <f t="shared" si="55"/>
        <v>&lt;img src=@img/pets.png@&gt;</v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src=@img/outdoor.png@&gt;&lt;img src=@img/pets.png@&gt;</v>
      </c>
      <c r="BE58" s="1" t="str">
        <f t="shared" si="60"/>
        <v>outdoor pet med  pearl</v>
      </c>
      <c r="BF58" s="1" t="str">
        <f t="shared" si="61"/>
        <v>Pearl Street</v>
      </c>
      <c r="BG58" s="10">
        <v>40.018425000000001</v>
      </c>
      <c r="BH58" s="10">
        <v>-105.276211</v>
      </c>
      <c r="BI58" s="1" t="str">
        <f t="shared" si="62"/>
        <v>[40.018425,-105.276211],</v>
      </c>
      <c r="BK58" s="1" t="str">
        <f t="shared" si="63"/>
        <v/>
      </c>
    </row>
    <row r="59" spans="2:64" ht="21" customHeight="1">
      <c r="B59" s="1" t="s">
        <v>431</v>
      </c>
      <c r="C59" s="1" t="s">
        <v>408</v>
      </c>
      <c r="G59" s="24" t="s">
        <v>432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549</v>
      </c>
      <c r="AU59" s="1" t="s">
        <v>557</v>
      </c>
      <c r="AV59" s="5" t="s">
        <v>33</v>
      </c>
      <c r="AW59" s="5" t="s">
        <v>33</v>
      </c>
      <c r="AX59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/>
      </c>
      <c r="BE59" s="1" t="str">
        <f t="shared" si="60"/>
        <v>med  north</v>
      </c>
      <c r="BF59" s="1" t="str">
        <f t="shared" si="61"/>
        <v>North Boulder</v>
      </c>
      <c r="BG59" s="10">
        <v>40.039667000000001</v>
      </c>
      <c r="BH59" s="10">
        <v>-105.243377</v>
      </c>
      <c r="BI59" s="1" t="str">
        <f t="shared" si="62"/>
        <v>[40.039667,-105.243377],</v>
      </c>
      <c r="BK59" s="1" t="str">
        <f t="shared" si="63"/>
        <v/>
      </c>
    </row>
    <row r="60" spans="2:64" ht="21" customHeight="1">
      <c r="B60" s="10" t="s">
        <v>336</v>
      </c>
      <c r="C60" s="1" t="s">
        <v>34</v>
      </c>
      <c r="G60" s="1" t="s">
        <v>345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499</v>
      </c>
      <c r="AU60" s="1" t="s">
        <v>557</v>
      </c>
      <c r="AV60" s="5" t="s">
        <v>33</v>
      </c>
      <c r="AW60" s="5" t="s">
        <v>33</v>
      </c>
      <c r="AX60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>&lt;img src=@img/kidicon.png@&gt;</v>
      </c>
      <c r="BE60" s="1" t="str">
        <f t="shared" si="60"/>
        <v>med  campus kid</v>
      </c>
      <c r="BF60" s="1" t="str">
        <f t="shared" si="61"/>
        <v>Near Campus</v>
      </c>
      <c r="BG60" s="10">
        <v>40.014994000000002</v>
      </c>
      <c r="BH60" s="10">
        <v>-105.259686</v>
      </c>
      <c r="BI60" s="1" t="str">
        <f t="shared" si="62"/>
        <v>[40.014994,-105.259686],</v>
      </c>
      <c r="BJ60" s="5" t="b">
        <v>1</v>
      </c>
      <c r="BK60" s="1" t="str">
        <f t="shared" si="63"/>
        <v>&lt;img src=@img/kidicon.png@&gt;</v>
      </c>
      <c r="BL60" s="26" t="s">
        <v>456</v>
      </c>
    </row>
    <row r="61" spans="2:64" ht="21" customHeight="1">
      <c r="B61" s="10" t="s">
        <v>251</v>
      </c>
      <c r="C61" s="1" t="s">
        <v>187</v>
      </c>
      <c r="G61" s="1" t="s">
        <v>275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1" t="s">
        <v>300</v>
      </c>
      <c r="AS61" s="1" t="s">
        <v>28</v>
      </c>
      <c r="AU61" s="1" t="s">
        <v>557</v>
      </c>
      <c r="AV61" s="5" t="s">
        <v>33</v>
      </c>
      <c r="AW61" s="5" t="s">
        <v>33</v>
      </c>
      <c r="AX61" s="6" t="str">
        <f t="shared" si="53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1" s="1" t="str">
        <f t="shared" si="54"/>
        <v>&lt;img src=@img/outdoor.png@&gt;</v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>&lt;img src=@img/outdoor.png@&gt;</v>
      </c>
      <c r="BE61" s="1" t="str">
        <f t="shared" si="60"/>
        <v>outdoor med  pearl</v>
      </c>
      <c r="BF61" s="1" t="str">
        <f t="shared" si="61"/>
        <v>Pearl Street</v>
      </c>
      <c r="BG61" s="10">
        <v>40.019596</v>
      </c>
      <c r="BH61" s="10">
        <v>-105.272525</v>
      </c>
      <c r="BI61" s="1" t="str">
        <f t="shared" si="62"/>
        <v>[40.019596,-105.272525],</v>
      </c>
      <c r="BK61" s="1" t="str">
        <f t="shared" si="63"/>
        <v/>
      </c>
    </row>
    <row r="62" spans="2:64" ht="21" customHeight="1">
      <c r="B62" s="10" t="s">
        <v>77</v>
      </c>
      <c r="C62" s="1" t="s">
        <v>187</v>
      </c>
      <c r="G62" s="17" t="s">
        <v>205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V62" s="10" t="s">
        <v>118</v>
      </c>
      <c r="W62" s="1" t="str">
        <f t="shared" si="32"/>
        <v/>
      </c>
      <c r="X62" s="1" t="str">
        <f t="shared" si="33"/>
        <v/>
      </c>
      <c r="Y62" s="1">
        <f t="shared" si="34"/>
        <v>15</v>
      </c>
      <c r="Z62" s="1">
        <f t="shared" si="35"/>
        <v>18</v>
      </c>
      <c r="AA62" s="1">
        <f t="shared" si="36"/>
        <v>15</v>
      </c>
      <c r="AB62" s="1">
        <f t="shared" si="37"/>
        <v>18</v>
      </c>
      <c r="AC62" s="1">
        <f t="shared" si="38"/>
        <v>15</v>
      </c>
      <c r="AD62" s="1">
        <f t="shared" si="39"/>
        <v>18</v>
      </c>
      <c r="AE62" s="1">
        <f t="shared" si="40"/>
        <v>15</v>
      </c>
      <c r="AF62" s="1">
        <f t="shared" si="41"/>
        <v>18</v>
      </c>
      <c r="AG62" s="1">
        <f t="shared" si="42"/>
        <v>15</v>
      </c>
      <c r="AH62" s="1">
        <f t="shared" si="43"/>
        <v>18</v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>3pm-6pm</v>
      </c>
      <c r="AM62" s="1" t="str">
        <f t="shared" si="48"/>
        <v>3pm-6pm</v>
      </c>
      <c r="AN62" s="1" t="str">
        <f t="shared" si="49"/>
        <v>3pm-6pm</v>
      </c>
      <c r="AO62" s="1" t="str">
        <f t="shared" si="50"/>
        <v>3pm-6pm</v>
      </c>
      <c r="AP62" s="1" t="str">
        <f t="shared" si="51"/>
        <v>3pm-6pm</v>
      </c>
      <c r="AQ62" s="1" t="str">
        <f t="shared" si="52"/>
        <v/>
      </c>
      <c r="AR62" s="13" t="s">
        <v>160</v>
      </c>
      <c r="AS62" s="1" t="s">
        <v>28</v>
      </c>
      <c r="AU62" s="1" t="s">
        <v>557</v>
      </c>
      <c r="AV62" s="5" t="s">
        <v>32</v>
      </c>
      <c r="AW62" s="5" t="s">
        <v>32</v>
      </c>
      <c r="AX62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2" s="1" t="str">
        <f t="shared" si="54"/>
        <v>&lt;img src=@img/outdoor.png@&gt;</v>
      </c>
      <c r="AZ62" s="1" t="str">
        <f t="shared" si="55"/>
        <v/>
      </c>
      <c r="BA62" s="1" t="str">
        <f t="shared" si="56"/>
        <v/>
      </c>
      <c r="BB62" s="1" t="str">
        <f t="shared" si="57"/>
        <v>&lt;img src=@img/drinkicon.png@&gt;</v>
      </c>
      <c r="BC62" s="1" t="str">
        <f t="shared" si="58"/>
        <v>&lt;img src=@img/foodicon.png@&gt;</v>
      </c>
      <c r="BD62" s="1" t="str">
        <f t="shared" si="59"/>
        <v>&lt;img src=@img/outdoor.png@&gt;&lt;img src=@img/drinkicon.png@&gt;&lt;img src=@img/foodicon.png@&gt;</v>
      </c>
      <c r="BE62" s="1" t="str">
        <f t="shared" si="60"/>
        <v>outdoor drink food med  pearl</v>
      </c>
      <c r="BF62" s="1" t="str">
        <f t="shared" si="61"/>
        <v>Pearl Street</v>
      </c>
      <c r="BG62" s="10">
        <v>40.018213000000003</v>
      </c>
      <c r="BH62" s="10">
        <v>-105.27754899999999</v>
      </c>
      <c r="BI62" s="1" t="str">
        <f t="shared" si="62"/>
        <v>[40.018213,-105.277549],</v>
      </c>
      <c r="BK62" s="1" t="str">
        <f t="shared" si="63"/>
        <v/>
      </c>
    </row>
    <row r="63" spans="2:64" ht="21" customHeight="1">
      <c r="B63" s="1" t="s">
        <v>414</v>
      </c>
      <c r="C63" s="1" t="s">
        <v>409</v>
      </c>
      <c r="G63" s="1" t="s">
        <v>426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545</v>
      </c>
      <c r="AU63" s="1" t="s">
        <v>557</v>
      </c>
      <c r="AV63" s="5" t="s">
        <v>33</v>
      </c>
      <c r="AW63" s="5" t="s">
        <v>33</v>
      </c>
      <c r="AX63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3" s="1" t="str">
        <f t="shared" si="54"/>
        <v/>
      </c>
      <c r="AZ63" s="1" t="str">
        <f t="shared" si="55"/>
        <v/>
      </c>
      <c r="BA63" s="1" t="str">
        <f t="shared" si="56"/>
        <v/>
      </c>
      <c r="BB63" s="1" t="str">
        <f t="shared" si="57"/>
        <v/>
      </c>
      <c r="BC63" s="1" t="str">
        <f t="shared" si="58"/>
        <v/>
      </c>
      <c r="BD63" s="1" t="str">
        <f t="shared" si="59"/>
        <v/>
      </c>
      <c r="BE63" s="1" t="str">
        <f t="shared" si="60"/>
        <v>med  east</v>
      </c>
      <c r="BF63" s="1" t="str">
        <f t="shared" si="61"/>
        <v>East Boulder</v>
      </c>
      <c r="BG63" s="10">
        <v>40.013807</v>
      </c>
      <c r="BH63" s="10">
        <v>-105.22776</v>
      </c>
      <c r="BI63" s="1" t="str">
        <f t="shared" si="62"/>
        <v>[40.013807,-105.22776],</v>
      </c>
      <c r="BK63" s="1" t="str">
        <f t="shared" si="63"/>
        <v/>
      </c>
    </row>
    <row r="64" spans="2:64" ht="21" customHeight="1">
      <c r="B64" s="10" t="s">
        <v>326</v>
      </c>
      <c r="C64" s="1" t="s">
        <v>34</v>
      </c>
      <c r="G64" s="3" t="s">
        <v>355</v>
      </c>
      <c r="W64" s="1" t="str">
        <f t="shared" si="32"/>
        <v/>
      </c>
      <c r="X64" s="1" t="str">
        <f t="shared" si="33"/>
        <v/>
      </c>
      <c r="Y64" s="1" t="str">
        <f t="shared" si="34"/>
        <v/>
      </c>
      <c r="Z64" s="1" t="str">
        <f t="shared" si="35"/>
        <v/>
      </c>
      <c r="AA64" s="1" t="str">
        <f t="shared" si="36"/>
        <v/>
      </c>
      <c r="AB64" s="1" t="str">
        <f t="shared" si="37"/>
        <v/>
      </c>
      <c r="AC64" s="1" t="str">
        <f t="shared" si="38"/>
        <v/>
      </c>
      <c r="AD64" s="1" t="str">
        <f t="shared" si="39"/>
        <v/>
      </c>
      <c r="AE64" s="1" t="str">
        <f t="shared" si="40"/>
        <v/>
      </c>
      <c r="AF64" s="1" t="str">
        <f t="shared" si="41"/>
        <v/>
      </c>
      <c r="AG64" s="1" t="str">
        <f t="shared" si="42"/>
        <v/>
      </c>
      <c r="AH64" s="1" t="str">
        <f t="shared" si="43"/>
        <v/>
      </c>
      <c r="AI64" s="1" t="str">
        <f t="shared" si="44"/>
        <v/>
      </c>
      <c r="AJ64" s="1" t="str">
        <f t="shared" si="45"/>
        <v/>
      </c>
      <c r="AK64" s="1" t="str">
        <f t="shared" si="46"/>
        <v/>
      </c>
      <c r="AL64" s="1" t="str">
        <f t="shared" si="47"/>
        <v/>
      </c>
      <c r="AM64" s="1" t="str">
        <f t="shared" si="48"/>
        <v/>
      </c>
      <c r="AN64" s="1" t="str">
        <f t="shared" si="49"/>
        <v/>
      </c>
      <c r="AO64" s="1" t="str">
        <f t="shared" si="50"/>
        <v/>
      </c>
      <c r="AP64" s="1" t="str">
        <f t="shared" si="51"/>
        <v/>
      </c>
      <c r="AQ64" s="1" t="str">
        <f t="shared" si="52"/>
        <v/>
      </c>
      <c r="AR64" s="4" t="s">
        <v>509</v>
      </c>
      <c r="AU64" s="1" t="s">
        <v>557</v>
      </c>
      <c r="AV64" s="5" t="s">
        <v>33</v>
      </c>
      <c r="AW64" s="5" t="s">
        <v>33</v>
      </c>
      <c r="AX64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4" s="1" t="str">
        <f t="shared" si="54"/>
        <v/>
      </c>
      <c r="AZ64" s="1" t="str">
        <f t="shared" si="55"/>
        <v/>
      </c>
      <c r="BA64" s="1" t="str">
        <f t="shared" si="56"/>
        <v/>
      </c>
      <c r="BB64" s="1" t="str">
        <f t="shared" si="57"/>
        <v/>
      </c>
      <c r="BC64" s="1" t="str">
        <f t="shared" si="58"/>
        <v/>
      </c>
      <c r="BD64" s="1" t="str">
        <f t="shared" si="59"/>
        <v/>
      </c>
      <c r="BE64" s="1" t="str">
        <f t="shared" si="60"/>
        <v>med  campus</v>
      </c>
      <c r="BF64" s="1" t="str">
        <f t="shared" si="61"/>
        <v>Near Campus</v>
      </c>
      <c r="BG64" s="10">
        <v>40.015734000000002</v>
      </c>
      <c r="BH64" s="10">
        <v>-105.261343</v>
      </c>
      <c r="BI64" s="1" t="str">
        <f t="shared" si="62"/>
        <v>[40.015734,-105.261343],</v>
      </c>
      <c r="BK64" s="1" t="str">
        <f t="shared" si="63"/>
        <v/>
      </c>
    </row>
    <row r="65" spans="2:63" ht="21" customHeight="1">
      <c r="B65" s="10" t="s">
        <v>78</v>
      </c>
      <c r="C65" s="1" t="s">
        <v>187</v>
      </c>
      <c r="G65" s="17" t="s">
        <v>206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10" t="s">
        <v>119</v>
      </c>
      <c r="W65" s="1">
        <f t="shared" si="32"/>
        <v>15</v>
      </c>
      <c r="X65" s="1">
        <f t="shared" si="33"/>
        <v>18</v>
      </c>
      <c r="Y65" s="1">
        <f t="shared" si="34"/>
        <v>15</v>
      </c>
      <c r="Z65" s="1">
        <f t="shared" si="35"/>
        <v>18</v>
      </c>
      <c r="AA65" s="1">
        <f t="shared" si="36"/>
        <v>15</v>
      </c>
      <c r="AB65" s="1">
        <f t="shared" si="37"/>
        <v>18</v>
      </c>
      <c r="AC65" s="1">
        <f t="shared" si="38"/>
        <v>15</v>
      </c>
      <c r="AD65" s="1">
        <f t="shared" si="39"/>
        <v>18</v>
      </c>
      <c r="AE65" s="1">
        <f t="shared" si="40"/>
        <v>15</v>
      </c>
      <c r="AF65" s="1">
        <f t="shared" si="41"/>
        <v>18</v>
      </c>
      <c r="AG65" s="1">
        <f t="shared" si="42"/>
        <v>15</v>
      </c>
      <c r="AH65" s="1">
        <f t="shared" si="43"/>
        <v>18</v>
      </c>
      <c r="AI65" s="1">
        <f t="shared" si="44"/>
        <v>15</v>
      </c>
      <c r="AJ65" s="1">
        <f t="shared" si="45"/>
        <v>18</v>
      </c>
      <c r="AK65" s="1" t="str">
        <f t="shared" si="46"/>
        <v>3pm-6pm</v>
      </c>
      <c r="AL65" s="1" t="str">
        <f t="shared" si="47"/>
        <v>3pm-6pm</v>
      </c>
      <c r="AM65" s="1" t="str">
        <f t="shared" si="48"/>
        <v>3pm-6pm</v>
      </c>
      <c r="AN65" s="1" t="str">
        <f t="shared" si="49"/>
        <v>3pm-6pm</v>
      </c>
      <c r="AO65" s="1" t="str">
        <f t="shared" si="50"/>
        <v>3pm-6pm</v>
      </c>
      <c r="AP65" s="1" t="str">
        <f t="shared" si="51"/>
        <v>3pm-6pm</v>
      </c>
      <c r="AQ65" s="1" t="str">
        <f t="shared" si="52"/>
        <v>3pm-6pm</v>
      </c>
      <c r="AR65" s="4" t="s">
        <v>161</v>
      </c>
      <c r="AS65" s="1" t="s">
        <v>28</v>
      </c>
      <c r="AU65" s="1" t="s">
        <v>557</v>
      </c>
      <c r="AV65" s="5" t="s">
        <v>32</v>
      </c>
      <c r="AW65" s="5" t="s">
        <v>32</v>
      </c>
      <c r="AX65" s="6" t="str">
        <f t="shared" ref="AX65:AX94" si="6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5" s="1" t="str">
        <f t="shared" ref="AY65:AY94" si="65">IF(AS65&gt;0,"&lt;img src=@img/outdoor.png@&gt;","")</f>
        <v>&lt;img src=@img/outdoor.png@&gt;</v>
      </c>
      <c r="AZ65" s="1" t="str">
        <f t="shared" ref="AZ65:AZ94" si="66">IF(AT65&gt;0,"&lt;img src=@img/pets.png@&gt;","")</f>
        <v/>
      </c>
      <c r="BA65" s="1" t="str">
        <f t="shared" ref="BA65:BA94" si="67">IF(AU65="hard","&lt;img src=@img/hard.png@&gt;",IF(AU65="medium","&lt;img src=@img/medium.png@&gt;",IF(AU65="easy","&lt;img src=@img/easy.png@&gt;","")))</f>
        <v/>
      </c>
      <c r="BB65" s="1" t="str">
        <f t="shared" ref="BB65:BB94" si="68">IF(AV65="true","&lt;img src=@img/drinkicon.png@&gt;","")</f>
        <v>&lt;img src=@img/drinkicon.png@&gt;</v>
      </c>
      <c r="BC65" s="1" t="str">
        <f t="shared" ref="BC65:BC94" si="69">IF(AW65="true","&lt;img src=@img/foodicon.png@&gt;","")</f>
        <v>&lt;img src=@img/foodicon.png@&gt;</v>
      </c>
      <c r="BD65" s="1" t="str">
        <f t="shared" ref="BD65:BD94" si="70">CONCATENATE(AY65,AZ65,BA65,BB65,BC65,BK65)</f>
        <v>&lt;img src=@img/outdoor.png@&gt;&lt;img src=@img/drinkicon.png@&gt;&lt;img src=@img/foodicon.png@&gt;</v>
      </c>
      <c r="BE65" s="1" t="str">
        <f t="shared" ref="BE65:BE94" si="71">CONCATENATE(IF(AS65&gt;0,"outdoor ",""),IF(AT65&gt;0,"pet ",""),IF(AV65="true","drink ",""),IF(AW65="true","food ",""),AU65," ",E65," ",C65,IF(BJ65=TRUE," kid",""))</f>
        <v>outdoor drink food med  pearl</v>
      </c>
      <c r="BF65" s="1" t="str">
        <f t="shared" ref="BF65:BF94" si="72">IF(C65="pearl","Pearl Street",IF(C65="campus","Near Campus",IF(C65="downtown","Downtown",IF(C65="north","North Boulder",IF(C65="chautauqua","Chautauqua",IF(C65="east","East Boulder",IF(C65="efoco","East FoCo",IF(C65="hill","The Hill",""))))))))</f>
        <v>Pearl Street</v>
      </c>
      <c r="BG65" s="10">
        <v>40.019365000000001</v>
      </c>
      <c r="BH65" s="10">
        <v>-105.27468399999999</v>
      </c>
      <c r="BI65" s="1" t="str">
        <f t="shared" ref="BI65:BI94" si="73">CONCATENATE("[",BG65,",",BH65,"],")</f>
        <v>[40.019365,-105.274684],</v>
      </c>
      <c r="BK65" s="1" t="str">
        <f t="shared" si="63"/>
        <v/>
      </c>
    </row>
    <row r="66" spans="2:63" ht="21" customHeight="1">
      <c r="B66" s="10" t="s">
        <v>79</v>
      </c>
      <c r="C66" s="1" t="s">
        <v>187</v>
      </c>
      <c r="G66" s="18" t="s">
        <v>196</v>
      </c>
      <c r="H66" s="1">
        <v>1700</v>
      </c>
      <c r="I66" s="1">
        <v>1900</v>
      </c>
      <c r="J66" s="1">
        <v>1700</v>
      </c>
      <c r="K66" s="1">
        <v>1900</v>
      </c>
      <c r="L66" s="1">
        <v>1700</v>
      </c>
      <c r="M66" s="1">
        <v>1900</v>
      </c>
      <c r="N66" s="1">
        <v>1700</v>
      </c>
      <c r="O66" s="1">
        <v>1900</v>
      </c>
      <c r="P66" s="1">
        <v>1700</v>
      </c>
      <c r="Q66" s="1">
        <v>1900</v>
      </c>
      <c r="R66" s="1">
        <v>1700</v>
      </c>
      <c r="S66" s="1">
        <v>1900</v>
      </c>
      <c r="T66" s="1">
        <v>1700</v>
      </c>
      <c r="U66" s="1">
        <v>1900</v>
      </c>
      <c r="V66" s="10" t="s">
        <v>120</v>
      </c>
      <c r="W66" s="1">
        <f t="shared" ref="W66:W127" si="74">IF(H66&gt;0,H66/100,"")</f>
        <v>17</v>
      </c>
      <c r="X66" s="1">
        <f t="shared" ref="X66:X127" si="75">IF(I66&gt;0,I66/100,"")</f>
        <v>19</v>
      </c>
      <c r="Y66" s="1">
        <f t="shared" ref="Y66:Y127" si="76">IF(J66&gt;0,J66/100,"")</f>
        <v>17</v>
      </c>
      <c r="Z66" s="1">
        <f t="shared" ref="Z66:Z127" si="77">IF(K66&gt;0,K66/100,"")</f>
        <v>19</v>
      </c>
      <c r="AA66" s="1">
        <f t="shared" ref="AA66:AA127" si="78">IF(L66&gt;0,L66/100,"")</f>
        <v>17</v>
      </c>
      <c r="AB66" s="1">
        <f t="shared" ref="AB66:AB127" si="79">IF(M66&gt;0,M66/100,"")</f>
        <v>19</v>
      </c>
      <c r="AC66" s="1">
        <f t="shared" ref="AC66:AC127" si="80">IF(N66&gt;0,N66/100,"")</f>
        <v>17</v>
      </c>
      <c r="AD66" s="1">
        <f t="shared" ref="AD66:AD127" si="81">IF(O66&gt;0,O66/100,"")</f>
        <v>19</v>
      </c>
      <c r="AE66" s="1">
        <f t="shared" ref="AE66:AE127" si="82">IF(P66&gt;0,P66/100,"")</f>
        <v>17</v>
      </c>
      <c r="AF66" s="1">
        <f t="shared" ref="AF66:AF127" si="83">IF(Q66&gt;0,Q66/100,"")</f>
        <v>19</v>
      </c>
      <c r="AG66" s="1">
        <f t="shared" ref="AG66:AG127" si="84">IF(R66&gt;0,R66/100,"")</f>
        <v>17</v>
      </c>
      <c r="AH66" s="1">
        <f t="shared" ref="AH66:AH127" si="85">IF(S66&gt;0,S66/100,"")</f>
        <v>19</v>
      </c>
      <c r="AI66" s="1">
        <f t="shared" ref="AI66:AI127" si="86">IF(T66&gt;0,T66/100,"")</f>
        <v>17</v>
      </c>
      <c r="AJ66" s="1">
        <f t="shared" ref="AJ66:AJ127" si="87">IF(U66&gt;0,U66/100,"")</f>
        <v>19</v>
      </c>
      <c r="AK66" s="1" t="str">
        <f t="shared" ref="AK66:AK127" si="88">IF(H66&gt;0,CONCATENATE(IF(W66&lt;=12,W66,W66-12),IF(OR(W66&lt;12,W66=24),"am","pm"),"-",IF(X66&lt;=12,X66,X66-12),IF(OR(X66&lt;12,X66=24),"am","pm")),"")</f>
        <v>5pm-7pm</v>
      </c>
      <c r="AL66" s="1" t="str">
        <f t="shared" ref="AL66:AL127" si="89">IF(J66&gt;0,CONCATENATE(IF(Y66&lt;=12,Y66,Y66-12),IF(OR(Y66&lt;12,Y66=24),"am","pm"),"-",IF(Z66&lt;=12,Z66,Z66-12),IF(OR(Z66&lt;12,Z66=24),"am","pm")),"")</f>
        <v>5pm-7pm</v>
      </c>
      <c r="AM66" s="1" t="str">
        <f t="shared" ref="AM66:AM127" si="90">IF(L66&gt;0,CONCATENATE(IF(AA66&lt;=12,AA66,AA66-12),IF(OR(AA66&lt;12,AA66=24),"am","pm"),"-",IF(AB66&lt;=12,AB66,AB66-12),IF(OR(AB66&lt;12,AB66=24),"am","pm")),"")</f>
        <v>5pm-7pm</v>
      </c>
      <c r="AN66" s="1" t="str">
        <f t="shared" ref="AN66:AN127" si="91">IF(N66&gt;0,CONCATENATE(IF(AC66&lt;=12,AC66,AC66-12),IF(OR(AC66&lt;12,AC66=24),"am","pm"),"-",IF(AD66&lt;=12,AD66,AD66-12),IF(OR(AD66&lt;12,AD66=24),"am","pm")),"")</f>
        <v>5pm-7pm</v>
      </c>
      <c r="AO66" s="1" t="str">
        <f t="shared" ref="AO66:AO127" si="92">IF(O66&gt;0,CONCATENATE(IF(AE66&lt;=12,AE66,AE66-12),IF(OR(AE66&lt;12,AE66=24),"am","pm"),"-",IF(AF66&lt;=12,AF66,AF66-12),IF(OR(AF66&lt;12,AF66=24),"am","pm")),"")</f>
        <v>5pm-7pm</v>
      </c>
      <c r="AP66" s="1" t="str">
        <f t="shared" ref="AP66:AP127" si="93">IF(R66&gt;0,CONCATENATE(IF(AG66&lt;=12,AG66,AG66-12),IF(OR(AG66&lt;12,AG66=24),"am","pm"),"-",IF(AH66&lt;=12,AH66,AH66-12),IF(OR(AH66&lt;12,AH66=24),"am","pm")),"")</f>
        <v>5pm-7pm</v>
      </c>
      <c r="AQ66" s="1" t="str">
        <f t="shared" ref="AQ66:AQ127" si="94">IF(T66&gt;0,CONCATENATE(IF(AI66&lt;=12,AI66,AI66-12),IF(OR(AI66&lt;12,AI66=24),"am","pm"),"-",IF(AJ66&lt;=12,AJ66,AJ66-12),IF(OR(AJ66&lt;12,AJ66=24),"am","pm")),"")</f>
        <v>5pm-7pm</v>
      </c>
      <c r="AR66" s="7" t="s">
        <v>162</v>
      </c>
      <c r="AS66" s="1" t="s">
        <v>229</v>
      </c>
      <c r="AU66" s="1" t="s">
        <v>557</v>
      </c>
      <c r="AV66" s="5" t="s">
        <v>32</v>
      </c>
      <c r="AW66" s="5" t="s">
        <v>32</v>
      </c>
      <c r="AX66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6" s="1" t="str">
        <f t="shared" si="65"/>
        <v>&lt;img src=@img/outdoor.png@&gt;</v>
      </c>
      <c r="AZ66" s="1" t="str">
        <f t="shared" si="66"/>
        <v/>
      </c>
      <c r="BA66" s="1" t="str">
        <f t="shared" si="67"/>
        <v/>
      </c>
      <c r="BB66" s="1" t="str">
        <f t="shared" si="68"/>
        <v>&lt;img src=@img/drinkicon.png@&gt;</v>
      </c>
      <c r="BC66" s="1" t="str">
        <f t="shared" si="69"/>
        <v>&lt;img src=@img/foodicon.png@&gt;</v>
      </c>
      <c r="BD66" s="1" t="str">
        <f t="shared" si="70"/>
        <v>&lt;img src=@img/outdoor.png@&gt;&lt;img src=@img/drinkicon.png@&gt;&lt;img src=@img/foodicon.png@&gt;</v>
      </c>
      <c r="BE66" s="1" t="str">
        <f t="shared" si="71"/>
        <v>outdoor drink food med  pearl</v>
      </c>
      <c r="BF66" s="1" t="str">
        <f t="shared" si="72"/>
        <v>Pearl Street</v>
      </c>
      <c r="BG66" s="10">
        <v>40.019404000000002</v>
      </c>
      <c r="BH66" s="10">
        <v>-105.279415</v>
      </c>
      <c r="BI66" s="1" t="str">
        <f t="shared" si="73"/>
        <v>[40.019404,-105.279415],</v>
      </c>
      <c r="BK66" s="1" t="str">
        <f t="shared" si="63"/>
        <v/>
      </c>
    </row>
    <row r="67" spans="2:63" ht="21" customHeight="1">
      <c r="B67" s="10" t="s">
        <v>234</v>
      </c>
      <c r="C67" s="1" t="s">
        <v>187</v>
      </c>
      <c r="G67" s="1" t="s">
        <v>258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1" t="s">
        <v>284</v>
      </c>
      <c r="AS67" s="1" t="s">
        <v>28</v>
      </c>
      <c r="AU67" s="1" t="s">
        <v>557</v>
      </c>
      <c r="AV67" s="5" t="s">
        <v>33</v>
      </c>
      <c r="AW67" s="5" t="s">
        <v>33</v>
      </c>
      <c r="AX67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7" s="1" t="str">
        <f t="shared" si="65"/>
        <v>&lt;img src=@img/outdoor.png@&gt;</v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>&lt;img src=@img/outdoor.png@&gt;</v>
      </c>
      <c r="BE67" s="1" t="str">
        <f t="shared" si="71"/>
        <v>outdoor med  pearl</v>
      </c>
      <c r="BF67" s="1" t="str">
        <f t="shared" si="72"/>
        <v>Pearl Street</v>
      </c>
      <c r="BG67" s="10">
        <v>40.016637000000003</v>
      </c>
      <c r="BH67" s="10">
        <v>-105.28492</v>
      </c>
      <c r="BI67" s="1" t="str">
        <f t="shared" si="73"/>
        <v>[40.016637,-105.28492],</v>
      </c>
      <c r="BK67" s="1" t="str">
        <f t="shared" si="63"/>
        <v/>
      </c>
    </row>
    <row r="68" spans="2:63" ht="21" customHeight="1">
      <c r="B68" s="10" t="s">
        <v>394</v>
      </c>
      <c r="C68" s="1" t="s">
        <v>305</v>
      </c>
      <c r="G68" s="1" t="s">
        <v>376</v>
      </c>
      <c r="W68" s="1" t="str">
        <f t="shared" si="74"/>
        <v/>
      </c>
      <c r="X68" s="1" t="str">
        <f t="shared" si="75"/>
        <v/>
      </c>
      <c r="Y68" s="1" t="str">
        <f t="shared" si="76"/>
        <v/>
      </c>
      <c r="Z68" s="1" t="str">
        <f t="shared" si="77"/>
        <v/>
      </c>
      <c r="AA68" s="1" t="str">
        <f t="shared" si="78"/>
        <v/>
      </c>
      <c r="AB68" s="1" t="str">
        <f t="shared" si="79"/>
        <v/>
      </c>
      <c r="AC68" s="1" t="str">
        <f t="shared" si="80"/>
        <v/>
      </c>
      <c r="AD68" s="1" t="str">
        <f t="shared" si="81"/>
        <v/>
      </c>
      <c r="AE68" s="1" t="str">
        <f t="shared" si="82"/>
        <v/>
      </c>
      <c r="AF68" s="1" t="str">
        <f t="shared" si="83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7" t="s">
        <v>529</v>
      </c>
      <c r="AU68" s="1" t="s">
        <v>557</v>
      </c>
      <c r="AV68" s="5" t="s">
        <v>33</v>
      </c>
      <c r="AW68" s="5" t="s">
        <v>33</v>
      </c>
      <c r="AX68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8" s="1" t="str">
        <f t="shared" si="65"/>
        <v/>
      </c>
      <c r="AZ68" s="1" t="str">
        <f t="shared" si="66"/>
        <v/>
      </c>
      <c r="BA68" s="1" t="str">
        <f t="shared" si="67"/>
        <v/>
      </c>
      <c r="BB68" s="1" t="str">
        <f t="shared" si="68"/>
        <v/>
      </c>
      <c r="BC68" s="1" t="str">
        <f t="shared" si="69"/>
        <v/>
      </c>
      <c r="BD68" s="1" t="str">
        <f t="shared" si="70"/>
        <v/>
      </c>
      <c r="BE68" s="1" t="str">
        <f t="shared" si="71"/>
        <v>med  hill</v>
      </c>
      <c r="BF68" s="1" t="str">
        <f t="shared" si="72"/>
        <v>The Hill</v>
      </c>
      <c r="BG68" s="10">
        <v>40.008251999999999</v>
      </c>
      <c r="BH68" s="10">
        <v>-105.276056</v>
      </c>
      <c r="BI68" s="1" t="str">
        <f t="shared" si="73"/>
        <v>[40.008252,-105.276056],</v>
      </c>
      <c r="BK68" s="1" t="str">
        <f t="shared" si="63"/>
        <v/>
      </c>
    </row>
    <row r="69" spans="2:63" ht="21" customHeight="1">
      <c r="B69" s="1" t="s">
        <v>452</v>
      </c>
      <c r="C69" s="1" t="s">
        <v>408</v>
      </c>
      <c r="G69" s="23" t="s">
        <v>428</v>
      </c>
      <c r="W69" s="1" t="str">
        <f t="shared" si="74"/>
        <v/>
      </c>
      <c r="X69" s="1" t="str">
        <f t="shared" si="75"/>
        <v/>
      </c>
      <c r="Y69" s="1" t="str">
        <f t="shared" si="76"/>
        <v/>
      </c>
      <c r="Z69" s="1" t="str">
        <f t="shared" si="77"/>
        <v/>
      </c>
      <c r="AA69" s="1" t="str">
        <f t="shared" si="78"/>
        <v/>
      </c>
      <c r="AB69" s="1" t="str">
        <f t="shared" si="79"/>
        <v/>
      </c>
      <c r="AC69" s="1" t="str">
        <f t="shared" si="80"/>
        <v/>
      </c>
      <c r="AD69" s="1" t="str">
        <f t="shared" si="81"/>
        <v/>
      </c>
      <c r="AE69" s="1" t="str">
        <f t="shared" si="82"/>
        <v/>
      </c>
      <c r="AF69" s="1" t="str">
        <f t="shared" si="83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1" t="s">
        <v>547</v>
      </c>
      <c r="AU69" s="1" t="s">
        <v>557</v>
      </c>
      <c r="AV69" s="5" t="s">
        <v>33</v>
      </c>
      <c r="AW69" s="5" t="s">
        <v>33</v>
      </c>
      <c r="AX69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9" s="1" t="str">
        <f t="shared" si="65"/>
        <v/>
      </c>
      <c r="AZ69" s="1" t="str">
        <f t="shared" si="66"/>
        <v/>
      </c>
      <c r="BA69" s="1" t="str">
        <f t="shared" si="67"/>
        <v/>
      </c>
      <c r="BB69" s="1" t="str">
        <f t="shared" si="68"/>
        <v/>
      </c>
      <c r="BC69" s="1" t="str">
        <f t="shared" si="69"/>
        <v/>
      </c>
      <c r="BD69" s="1" t="str">
        <f t="shared" si="70"/>
        <v/>
      </c>
      <c r="BE69" s="1" t="str">
        <f t="shared" si="71"/>
        <v>med  north</v>
      </c>
      <c r="BF69" s="1" t="str">
        <f t="shared" si="72"/>
        <v>North Boulder</v>
      </c>
      <c r="BG69" s="10">
        <v>40.047736</v>
      </c>
      <c r="BH69" s="10">
        <v>-105.28069499999999</v>
      </c>
      <c r="BI69" s="1" t="str">
        <f t="shared" si="73"/>
        <v>[40.047736,-105.280695],</v>
      </c>
      <c r="BK69" s="1" t="str">
        <f t="shared" si="63"/>
        <v/>
      </c>
    </row>
    <row r="70" spans="2:63" ht="21" customHeight="1">
      <c r="B70" s="10" t="s">
        <v>80</v>
      </c>
      <c r="C70" s="1" t="s">
        <v>187</v>
      </c>
      <c r="G70" s="6" t="s">
        <v>207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V70" s="10" t="s">
        <v>121</v>
      </c>
      <c r="W70" s="1" t="str">
        <f t="shared" si="74"/>
        <v/>
      </c>
      <c r="X70" s="1" t="str">
        <f t="shared" si="75"/>
        <v/>
      </c>
      <c r="Y70" s="1">
        <f t="shared" si="76"/>
        <v>15</v>
      </c>
      <c r="Z70" s="1">
        <f t="shared" si="77"/>
        <v>18</v>
      </c>
      <c r="AA70" s="1">
        <f t="shared" si="78"/>
        <v>15</v>
      </c>
      <c r="AB70" s="1">
        <f t="shared" si="79"/>
        <v>18</v>
      </c>
      <c r="AC70" s="1">
        <f t="shared" si="80"/>
        <v>15</v>
      </c>
      <c r="AD70" s="1">
        <f t="shared" si="81"/>
        <v>18</v>
      </c>
      <c r="AE70" s="1">
        <f t="shared" si="82"/>
        <v>15</v>
      </c>
      <c r="AF70" s="1">
        <f t="shared" si="83"/>
        <v>18</v>
      </c>
      <c r="AG70" s="1">
        <f t="shared" si="84"/>
        <v>15</v>
      </c>
      <c r="AH70" s="1">
        <f t="shared" si="85"/>
        <v>18</v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>3pm-6pm</v>
      </c>
      <c r="AM70" s="1" t="str">
        <f t="shared" si="90"/>
        <v>3pm-6pm</v>
      </c>
      <c r="AN70" s="1" t="str">
        <f t="shared" si="91"/>
        <v>3pm-6pm</v>
      </c>
      <c r="AO70" s="1" t="str">
        <f t="shared" si="92"/>
        <v>3pm-6pm</v>
      </c>
      <c r="AP70" s="1" t="str">
        <f t="shared" si="93"/>
        <v>3pm-6pm</v>
      </c>
      <c r="AQ70" s="1" t="str">
        <f t="shared" si="94"/>
        <v/>
      </c>
      <c r="AR70" s="9" t="s">
        <v>163</v>
      </c>
      <c r="AS70" s="1" t="s">
        <v>28</v>
      </c>
      <c r="AU70" s="1" t="s">
        <v>557</v>
      </c>
      <c r="AV70" s="5" t="s">
        <v>32</v>
      </c>
      <c r="AW70" s="5" t="s">
        <v>32</v>
      </c>
      <c r="AX70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0" s="1" t="str">
        <f t="shared" si="65"/>
        <v>&lt;img src=@img/outdoor.png@&gt;</v>
      </c>
      <c r="AZ70" s="1" t="str">
        <f t="shared" si="66"/>
        <v/>
      </c>
      <c r="BA70" s="1" t="str">
        <f t="shared" si="67"/>
        <v/>
      </c>
      <c r="BB70" s="1" t="str">
        <f t="shared" si="68"/>
        <v>&lt;img src=@img/drinkicon.png@&gt;</v>
      </c>
      <c r="BC70" s="1" t="str">
        <f t="shared" si="69"/>
        <v>&lt;img src=@img/foodicon.png@&gt;</v>
      </c>
      <c r="BD70" s="1" t="str">
        <f t="shared" si="70"/>
        <v>&lt;img src=@img/outdoor.png@&gt;&lt;img src=@img/drinkicon.png@&gt;&lt;img src=@img/foodicon.png@&gt;</v>
      </c>
      <c r="BE70" s="1" t="str">
        <f t="shared" si="71"/>
        <v>outdoor drink food med  pearl</v>
      </c>
      <c r="BF70" s="1" t="str">
        <f t="shared" si="72"/>
        <v>Pearl Street</v>
      </c>
      <c r="BG70" s="10">
        <v>40.019947000000002</v>
      </c>
      <c r="BH70" s="10">
        <v>-105.271158</v>
      </c>
      <c r="BI70" s="1" t="str">
        <f t="shared" si="73"/>
        <v>[40.019947,-105.271158],</v>
      </c>
      <c r="BK70" s="1" t="str">
        <f t="shared" si="63"/>
        <v/>
      </c>
    </row>
    <row r="71" spans="2:63" ht="21" customHeight="1">
      <c r="B71" s="10" t="s">
        <v>82</v>
      </c>
      <c r="C71" s="1" t="s">
        <v>187</v>
      </c>
      <c r="G71" s="18" t="s">
        <v>209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V71" s="10" t="s">
        <v>122</v>
      </c>
      <c r="W71" s="1" t="str">
        <f t="shared" si="74"/>
        <v/>
      </c>
      <c r="X71" s="1" t="str">
        <f t="shared" si="75"/>
        <v/>
      </c>
      <c r="Y71" s="1">
        <f t="shared" si="76"/>
        <v>16</v>
      </c>
      <c r="Z71" s="1">
        <f t="shared" si="77"/>
        <v>18</v>
      </c>
      <c r="AA71" s="1">
        <f t="shared" si="78"/>
        <v>16</v>
      </c>
      <c r="AB71" s="1">
        <f t="shared" si="79"/>
        <v>18</v>
      </c>
      <c r="AC71" s="1">
        <f t="shared" si="80"/>
        <v>16</v>
      </c>
      <c r="AD71" s="1">
        <f t="shared" si="81"/>
        <v>18</v>
      </c>
      <c r="AE71" s="1">
        <f t="shared" si="82"/>
        <v>16</v>
      </c>
      <c r="AF71" s="1">
        <f t="shared" si="83"/>
        <v>18</v>
      </c>
      <c r="AG71" s="1">
        <f t="shared" si="84"/>
        <v>16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>4pm-6pm</v>
      </c>
      <c r="AM71" s="1" t="str">
        <f t="shared" si="90"/>
        <v>4pm-6pm</v>
      </c>
      <c r="AN71" s="1" t="str">
        <f t="shared" si="91"/>
        <v>4pm-6pm</v>
      </c>
      <c r="AO71" s="1" t="str">
        <f t="shared" si="92"/>
        <v>4pm-6pm</v>
      </c>
      <c r="AP71" s="1" t="str">
        <f t="shared" si="93"/>
        <v>4pm-6pm</v>
      </c>
      <c r="AQ71" s="1" t="str">
        <f t="shared" si="94"/>
        <v/>
      </c>
      <c r="AR71" s="4" t="s">
        <v>164</v>
      </c>
      <c r="AS71" s="1" t="s">
        <v>28</v>
      </c>
      <c r="AU71" s="1" t="s">
        <v>557</v>
      </c>
      <c r="AV71" s="5" t="s">
        <v>32</v>
      </c>
      <c r="AW71" s="5" t="s">
        <v>33</v>
      </c>
      <c r="AX71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>&lt;img src=@img/drinkicon.png@&gt;</v>
      </c>
      <c r="BC71" s="1" t="str">
        <f t="shared" si="69"/>
        <v/>
      </c>
      <c r="BD71" s="1" t="str">
        <f t="shared" si="70"/>
        <v>&lt;img src=@img/outdoor.png@&gt;&lt;img src=@img/drinkicon.png@&gt;</v>
      </c>
      <c r="BE71" s="1" t="str">
        <f t="shared" si="71"/>
        <v>outdoor drink med  pearl</v>
      </c>
      <c r="BF71" s="1" t="str">
        <f t="shared" si="72"/>
        <v>Pearl Street</v>
      </c>
      <c r="BG71" s="10">
        <v>40.019010999999999</v>
      </c>
      <c r="BH71" s="10">
        <v>-105.275215</v>
      </c>
      <c r="BI71" s="1" t="str">
        <f t="shared" si="73"/>
        <v>[40.019011,-105.275215],</v>
      </c>
      <c r="BK71" s="1" t="str">
        <f t="shared" si="63"/>
        <v/>
      </c>
    </row>
    <row r="72" spans="2:63" ht="21" customHeight="1">
      <c r="B72" s="27" t="s">
        <v>468</v>
      </c>
      <c r="C72" s="1" t="s">
        <v>408</v>
      </c>
      <c r="G72" s="15" t="s">
        <v>469</v>
      </c>
      <c r="H72" s="1">
        <v>1500</v>
      </c>
      <c r="I72" s="1">
        <v>1800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T72" s="1">
        <v>1500</v>
      </c>
      <c r="U72" s="1">
        <v>1800</v>
      </c>
      <c r="V72" s="1" t="s">
        <v>480</v>
      </c>
      <c r="W72" s="1">
        <f t="shared" si="74"/>
        <v>15</v>
      </c>
      <c r="X72" s="1">
        <f t="shared" si="75"/>
        <v>18</v>
      </c>
      <c r="Y72" s="1">
        <f t="shared" si="76"/>
        <v>15</v>
      </c>
      <c r="Z72" s="1">
        <f t="shared" si="77"/>
        <v>18</v>
      </c>
      <c r="AA72" s="1">
        <f t="shared" si="78"/>
        <v>15</v>
      </c>
      <c r="AB72" s="1">
        <f t="shared" si="79"/>
        <v>18</v>
      </c>
      <c r="AC72" s="1">
        <f t="shared" si="80"/>
        <v>15</v>
      </c>
      <c r="AD72" s="1">
        <f t="shared" si="81"/>
        <v>18</v>
      </c>
      <c r="AE72" s="1">
        <f t="shared" si="82"/>
        <v>15</v>
      </c>
      <c r="AF72" s="1">
        <f t="shared" si="83"/>
        <v>18</v>
      </c>
      <c r="AG72" s="1">
        <f t="shared" si="84"/>
        <v>15</v>
      </c>
      <c r="AH72" s="1">
        <f t="shared" si="85"/>
        <v>18</v>
      </c>
      <c r="AI72" s="1">
        <f t="shared" si="86"/>
        <v>15</v>
      </c>
      <c r="AJ72" s="1">
        <f t="shared" si="87"/>
        <v>18</v>
      </c>
      <c r="AK72" s="1" t="str">
        <f t="shared" si="88"/>
        <v>3pm-6pm</v>
      </c>
      <c r="AL72" s="1" t="str">
        <f t="shared" si="89"/>
        <v>3pm-6pm</v>
      </c>
      <c r="AM72" s="1" t="str">
        <f t="shared" si="90"/>
        <v>3pm-6pm</v>
      </c>
      <c r="AN72" s="1" t="str">
        <f t="shared" si="91"/>
        <v>3pm-6pm</v>
      </c>
      <c r="AO72" s="1" t="str">
        <f t="shared" si="92"/>
        <v>3pm-6pm</v>
      </c>
      <c r="AP72" s="1" t="str">
        <f t="shared" si="93"/>
        <v>3pm-6pm</v>
      </c>
      <c r="AQ72" s="1" t="str">
        <f t="shared" si="94"/>
        <v>3pm-6pm</v>
      </c>
      <c r="AR72" s="4" t="s">
        <v>470</v>
      </c>
      <c r="AU72" s="1" t="s">
        <v>557</v>
      </c>
      <c r="AV72" s="5" t="s">
        <v>32</v>
      </c>
      <c r="AW72" s="5" t="s">
        <v>32</v>
      </c>
      <c r="AX72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2" s="1" t="str">
        <f t="shared" si="65"/>
        <v/>
      </c>
      <c r="AZ72" s="1" t="str">
        <f t="shared" si="66"/>
        <v/>
      </c>
      <c r="BA72" s="1" t="str">
        <f t="shared" si="67"/>
        <v/>
      </c>
      <c r="BB72" s="1" t="str">
        <f t="shared" si="68"/>
        <v>&lt;img src=@img/drinkicon.png@&gt;</v>
      </c>
      <c r="BC72" s="1" t="str">
        <f t="shared" si="69"/>
        <v>&lt;img src=@img/foodicon.png@&gt;</v>
      </c>
      <c r="BD72" s="1" t="str">
        <f t="shared" si="70"/>
        <v>&lt;img src=@img/drinkicon.png@&gt;&lt;img src=@img/foodicon.png@&gt;</v>
      </c>
      <c r="BE72" s="1" t="str">
        <f t="shared" si="71"/>
        <v>drink food med  north</v>
      </c>
      <c r="BF72" s="1" t="str">
        <f t="shared" si="72"/>
        <v>North Boulder</v>
      </c>
      <c r="BG72" s="17">
        <v>40.036504999999998</v>
      </c>
      <c r="BH72" s="10">
        <v>-105.26014499999999</v>
      </c>
      <c r="BI72" s="1" t="str">
        <f t="shared" si="73"/>
        <v>[40.036505,-105.260145],</v>
      </c>
    </row>
    <row r="73" spans="2:63" ht="21" customHeight="1">
      <c r="B73" s="10" t="s">
        <v>243</v>
      </c>
      <c r="C73" s="1" t="s">
        <v>278</v>
      </c>
      <c r="G73" s="1" t="s">
        <v>267</v>
      </c>
      <c r="W73" s="1" t="str">
        <f t="shared" si="74"/>
        <v/>
      </c>
      <c r="X73" s="1" t="str">
        <f t="shared" si="75"/>
        <v/>
      </c>
      <c r="Y73" s="1" t="str">
        <f t="shared" si="76"/>
        <v/>
      </c>
      <c r="Z73" s="1" t="str">
        <f t="shared" si="77"/>
        <v/>
      </c>
      <c r="AA73" s="1" t="str">
        <f t="shared" si="78"/>
        <v/>
      </c>
      <c r="AB73" s="1" t="str">
        <f t="shared" si="79"/>
        <v/>
      </c>
      <c r="AC73" s="1" t="str">
        <f t="shared" si="80"/>
        <v/>
      </c>
      <c r="AD73" s="1" t="str">
        <f t="shared" si="81"/>
        <v/>
      </c>
      <c r="AE73" s="1" t="str">
        <f t="shared" si="82"/>
        <v/>
      </c>
      <c r="AF73" s="1" t="str">
        <f t="shared" si="83"/>
        <v/>
      </c>
      <c r="AG73" s="1" t="str">
        <f t="shared" si="84"/>
        <v/>
      </c>
      <c r="AH73" s="1" t="str">
        <f t="shared" si="85"/>
        <v/>
      </c>
      <c r="AI73" s="1" t="str">
        <f t="shared" si="86"/>
        <v/>
      </c>
      <c r="AJ73" s="1" t="str">
        <f t="shared" si="87"/>
        <v/>
      </c>
      <c r="AK73" s="1" t="str">
        <f t="shared" si="88"/>
        <v/>
      </c>
      <c r="AL73" s="1" t="str">
        <f t="shared" si="89"/>
        <v/>
      </c>
      <c r="AM73" s="1" t="str">
        <f t="shared" si="90"/>
        <v/>
      </c>
      <c r="AN73" s="1" t="str">
        <f t="shared" si="91"/>
        <v/>
      </c>
      <c r="AO73" s="1" t="str">
        <f t="shared" si="92"/>
        <v/>
      </c>
      <c r="AP73" s="1" t="str">
        <f t="shared" si="93"/>
        <v/>
      </c>
      <c r="AQ73" s="1" t="str">
        <f t="shared" si="94"/>
        <v/>
      </c>
      <c r="AR73" s="4" t="s">
        <v>292</v>
      </c>
      <c r="AS73" s="1" t="s">
        <v>28</v>
      </c>
      <c r="AU73" s="1" t="s">
        <v>557</v>
      </c>
      <c r="AV73" s="5" t="s">
        <v>33</v>
      </c>
      <c r="AW73" s="5" t="s">
        <v>33</v>
      </c>
      <c r="AX73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3" s="1" t="str">
        <f t="shared" si="65"/>
        <v>&lt;img src=@img/outdoor.png@&gt;</v>
      </c>
      <c r="AZ73" s="1" t="str">
        <f t="shared" si="66"/>
        <v/>
      </c>
      <c r="BA73" s="1" t="str">
        <f t="shared" si="67"/>
        <v/>
      </c>
      <c r="BB73" s="1" t="str">
        <f t="shared" si="68"/>
        <v/>
      </c>
      <c r="BC73" s="1" t="str">
        <f t="shared" si="69"/>
        <v/>
      </c>
      <c r="BD73" s="1" t="str">
        <f t="shared" si="70"/>
        <v>&lt;img src=@img/outdoor.png@&gt;</v>
      </c>
      <c r="BE73" s="1" t="str">
        <f t="shared" si="71"/>
        <v>outdoor med  downtown</v>
      </c>
      <c r="BF73" s="1" t="str">
        <f t="shared" si="72"/>
        <v>Downtown</v>
      </c>
      <c r="BG73" s="10">
        <v>40.014446999999997</v>
      </c>
      <c r="BH73" s="10">
        <v>-105.27901900000001</v>
      </c>
      <c r="BI73" s="1" t="str">
        <f t="shared" si="73"/>
        <v>[40.014447,-105.279019],</v>
      </c>
      <c r="BK73" s="1" t="str">
        <f>IF(BJ73&gt;0,"&lt;img src=@img/kidicon.png@&gt;","")</f>
        <v/>
      </c>
    </row>
    <row r="74" spans="2:63" ht="21" customHeight="1">
      <c r="B74" s="10" t="s">
        <v>329</v>
      </c>
      <c r="C74" s="1" t="s">
        <v>409</v>
      </c>
      <c r="G74" s="15" t="s">
        <v>352</v>
      </c>
      <c r="W74" s="1" t="str">
        <f t="shared" si="74"/>
        <v/>
      </c>
      <c r="X74" s="1" t="str">
        <f t="shared" si="75"/>
        <v/>
      </c>
      <c r="Y74" s="1" t="str">
        <f t="shared" si="76"/>
        <v/>
      </c>
      <c r="Z74" s="1" t="str">
        <f t="shared" si="77"/>
        <v/>
      </c>
      <c r="AA74" s="1" t="str">
        <f t="shared" si="78"/>
        <v/>
      </c>
      <c r="AB74" s="1" t="str">
        <f t="shared" si="79"/>
        <v/>
      </c>
      <c r="AC74" s="1" t="str">
        <f t="shared" si="80"/>
        <v/>
      </c>
      <c r="AD74" s="1" t="str">
        <f t="shared" si="81"/>
        <v/>
      </c>
      <c r="AE74" s="1" t="str">
        <f t="shared" si="82"/>
        <v/>
      </c>
      <c r="AF74" s="1" t="str">
        <f t="shared" si="83"/>
        <v/>
      </c>
      <c r="AG74" s="1" t="str">
        <f t="shared" si="84"/>
        <v/>
      </c>
      <c r="AH74" s="1" t="str">
        <f t="shared" si="85"/>
        <v/>
      </c>
      <c r="AI74" s="1" t="str">
        <f t="shared" si="86"/>
        <v/>
      </c>
      <c r="AJ74" s="1" t="str">
        <f t="shared" si="87"/>
        <v/>
      </c>
      <c r="AK74" s="1" t="str">
        <f t="shared" si="88"/>
        <v/>
      </c>
      <c r="AL74" s="1" t="str">
        <f t="shared" si="89"/>
        <v/>
      </c>
      <c r="AM74" s="1" t="str">
        <f t="shared" si="90"/>
        <v/>
      </c>
      <c r="AN74" s="1" t="str">
        <f t="shared" si="91"/>
        <v/>
      </c>
      <c r="AO74" s="1" t="str">
        <f t="shared" si="92"/>
        <v/>
      </c>
      <c r="AP74" s="1" t="str">
        <f t="shared" si="93"/>
        <v/>
      </c>
      <c r="AQ74" s="1" t="str">
        <f t="shared" si="94"/>
        <v/>
      </c>
      <c r="AR74" s="4" t="s">
        <v>506</v>
      </c>
      <c r="AS74" s="1" t="s">
        <v>28</v>
      </c>
      <c r="AU74" s="1" t="s">
        <v>557</v>
      </c>
      <c r="AV74" s="5" t="s">
        <v>33</v>
      </c>
      <c r="AW74" s="5" t="s">
        <v>33</v>
      </c>
      <c r="AX74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/>
      </c>
      <c r="BC74" s="1" t="str">
        <f t="shared" si="69"/>
        <v/>
      </c>
      <c r="BD74" s="1" t="str">
        <f t="shared" si="70"/>
        <v>&lt;img src=@img/outdoor.png@&gt;</v>
      </c>
      <c r="BE74" s="1" t="str">
        <f t="shared" si="71"/>
        <v>outdoor med  east</v>
      </c>
      <c r="BF74" s="1" t="str">
        <f t="shared" si="72"/>
        <v>East Boulder</v>
      </c>
      <c r="BG74" s="10">
        <v>40.016492</v>
      </c>
      <c r="BH74" s="10">
        <v>-105.25650899999999</v>
      </c>
      <c r="BI74" s="1" t="str">
        <f t="shared" si="73"/>
        <v>[40.016492,-105.256509],</v>
      </c>
      <c r="BK74" s="1" t="str">
        <f>IF(BJ74&gt;0,"&lt;img src=@img/kidicon.png@&gt;","")</f>
        <v/>
      </c>
    </row>
    <row r="75" spans="2:63" ht="21" customHeight="1">
      <c r="B75" s="10" t="s">
        <v>83</v>
      </c>
      <c r="C75" s="1" t="s">
        <v>187</v>
      </c>
      <c r="G75" s="6" t="s">
        <v>210</v>
      </c>
      <c r="H75" s="1">
        <v>1500</v>
      </c>
      <c r="I75" s="1">
        <v>1800</v>
      </c>
      <c r="J75" s="1">
        <v>1500</v>
      </c>
      <c r="K75" s="1">
        <v>1800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0" t="s">
        <v>464</v>
      </c>
      <c r="W75" s="1">
        <f t="shared" si="74"/>
        <v>15</v>
      </c>
      <c r="X75" s="1">
        <f t="shared" si="75"/>
        <v>18</v>
      </c>
      <c r="Y75" s="1">
        <f t="shared" si="76"/>
        <v>15</v>
      </c>
      <c r="Z75" s="1">
        <f t="shared" si="77"/>
        <v>18</v>
      </c>
      <c r="AA75" s="1">
        <f t="shared" si="78"/>
        <v>15</v>
      </c>
      <c r="AB75" s="1">
        <f t="shared" si="79"/>
        <v>18</v>
      </c>
      <c r="AC75" s="1">
        <f t="shared" si="80"/>
        <v>15</v>
      </c>
      <c r="AD75" s="1">
        <f t="shared" si="81"/>
        <v>18</v>
      </c>
      <c r="AE75" s="1">
        <f t="shared" si="82"/>
        <v>15</v>
      </c>
      <c r="AF75" s="1">
        <f t="shared" si="83"/>
        <v>18</v>
      </c>
      <c r="AG75" s="1">
        <f t="shared" si="84"/>
        <v>15</v>
      </c>
      <c r="AH75" s="1">
        <f t="shared" si="85"/>
        <v>18</v>
      </c>
      <c r="AI75" s="1">
        <f t="shared" si="86"/>
        <v>15</v>
      </c>
      <c r="AJ75" s="1">
        <f t="shared" si="87"/>
        <v>18</v>
      </c>
      <c r="AK75" s="1" t="str">
        <f t="shared" si="88"/>
        <v>3pm-6pm</v>
      </c>
      <c r="AL75" s="1" t="str">
        <f t="shared" si="89"/>
        <v>3pm-6pm</v>
      </c>
      <c r="AM75" s="1" t="str">
        <f t="shared" si="90"/>
        <v>3pm-6pm</v>
      </c>
      <c r="AN75" s="1" t="str">
        <f t="shared" si="91"/>
        <v>3pm-6pm</v>
      </c>
      <c r="AO75" s="1" t="str">
        <f t="shared" si="92"/>
        <v>3pm-6pm</v>
      </c>
      <c r="AP75" s="1" t="str">
        <f t="shared" si="93"/>
        <v>3pm-6pm</v>
      </c>
      <c r="AQ75" s="1" t="str">
        <f t="shared" si="94"/>
        <v>3pm-6pm</v>
      </c>
      <c r="AR75" s="1" t="s">
        <v>166</v>
      </c>
      <c r="AS75" s="1" t="s">
        <v>28</v>
      </c>
      <c r="AU75" s="1" t="s">
        <v>557</v>
      </c>
      <c r="AV75" s="5" t="s">
        <v>32</v>
      </c>
      <c r="AW75" s="5" t="s">
        <v>32</v>
      </c>
      <c r="AX75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5" s="1" t="str">
        <f t="shared" si="65"/>
        <v>&lt;img src=@img/outdoor.png@&gt;</v>
      </c>
      <c r="AZ75" s="1" t="str">
        <f t="shared" si="66"/>
        <v/>
      </c>
      <c r="BA75" s="1" t="str">
        <f t="shared" si="67"/>
        <v/>
      </c>
      <c r="BB75" s="1" t="str">
        <f t="shared" si="68"/>
        <v>&lt;img src=@img/drinkicon.png@&gt;</v>
      </c>
      <c r="BC75" s="1" t="str">
        <f t="shared" si="69"/>
        <v>&lt;img src=@img/foodicon.png@&gt;</v>
      </c>
      <c r="BD75" s="1" t="str">
        <f t="shared" si="70"/>
        <v>&lt;img src=@img/outdoor.png@&gt;&lt;img src=@img/drinkicon.png@&gt;&lt;img src=@img/foodicon.png@&gt;</v>
      </c>
      <c r="BE75" s="1" t="str">
        <f t="shared" si="71"/>
        <v>outdoor drink food med  pearl</v>
      </c>
      <c r="BF75" s="1" t="str">
        <f t="shared" si="72"/>
        <v>Pearl Street</v>
      </c>
      <c r="BG75" s="10">
        <v>40.017774000000003</v>
      </c>
      <c r="BH75" s="10">
        <v>-105.28192900000001</v>
      </c>
      <c r="BI75" s="1" t="str">
        <f t="shared" si="73"/>
        <v>[40.017774,-105.281929],</v>
      </c>
      <c r="BK75" s="1" t="str">
        <f>IF(BJ75&gt;0,"&lt;img src=@img/kidicon.png@&gt;","")</f>
        <v/>
      </c>
    </row>
    <row r="76" spans="2:63" ht="21" customHeight="1">
      <c r="B76" s="10" t="s">
        <v>84</v>
      </c>
      <c r="C76" s="1" t="s">
        <v>187</v>
      </c>
      <c r="G76" s="6" t="s">
        <v>211</v>
      </c>
      <c r="J76" s="1">
        <v>1630</v>
      </c>
      <c r="K76" s="1">
        <v>1830</v>
      </c>
      <c r="L76" s="1">
        <v>1630</v>
      </c>
      <c r="M76" s="1">
        <v>1830</v>
      </c>
      <c r="N76" s="1">
        <v>1630</v>
      </c>
      <c r="O76" s="1">
        <v>1830</v>
      </c>
      <c r="P76" s="1">
        <v>1630</v>
      </c>
      <c r="Q76" s="1">
        <v>1830</v>
      </c>
      <c r="V76" s="10" t="s">
        <v>123</v>
      </c>
      <c r="W76" s="1" t="str">
        <f t="shared" si="74"/>
        <v/>
      </c>
      <c r="X76" s="1" t="str">
        <f t="shared" si="75"/>
        <v/>
      </c>
      <c r="Y76" s="1">
        <f t="shared" si="76"/>
        <v>16.3</v>
      </c>
      <c r="Z76" s="1">
        <f t="shared" si="77"/>
        <v>18.3</v>
      </c>
      <c r="AA76" s="1">
        <f t="shared" si="78"/>
        <v>16.3</v>
      </c>
      <c r="AB76" s="1">
        <f t="shared" si="79"/>
        <v>18.3</v>
      </c>
      <c r="AC76" s="1">
        <f t="shared" si="80"/>
        <v>16.3</v>
      </c>
      <c r="AD76" s="1">
        <f t="shared" si="81"/>
        <v>18.3</v>
      </c>
      <c r="AE76" s="1">
        <f t="shared" si="82"/>
        <v>16.3</v>
      </c>
      <c r="AF76" s="1">
        <f t="shared" si="83"/>
        <v>18.3</v>
      </c>
      <c r="AG76" s="1" t="str">
        <f t="shared" si="84"/>
        <v/>
      </c>
      <c r="AH76" s="1" t="str">
        <f t="shared" si="85"/>
        <v/>
      </c>
      <c r="AI76" s="1" t="str">
        <f t="shared" si="86"/>
        <v/>
      </c>
      <c r="AJ76" s="1" t="str">
        <f t="shared" si="87"/>
        <v/>
      </c>
      <c r="AK76" s="1" t="str">
        <f t="shared" si="88"/>
        <v/>
      </c>
      <c r="AL76" s="1" t="str">
        <f t="shared" si="89"/>
        <v>4.3pm-6.3pm</v>
      </c>
      <c r="AM76" s="1" t="str">
        <f t="shared" si="90"/>
        <v>4.3pm-6.3pm</v>
      </c>
      <c r="AN76" s="1" t="str">
        <f t="shared" si="91"/>
        <v>4.3pm-6.3pm</v>
      </c>
      <c r="AO76" s="1" t="str">
        <f t="shared" si="92"/>
        <v>4.3pm-6.3pm</v>
      </c>
      <c r="AP76" s="1" t="str">
        <f t="shared" si="93"/>
        <v/>
      </c>
      <c r="AQ76" s="1" t="str">
        <f t="shared" si="94"/>
        <v/>
      </c>
      <c r="AR76" s="1" t="s">
        <v>167</v>
      </c>
      <c r="AS76" s="1" t="s">
        <v>28</v>
      </c>
      <c r="AT76" s="1" t="s">
        <v>453</v>
      </c>
      <c r="AU76" s="1" t="s">
        <v>557</v>
      </c>
      <c r="AV76" s="5" t="s">
        <v>32</v>
      </c>
      <c r="AW76" s="5" t="s">
        <v>32</v>
      </c>
      <c r="AX76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6" s="1" t="str">
        <f t="shared" si="65"/>
        <v>&lt;img src=@img/outdoor.png@&gt;</v>
      </c>
      <c r="AZ76" s="1" t="str">
        <f t="shared" si="66"/>
        <v>&lt;img src=@img/pets.png@&gt;</v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src=@img/pets.png@&gt;&lt;img src=@img/drinkicon.png@&gt;&lt;img src=@img/foodicon.png@&gt;</v>
      </c>
      <c r="BE76" s="1" t="str">
        <f t="shared" si="71"/>
        <v>outdoor pet drink food med  pearl</v>
      </c>
      <c r="BF76" s="1" t="str">
        <f t="shared" si="72"/>
        <v>Pearl Street</v>
      </c>
      <c r="BG76" s="10">
        <v>40.017187</v>
      </c>
      <c r="BH76" s="10">
        <v>-105.28486100000001</v>
      </c>
      <c r="BI76" s="1" t="str">
        <f t="shared" si="73"/>
        <v>[40.017187,-105.284861],</v>
      </c>
      <c r="BK76" s="1" t="str">
        <f>IF(BJ76&gt;0,"&lt;img src=@img/kidicon.png@&gt;","")</f>
        <v/>
      </c>
    </row>
    <row r="77" spans="2:63" ht="21" customHeight="1">
      <c r="B77" s="10" t="s">
        <v>85</v>
      </c>
      <c r="C77" s="1" t="s">
        <v>187</v>
      </c>
      <c r="G77" s="6" t="s">
        <v>212</v>
      </c>
      <c r="J77" s="1">
        <v>1430</v>
      </c>
      <c r="K77" s="1">
        <v>1730</v>
      </c>
      <c r="L77" s="1">
        <v>1430</v>
      </c>
      <c r="M77" s="1">
        <v>1730</v>
      </c>
      <c r="N77" s="1">
        <v>1430</v>
      </c>
      <c r="O77" s="1">
        <v>1730</v>
      </c>
      <c r="P77" s="1">
        <v>1430</v>
      </c>
      <c r="Q77" s="1">
        <v>1730</v>
      </c>
      <c r="R77" s="1">
        <v>1430</v>
      </c>
      <c r="S77" s="1">
        <v>1730</v>
      </c>
      <c r="T77" s="1">
        <v>1430</v>
      </c>
      <c r="U77" s="1">
        <v>1730</v>
      </c>
      <c r="V77" s="10" t="s">
        <v>124</v>
      </c>
      <c r="W77" s="1" t="str">
        <f t="shared" si="74"/>
        <v/>
      </c>
      <c r="X77" s="1" t="str">
        <f t="shared" si="75"/>
        <v/>
      </c>
      <c r="Y77" s="1">
        <f t="shared" si="76"/>
        <v>14.3</v>
      </c>
      <c r="Z77" s="1">
        <f t="shared" si="77"/>
        <v>17.3</v>
      </c>
      <c r="AA77" s="1">
        <f t="shared" si="78"/>
        <v>14.3</v>
      </c>
      <c r="AB77" s="1">
        <f t="shared" si="79"/>
        <v>17.3</v>
      </c>
      <c r="AC77" s="1">
        <f t="shared" si="80"/>
        <v>14.3</v>
      </c>
      <c r="AD77" s="1">
        <f t="shared" si="81"/>
        <v>17.3</v>
      </c>
      <c r="AE77" s="1">
        <f t="shared" si="82"/>
        <v>14.3</v>
      </c>
      <c r="AF77" s="1">
        <f t="shared" si="83"/>
        <v>17.3</v>
      </c>
      <c r="AG77" s="1">
        <f t="shared" si="84"/>
        <v>14.3</v>
      </c>
      <c r="AH77" s="1">
        <f t="shared" si="85"/>
        <v>17.3</v>
      </c>
      <c r="AI77" s="1">
        <f t="shared" si="86"/>
        <v>14.3</v>
      </c>
      <c r="AJ77" s="1">
        <f t="shared" si="87"/>
        <v>17.3</v>
      </c>
      <c r="AK77" s="1" t="str">
        <f t="shared" si="88"/>
        <v/>
      </c>
      <c r="AL77" s="1" t="str">
        <f t="shared" si="89"/>
        <v>2.3pm-5.3pm</v>
      </c>
      <c r="AM77" s="1" t="str">
        <f t="shared" si="90"/>
        <v>2.3pm-5.3pm</v>
      </c>
      <c r="AN77" s="1" t="str">
        <f t="shared" si="91"/>
        <v>2.3pm-5.3pm</v>
      </c>
      <c r="AO77" s="1" t="str">
        <f t="shared" si="92"/>
        <v>2.3pm-5.3pm</v>
      </c>
      <c r="AP77" s="1" t="str">
        <f t="shared" si="93"/>
        <v>2.3pm-5.3pm</v>
      </c>
      <c r="AQ77" s="1" t="str">
        <f t="shared" si="94"/>
        <v>2.3pm-5.3pm</v>
      </c>
      <c r="AR77" s="1" t="s">
        <v>168</v>
      </c>
      <c r="AS77" s="1" t="s">
        <v>28</v>
      </c>
      <c r="AU77" s="1" t="s">
        <v>557</v>
      </c>
      <c r="AV77" s="5" t="s">
        <v>32</v>
      </c>
      <c r="AW77" s="5" t="s">
        <v>32</v>
      </c>
      <c r="AX77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7" s="1" t="str">
        <f t="shared" si="65"/>
        <v>&lt;img src=@img/outdoor.png@&gt;</v>
      </c>
      <c r="AZ77" s="1" t="str">
        <f t="shared" si="66"/>
        <v/>
      </c>
      <c r="BA77" s="1" t="str">
        <f t="shared" si="67"/>
        <v/>
      </c>
      <c r="BB77" s="1" t="str">
        <f t="shared" si="68"/>
        <v>&lt;img src=@img/drinkicon.png@&gt;</v>
      </c>
      <c r="BC77" s="1" t="str">
        <f t="shared" si="69"/>
        <v>&lt;img src=@img/foodicon.png@&gt;</v>
      </c>
      <c r="BD77" s="1" t="str">
        <f t="shared" si="70"/>
        <v>&lt;img src=@img/outdoor.png@&gt;&lt;img src=@img/drinkicon.png@&gt;&lt;img src=@img/foodicon.png@&gt;</v>
      </c>
      <c r="BE77" s="1" t="str">
        <f t="shared" si="71"/>
        <v>outdoor drink food med  pearl</v>
      </c>
      <c r="BF77" s="1" t="str">
        <f t="shared" si="72"/>
        <v>Pearl Street</v>
      </c>
      <c r="BG77" s="10">
        <v>40.018225999999999</v>
      </c>
      <c r="BH77" s="10">
        <v>-105.277118</v>
      </c>
      <c r="BI77" s="1" t="str">
        <f t="shared" si="73"/>
        <v>[40.018226,-105.277118],</v>
      </c>
      <c r="BK77" s="1" t="str">
        <f>IF(BJ77&gt;0,"&lt;img src=@img/kidicon.png@&gt;","")</f>
        <v/>
      </c>
    </row>
    <row r="78" spans="2:63" ht="21" customHeight="1">
      <c r="B78" s="1" t="s">
        <v>474</v>
      </c>
      <c r="C78" s="1" t="s">
        <v>408</v>
      </c>
      <c r="G78" s="8" t="s">
        <v>475</v>
      </c>
      <c r="W78" s="1" t="str">
        <f t="shared" si="74"/>
        <v/>
      </c>
      <c r="X78" s="1" t="str">
        <f t="shared" si="75"/>
        <v/>
      </c>
      <c r="Y78" s="1" t="str">
        <f t="shared" si="76"/>
        <v/>
      </c>
      <c r="Z78" s="1" t="str">
        <f t="shared" si="77"/>
        <v/>
      </c>
      <c r="AA78" s="1" t="str">
        <f t="shared" si="78"/>
        <v/>
      </c>
      <c r="AB78" s="1" t="str">
        <f t="shared" si="79"/>
        <v/>
      </c>
      <c r="AC78" s="1" t="str">
        <f t="shared" si="80"/>
        <v/>
      </c>
      <c r="AD78" s="1" t="str">
        <f t="shared" si="81"/>
        <v/>
      </c>
      <c r="AE78" s="1" t="str">
        <f t="shared" si="82"/>
        <v/>
      </c>
      <c r="AF78" s="1" t="str">
        <f t="shared" si="83"/>
        <v/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/>
      </c>
      <c r="AM78" s="1" t="str">
        <f t="shared" si="90"/>
        <v/>
      </c>
      <c r="AN78" s="1" t="str">
        <f t="shared" si="91"/>
        <v/>
      </c>
      <c r="AO78" s="1" t="str">
        <f t="shared" si="92"/>
        <v/>
      </c>
      <c r="AP78" s="1" t="str">
        <f t="shared" si="93"/>
        <v/>
      </c>
      <c r="AQ78" s="1" t="str">
        <f t="shared" si="94"/>
        <v/>
      </c>
      <c r="AR78" s="20" t="s">
        <v>476</v>
      </c>
      <c r="AU78" s="1" t="s">
        <v>557</v>
      </c>
      <c r="AV78" s="5" t="s">
        <v>33</v>
      </c>
      <c r="AW78" s="5" t="s">
        <v>33</v>
      </c>
      <c r="AX78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8" s="1" t="str">
        <f t="shared" si="65"/>
        <v/>
      </c>
      <c r="AZ78" s="1" t="str">
        <f t="shared" si="66"/>
        <v/>
      </c>
      <c r="BA78" s="1" t="str">
        <f t="shared" si="67"/>
        <v/>
      </c>
      <c r="BB78" s="1" t="str">
        <f t="shared" si="68"/>
        <v/>
      </c>
      <c r="BC78" s="1" t="str">
        <f t="shared" si="69"/>
        <v/>
      </c>
      <c r="BD78" s="1" t="str">
        <f t="shared" si="70"/>
        <v/>
      </c>
      <c r="BE78" s="1" t="str">
        <f t="shared" si="71"/>
        <v>med  north</v>
      </c>
      <c r="BF78" s="1" t="str">
        <f t="shared" si="72"/>
        <v>North Boulder</v>
      </c>
      <c r="BG78" s="17">
        <v>40.03172</v>
      </c>
      <c r="BH78" s="10">
        <v>-105.25924000000001</v>
      </c>
      <c r="BI78" s="1" t="str">
        <f t="shared" si="73"/>
        <v>[40.03172,-105.25924],</v>
      </c>
    </row>
    <row r="79" spans="2:63" ht="21" customHeight="1">
      <c r="B79" s="10" t="s">
        <v>86</v>
      </c>
      <c r="C79" s="1" t="s">
        <v>187</v>
      </c>
      <c r="G79" s="6" t="s">
        <v>213</v>
      </c>
      <c r="H79" s="1">
        <v>1500</v>
      </c>
      <c r="I79" s="1">
        <v>1800</v>
      </c>
      <c r="J79" s="1">
        <v>1500</v>
      </c>
      <c r="K79" s="1">
        <v>1800</v>
      </c>
      <c r="L79" s="1">
        <v>1500</v>
      </c>
      <c r="M79" s="1">
        <v>1800</v>
      </c>
      <c r="N79" s="1">
        <v>1500</v>
      </c>
      <c r="O79" s="1">
        <v>1800</v>
      </c>
      <c r="P79" s="1">
        <v>1500</v>
      </c>
      <c r="Q79" s="1">
        <v>1800</v>
      </c>
      <c r="R79" s="1">
        <v>1500</v>
      </c>
      <c r="S79" s="1">
        <v>1800</v>
      </c>
      <c r="T79" s="1">
        <v>1500</v>
      </c>
      <c r="U79" s="1">
        <v>1800</v>
      </c>
      <c r="V79" s="10" t="s">
        <v>125</v>
      </c>
      <c r="W79" s="1">
        <f t="shared" si="74"/>
        <v>15</v>
      </c>
      <c r="X79" s="1">
        <f t="shared" si="75"/>
        <v>18</v>
      </c>
      <c r="Y79" s="1">
        <f t="shared" si="76"/>
        <v>15</v>
      </c>
      <c r="Z79" s="1">
        <f t="shared" si="77"/>
        <v>18</v>
      </c>
      <c r="AA79" s="1">
        <f t="shared" si="78"/>
        <v>15</v>
      </c>
      <c r="AB79" s="1">
        <f t="shared" si="79"/>
        <v>18</v>
      </c>
      <c r="AC79" s="1">
        <f t="shared" si="80"/>
        <v>15</v>
      </c>
      <c r="AD79" s="1">
        <f t="shared" si="81"/>
        <v>18</v>
      </c>
      <c r="AE79" s="1">
        <f t="shared" si="82"/>
        <v>15</v>
      </c>
      <c r="AF79" s="1">
        <f t="shared" si="83"/>
        <v>18</v>
      </c>
      <c r="AG79" s="1">
        <f t="shared" si="84"/>
        <v>15</v>
      </c>
      <c r="AH79" s="1">
        <f t="shared" si="85"/>
        <v>18</v>
      </c>
      <c r="AI79" s="1">
        <f t="shared" si="86"/>
        <v>15</v>
      </c>
      <c r="AJ79" s="1">
        <f t="shared" si="87"/>
        <v>18</v>
      </c>
      <c r="AK79" s="1" t="str">
        <f t="shared" si="88"/>
        <v>3pm-6pm</v>
      </c>
      <c r="AL79" s="1" t="str">
        <f t="shared" si="89"/>
        <v>3pm-6pm</v>
      </c>
      <c r="AM79" s="1" t="str">
        <f t="shared" si="90"/>
        <v>3pm-6pm</v>
      </c>
      <c r="AN79" s="1" t="str">
        <f t="shared" si="91"/>
        <v>3pm-6pm</v>
      </c>
      <c r="AO79" s="1" t="str">
        <f t="shared" si="92"/>
        <v>3pm-6pm</v>
      </c>
      <c r="AP79" s="1" t="str">
        <f t="shared" si="93"/>
        <v>3pm-6pm</v>
      </c>
      <c r="AQ79" s="1" t="str">
        <f t="shared" si="94"/>
        <v>3pm-6pm</v>
      </c>
      <c r="AR79" s="4" t="s">
        <v>169</v>
      </c>
      <c r="AS79" s="1" t="s">
        <v>28</v>
      </c>
      <c r="AU79" s="1" t="s">
        <v>557</v>
      </c>
      <c r="AV79" s="5" t="s">
        <v>32</v>
      </c>
      <c r="AW79" s="5" t="s">
        <v>32</v>
      </c>
      <c r="AX79" s="6" t="str">
        <f t="shared" si="64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79" s="1" t="str">
        <f t="shared" si="65"/>
        <v>&lt;img src=@img/outdoor.png@&gt;</v>
      </c>
      <c r="AZ79" s="1" t="str">
        <f t="shared" si="66"/>
        <v/>
      </c>
      <c r="BA79" s="1" t="str">
        <f t="shared" si="67"/>
        <v/>
      </c>
      <c r="BB79" s="1" t="str">
        <f t="shared" si="68"/>
        <v>&lt;img src=@img/drinkicon.png@&gt;</v>
      </c>
      <c r="BC79" s="1" t="str">
        <f t="shared" si="69"/>
        <v>&lt;img src=@img/foodicon.png@&gt;</v>
      </c>
      <c r="BD79" s="1" t="str">
        <f t="shared" si="70"/>
        <v>&lt;img src=@img/outdoor.png@&gt;&lt;img src=@img/drinkicon.png@&gt;&lt;img src=@img/foodicon.png@&gt;</v>
      </c>
      <c r="BE79" s="1" t="str">
        <f t="shared" si="71"/>
        <v>outdoor drink food med  pearl</v>
      </c>
      <c r="BF79" s="1" t="str">
        <f t="shared" si="72"/>
        <v>Pearl Street</v>
      </c>
      <c r="BG79" s="10">
        <v>40.017502999999998</v>
      </c>
      <c r="BH79" s="10">
        <v>-105.282453</v>
      </c>
      <c r="BI79" s="1" t="str">
        <f t="shared" si="73"/>
        <v>[40.017503,-105.282453],</v>
      </c>
      <c r="BK79" s="1" t="str">
        <f t="shared" ref="BK79:BK88" si="95">IF(BJ79&gt;0,"&lt;img src=@img/kidicon.png@&gt;","")</f>
        <v/>
      </c>
    </row>
    <row r="80" spans="2:63" ht="21" customHeight="1">
      <c r="B80" s="10" t="s">
        <v>235</v>
      </c>
      <c r="C80" s="1" t="s">
        <v>187</v>
      </c>
      <c r="G80" s="3" t="s">
        <v>259</v>
      </c>
      <c r="W80" s="1" t="str">
        <f t="shared" si="74"/>
        <v/>
      </c>
      <c r="X80" s="1" t="str">
        <f t="shared" si="75"/>
        <v/>
      </c>
      <c r="Y80" s="1" t="str">
        <f t="shared" si="76"/>
        <v/>
      </c>
      <c r="Z80" s="1" t="str">
        <f t="shared" si="77"/>
        <v/>
      </c>
      <c r="AA80" s="1" t="str">
        <f t="shared" si="78"/>
        <v/>
      </c>
      <c r="AB80" s="1" t="str">
        <f t="shared" si="79"/>
        <v/>
      </c>
      <c r="AC80" s="1" t="str">
        <f t="shared" si="80"/>
        <v/>
      </c>
      <c r="AD80" s="1" t="str">
        <f t="shared" si="81"/>
        <v/>
      </c>
      <c r="AE80" s="1" t="str">
        <f t="shared" si="82"/>
        <v/>
      </c>
      <c r="AF80" s="1" t="str">
        <f t="shared" si="83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4"/>
      <c r="AS80" s="1" t="s">
        <v>28</v>
      </c>
      <c r="AU80" s="1" t="s">
        <v>557</v>
      </c>
      <c r="AV80" s="5" t="s">
        <v>33</v>
      </c>
      <c r="AW80" s="5" t="s">
        <v>33</v>
      </c>
      <c r="AX80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/>
      </c>
      <c r="BC80" s="1" t="str">
        <f t="shared" si="69"/>
        <v/>
      </c>
      <c r="BD80" s="1" t="str">
        <f t="shared" si="70"/>
        <v>&lt;img src=@img/outdoor.png@&gt;</v>
      </c>
      <c r="BE80" s="1" t="str">
        <f t="shared" si="71"/>
        <v>outdoor med  pearl</v>
      </c>
      <c r="BF80" s="1" t="str">
        <f t="shared" si="72"/>
        <v>Pearl Street</v>
      </c>
      <c r="BG80" s="10">
        <v>40.017434000000002</v>
      </c>
      <c r="BH80" s="10">
        <v>-105.28096499999999</v>
      </c>
      <c r="BI80" s="1" t="str">
        <f t="shared" si="73"/>
        <v>[40.017434,-105.280965],</v>
      </c>
      <c r="BK80" s="1" t="str">
        <f t="shared" si="95"/>
        <v/>
      </c>
    </row>
    <row r="81" spans="2:63" ht="21" customHeight="1">
      <c r="B81" s="1" t="s">
        <v>413</v>
      </c>
      <c r="C81" s="1" t="s">
        <v>409</v>
      </c>
      <c r="G81" s="1" t="s">
        <v>425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1" t="s">
        <v>544</v>
      </c>
      <c r="AU81" s="1" t="s">
        <v>557</v>
      </c>
      <c r="AV81" s="5" t="s">
        <v>33</v>
      </c>
      <c r="AW81" s="5" t="s">
        <v>33</v>
      </c>
      <c r="AX81" s="6" t="str">
        <f t="shared" si="64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1" s="1" t="str">
        <f t="shared" si="65"/>
        <v/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/>
      </c>
      <c r="BE81" s="1" t="str">
        <f t="shared" si="71"/>
        <v>med  east</v>
      </c>
      <c r="BF81" s="1" t="str">
        <f t="shared" si="72"/>
        <v>East Boulder</v>
      </c>
      <c r="BG81" s="10">
        <v>40.013829999999999</v>
      </c>
      <c r="BH81" s="10">
        <v>-105.227514</v>
      </c>
      <c r="BI81" s="1" t="str">
        <f t="shared" si="73"/>
        <v>[40.01383,-105.227514],</v>
      </c>
      <c r="BK81" s="1" t="str">
        <f t="shared" si="95"/>
        <v/>
      </c>
    </row>
    <row r="82" spans="2:63" ht="21" customHeight="1">
      <c r="B82" s="10" t="s">
        <v>244</v>
      </c>
      <c r="C82" s="1" t="s">
        <v>187</v>
      </c>
      <c r="G82" s="3" t="s">
        <v>268</v>
      </c>
      <c r="W82" s="1" t="str">
        <f t="shared" si="74"/>
        <v/>
      </c>
      <c r="X82" s="1" t="str">
        <f t="shared" si="75"/>
        <v/>
      </c>
      <c r="Y82" s="1" t="str">
        <f t="shared" si="76"/>
        <v/>
      </c>
      <c r="Z82" s="1" t="str">
        <f t="shared" si="77"/>
        <v/>
      </c>
      <c r="AA82" s="1" t="str">
        <f t="shared" si="78"/>
        <v/>
      </c>
      <c r="AB82" s="1" t="str">
        <f t="shared" si="79"/>
        <v/>
      </c>
      <c r="AC82" s="1" t="str">
        <f t="shared" si="80"/>
        <v/>
      </c>
      <c r="AD82" s="1" t="str">
        <f t="shared" si="81"/>
        <v/>
      </c>
      <c r="AE82" s="1" t="str">
        <f t="shared" si="82"/>
        <v/>
      </c>
      <c r="AF82" s="1" t="str">
        <f t="shared" si="83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4" t="s">
        <v>293</v>
      </c>
      <c r="AS82" s="1" t="s">
        <v>28</v>
      </c>
      <c r="AU82" s="1" t="s">
        <v>557</v>
      </c>
      <c r="AV82" s="5" t="s">
        <v>33</v>
      </c>
      <c r="AW82" s="5" t="s">
        <v>33</v>
      </c>
      <c r="AX82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2" s="1" t="str">
        <f t="shared" si="65"/>
        <v>&lt;img src=@img/outdoor.png@&gt;</v>
      </c>
      <c r="AZ82" s="1" t="str">
        <f t="shared" si="66"/>
        <v/>
      </c>
      <c r="BA82" s="1" t="str">
        <f t="shared" si="67"/>
        <v/>
      </c>
      <c r="BB82" s="1" t="str">
        <f t="shared" si="68"/>
        <v/>
      </c>
      <c r="BC82" s="1" t="str">
        <f t="shared" si="69"/>
        <v/>
      </c>
      <c r="BD82" s="1" t="str">
        <f t="shared" si="70"/>
        <v>&lt;img src=@img/outdoor.png@&gt;</v>
      </c>
      <c r="BE82" s="1" t="str">
        <f t="shared" si="71"/>
        <v>outdoor med  pearl</v>
      </c>
      <c r="BF82" s="1" t="str">
        <f t="shared" si="72"/>
        <v>Pearl Street</v>
      </c>
      <c r="BG82" s="10">
        <v>40.017111999999997</v>
      </c>
      <c r="BH82" s="10">
        <v>-105.284812</v>
      </c>
      <c r="BI82" s="1" t="str">
        <f t="shared" si="73"/>
        <v>[40.017112,-105.284812],</v>
      </c>
      <c r="BK82" s="1" t="str">
        <f t="shared" si="95"/>
        <v/>
      </c>
    </row>
    <row r="83" spans="2:63" ht="21" customHeight="1">
      <c r="B83" s="10" t="s">
        <v>302</v>
      </c>
      <c r="C83" s="1" t="s">
        <v>187</v>
      </c>
      <c r="G83" s="1" t="s">
        <v>276</v>
      </c>
      <c r="W83" s="1" t="str">
        <f t="shared" si="74"/>
        <v/>
      </c>
      <c r="X83" s="1" t="str">
        <f t="shared" si="75"/>
        <v/>
      </c>
      <c r="Y83" s="1" t="str">
        <f t="shared" si="76"/>
        <v/>
      </c>
      <c r="Z83" s="1" t="str">
        <f t="shared" si="77"/>
        <v/>
      </c>
      <c r="AA83" s="1" t="str">
        <f t="shared" si="78"/>
        <v/>
      </c>
      <c r="AB83" s="1" t="str">
        <f t="shared" si="79"/>
        <v/>
      </c>
      <c r="AC83" s="1" t="str">
        <f t="shared" si="80"/>
        <v/>
      </c>
      <c r="AD83" s="1" t="str">
        <f t="shared" si="81"/>
        <v/>
      </c>
      <c r="AE83" s="1" t="str">
        <f t="shared" si="82"/>
        <v/>
      </c>
      <c r="AF83" s="1" t="str">
        <f t="shared" si="83"/>
        <v/>
      </c>
      <c r="AG83" s="1" t="str">
        <f t="shared" si="84"/>
        <v/>
      </c>
      <c r="AH83" s="1" t="str">
        <f t="shared" si="85"/>
        <v/>
      </c>
      <c r="AI83" s="1" t="str">
        <f t="shared" si="86"/>
        <v/>
      </c>
      <c r="AJ83" s="1" t="str">
        <f t="shared" si="87"/>
        <v/>
      </c>
      <c r="AK83" s="1" t="str">
        <f t="shared" si="88"/>
        <v/>
      </c>
      <c r="AL83" s="1" t="str">
        <f t="shared" si="89"/>
        <v/>
      </c>
      <c r="AM83" s="1" t="str">
        <f t="shared" si="90"/>
        <v/>
      </c>
      <c r="AN83" s="1" t="str">
        <f t="shared" si="91"/>
        <v/>
      </c>
      <c r="AO83" s="1" t="str">
        <f t="shared" si="92"/>
        <v/>
      </c>
      <c r="AP83" s="1" t="str">
        <f t="shared" si="93"/>
        <v/>
      </c>
      <c r="AQ83" s="1" t="str">
        <f t="shared" si="94"/>
        <v/>
      </c>
      <c r="AR83" s="7" t="s">
        <v>301</v>
      </c>
      <c r="AS83" s="1" t="s">
        <v>28</v>
      </c>
      <c r="AU83" s="1" t="s">
        <v>557</v>
      </c>
      <c r="AV83" s="5" t="s">
        <v>33</v>
      </c>
      <c r="AW83" s="5" t="s">
        <v>33</v>
      </c>
      <c r="AX83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/>
      </c>
      <c r="BC83" s="1" t="str">
        <f t="shared" si="69"/>
        <v/>
      </c>
      <c r="BD83" s="1" t="str">
        <f t="shared" si="70"/>
        <v>&lt;img src=@img/outdoor.png@&gt;</v>
      </c>
      <c r="BE83" s="1" t="str">
        <f t="shared" si="71"/>
        <v>outdoor med  pearl</v>
      </c>
      <c r="BF83" s="1" t="str">
        <f t="shared" si="72"/>
        <v>Pearl Street</v>
      </c>
      <c r="BG83" s="10">
        <v>40.018103000000004</v>
      </c>
      <c r="BH83" s="10">
        <v>-105.277733</v>
      </c>
      <c r="BI83" s="1" t="str">
        <f t="shared" si="73"/>
        <v>[40.018103,-105.277733],</v>
      </c>
      <c r="BK83" s="1" t="str">
        <f t="shared" si="95"/>
        <v/>
      </c>
    </row>
    <row r="84" spans="2:63" ht="21" customHeight="1">
      <c r="B84" s="10" t="s">
        <v>87</v>
      </c>
      <c r="C84" s="1" t="s">
        <v>187</v>
      </c>
      <c r="G84" s="6" t="s">
        <v>214</v>
      </c>
      <c r="H84" s="1">
        <v>1530</v>
      </c>
      <c r="I84" s="1">
        <v>1730</v>
      </c>
      <c r="J84" s="1">
        <v>1530</v>
      </c>
      <c r="K84" s="1">
        <v>1730</v>
      </c>
      <c r="L84" s="1">
        <v>1530</v>
      </c>
      <c r="M84" s="1">
        <v>1730</v>
      </c>
      <c r="N84" s="1">
        <v>1530</v>
      </c>
      <c r="O84" s="1">
        <v>1730</v>
      </c>
      <c r="P84" s="1">
        <v>1530</v>
      </c>
      <c r="Q84" s="1">
        <v>1730</v>
      </c>
      <c r="R84" s="1">
        <v>1530</v>
      </c>
      <c r="S84" s="1">
        <v>1730</v>
      </c>
      <c r="T84" s="1">
        <v>1530</v>
      </c>
      <c r="U84" s="1">
        <v>1730</v>
      </c>
      <c r="V84" s="10" t="s">
        <v>126</v>
      </c>
      <c r="W84" s="1">
        <f t="shared" si="74"/>
        <v>15.3</v>
      </c>
      <c r="X84" s="1">
        <f t="shared" si="75"/>
        <v>17.3</v>
      </c>
      <c r="Y84" s="1">
        <f t="shared" si="76"/>
        <v>15.3</v>
      </c>
      <c r="Z84" s="1">
        <f t="shared" si="77"/>
        <v>17.3</v>
      </c>
      <c r="AA84" s="1">
        <f t="shared" si="78"/>
        <v>15.3</v>
      </c>
      <c r="AB84" s="1">
        <f t="shared" si="79"/>
        <v>17.3</v>
      </c>
      <c r="AC84" s="1">
        <f t="shared" si="80"/>
        <v>15.3</v>
      </c>
      <c r="AD84" s="1">
        <f t="shared" si="81"/>
        <v>17.3</v>
      </c>
      <c r="AE84" s="1">
        <f t="shared" si="82"/>
        <v>15.3</v>
      </c>
      <c r="AF84" s="1">
        <f t="shared" si="83"/>
        <v>17.3</v>
      </c>
      <c r="AG84" s="1">
        <f t="shared" si="84"/>
        <v>15.3</v>
      </c>
      <c r="AH84" s="1">
        <f t="shared" si="85"/>
        <v>17.3</v>
      </c>
      <c r="AI84" s="1">
        <f t="shared" si="86"/>
        <v>15.3</v>
      </c>
      <c r="AJ84" s="1">
        <f t="shared" si="87"/>
        <v>17.3</v>
      </c>
      <c r="AK84" s="1" t="str">
        <f t="shared" si="88"/>
        <v>3.3pm-5.3pm</v>
      </c>
      <c r="AL84" s="1" t="str">
        <f t="shared" si="89"/>
        <v>3.3pm-5.3pm</v>
      </c>
      <c r="AM84" s="1" t="str">
        <f t="shared" si="90"/>
        <v>3.3pm-5.3pm</v>
      </c>
      <c r="AN84" s="1" t="str">
        <f t="shared" si="91"/>
        <v>3.3pm-5.3pm</v>
      </c>
      <c r="AO84" s="1" t="str">
        <f t="shared" si="92"/>
        <v>3.3pm-5.3pm</v>
      </c>
      <c r="AP84" s="1" t="str">
        <f t="shared" si="93"/>
        <v>3.3pm-5.3pm</v>
      </c>
      <c r="AQ84" s="1" t="str">
        <f t="shared" si="94"/>
        <v>3.3pm-5.3pm</v>
      </c>
      <c r="AR84" s="1" t="s">
        <v>170</v>
      </c>
      <c r="AS84" s="1" t="s">
        <v>28</v>
      </c>
      <c r="AU84" s="1" t="s">
        <v>557</v>
      </c>
      <c r="AV84" s="5" t="s">
        <v>32</v>
      </c>
      <c r="AW84" s="5" t="s">
        <v>32</v>
      </c>
      <c r="AX84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>&lt;img src=@img/drinkicon.png@&gt;</v>
      </c>
      <c r="BC84" s="1" t="str">
        <f t="shared" si="69"/>
        <v>&lt;img src=@img/foodicon.png@&gt;</v>
      </c>
      <c r="BD84" s="1" t="str">
        <f t="shared" si="70"/>
        <v>&lt;img src=@img/outdoor.png@&gt;&lt;img src=@img/drinkicon.png@&gt;&lt;img src=@img/foodicon.png@&gt;</v>
      </c>
      <c r="BE84" s="1" t="str">
        <f t="shared" si="71"/>
        <v>outdoor drink food med  pearl</v>
      </c>
      <c r="BF84" s="1" t="str">
        <f t="shared" si="72"/>
        <v>Pearl Street</v>
      </c>
      <c r="BG84" s="10">
        <v>40.019275999999998</v>
      </c>
      <c r="BH84" s="10">
        <v>-105.27264700000001</v>
      </c>
      <c r="BI84" s="1" t="str">
        <f t="shared" si="73"/>
        <v>[40.019276,-105.272647],</v>
      </c>
      <c r="BK84" s="1" t="str">
        <f t="shared" si="95"/>
        <v/>
      </c>
    </row>
    <row r="85" spans="2:63" ht="21" customHeight="1">
      <c r="B85" s="10" t="s">
        <v>88</v>
      </c>
      <c r="C85" s="1" t="s">
        <v>187</v>
      </c>
      <c r="G85" s="6" t="s">
        <v>215</v>
      </c>
      <c r="H85" s="1">
        <v>1700</v>
      </c>
      <c r="I85" s="1">
        <v>1830</v>
      </c>
      <c r="J85" s="1">
        <v>1700</v>
      </c>
      <c r="K85" s="1">
        <v>1830</v>
      </c>
      <c r="L85" s="1">
        <v>1700</v>
      </c>
      <c r="M85" s="1">
        <v>1830</v>
      </c>
      <c r="N85" s="1">
        <v>1700</v>
      </c>
      <c r="O85" s="1">
        <v>1830</v>
      </c>
      <c r="P85" s="1">
        <v>1700</v>
      </c>
      <c r="Q85" s="1">
        <v>1830</v>
      </c>
      <c r="R85" s="1">
        <v>1700</v>
      </c>
      <c r="S85" s="1">
        <v>1830</v>
      </c>
      <c r="T85" s="1">
        <v>1700</v>
      </c>
      <c r="U85" s="1">
        <v>1830</v>
      </c>
      <c r="V85" s="10" t="s">
        <v>127</v>
      </c>
      <c r="W85" s="1">
        <f t="shared" si="74"/>
        <v>17</v>
      </c>
      <c r="X85" s="1">
        <f t="shared" si="75"/>
        <v>18.3</v>
      </c>
      <c r="Y85" s="1">
        <f t="shared" si="76"/>
        <v>17</v>
      </c>
      <c r="Z85" s="1">
        <f t="shared" si="77"/>
        <v>18.3</v>
      </c>
      <c r="AA85" s="1">
        <f t="shared" si="78"/>
        <v>17</v>
      </c>
      <c r="AB85" s="1">
        <f t="shared" si="79"/>
        <v>18.3</v>
      </c>
      <c r="AC85" s="1">
        <f t="shared" si="80"/>
        <v>17</v>
      </c>
      <c r="AD85" s="1">
        <f t="shared" si="81"/>
        <v>18.3</v>
      </c>
      <c r="AE85" s="1">
        <f t="shared" si="82"/>
        <v>17</v>
      </c>
      <c r="AF85" s="1">
        <f t="shared" si="83"/>
        <v>18.3</v>
      </c>
      <c r="AG85" s="1">
        <f t="shared" si="84"/>
        <v>17</v>
      </c>
      <c r="AH85" s="1">
        <f t="shared" si="85"/>
        <v>18.3</v>
      </c>
      <c r="AI85" s="1">
        <f t="shared" si="86"/>
        <v>17</v>
      </c>
      <c r="AJ85" s="1">
        <f t="shared" si="87"/>
        <v>18.3</v>
      </c>
      <c r="AK85" s="1" t="str">
        <f t="shared" si="88"/>
        <v>5pm-6.3pm</v>
      </c>
      <c r="AL85" s="1" t="str">
        <f t="shared" si="89"/>
        <v>5pm-6.3pm</v>
      </c>
      <c r="AM85" s="1" t="str">
        <f t="shared" si="90"/>
        <v>5pm-6.3pm</v>
      </c>
      <c r="AN85" s="1" t="str">
        <f t="shared" si="91"/>
        <v>5pm-6.3pm</v>
      </c>
      <c r="AO85" s="1" t="str">
        <f t="shared" si="92"/>
        <v>5pm-6.3pm</v>
      </c>
      <c r="AP85" s="1" t="str">
        <f t="shared" si="93"/>
        <v>5pm-6.3pm</v>
      </c>
      <c r="AQ85" s="1" t="str">
        <f t="shared" si="94"/>
        <v>5pm-6.3pm</v>
      </c>
      <c r="AR85" s="4" t="s">
        <v>171</v>
      </c>
      <c r="AS85" s="1" t="s">
        <v>28</v>
      </c>
      <c r="AU85" s="1" t="s">
        <v>557</v>
      </c>
      <c r="AV85" s="5" t="s">
        <v>32</v>
      </c>
      <c r="AW85" s="5" t="s">
        <v>32</v>
      </c>
      <c r="AX85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5" s="1" t="str">
        <f t="shared" si="65"/>
        <v>&lt;img src=@img/outdoor.png@&gt;</v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>&lt;img src=@img/foodicon.png@&gt;</v>
      </c>
      <c r="BD85" s="1" t="str">
        <f t="shared" si="70"/>
        <v>&lt;img src=@img/outdoor.png@&gt;&lt;img src=@img/drinkicon.png@&gt;&lt;img src=@img/foodicon.png@&gt;</v>
      </c>
      <c r="BE85" s="1" t="str">
        <f t="shared" si="71"/>
        <v>outdoor drink food med  pearl</v>
      </c>
      <c r="BF85" s="1" t="str">
        <f t="shared" si="72"/>
        <v>Pearl Street</v>
      </c>
      <c r="BG85" s="10">
        <v>40.017795999999997</v>
      </c>
      <c r="BH85" s="10">
        <v>-105.28259799999999</v>
      </c>
      <c r="BI85" s="1" t="str">
        <f t="shared" si="73"/>
        <v>[40.017796,-105.282598],</v>
      </c>
      <c r="BK85" s="1" t="str">
        <f t="shared" si="95"/>
        <v/>
      </c>
    </row>
    <row r="86" spans="2:63" ht="21" customHeight="1">
      <c r="B86" s="10" t="s">
        <v>89</v>
      </c>
      <c r="C86" s="1" t="s">
        <v>187</v>
      </c>
      <c r="G86" s="6" t="s">
        <v>216</v>
      </c>
      <c r="H86" s="1">
        <v>1600</v>
      </c>
      <c r="I86" s="1">
        <v>1900</v>
      </c>
      <c r="J86" s="1">
        <v>1600</v>
      </c>
      <c r="K86" s="1">
        <v>1900</v>
      </c>
      <c r="L86" s="1">
        <v>1600</v>
      </c>
      <c r="M86" s="1">
        <v>1900</v>
      </c>
      <c r="N86" s="1">
        <v>1600</v>
      </c>
      <c r="O86" s="1">
        <v>1900</v>
      </c>
      <c r="P86" s="1">
        <v>1600</v>
      </c>
      <c r="Q86" s="1">
        <v>1900</v>
      </c>
      <c r="R86" s="1">
        <v>1600</v>
      </c>
      <c r="S86" s="1">
        <v>1900</v>
      </c>
      <c r="T86" s="1">
        <v>1600</v>
      </c>
      <c r="U86" s="1">
        <v>1900</v>
      </c>
      <c r="V86" s="10" t="s">
        <v>128</v>
      </c>
      <c r="W86" s="1">
        <f t="shared" si="74"/>
        <v>16</v>
      </c>
      <c r="X86" s="1">
        <f t="shared" si="75"/>
        <v>19</v>
      </c>
      <c r="Y86" s="1">
        <f t="shared" si="76"/>
        <v>16</v>
      </c>
      <c r="Z86" s="1">
        <f t="shared" si="77"/>
        <v>19</v>
      </c>
      <c r="AA86" s="1">
        <f t="shared" si="78"/>
        <v>16</v>
      </c>
      <c r="AB86" s="1">
        <f t="shared" si="79"/>
        <v>19</v>
      </c>
      <c r="AC86" s="1">
        <f t="shared" si="80"/>
        <v>16</v>
      </c>
      <c r="AD86" s="1">
        <f t="shared" si="81"/>
        <v>19</v>
      </c>
      <c r="AE86" s="1">
        <f t="shared" si="82"/>
        <v>16</v>
      </c>
      <c r="AF86" s="1">
        <f t="shared" si="83"/>
        <v>19</v>
      </c>
      <c r="AG86" s="1">
        <f t="shared" si="84"/>
        <v>16</v>
      </c>
      <c r="AH86" s="1">
        <f t="shared" si="85"/>
        <v>19</v>
      </c>
      <c r="AI86" s="1">
        <f t="shared" si="86"/>
        <v>16</v>
      </c>
      <c r="AJ86" s="1">
        <f t="shared" si="87"/>
        <v>19</v>
      </c>
      <c r="AK86" s="1" t="str">
        <f t="shared" si="88"/>
        <v>4pm-7pm</v>
      </c>
      <c r="AL86" s="1" t="str">
        <f t="shared" si="89"/>
        <v>4pm-7pm</v>
      </c>
      <c r="AM86" s="1" t="str">
        <f t="shared" si="90"/>
        <v>4pm-7pm</v>
      </c>
      <c r="AN86" s="1" t="str">
        <f t="shared" si="91"/>
        <v>4pm-7pm</v>
      </c>
      <c r="AO86" s="1" t="str">
        <f t="shared" si="92"/>
        <v>4pm-7pm</v>
      </c>
      <c r="AP86" s="1" t="str">
        <f t="shared" si="93"/>
        <v>4pm-7pm</v>
      </c>
      <c r="AQ86" s="1" t="str">
        <f t="shared" si="94"/>
        <v>4pm-7pm</v>
      </c>
      <c r="AR86" s="4" t="s">
        <v>172</v>
      </c>
      <c r="AS86" s="1" t="s">
        <v>229</v>
      </c>
      <c r="AU86" s="1" t="s">
        <v>557</v>
      </c>
      <c r="AV86" s="5" t="s">
        <v>32</v>
      </c>
      <c r="AW86" s="5" t="s">
        <v>32</v>
      </c>
      <c r="AX86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6" s="1" t="str">
        <f t="shared" si="65"/>
        <v>&lt;img src=@img/outdoor.png@&gt;</v>
      </c>
      <c r="AZ86" s="1" t="str">
        <f t="shared" si="66"/>
        <v/>
      </c>
      <c r="BA86" s="1" t="str">
        <f t="shared" si="67"/>
        <v/>
      </c>
      <c r="BB86" s="1" t="str">
        <f t="shared" si="68"/>
        <v>&lt;img src=@img/drinkicon.png@&gt;</v>
      </c>
      <c r="BC86" s="1" t="str">
        <f t="shared" si="69"/>
        <v>&lt;img src=@img/foodicon.png@&gt;</v>
      </c>
      <c r="BD86" s="1" t="str">
        <f t="shared" si="70"/>
        <v>&lt;img src=@img/outdoor.png@&gt;&lt;img src=@img/drinkicon.png@&gt;&lt;img src=@img/foodicon.png@&gt;</v>
      </c>
      <c r="BE86" s="1" t="str">
        <f t="shared" si="71"/>
        <v>outdoor drink food med  pearl</v>
      </c>
      <c r="BF86" s="1" t="str">
        <f t="shared" si="72"/>
        <v>Pearl Street</v>
      </c>
      <c r="BG86" s="10">
        <v>40.017533</v>
      </c>
      <c r="BH86" s="10">
        <v>-105.282408</v>
      </c>
      <c r="BI86" s="1" t="str">
        <f t="shared" si="73"/>
        <v>[40.017533,-105.282408],</v>
      </c>
      <c r="BK86" s="1" t="str">
        <f t="shared" si="95"/>
        <v/>
      </c>
    </row>
    <row r="87" spans="2:63" ht="21" customHeight="1">
      <c r="B87" s="20" t="s">
        <v>438</v>
      </c>
      <c r="C87" s="1" t="s">
        <v>408</v>
      </c>
      <c r="G87" s="24" t="s">
        <v>439</v>
      </c>
      <c r="W87" s="1" t="str">
        <f t="shared" si="74"/>
        <v/>
      </c>
      <c r="X87" s="1" t="str">
        <f t="shared" si="75"/>
        <v/>
      </c>
      <c r="Y87" s="1" t="str">
        <f t="shared" si="76"/>
        <v/>
      </c>
      <c r="Z87" s="1" t="str">
        <f t="shared" si="77"/>
        <v/>
      </c>
      <c r="AA87" s="1" t="str">
        <f t="shared" si="78"/>
        <v/>
      </c>
      <c r="AB87" s="1" t="str">
        <f t="shared" si="79"/>
        <v/>
      </c>
      <c r="AC87" s="1" t="str">
        <f t="shared" si="80"/>
        <v/>
      </c>
      <c r="AD87" s="1" t="str">
        <f t="shared" si="81"/>
        <v/>
      </c>
      <c r="AE87" s="1" t="str">
        <f t="shared" si="82"/>
        <v/>
      </c>
      <c r="AF87" s="1" t="str">
        <f t="shared" si="83"/>
        <v/>
      </c>
      <c r="AG87" s="1" t="str">
        <f t="shared" si="84"/>
        <v/>
      </c>
      <c r="AH87" s="1" t="str">
        <f t="shared" si="85"/>
        <v/>
      </c>
      <c r="AI87" s="1" t="str">
        <f t="shared" si="86"/>
        <v/>
      </c>
      <c r="AJ87" s="1" t="str">
        <f t="shared" si="87"/>
        <v/>
      </c>
      <c r="AK87" s="1" t="str">
        <f t="shared" si="88"/>
        <v/>
      </c>
      <c r="AL87" s="1" t="str">
        <f t="shared" si="89"/>
        <v/>
      </c>
      <c r="AM87" s="1" t="str">
        <f t="shared" si="90"/>
        <v/>
      </c>
      <c r="AN87" s="1" t="str">
        <f t="shared" si="91"/>
        <v/>
      </c>
      <c r="AO87" s="1" t="str">
        <f t="shared" si="92"/>
        <v/>
      </c>
      <c r="AP87" s="1" t="str">
        <f t="shared" si="93"/>
        <v/>
      </c>
      <c r="AQ87" s="1" t="str">
        <f t="shared" si="94"/>
        <v/>
      </c>
      <c r="AR87" s="7" t="s">
        <v>551</v>
      </c>
      <c r="AU87" s="1" t="s">
        <v>557</v>
      </c>
      <c r="AV87" s="5" t="s">
        <v>33</v>
      </c>
      <c r="AW87" s="5" t="s">
        <v>33</v>
      </c>
      <c r="AX87" s="6" t="str">
        <f t="shared" si="64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7" s="1" t="str">
        <f t="shared" si="65"/>
        <v/>
      </c>
      <c r="AZ87" s="1" t="str">
        <f t="shared" si="66"/>
        <v/>
      </c>
      <c r="BA87" s="1" t="str">
        <f t="shared" si="67"/>
        <v/>
      </c>
      <c r="BB87" s="1" t="str">
        <f t="shared" si="68"/>
        <v/>
      </c>
      <c r="BC87" s="1" t="str">
        <f t="shared" si="69"/>
        <v/>
      </c>
      <c r="BD87" s="1" t="str">
        <f t="shared" si="70"/>
        <v/>
      </c>
      <c r="BE87" s="1" t="str">
        <f t="shared" si="71"/>
        <v>med  north</v>
      </c>
      <c r="BF87" s="1" t="str">
        <f t="shared" si="72"/>
        <v>North Boulder</v>
      </c>
      <c r="BG87" s="10">
        <v>40.059449000000001</v>
      </c>
      <c r="BH87" s="10">
        <v>-105.28189</v>
      </c>
      <c r="BI87" s="1" t="str">
        <f t="shared" si="73"/>
        <v>[40.059449,-105.28189],</v>
      </c>
      <c r="BK87" s="1" t="str">
        <f t="shared" si="95"/>
        <v/>
      </c>
    </row>
    <row r="88" spans="2:63" ht="21" customHeight="1">
      <c r="B88" s="20" t="s">
        <v>433</v>
      </c>
      <c r="C88" s="1" t="s">
        <v>408</v>
      </c>
      <c r="G88" s="24" t="s">
        <v>434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U88" s="1" t="s">
        <v>557</v>
      </c>
      <c r="AV88" s="5" t="s">
        <v>33</v>
      </c>
      <c r="AW88" s="5" t="s">
        <v>33</v>
      </c>
      <c r="AX88" s="6" t="str">
        <f t="shared" si="64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/>
      </c>
      <c r="BE88" s="1" t="str">
        <f t="shared" si="71"/>
        <v>med  north</v>
      </c>
      <c r="BF88" s="1" t="str">
        <f t="shared" si="72"/>
        <v>North Boulder</v>
      </c>
      <c r="BG88" s="10">
        <v>40.055585999999998</v>
      </c>
      <c r="BH88" s="10">
        <v>-105.282726</v>
      </c>
      <c r="BI88" s="1" t="str">
        <f t="shared" si="73"/>
        <v>[40.055586,-105.282726],</v>
      </c>
      <c r="BK88" s="1" t="str">
        <f t="shared" si="95"/>
        <v/>
      </c>
    </row>
    <row r="89" spans="2:63" ht="21" customHeight="1">
      <c r="B89" s="1" t="s">
        <v>471</v>
      </c>
      <c r="C89" s="1" t="s">
        <v>408</v>
      </c>
      <c r="G89" s="3" t="s">
        <v>473</v>
      </c>
      <c r="W89" s="1" t="str">
        <f t="shared" si="74"/>
        <v/>
      </c>
      <c r="X89" s="1" t="str">
        <f t="shared" si="75"/>
        <v/>
      </c>
      <c r="Y89" s="1" t="str">
        <f t="shared" si="76"/>
        <v/>
      </c>
      <c r="Z89" s="1" t="str">
        <f t="shared" si="77"/>
        <v/>
      </c>
      <c r="AA89" s="1" t="str">
        <f t="shared" si="78"/>
        <v/>
      </c>
      <c r="AB89" s="1" t="str">
        <f t="shared" si="79"/>
        <v/>
      </c>
      <c r="AC89" s="1" t="str">
        <f t="shared" si="80"/>
        <v/>
      </c>
      <c r="AD89" s="1" t="str">
        <f t="shared" si="81"/>
        <v/>
      </c>
      <c r="AE89" s="1" t="str">
        <f t="shared" si="82"/>
        <v/>
      </c>
      <c r="AF89" s="1" t="str">
        <f t="shared" si="83"/>
        <v/>
      </c>
      <c r="AG89" s="1" t="str">
        <f t="shared" si="84"/>
        <v/>
      </c>
      <c r="AH89" s="1" t="str">
        <f t="shared" si="85"/>
        <v/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/>
      </c>
      <c r="AM89" s="1" t="str">
        <f t="shared" si="90"/>
        <v/>
      </c>
      <c r="AN89" s="1" t="str">
        <f t="shared" si="91"/>
        <v/>
      </c>
      <c r="AO89" s="1" t="str">
        <f t="shared" si="92"/>
        <v/>
      </c>
      <c r="AP89" s="1" t="str">
        <f t="shared" si="93"/>
        <v/>
      </c>
      <c r="AQ89" s="1" t="str">
        <f t="shared" si="94"/>
        <v/>
      </c>
      <c r="AR89" s="20" t="s">
        <v>472</v>
      </c>
      <c r="AU89" s="1" t="s">
        <v>557</v>
      </c>
      <c r="AV89" s="5" t="s">
        <v>33</v>
      </c>
      <c r="AW89" s="5" t="s">
        <v>33</v>
      </c>
      <c r="AX89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9" s="1" t="str">
        <f t="shared" si="65"/>
        <v/>
      </c>
      <c r="AZ89" s="1" t="str">
        <f t="shared" si="66"/>
        <v/>
      </c>
      <c r="BA89" s="1" t="str">
        <f t="shared" si="67"/>
        <v/>
      </c>
      <c r="BB89" s="1" t="str">
        <f t="shared" si="68"/>
        <v/>
      </c>
      <c r="BC89" s="1" t="str">
        <f t="shared" si="69"/>
        <v/>
      </c>
      <c r="BD89" s="1" t="str">
        <f t="shared" si="70"/>
        <v/>
      </c>
      <c r="BE89" s="1" t="str">
        <f t="shared" si="71"/>
        <v>med  north</v>
      </c>
      <c r="BF89" s="1" t="str">
        <f t="shared" si="72"/>
        <v>North Boulder</v>
      </c>
      <c r="BG89" s="6">
        <v>40.030050000000003</v>
      </c>
      <c r="BH89" s="10">
        <v>-105.25942000000001</v>
      </c>
      <c r="BI89" s="1" t="str">
        <f t="shared" si="73"/>
        <v>[40.03005,-105.25942],</v>
      </c>
    </row>
    <row r="90" spans="2:63" ht="21" customHeight="1">
      <c r="B90" s="10" t="s">
        <v>90</v>
      </c>
      <c r="C90" s="1" t="s">
        <v>187</v>
      </c>
      <c r="G90" s="18" t="s">
        <v>217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6" t="s">
        <v>565</v>
      </c>
      <c r="W90" s="1" t="str">
        <f t="shared" si="74"/>
        <v/>
      </c>
      <c r="X90" s="1" t="str">
        <f t="shared" si="75"/>
        <v/>
      </c>
      <c r="Y90" s="1">
        <f t="shared" si="76"/>
        <v>15</v>
      </c>
      <c r="Z90" s="1">
        <f t="shared" si="77"/>
        <v>18</v>
      </c>
      <c r="AA90" s="1">
        <f t="shared" si="78"/>
        <v>15</v>
      </c>
      <c r="AB90" s="1">
        <f t="shared" si="79"/>
        <v>18</v>
      </c>
      <c r="AC90" s="1">
        <f t="shared" si="80"/>
        <v>15</v>
      </c>
      <c r="AD90" s="1">
        <f t="shared" si="81"/>
        <v>18</v>
      </c>
      <c r="AE90" s="1">
        <f t="shared" si="82"/>
        <v>15</v>
      </c>
      <c r="AF90" s="1">
        <f t="shared" si="83"/>
        <v>18</v>
      </c>
      <c r="AG90" s="1">
        <f t="shared" si="84"/>
        <v>15</v>
      </c>
      <c r="AH90" s="1">
        <f t="shared" si="85"/>
        <v>18</v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>3pm-6pm</v>
      </c>
      <c r="AM90" s="1" t="str">
        <f t="shared" si="90"/>
        <v>3pm-6pm</v>
      </c>
      <c r="AN90" s="1" t="str">
        <f t="shared" si="91"/>
        <v>3pm-6pm</v>
      </c>
      <c r="AO90" s="1" t="str">
        <f t="shared" si="92"/>
        <v>3pm-6pm</v>
      </c>
      <c r="AP90" s="1" t="str">
        <f t="shared" si="93"/>
        <v>3pm-6pm</v>
      </c>
      <c r="AQ90" s="1" t="str">
        <f t="shared" si="94"/>
        <v/>
      </c>
      <c r="AR90" s="1" t="s">
        <v>173</v>
      </c>
      <c r="AS90" s="1" t="s">
        <v>28</v>
      </c>
      <c r="AU90" s="1" t="s">
        <v>557</v>
      </c>
      <c r="AV90" s="5" t="s">
        <v>32</v>
      </c>
      <c r="AW90" s="5" t="s">
        <v>32</v>
      </c>
      <c r="AX90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90" s="1" t="str">
        <f t="shared" si="65"/>
        <v>&lt;img src=@img/outdoor.png@&gt;</v>
      </c>
      <c r="AZ90" s="1" t="str">
        <f t="shared" si="66"/>
        <v/>
      </c>
      <c r="BA90" s="1" t="str">
        <f t="shared" si="67"/>
        <v/>
      </c>
      <c r="BB90" s="1" t="str">
        <f t="shared" si="68"/>
        <v>&lt;img src=@img/drinkicon.png@&gt;</v>
      </c>
      <c r="BC90" s="1" t="str">
        <f t="shared" si="69"/>
        <v>&lt;img src=@img/foodicon.png@&gt;</v>
      </c>
      <c r="BD90" s="1" t="str">
        <f t="shared" si="70"/>
        <v>&lt;img src=@img/outdoor.png@&gt;&lt;img src=@img/drinkicon.png@&gt;&lt;img src=@img/foodicon.png@&gt;</v>
      </c>
      <c r="BE90" s="1" t="str">
        <f t="shared" si="71"/>
        <v>outdoor drink food med  pearl</v>
      </c>
      <c r="BF90" s="1" t="str">
        <f t="shared" si="72"/>
        <v>Pearl Street</v>
      </c>
      <c r="BG90" s="10">
        <v>40.017885</v>
      </c>
      <c r="BH90" s="10">
        <v>-105.280826</v>
      </c>
      <c r="BI90" s="1" t="str">
        <f t="shared" si="73"/>
        <v>[40.017885,-105.280826],</v>
      </c>
      <c r="BK90" s="1" t="str">
        <f t="shared" ref="BK90:BK121" si="96">IF(BJ90&gt;0,"&lt;img src=@img/kidicon.png@&gt;","")</f>
        <v/>
      </c>
    </row>
    <row r="91" spans="2:63" ht="21" customHeight="1">
      <c r="B91" s="10" t="s">
        <v>340</v>
      </c>
      <c r="C91" s="1" t="s">
        <v>409</v>
      </c>
      <c r="G91" s="6" t="s">
        <v>341</v>
      </c>
      <c r="W91" s="1" t="str">
        <f t="shared" si="74"/>
        <v/>
      </c>
      <c r="X91" s="1" t="str">
        <f t="shared" si="75"/>
        <v/>
      </c>
      <c r="Y91" s="1" t="str">
        <f t="shared" si="76"/>
        <v/>
      </c>
      <c r="Z91" s="1" t="str">
        <f t="shared" si="77"/>
        <v/>
      </c>
      <c r="AA91" s="1" t="str">
        <f t="shared" si="78"/>
        <v/>
      </c>
      <c r="AB91" s="1" t="str">
        <f t="shared" si="79"/>
        <v/>
      </c>
      <c r="AC91" s="1" t="str">
        <f t="shared" si="80"/>
        <v/>
      </c>
      <c r="AD91" s="1" t="str">
        <f t="shared" si="81"/>
        <v/>
      </c>
      <c r="AE91" s="1" t="str">
        <f t="shared" si="82"/>
        <v/>
      </c>
      <c r="AF91" s="1" t="str">
        <f t="shared" si="83"/>
        <v/>
      </c>
      <c r="AG91" s="1" t="str">
        <f t="shared" si="84"/>
        <v/>
      </c>
      <c r="AH91" s="1" t="str">
        <f t="shared" si="85"/>
        <v/>
      </c>
      <c r="AI91" s="1" t="str">
        <f t="shared" si="86"/>
        <v/>
      </c>
      <c r="AJ91" s="1" t="str">
        <f t="shared" si="87"/>
        <v/>
      </c>
      <c r="AK91" s="1" t="str">
        <f t="shared" si="88"/>
        <v/>
      </c>
      <c r="AL91" s="1" t="str">
        <f t="shared" si="89"/>
        <v/>
      </c>
      <c r="AM91" s="1" t="str">
        <f t="shared" si="90"/>
        <v/>
      </c>
      <c r="AN91" s="1" t="str">
        <f t="shared" si="91"/>
        <v/>
      </c>
      <c r="AO91" s="1" t="str">
        <f t="shared" si="92"/>
        <v/>
      </c>
      <c r="AP91" s="1" t="str">
        <f t="shared" si="93"/>
        <v/>
      </c>
      <c r="AQ91" s="1" t="str">
        <f t="shared" si="94"/>
        <v/>
      </c>
      <c r="AR91" s="4" t="s">
        <v>495</v>
      </c>
      <c r="AS91" s="1" t="s">
        <v>28</v>
      </c>
      <c r="AT91" s="1" t="s">
        <v>453</v>
      </c>
      <c r="AU91" s="1" t="s">
        <v>557</v>
      </c>
      <c r="AV91" s="5" t="s">
        <v>33</v>
      </c>
      <c r="AW91" s="5" t="s">
        <v>33</v>
      </c>
      <c r="AX91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1" s="1" t="str">
        <f t="shared" si="65"/>
        <v>&lt;img src=@img/outdoor.png@&gt;</v>
      </c>
      <c r="AZ91" s="1" t="str">
        <f t="shared" si="66"/>
        <v>&lt;img src=@img/pets.png@&gt;</v>
      </c>
      <c r="BA91" s="1" t="str">
        <f t="shared" si="67"/>
        <v/>
      </c>
      <c r="BB91" s="1" t="str">
        <f t="shared" si="68"/>
        <v/>
      </c>
      <c r="BC91" s="1" t="str">
        <f t="shared" si="69"/>
        <v/>
      </c>
      <c r="BD91" s="1" t="str">
        <f t="shared" si="70"/>
        <v>&lt;img src=@img/outdoor.png@&gt;&lt;img src=@img/pets.png@&gt;</v>
      </c>
      <c r="BE91" s="1" t="str">
        <f t="shared" si="71"/>
        <v>outdoor pet med  east</v>
      </c>
      <c r="BF91" s="1" t="str">
        <f t="shared" si="72"/>
        <v>East Boulder</v>
      </c>
      <c r="BG91" s="10">
        <v>40.015762000000002</v>
      </c>
      <c r="BH91" s="10">
        <v>-105.26135499999999</v>
      </c>
      <c r="BI91" s="1" t="str">
        <f t="shared" si="73"/>
        <v>[40.015762,-105.261355],</v>
      </c>
      <c r="BK91" s="1" t="str">
        <f t="shared" si="96"/>
        <v/>
      </c>
    </row>
    <row r="92" spans="2:63" ht="21" customHeight="1">
      <c r="B92" s="10" t="s">
        <v>333</v>
      </c>
      <c r="C92" s="1" t="s">
        <v>34</v>
      </c>
      <c r="G92" s="8" t="s">
        <v>348</v>
      </c>
      <c r="H92" s="1">
        <v>1400</v>
      </c>
      <c r="I92" s="1">
        <v>1800</v>
      </c>
      <c r="J92" s="1">
        <v>1400</v>
      </c>
      <c r="K92" s="1">
        <v>1800</v>
      </c>
      <c r="L92" s="1">
        <v>1400</v>
      </c>
      <c r="M92" s="1">
        <v>1800</v>
      </c>
      <c r="N92" s="1">
        <v>1400</v>
      </c>
      <c r="O92" s="1">
        <v>1800</v>
      </c>
      <c r="P92" s="1">
        <v>1400</v>
      </c>
      <c r="Q92" s="1">
        <v>1800</v>
      </c>
      <c r="R92" s="1">
        <v>1400</v>
      </c>
      <c r="S92" s="1">
        <v>1800</v>
      </c>
      <c r="T92" s="1">
        <v>1400</v>
      </c>
      <c r="U92" s="1">
        <v>1800</v>
      </c>
      <c r="V92" s="1" t="s">
        <v>444</v>
      </c>
      <c r="W92" s="1">
        <f t="shared" si="74"/>
        <v>14</v>
      </c>
      <c r="X92" s="1">
        <f t="shared" si="75"/>
        <v>18</v>
      </c>
      <c r="Y92" s="1">
        <f t="shared" si="76"/>
        <v>14</v>
      </c>
      <c r="Z92" s="1">
        <f t="shared" si="77"/>
        <v>18</v>
      </c>
      <c r="AA92" s="1">
        <f t="shared" si="78"/>
        <v>14</v>
      </c>
      <c r="AB92" s="1">
        <f t="shared" si="79"/>
        <v>18</v>
      </c>
      <c r="AC92" s="1">
        <f t="shared" si="80"/>
        <v>14</v>
      </c>
      <c r="AD92" s="1">
        <f t="shared" si="81"/>
        <v>18</v>
      </c>
      <c r="AE92" s="1">
        <f t="shared" si="82"/>
        <v>14</v>
      </c>
      <c r="AF92" s="1">
        <f t="shared" si="83"/>
        <v>18</v>
      </c>
      <c r="AG92" s="1">
        <f t="shared" si="84"/>
        <v>14</v>
      </c>
      <c r="AH92" s="1">
        <f t="shared" si="85"/>
        <v>18</v>
      </c>
      <c r="AI92" s="1">
        <f t="shared" si="86"/>
        <v>14</v>
      </c>
      <c r="AJ92" s="1">
        <f t="shared" si="87"/>
        <v>18</v>
      </c>
      <c r="AK92" s="1" t="str">
        <f t="shared" si="88"/>
        <v>2pm-6pm</v>
      </c>
      <c r="AL92" s="1" t="str">
        <f t="shared" si="89"/>
        <v>2pm-6pm</v>
      </c>
      <c r="AM92" s="1" t="str">
        <f t="shared" si="90"/>
        <v>2pm-6pm</v>
      </c>
      <c r="AN92" s="1" t="str">
        <f t="shared" si="91"/>
        <v>2pm-6pm</v>
      </c>
      <c r="AO92" s="1" t="str">
        <f t="shared" si="92"/>
        <v>2pm-6pm</v>
      </c>
      <c r="AP92" s="1" t="str">
        <f t="shared" si="93"/>
        <v>2pm-6pm</v>
      </c>
      <c r="AQ92" s="1" t="str">
        <f t="shared" si="94"/>
        <v>2pm-6pm</v>
      </c>
      <c r="AR92" s="1" t="s">
        <v>502</v>
      </c>
      <c r="AU92" s="1" t="s">
        <v>557</v>
      </c>
      <c r="AV92" s="5" t="s">
        <v>32</v>
      </c>
      <c r="AW92" s="5" t="s">
        <v>32</v>
      </c>
      <c r="AX92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2" s="1" t="str">
        <f t="shared" si="65"/>
        <v/>
      </c>
      <c r="AZ92" s="1" t="str">
        <f t="shared" si="66"/>
        <v/>
      </c>
      <c r="BA92" s="1" t="str">
        <f t="shared" si="67"/>
        <v/>
      </c>
      <c r="BB92" s="1" t="str">
        <f t="shared" si="68"/>
        <v>&lt;img src=@img/drinkicon.png@&gt;</v>
      </c>
      <c r="BC92" s="1" t="str">
        <f t="shared" si="69"/>
        <v>&lt;img src=@img/foodicon.png@&gt;</v>
      </c>
      <c r="BD92" s="1" t="str">
        <f t="shared" si="70"/>
        <v>&lt;img src=@img/drinkicon.png@&gt;&lt;img src=@img/foodicon.png@&gt;</v>
      </c>
      <c r="BE92" s="1" t="str">
        <f t="shared" si="71"/>
        <v>drink food med  campus</v>
      </c>
      <c r="BF92" s="1" t="str">
        <f t="shared" si="72"/>
        <v>Near Campus</v>
      </c>
      <c r="BG92" s="10">
        <v>40.014384999999997</v>
      </c>
      <c r="BH92" s="10">
        <v>-105.263576</v>
      </c>
      <c r="BI92" s="1" t="str">
        <f t="shared" si="73"/>
        <v>[40.014385,-105.263576],</v>
      </c>
      <c r="BK92" s="1" t="str">
        <f t="shared" si="96"/>
        <v/>
      </c>
    </row>
    <row r="93" spans="2:63" ht="21" customHeight="1">
      <c r="B93" s="10" t="s">
        <v>24</v>
      </c>
      <c r="C93" s="1" t="s">
        <v>187</v>
      </c>
      <c r="G93" s="18" t="s">
        <v>218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0" t="s">
        <v>129</v>
      </c>
      <c r="W93" s="1" t="str">
        <f t="shared" si="74"/>
        <v/>
      </c>
      <c r="X93" s="1" t="str">
        <f t="shared" si="75"/>
        <v/>
      </c>
      <c r="Y93" s="1">
        <f t="shared" si="76"/>
        <v>15</v>
      </c>
      <c r="Z93" s="1">
        <f t="shared" si="77"/>
        <v>18</v>
      </c>
      <c r="AA93" s="1">
        <f t="shared" si="78"/>
        <v>15</v>
      </c>
      <c r="AB93" s="1">
        <f t="shared" si="79"/>
        <v>18</v>
      </c>
      <c r="AC93" s="1">
        <f t="shared" si="80"/>
        <v>15</v>
      </c>
      <c r="AD93" s="1">
        <f t="shared" si="81"/>
        <v>18</v>
      </c>
      <c r="AE93" s="1">
        <f t="shared" si="82"/>
        <v>15</v>
      </c>
      <c r="AF93" s="1">
        <f t="shared" si="83"/>
        <v>18</v>
      </c>
      <c r="AG93" s="1">
        <f t="shared" si="84"/>
        <v>15</v>
      </c>
      <c r="AH93" s="1">
        <f t="shared" si="85"/>
        <v>18</v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>3pm-6pm</v>
      </c>
      <c r="AM93" s="1" t="str">
        <f t="shared" si="90"/>
        <v>3pm-6pm</v>
      </c>
      <c r="AN93" s="1" t="str">
        <f t="shared" si="91"/>
        <v>3pm-6pm</v>
      </c>
      <c r="AO93" s="1" t="str">
        <f t="shared" si="92"/>
        <v>3pm-6pm</v>
      </c>
      <c r="AP93" s="1" t="str">
        <f t="shared" si="93"/>
        <v>3pm-6pm</v>
      </c>
      <c r="AQ93" s="1" t="str">
        <f t="shared" si="94"/>
        <v/>
      </c>
      <c r="AR93" s="12" t="s">
        <v>174</v>
      </c>
      <c r="AS93" s="1" t="s">
        <v>28</v>
      </c>
      <c r="AU93" s="1" t="s">
        <v>557</v>
      </c>
      <c r="AV93" s="5" t="s">
        <v>32</v>
      </c>
      <c r="AW93" s="5" t="s">
        <v>33</v>
      </c>
      <c r="AX93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3" s="1" t="str">
        <f t="shared" si="65"/>
        <v>&lt;img src=@img/outdoor.png@&gt;</v>
      </c>
      <c r="AZ93" s="1" t="str">
        <f t="shared" si="66"/>
        <v/>
      </c>
      <c r="BA93" s="1" t="str">
        <f t="shared" si="67"/>
        <v/>
      </c>
      <c r="BB93" s="1" t="str">
        <f t="shared" si="68"/>
        <v>&lt;img src=@img/drinkicon.png@&gt;</v>
      </c>
      <c r="BC93" s="1" t="str">
        <f t="shared" si="69"/>
        <v/>
      </c>
      <c r="BD93" s="1" t="str">
        <f t="shared" si="70"/>
        <v>&lt;img src=@img/outdoor.png@&gt;&lt;img src=@img/drinkicon.png@&gt;</v>
      </c>
      <c r="BE93" s="1" t="str">
        <f t="shared" si="71"/>
        <v>outdoor drink med  pearl</v>
      </c>
      <c r="BF93" s="1" t="str">
        <f t="shared" si="72"/>
        <v>Pearl Street</v>
      </c>
      <c r="BG93" s="10">
        <v>40.017014000000003</v>
      </c>
      <c r="BH93" s="10">
        <v>-105.280877</v>
      </c>
      <c r="BI93" s="1" t="str">
        <f t="shared" si="73"/>
        <v>[40.017014,-105.280877],</v>
      </c>
      <c r="BK93" s="1" t="str">
        <f t="shared" si="96"/>
        <v/>
      </c>
    </row>
    <row r="94" spans="2:63" ht="21" customHeight="1">
      <c r="B94" s="10" t="s">
        <v>245</v>
      </c>
      <c r="C94" s="1" t="s">
        <v>187</v>
      </c>
      <c r="G94" s="3" t="s">
        <v>269</v>
      </c>
      <c r="W94" s="1" t="str">
        <f t="shared" si="74"/>
        <v/>
      </c>
      <c r="X94" s="1" t="str">
        <f t="shared" si="75"/>
        <v/>
      </c>
      <c r="Y94" s="1" t="str">
        <f t="shared" si="76"/>
        <v/>
      </c>
      <c r="Z94" s="1" t="str">
        <f t="shared" si="77"/>
        <v/>
      </c>
      <c r="AA94" s="1" t="str">
        <f t="shared" si="78"/>
        <v/>
      </c>
      <c r="AB94" s="1" t="str">
        <f t="shared" si="79"/>
        <v/>
      </c>
      <c r="AC94" s="1" t="str">
        <f t="shared" si="80"/>
        <v/>
      </c>
      <c r="AD94" s="1" t="str">
        <f t="shared" si="81"/>
        <v/>
      </c>
      <c r="AE94" s="1" t="str">
        <f t="shared" si="82"/>
        <v/>
      </c>
      <c r="AF94" s="1" t="str">
        <f t="shared" si="83"/>
        <v/>
      </c>
      <c r="AG94" s="1" t="str">
        <f t="shared" si="84"/>
        <v/>
      </c>
      <c r="AH94" s="1" t="str">
        <f t="shared" si="85"/>
        <v/>
      </c>
      <c r="AI94" s="1" t="str">
        <f t="shared" si="86"/>
        <v/>
      </c>
      <c r="AJ94" s="1" t="str">
        <f t="shared" si="87"/>
        <v/>
      </c>
      <c r="AK94" s="1" t="str">
        <f t="shared" si="88"/>
        <v/>
      </c>
      <c r="AL94" s="1" t="str">
        <f t="shared" si="89"/>
        <v/>
      </c>
      <c r="AM94" s="1" t="str">
        <f t="shared" si="90"/>
        <v/>
      </c>
      <c r="AN94" s="1" t="str">
        <f t="shared" si="91"/>
        <v/>
      </c>
      <c r="AO94" s="1" t="str">
        <f t="shared" si="92"/>
        <v/>
      </c>
      <c r="AP94" s="1" t="str">
        <f t="shared" si="93"/>
        <v/>
      </c>
      <c r="AQ94" s="1" t="str">
        <f t="shared" si="94"/>
        <v/>
      </c>
      <c r="AR94" s="4" t="s">
        <v>294</v>
      </c>
      <c r="AS94" s="1" t="s">
        <v>28</v>
      </c>
      <c r="AU94" s="1" t="s">
        <v>557</v>
      </c>
      <c r="AV94" s="5" t="s">
        <v>33</v>
      </c>
      <c r="AW94" s="5" t="s">
        <v>33</v>
      </c>
      <c r="AX94" s="6" t="str">
        <f t="shared" si="64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4" s="1" t="str">
        <f t="shared" si="65"/>
        <v>&lt;img src=@img/outdoor.png@&gt;</v>
      </c>
      <c r="AZ94" s="1" t="str">
        <f t="shared" si="66"/>
        <v/>
      </c>
      <c r="BA94" s="1" t="str">
        <f t="shared" si="67"/>
        <v/>
      </c>
      <c r="BB94" s="1" t="str">
        <f t="shared" si="68"/>
        <v/>
      </c>
      <c r="BC94" s="1" t="str">
        <f t="shared" si="69"/>
        <v/>
      </c>
      <c r="BD94" s="1" t="str">
        <f t="shared" si="70"/>
        <v>&lt;img src=@img/outdoor.png@&gt;</v>
      </c>
      <c r="BE94" s="1" t="str">
        <f t="shared" si="71"/>
        <v>outdoor med  pearl</v>
      </c>
      <c r="BF94" s="1" t="str">
        <f t="shared" si="72"/>
        <v>Pearl Street</v>
      </c>
      <c r="BG94" s="10">
        <v>40.020789000000001</v>
      </c>
      <c r="BH94" s="10">
        <v>-105.26491300000001</v>
      </c>
      <c r="BI94" s="1" t="str">
        <f t="shared" si="73"/>
        <v>[40.020789,-105.264913],</v>
      </c>
      <c r="BK94" s="1" t="str">
        <f t="shared" si="96"/>
        <v/>
      </c>
    </row>
    <row r="95" spans="2:63" ht="21" customHeight="1">
      <c r="B95" s="1" t="s">
        <v>407</v>
      </c>
      <c r="C95" s="1" t="s">
        <v>409</v>
      </c>
      <c r="G95" s="4" t="s">
        <v>421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" t="s">
        <v>451</v>
      </c>
      <c r="W95" s="1">
        <f t="shared" si="74"/>
        <v>15</v>
      </c>
      <c r="X95" s="1">
        <f t="shared" si="75"/>
        <v>18</v>
      </c>
      <c r="Y95" s="1">
        <f t="shared" si="76"/>
        <v>15</v>
      </c>
      <c r="Z95" s="1">
        <f t="shared" si="77"/>
        <v>18</v>
      </c>
      <c r="AA95" s="1">
        <f t="shared" si="78"/>
        <v>15</v>
      </c>
      <c r="AB95" s="1">
        <f t="shared" si="79"/>
        <v>18</v>
      </c>
      <c r="AC95" s="1">
        <f t="shared" si="80"/>
        <v>15</v>
      </c>
      <c r="AD95" s="1">
        <f t="shared" si="81"/>
        <v>18</v>
      </c>
      <c r="AE95" s="1">
        <f t="shared" si="82"/>
        <v>15</v>
      </c>
      <c r="AF95" s="1">
        <f t="shared" si="83"/>
        <v>18</v>
      </c>
      <c r="AG95" s="1">
        <f t="shared" si="84"/>
        <v>15</v>
      </c>
      <c r="AH95" s="1">
        <f t="shared" si="85"/>
        <v>18</v>
      </c>
      <c r="AI95" s="1">
        <f t="shared" si="86"/>
        <v>15</v>
      </c>
      <c r="AJ95" s="1">
        <f t="shared" si="87"/>
        <v>18</v>
      </c>
      <c r="AK95" s="1" t="str">
        <f t="shared" si="88"/>
        <v>3pm-6pm</v>
      </c>
      <c r="AL95" s="1" t="str">
        <f t="shared" si="89"/>
        <v>3pm-6pm</v>
      </c>
      <c r="AM95" s="1" t="str">
        <f t="shared" si="90"/>
        <v>3pm-6pm</v>
      </c>
      <c r="AN95" s="1" t="str">
        <f t="shared" si="91"/>
        <v>3pm-6pm</v>
      </c>
      <c r="AO95" s="1" t="str">
        <f t="shared" si="92"/>
        <v>3pm-6pm</v>
      </c>
      <c r="AP95" s="1" t="str">
        <f t="shared" si="93"/>
        <v>3pm-6pm</v>
      </c>
      <c r="AQ95" s="1" t="str">
        <f t="shared" si="94"/>
        <v>3pm-6pm</v>
      </c>
      <c r="AR95" s="4" t="s">
        <v>541</v>
      </c>
      <c r="AS95" s="1" t="s">
        <v>28</v>
      </c>
      <c r="AT95" s="1" t="s">
        <v>453</v>
      </c>
      <c r="AU95" s="1" t="s">
        <v>557</v>
      </c>
      <c r="AV95" s="5" t="s">
        <v>32</v>
      </c>
      <c r="AW95" s="5" t="s">
        <v>32</v>
      </c>
      <c r="AX95" s="6" t="str">
        <f t="shared" ref="AX95:AX126" si="97"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5" s="1" t="str">
        <f t="shared" ref="AY95:AY126" si="98">IF(AS95&gt;0,"&lt;img src=@img/outdoor.png@&gt;","")</f>
        <v>&lt;img src=@img/outdoor.png@&gt;</v>
      </c>
      <c r="AZ95" s="1" t="str">
        <f t="shared" ref="AZ95:AZ126" si="99">IF(AT95&gt;0,"&lt;img src=@img/pets.png@&gt;","")</f>
        <v>&lt;img src=@img/pets.png@&gt;</v>
      </c>
      <c r="BA95" s="1" t="str">
        <f t="shared" ref="BA95:BA126" si="100">IF(AU95="hard","&lt;img src=@img/hard.png@&gt;",IF(AU95="medium","&lt;img src=@img/medium.png@&gt;",IF(AU95="easy","&lt;img src=@img/easy.png@&gt;","")))</f>
        <v/>
      </c>
      <c r="BB95" s="1" t="str">
        <f t="shared" ref="BB95:BB126" si="101">IF(AV95="true","&lt;img src=@img/drinkicon.png@&gt;","")</f>
        <v>&lt;img src=@img/drinkicon.png@&gt;</v>
      </c>
      <c r="BC95" s="1" t="str">
        <f t="shared" ref="BC95:BC126" si="102">IF(AW95="true","&lt;img src=@img/foodicon.png@&gt;","")</f>
        <v>&lt;img src=@img/foodicon.png@&gt;</v>
      </c>
      <c r="BD95" s="1" t="str">
        <f t="shared" ref="BD95:BD126" si="103">CONCATENATE(AY95,AZ95,BA95,BB95,BC95,BK95)</f>
        <v>&lt;img src=@img/outdoor.png@&gt;&lt;img src=@img/pets.png@&gt;&lt;img src=@img/drinkicon.png@&gt;&lt;img src=@img/foodicon.png@&gt;</v>
      </c>
      <c r="BE95" s="1" t="str">
        <f t="shared" ref="BE95:BE126" si="104">CONCATENATE(IF(AS95&gt;0,"outdoor ",""),IF(AT95&gt;0,"pet ",""),IF(AV95="true","drink ",""),IF(AW95="true","food ",""),AU95," ",E95," ",C95,IF(BJ95=TRUE," kid",""))</f>
        <v>outdoor pet drink food med  east</v>
      </c>
      <c r="BF95" s="1" t="str">
        <f t="shared" ref="BF95:BF126" si="105">IF(C95="pearl","Pearl Street",IF(C95="campus","Near Campus",IF(C95="downtown","Downtown",IF(C95="north","North Boulder",IF(C95="chautauqua","Chautauqua",IF(C95="east","East Boulder",IF(C95="efoco","East FoCo",IF(C95="hill","The Hill",""))))))))</f>
        <v>East Boulder</v>
      </c>
      <c r="BG95" s="10">
        <v>40.024921999999997</v>
      </c>
      <c r="BH95" s="10">
        <v>-105.251046</v>
      </c>
      <c r="BI95" s="1" t="str">
        <f t="shared" ref="BI95:BI126" si="106">CONCATENATE("[",BG95,",",BH95,"],")</f>
        <v>[40.024922,-105.251046],</v>
      </c>
      <c r="BK95" s="1" t="str">
        <f t="shared" si="96"/>
        <v/>
      </c>
    </row>
    <row r="96" spans="2:63" ht="21" customHeight="1">
      <c r="B96" s="10" t="s">
        <v>390</v>
      </c>
      <c r="C96" s="1" t="s">
        <v>305</v>
      </c>
      <c r="G96" s="1" t="s">
        <v>371</v>
      </c>
      <c r="W96" s="1" t="str">
        <f t="shared" si="74"/>
        <v/>
      </c>
      <c r="X96" s="1" t="str">
        <f t="shared" si="75"/>
        <v/>
      </c>
      <c r="Y96" s="1" t="str">
        <f t="shared" si="76"/>
        <v/>
      </c>
      <c r="Z96" s="1" t="str">
        <f t="shared" si="77"/>
        <v/>
      </c>
      <c r="AA96" s="1" t="str">
        <f t="shared" si="78"/>
        <v/>
      </c>
      <c r="AB96" s="1" t="str">
        <f t="shared" si="79"/>
        <v/>
      </c>
      <c r="AC96" s="1" t="str">
        <f t="shared" si="80"/>
        <v/>
      </c>
      <c r="AD96" s="1" t="str">
        <f t="shared" si="81"/>
        <v/>
      </c>
      <c r="AE96" s="1" t="str">
        <f t="shared" si="82"/>
        <v/>
      </c>
      <c r="AF96" s="1" t="str">
        <f t="shared" si="83"/>
        <v/>
      </c>
      <c r="AG96" s="1" t="str">
        <f t="shared" si="84"/>
        <v/>
      </c>
      <c r="AH96" s="1" t="str">
        <f t="shared" si="85"/>
        <v/>
      </c>
      <c r="AI96" s="1" t="str">
        <f t="shared" si="86"/>
        <v/>
      </c>
      <c r="AJ96" s="1" t="str">
        <f t="shared" si="87"/>
        <v/>
      </c>
      <c r="AK96" s="1" t="str">
        <f t="shared" si="88"/>
        <v/>
      </c>
      <c r="AL96" s="1" t="str">
        <f t="shared" si="89"/>
        <v/>
      </c>
      <c r="AM96" s="1" t="str">
        <f t="shared" si="90"/>
        <v/>
      </c>
      <c r="AN96" s="1" t="str">
        <f t="shared" si="91"/>
        <v/>
      </c>
      <c r="AO96" s="1" t="str">
        <f t="shared" si="92"/>
        <v/>
      </c>
      <c r="AP96" s="1" t="str">
        <f t="shared" si="93"/>
        <v/>
      </c>
      <c r="AQ96" s="1" t="str">
        <f t="shared" si="94"/>
        <v/>
      </c>
      <c r="AR96" s="4" t="s">
        <v>524</v>
      </c>
      <c r="AU96" s="1" t="s">
        <v>557</v>
      </c>
      <c r="AV96" s="5" t="s">
        <v>33</v>
      </c>
      <c r="AW96" s="5" t="s">
        <v>33</v>
      </c>
      <c r="AX96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6" s="1" t="str">
        <f t="shared" si="98"/>
        <v/>
      </c>
      <c r="AZ96" s="1" t="str">
        <f t="shared" si="99"/>
        <v/>
      </c>
      <c r="BA96" s="1" t="str">
        <f t="shared" si="100"/>
        <v/>
      </c>
      <c r="BB96" s="1" t="str">
        <f t="shared" si="101"/>
        <v/>
      </c>
      <c r="BC96" s="1" t="str">
        <f t="shared" si="102"/>
        <v/>
      </c>
      <c r="BD96" s="1" t="str">
        <f t="shared" si="103"/>
        <v/>
      </c>
      <c r="BE96" s="1" t="str">
        <f t="shared" si="104"/>
        <v>med  hill</v>
      </c>
      <c r="BF96" s="1" t="str">
        <f t="shared" si="105"/>
        <v>The Hill</v>
      </c>
      <c r="BG96" s="10">
        <v>40.008111999999997</v>
      </c>
      <c r="BH96" s="10">
        <v>-105.275705</v>
      </c>
      <c r="BI96" s="1" t="str">
        <f t="shared" si="106"/>
        <v>[40.008112,-105.275705],</v>
      </c>
      <c r="BK96" s="1" t="str">
        <f t="shared" si="96"/>
        <v/>
      </c>
    </row>
    <row r="97" spans="2:63" ht="21" customHeight="1">
      <c r="B97" s="10" t="s">
        <v>91</v>
      </c>
      <c r="C97" s="1" t="s">
        <v>187</v>
      </c>
      <c r="G97" s="17" t="s">
        <v>219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0" t="s">
        <v>130</v>
      </c>
      <c r="W97" s="1">
        <f t="shared" si="74"/>
        <v>15</v>
      </c>
      <c r="X97" s="1">
        <f t="shared" si="75"/>
        <v>18</v>
      </c>
      <c r="Y97" s="1">
        <f t="shared" si="76"/>
        <v>15</v>
      </c>
      <c r="Z97" s="1">
        <f t="shared" si="77"/>
        <v>18</v>
      </c>
      <c r="AA97" s="1">
        <f t="shared" si="78"/>
        <v>15</v>
      </c>
      <c r="AB97" s="1">
        <f t="shared" si="79"/>
        <v>18</v>
      </c>
      <c r="AC97" s="1">
        <f t="shared" si="80"/>
        <v>15</v>
      </c>
      <c r="AD97" s="1">
        <f t="shared" si="81"/>
        <v>18</v>
      </c>
      <c r="AE97" s="1">
        <f t="shared" si="82"/>
        <v>15</v>
      </c>
      <c r="AF97" s="1">
        <f t="shared" si="83"/>
        <v>18</v>
      </c>
      <c r="AG97" s="1">
        <f t="shared" si="84"/>
        <v>15</v>
      </c>
      <c r="AH97" s="1">
        <f t="shared" si="85"/>
        <v>18</v>
      </c>
      <c r="AI97" s="1">
        <f t="shared" si="86"/>
        <v>15</v>
      </c>
      <c r="AJ97" s="1">
        <f t="shared" si="87"/>
        <v>18</v>
      </c>
      <c r="AK97" s="1" t="str">
        <f t="shared" si="88"/>
        <v>3pm-6pm</v>
      </c>
      <c r="AL97" s="1" t="str">
        <f t="shared" si="89"/>
        <v>3pm-6pm</v>
      </c>
      <c r="AM97" s="1" t="str">
        <f t="shared" si="90"/>
        <v>3pm-6pm</v>
      </c>
      <c r="AN97" s="1" t="str">
        <f t="shared" si="91"/>
        <v>3pm-6pm</v>
      </c>
      <c r="AO97" s="1" t="str">
        <f t="shared" si="92"/>
        <v>3pm-6pm</v>
      </c>
      <c r="AP97" s="1" t="str">
        <f t="shared" si="93"/>
        <v>3pm-6pm</v>
      </c>
      <c r="AQ97" s="1" t="str">
        <f t="shared" si="94"/>
        <v>3pm-6pm</v>
      </c>
      <c r="AR97" s="4" t="s">
        <v>175</v>
      </c>
      <c r="AS97" s="1" t="s">
        <v>28</v>
      </c>
      <c r="AU97" s="1" t="s">
        <v>557</v>
      </c>
      <c r="AV97" s="5" t="s">
        <v>32</v>
      </c>
      <c r="AW97" s="5" t="s">
        <v>32</v>
      </c>
      <c r="AX97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7" s="1" t="str">
        <f t="shared" si="98"/>
        <v>&lt;img src=@img/outdoor.png@&gt;</v>
      </c>
      <c r="AZ97" s="1" t="str">
        <f t="shared" si="99"/>
        <v/>
      </c>
      <c r="BA97" s="1" t="str">
        <f t="shared" si="100"/>
        <v/>
      </c>
      <c r="BB97" s="1" t="str">
        <f t="shared" si="101"/>
        <v>&lt;img src=@img/drinkicon.png@&gt;</v>
      </c>
      <c r="BC97" s="1" t="str">
        <f t="shared" si="102"/>
        <v>&lt;img src=@img/foodicon.png@&gt;</v>
      </c>
      <c r="BD97" s="1" t="str">
        <f t="shared" si="103"/>
        <v>&lt;img src=@img/outdoor.png@&gt;&lt;img src=@img/drinkicon.png@&gt;&lt;img src=@img/foodicon.png@&gt;</v>
      </c>
      <c r="BE97" s="1" t="str">
        <f t="shared" si="104"/>
        <v>outdoor drink food med  pearl</v>
      </c>
      <c r="BF97" s="1" t="str">
        <f t="shared" si="105"/>
        <v>Pearl Street</v>
      </c>
      <c r="BG97" s="10">
        <v>40.016433999999997</v>
      </c>
      <c r="BH97" s="10">
        <v>-105.27906</v>
      </c>
      <c r="BI97" s="1" t="str">
        <f t="shared" si="106"/>
        <v>[40.016434,-105.27906],</v>
      </c>
      <c r="BK97" s="1" t="str">
        <f t="shared" si="96"/>
        <v/>
      </c>
    </row>
    <row r="98" spans="2:63" ht="21" customHeight="1">
      <c r="B98" s="10" t="s">
        <v>383</v>
      </c>
      <c r="C98" s="1" t="s">
        <v>305</v>
      </c>
      <c r="G98" s="8" t="s">
        <v>363</v>
      </c>
      <c r="W98" s="1" t="str">
        <f t="shared" si="74"/>
        <v/>
      </c>
      <c r="X98" s="1" t="str">
        <f t="shared" si="75"/>
        <v/>
      </c>
      <c r="Y98" s="1" t="str">
        <f t="shared" si="76"/>
        <v/>
      </c>
      <c r="Z98" s="1" t="str">
        <f t="shared" si="77"/>
        <v/>
      </c>
      <c r="AA98" s="1" t="str">
        <f t="shared" si="78"/>
        <v/>
      </c>
      <c r="AB98" s="1" t="str">
        <f t="shared" si="79"/>
        <v/>
      </c>
      <c r="AC98" s="1" t="str">
        <f t="shared" si="80"/>
        <v/>
      </c>
      <c r="AD98" s="1" t="str">
        <f t="shared" si="81"/>
        <v/>
      </c>
      <c r="AE98" s="1" t="str">
        <f t="shared" si="82"/>
        <v/>
      </c>
      <c r="AF98" s="1" t="str">
        <f t="shared" si="83"/>
        <v/>
      </c>
      <c r="AG98" s="1" t="str">
        <f t="shared" si="84"/>
        <v/>
      </c>
      <c r="AH98" s="1" t="str">
        <f t="shared" si="85"/>
        <v/>
      </c>
      <c r="AI98" s="1" t="str">
        <f t="shared" si="86"/>
        <v/>
      </c>
      <c r="AJ98" s="1" t="str">
        <f t="shared" si="87"/>
        <v/>
      </c>
      <c r="AK98" s="1" t="str">
        <f t="shared" si="88"/>
        <v/>
      </c>
      <c r="AL98" s="1" t="str">
        <f t="shared" si="89"/>
        <v/>
      </c>
      <c r="AM98" s="1" t="str">
        <f t="shared" si="90"/>
        <v/>
      </c>
      <c r="AN98" s="1" t="str">
        <f t="shared" si="91"/>
        <v/>
      </c>
      <c r="AO98" s="1" t="str">
        <f t="shared" si="92"/>
        <v/>
      </c>
      <c r="AP98" s="1" t="str">
        <f t="shared" si="93"/>
        <v/>
      </c>
      <c r="AQ98" s="1" t="str">
        <f t="shared" si="94"/>
        <v/>
      </c>
      <c r="AR98" s="1" t="s">
        <v>517</v>
      </c>
      <c r="AU98" s="1" t="s">
        <v>557</v>
      </c>
      <c r="AV98" s="5" t="s">
        <v>33</v>
      </c>
      <c r="AW98" s="5" t="s">
        <v>33</v>
      </c>
      <c r="AX98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8" s="1" t="str">
        <f t="shared" si="98"/>
        <v/>
      </c>
      <c r="AZ98" s="1" t="str">
        <f t="shared" si="99"/>
        <v/>
      </c>
      <c r="BA98" s="1" t="str">
        <f t="shared" si="100"/>
        <v/>
      </c>
      <c r="BB98" s="1" t="str">
        <f t="shared" si="101"/>
        <v/>
      </c>
      <c r="BC98" s="1" t="str">
        <f t="shared" si="102"/>
        <v/>
      </c>
      <c r="BD98" s="1" t="str">
        <f t="shared" si="103"/>
        <v/>
      </c>
      <c r="BE98" s="1" t="str">
        <f t="shared" si="104"/>
        <v>med  hill</v>
      </c>
      <c r="BF98" s="1" t="str">
        <f t="shared" si="105"/>
        <v>The Hill</v>
      </c>
      <c r="BG98" s="10">
        <v>40.008825999999999</v>
      </c>
      <c r="BH98" s="10">
        <v>-105.276465</v>
      </c>
      <c r="BI98" s="1" t="str">
        <f t="shared" si="106"/>
        <v>[40.008826,-105.276465],</v>
      </c>
      <c r="BK98" s="1" t="str">
        <f t="shared" si="96"/>
        <v/>
      </c>
    </row>
    <row r="99" spans="2:63" ht="21" customHeight="1">
      <c r="B99" s="10" t="s">
        <v>92</v>
      </c>
      <c r="C99" s="1" t="s">
        <v>187</v>
      </c>
      <c r="G99" s="18" t="s">
        <v>220</v>
      </c>
      <c r="H99" s="1">
        <v>1500</v>
      </c>
      <c r="I99" s="1">
        <v>1700</v>
      </c>
      <c r="J99" s="1">
        <v>1500</v>
      </c>
      <c r="K99" s="1">
        <v>1700</v>
      </c>
      <c r="L99" s="1">
        <v>1500</v>
      </c>
      <c r="M99" s="1">
        <v>1700</v>
      </c>
      <c r="N99" s="1">
        <v>1500</v>
      </c>
      <c r="O99" s="1">
        <v>1700</v>
      </c>
      <c r="P99" s="1">
        <v>1500</v>
      </c>
      <c r="Q99" s="1">
        <v>1700</v>
      </c>
      <c r="R99" s="1">
        <v>1500</v>
      </c>
      <c r="S99" s="1">
        <v>1700</v>
      </c>
      <c r="T99" s="1">
        <v>1500</v>
      </c>
      <c r="U99" s="1">
        <v>1700</v>
      </c>
      <c r="V99" s="10" t="s">
        <v>131</v>
      </c>
      <c r="W99" s="1">
        <f t="shared" si="74"/>
        <v>15</v>
      </c>
      <c r="X99" s="1">
        <f t="shared" si="75"/>
        <v>17</v>
      </c>
      <c r="Y99" s="1">
        <f t="shared" si="76"/>
        <v>15</v>
      </c>
      <c r="Z99" s="1">
        <f t="shared" si="77"/>
        <v>17</v>
      </c>
      <c r="AA99" s="1">
        <f t="shared" si="78"/>
        <v>15</v>
      </c>
      <c r="AB99" s="1">
        <f t="shared" si="79"/>
        <v>17</v>
      </c>
      <c r="AC99" s="1">
        <f t="shared" si="80"/>
        <v>15</v>
      </c>
      <c r="AD99" s="1">
        <f t="shared" si="81"/>
        <v>17</v>
      </c>
      <c r="AE99" s="1">
        <f t="shared" si="82"/>
        <v>15</v>
      </c>
      <c r="AF99" s="1">
        <f t="shared" si="83"/>
        <v>17</v>
      </c>
      <c r="AG99" s="1">
        <f t="shared" si="84"/>
        <v>15</v>
      </c>
      <c r="AH99" s="1">
        <f t="shared" si="85"/>
        <v>17</v>
      </c>
      <c r="AI99" s="1">
        <f t="shared" si="86"/>
        <v>15</v>
      </c>
      <c r="AJ99" s="1">
        <f t="shared" si="87"/>
        <v>17</v>
      </c>
      <c r="AK99" s="1" t="str">
        <f t="shared" si="88"/>
        <v>3pm-5pm</v>
      </c>
      <c r="AL99" s="1" t="str">
        <f t="shared" si="89"/>
        <v>3pm-5pm</v>
      </c>
      <c r="AM99" s="1" t="str">
        <f t="shared" si="90"/>
        <v>3pm-5pm</v>
      </c>
      <c r="AN99" s="1" t="str">
        <f t="shared" si="91"/>
        <v>3pm-5pm</v>
      </c>
      <c r="AO99" s="1" t="str">
        <f t="shared" si="92"/>
        <v>3pm-5pm</v>
      </c>
      <c r="AP99" s="1" t="str">
        <f t="shared" si="93"/>
        <v>3pm-5pm</v>
      </c>
      <c r="AQ99" s="1" t="str">
        <f t="shared" si="94"/>
        <v>3pm-5pm</v>
      </c>
      <c r="AR99" s="14" t="s">
        <v>176</v>
      </c>
      <c r="AS99" s="1" t="s">
        <v>28</v>
      </c>
      <c r="AU99" s="1" t="s">
        <v>557</v>
      </c>
      <c r="AV99" s="5" t="s">
        <v>32</v>
      </c>
      <c r="AW99" s="5" t="s">
        <v>32</v>
      </c>
      <c r="AX99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9" s="1" t="str">
        <f t="shared" si="98"/>
        <v>&lt;img src=@img/outdoor.png@&gt;</v>
      </c>
      <c r="AZ99" s="1" t="str">
        <f t="shared" si="99"/>
        <v/>
      </c>
      <c r="BA99" s="1" t="str">
        <f t="shared" si="100"/>
        <v/>
      </c>
      <c r="BB99" s="1" t="str">
        <f t="shared" si="101"/>
        <v>&lt;img src=@img/drinkicon.png@&gt;</v>
      </c>
      <c r="BC99" s="1" t="str">
        <f t="shared" si="102"/>
        <v>&lt;img src=@img/foodicon.png@&gt;</v>
      </c>
      <c r="BD99" s="1" t="str">
        <f t="shared" si="103"/>
        <v>&lt;img src=@img/outdoor.png@&gt;&lt;img src=@img/drinkicon.png@&gt;&lt;img src=@img/foodicon.png@&gt;</v>
      </c>
      <c r="BE99" s="1" t="str">
        <f t="shared" si="104"/>
        <v>outdoor drink food med  pearl</v>
      </c>
      <c r="BF99" s="1" t="str">
        <f t="shared" si="105"/>
        <v>Pearl Street</v>
      </c>
      <c r="BG99" s="10">
        <v>40.017786000000001</v>
      </c>
      <c r="BH99" s="10">
        <v>-105.28156199999999</v>
      </c>
      <c r="BI99" s="1" t="str">
        <f t="shared" si="106"/>
        <v>[40.017786,-105.281562],</v>
      </c>
      <c r="BK99" s="1" t="str">
        <f t="shared" si="96"/>
        <v/>
      </c>
    </row>
    <row r="100" spans="2:63" ht="21" customHeight="1">
      <c r="B100" s="10" t="s">
        <v>397</v>
      </c>
      <c r="C100" s="1" t="s">
        <v>305</v>
      </c>
      <c r="G100" s="8" t="s">
        <v>379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4" t="s">
        <v>532</v>
      </c>
      <c r="AU100" s="1" t="s">
        <v>557</v>
      </c>
      <c r="AV100" s="5" t="s">
        <v>33</v>
      </c>
      <c r="AW100" s="5" t="s">
        <v>33</v>
      </c>
      <c r="AX100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hill</v>
      </c>
      <c r="BF100" s="1" t="str">
        <f t="shared" si="105"/>
        <v>The Hill</v>
      </c>
      <c r="BG100" s="10">
        <v>40.007510000000003</v>
      </c>
      <c r="BH100" s="10">
        <v>-105.276414</v>
      </c>
      <c r="BI100" s="1" t="str">
        <f t="shared" si="106"/>
        <v>[40.00751,-105.276414],</v>
      </c>
      <c r="BK100" s="1" t="str">
        <f t="shared" si="96"/>
        <v/>
      </c>
    </row>
    <row r="101" spans="2:63" ht="21" customHeight="1">
      <c r="B101" s="10" t="s">
        <v>93</v>
      </c>
      <c r="C101" s="1" t="s">
        <v>187</v>
      </c>
      <c r="G101" s="6" t="s">
        <v>221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132</v>
      </c>
      <c r="W101" s="1">
        <f t="shared" si="74"/>
        <v>15</v>
      </c>
      <c r="X101" s="1">
        <f t="shared" si="75"/>
        <v>18</v>
      </c>
      <c r="Y101" s="1">
        <f t="shared" si="76"/>
        <v>15</v>
      </c>
      <c r="Z101" s="1">
        <f t="shared" si="77"/>
        <v>18</v>
      </c>
      <c r="AA101" s="1">
        <f t="shared" si="78"/>
        <v>15</v>
      </c>
      <c r="AB101" s="1">
        <f t="shared" si="79"/>
        <v>18</v>
      </c>
      <c r="AC101" s="1">
        <f t="shared" si="80"/>
        <v>15</v>
      </c>
      <c r="AD101" s="1">
        <f t="shared" si="81"/>
        <v>18</v>
      </c>
      <c r="AE101" s="1">
        <f t="shared" si="82"/>
        <v>15</v>
      </c>
      <c r="AF101" s="1">
        <f t="shared" si="83"/>
        <v>18</v>
      </c>
      <c r="AG101" s="1">
        <f t="shared" si="84"/>
        <v>15</v>
      </c>
      <c r="AH101" s="1">
        <f t="shared" si="85"/>
        <v>18</v>
      </c>
      <c r="AI101" s="1">
        <f t="shared" si="86"/>
        <v>15</v>
      </c>
      <c r="AJ101" s="1">
        <f t="shared" si="87"/>
        <v>18</v>
      </c>
      <c r="AK101" s="1" t="str">
        <f t="shared" si="88"/>
        <v>3pm-6pm</v>
      </c>
      <c r="AL101" s="1" t="str">
        <f t="shared" si="89"/>
        <v>3pm-6pm</v>
      </c>
      <c r="AM101" s="1" t="str">
        <f t="shared" si="90"/>
        <v>3pm-6pm</v>
      </c>
      <c r="AN101" s="1" t="str">
        <f t="shared" si="91"/>
        <v>3pm-6pm</v>
      </c>
      <c r="AO101" s="1" t="str">
        <f t="shared" si="92"/>
        <v>3pm-6pm</v>
      </c>
      <c r="AP101" s="1" t="str">
        <f t="shared" si="93"/>
        <v>3pm-6pm</v>
      </c>
      <c r="AQ101" s="1" t="str">
        <f t="shared" si="94"/>
        <v>3pm-6pm</v>
      </c>
      <c r="AR101" s="1" t="s">
        <v>177</v>
      </c>
      <c r="AS101" s="1" t="s">
        <v>28</v>
      </c>
      <c r="AU101" s="1" t="s">
        <v>557</v>
      </c>
      <c r="AV101" s="5" t="s">
        <v>32</v>
      </c>
      <c r="AW101" s="5" t="s">
        <v>32</v>
      </c>
      <c r="AX101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1" s="1" t="str">
        <f t="shared" si="98"/>
        <v>&lt;img src=@img/outdoor.png@&gt;</v>
      </c>
      <c r="AZ101" s="1" t="str">
        <f t="shared" si="99"/>
        <v/>
      </c>
      <c r="BA101" s="1" t="str">
        <f t="shared" si="100"/>
        <v/>
      </c>
      <c r="BB101" s="1" t="str">
        <f t="shared" si="101"/>
        <v>&lt;img src=@img/drinkicon.png@&gt;</v>
      </c>
      <c r="BC101" s="1" t="str">
        <f t="shared" si="102"/>
        <v>&lt;img src=@img/foodicon.png@&gt;</v>
      </c>
      <c r="BD101" s="1" t="str">
        <f t="shared" si="103"/>
        <v>&lt;img src=@img/outdoor.png@&gt;&lt;img src=@img/drinkicon.png@&gt;&lt;img src=@img/foodicon.png@&gt;</v>
      </c>
      <c r="BE101" s="1" t="str">
        <f t="shared" si="104"/>
        <v>outdoor drink food med  pearl</v>
      </c>
      <c r="BF101" s="1" t="str">
        <f t="shared" si="105"/>
        <v>Pearl Street</v>
      </c>
      <c r="BG101" s="10">
        <v>40.017975999999997</v>
      </c>
      <c r="BH101" s="10">
        <v>-105.278248</v>
      </c>
      <c r="BI101" s="1" t="str">
        <f t="shared" si="106"/>
        <v>[40.017976,-105.278248],</v>
      </c>
      <c r="BK101" s="1" t="str">
        <f t="shared" si="96"/>
        <v/>
      </c>
    </row>
    <row r="102" spans="2:63" ht="21" customHeight="1">
      <c r="B102" s="10" t="s">
        <v>94</v>
      </c>
      <c r="C102" s="1" t="s">
        <v>187</v>
      </c>
      <c r="G102" s="18" t="s">
        <v>222</v>
      </c>
      <c r="H102" s="1">
        <v>1500</v>
      </c>
      <c r="I102" s="1">
        <v>1900</v>
      </c>
      <c r="J102" s="1">
        <v>1500</v>
      </c>
      <c r="K102" s="1">
        <v>1900</v>
      </c>
      <c r="L102" s="1">
        <v>1500</v>
      </c>
      <c r="M102" s="1">
        <v>1900</v>
      </c>
      <c r="N102" s="1">
        <v>1500</v>
      </c>
      <c r="O102" s="1">
        <v>1900</v>
      </c>
      <c r="P102" s="1">
        <v>1500</v>
      </c>
      <c r="Q102" s="1">
        <v>1900</v>
      </c>
      <c r="R102" s="1">
        <v>1500</v>
      </c>
      <c r="S102" s="1">
        <v>1900</v>
      </c>
      <c r="T102" s="1">
        <v>1500</v>
      </c>
      <c r="U102" s="1">
        <v>1900</v>
      </c>
      <c r="V102" s="10" t="s">
        <v>133</v>
      </c>
      <c r="W102" s="1">
        <f t="shared" si="74"/>
        <v>15</v>
      </c>
      <c r="X102" s="1">
        <f t="shared" si="75"/>
        <v>19</v>
      </c>
      <c r="Y102" s="1">
        <f t="shared" si="76"/>
        <v>15</v>
      </c>
      <c r="Z102" s="1">
        <f t="shared" si="77"/>
        <v>19</v>
      </c>
      <c r="AA102" s="1">
        <f t="shared" si="78"/>
        <v>15</v>
      </c>
      <c r="AB102" s="1">
        <f t="shared" si="79"/>
        <v>19</v>
      </c>
      <c r="AC102" s="1">
        <f t="shared" si="80"/>
        <v>15</v>
      </c>
      <c r="AD102" s="1">
        <f t="shared" si="81"/>
        <v>19</v>
      </c>
      <c r="AE102" s="1">
        <f t="shared" si="82"/>
        <v>15</v>
      </c>
      <c r="AF102" s="1">
        <f t="shared" si="83"/>
        <v>19</v>
      </c>
      <c r="AG102" s="1">
        <f t="shared" si="84"/>
        <v>15</v>
      </c>
      <c r="AH102" s="1">
        <f t="shared" si="85"/>
        <v>19</v>
      </c>
      <c r="AI102" s="1">
        <f t="shared" si="86"/>
        <v>15</v>
      </c>
      <c r="AJ102" s="1">
        <f t="shared" si="87"/>
        <v>19</v>
      </c>
      <c r="AK102" s="1" t="str">
        <f t="shared" si="88"/>
        <v>3pm-7pm</v>
      </c>
      <c r="AL102" s="1" t="str">
        <f t="shared" si="89"/>
        <v>3pm-7pm</v>
      </c>
      <c r="AM102" s="1" t="str">
        <f t="shared" si="90"/>
        <v>3pm-7pm</v>
      </c>
      <c r="AN102" s="1" t="str">
        <f t="shared" si="91"/>
        <v>3pm-7pm</v>
      </c>
      <c r="AO102" s="1" t="str">
        <f t="shared" si="92"/>
        <v>3pm-7pm</v>
      </c>
      <c r="AP102" s="1" t="str">
        <f t="shared" si="93"/>
        <v>3pm-7pm</v>
      </c>
      <c r="AQ102" s="1" t="str">
        <f t="shared" si="94"/>
        <v>3pm-7pm</v>
      </c>
      <c r="AR102" s="7" t="s">
        <v>178</v>
      </c>
      <c r="AS102" s="1" t="s">
        <v>28</v>
      </c>
      <c r="AU102" s="1" t="s">
        <v>557</v>
      </c>
      <c r="AV102" s="5" t="s">
        <v>32</v>
      </c>
      <c r="AW102" s="5" t="s">
        <v>32</v>
      </c>
      <c r="AX102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2" s="1" t="str">
        <f t="shared" si="98"/>
        <v>&lt;img src=@img/outdoor.png@&gt;</v>
      </c>
      <c r="AZ102" s="1" t="str">
        <f t="shared" si="99"/>
        <v/>
      </c>
      <c r="BA102" s="1" t="str">
        <f t="shared" si="100"/>
        <v/>
      </c>
      <c r="BB102" s="1" t="str">
        <f t="shared" si="101"/>
        <v>&lt;img src=@img/drinkicon.png@&gt;</v>
      </c>
      <c r="BC102" s="1" t="str">
        <f t="shared" si="102"/>
        <v>&lt;img src=@img/foodicon.png@&gt;</v>
      </c>
      <c r="BD102" s="1" t="str">
        <f t="shared" si="103"/>
        <v>&lt;img src=@img/outdoor.png@&gt;&lt;img src=@img/drinkicon.png@&gt;&lt;img src=@img/foodicon.png@&gt;</v>
      </c>
      <c r="BE102" s="1" t="str">
        <f t="shared" si="104"/>
        <v>outdoor drink food med  pearl</v>
      </c>
      <c r="BF102" s="1" t="str">
        <f t="shared" si="105"/>
        <v>Pearl Street</v>
      </c>
      <c r="BG102" s="10">
        <v>40.016167000000003</v>
      </c>
      <c r="BH102" s="10">
        <v>-105.28442200000001</v>
      </c>
      <c r="BI102" s="1" t="str">
        <f t="shared" si="106"/>
        <v>[40.016167,-105.284422],</v>
      </c>
      <c r="BK102" s="1" t="str">
        <f t="shared" si="96"/>
        <v/>
      </c>
    </row>
    <row r="103" spans="2:63" ht="21" customHeight="1">
      <c r="B103" s="10" t="s">
        <v>320</v>
      </c>
      <c r="C103" s="1" t="s">
        <v>34</v>
      </c>
      <c r="G103" s="8" t="s">
        <v>361</v>
      </c>
      <c r="W103" s="1" t="str">
        <f t="shared" si="74"/>
        <v/>
      </c>
      <c r="X103" s="1" t="str">
        <f t="shared" si="75"/>
        <v/>
      </c>
      <c r="Y103" s="1" t="str">
        <f t="shared" si="76"/>
        <v/>
      </c>
      <c r="Z103" s="1" t="str">
        <f t="shared" si="77"/>
        <v/>
      </c>
      <c r="AA103" s="1" t="str">
        <f t="shared" si="78"/>
        <v/>
      </c>
      <c r="AB103" s="1" t="str">
        <f t="shared" si="79"/>
        <v/>
      </c>
      <c r="AC103" s="1" t="str">
        <f t="shared" si="80"/>
        <v/>
      </c>
      <c r="AD103" s="1" t="str">
        <f t="shared" si="81"/>
        <v/>
      </c>
      <c r="AE103" s="1" t="str">
        <f t="shared" si="82"/>
        <v/>
      </c>
      <c r="AF103" s="1" t="str">
        <f t="shared" si="83"/>
        <v/>
      </c>
      <c r="AG103" s="1" t="str">
        <f t="shared" si="84"/>
        <v/>
      </c>
      <c r="AH103" s="1" t="str">
        <f t="shared" si="85"/>
        <v/>
      </c>
      <c r="AI103" s="1" t="str">
        <f t="shared" si="86"/>
        <v/>
      </c>
      <c r="AJ103" s="1" t="str">
        <f t="shared" si="87"/>
        <v/>
      </c>
      <c r="AK103" s="1" t="str">
        <f t="shared" si="88"/>
        <v/>
      </c>
      <c r="AL103" s="1" t="str">
        <f t="shared" si="89"/>
        <v/>
      </c>
      <c r="AM103" s="1" t="str">
        <f t="shared" si="90"/>
        <v/>
      </c>
      <c r="AN103" s="1" t="str">
        <f t="shared" si="91"/>
        <v/>
      </c>
      <c r="AO103" s="1" t="str">
        <f t="shared" si="92"/>
        <v/>
      </c>
      <c r="AP103" s="1" t="str">
        <f t="shared" si="93"/>
        <v/>
      </c>
      <c r="AQ103" s="1" t="str">
        <f t="shared" si="94"/>
        <v/>
      </c>
      <c r="AR103" s="14" t="s">
        <v>515</v>
      </c>
      <c r="AU103" s="1" t="s">
        <v>557</v>
      </c>
      <c r="AV103" s="5" t="s">
        <v>33</v>
      </c>
      <c r="AW103" s="5" t="s">
        <v>33</v>
      </c>
      <c r="AX103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3" s="1" t="str">
        <f t="shared" si="98"/>
        <v/>
      </c>
      <c r="AZ103" s="1" t="str">
        <f t="shared" si="99"/>
        <v/>
      </c>
      <c r="BA103" s="1" t="str">
        <f t="shared" si="100"/>
        <v/>
      </c>
      <c r="BB103" s="1" t="str">
        <f t="shared" si="101"/>
        <v/>
      </c>
      <c r="BC103" s="1" t="str">
        <f t="shared" si="102"/>
        <v/>
      </c>
      <c r="BD103" s="1" t="str">
        <f t="shared" si="103"/>
        <v/>
      </c>
      <c r="BE103" s="1" t="str">
        <f t="shared" si="104"/>
        <v>med  campus</v>
      </c>
      <c r="BF103" s="1" t="str">
        <f t="shared" si="105"/>
        <v>Near Campus</v>
      </c>
      <c r="BG103" s="10">
        <v>40.007584999999999</v>
      </c>
      <c r="BH103" s="10">
        <v>-105.258122</v>
      </c>
      <c r="BI103" s="1" t="str">
        <f t="shared" si="106"/>
        <v>[40.007585,-105.258122],</v>
      </c>
      <c r="BK103" s="1" t="str">
        <f t="shared" si="96"/>
        <v/>
      </c>
    </row>
    <row r="104" spans="2:63" ht="21" customHeight="1">
      <c r="B104" s="10" t="s">
        <v>325</v>
      </c>
      <c r="C104" s="1" t="s">
        <v>34</v>
      </c>
      <c r="G104" s="8" t="s">
        <v>356</v>
      </c>
      <c r="W104" s="1" t="str">
        <f t="shared" si="74"/>
        <v/>
      </c>
      <c r="X104" s="1" t="str">
        <f t="shared" si="75"/>
        <v/>
      </c>
      <c r="Y104" s="1" t="str">
        <f t="shared" si="76"/>
        <v/>
      </c>
      <c r="Z104" s="1" t="str">
        <f t="shared" si="77"/>
        <v/>
      </c>
      <c r="AA104" s="1" t="str">
        <f t="shared" si="78"/>
        <v/>
      </c>
      <c r="AB104" s="1" t="str">
        <f t="shared" si="79"/>
        <v/>
      </c>
      <c r="AC104" s="1" t="str">
        <f t="shared" si="80"/>
        <v/>
      </c>
      <c r="AD104" s="1" t="str">
        <f t="shared" si="81"/>
        <v/>
      </c>
      <c r="AE104" s="1" t="str">
        <f t="shared" si="82"/>
        <v/>
      </c>
      <c r="AF104" s="1" t="str">
        <f t="shared" si="83"/>
        <v/>
      </c>
      <c r="AG104" s="1" t="str">
        <f t="shared" si="84"/>
        <v/>
      </c>
      <c r="AH104" s="1" t="str">
        <f t="shared" si="85"/>
        <v/>
      </c>
      <c r="AI104" s="1" t="str">
        <f t="shared" si="86"/>
        <v/>
      </c>
      <c r="AJ104" s="1" t="str">
        <f t="shared" si="87"/>
        <v/>
      </c>
      <c r="AK104" s="1" t="str">
        <f t="shared" si="88"/>
        <v/>
      </c>
      <c r="AL104" s="1" t="str">
        <f t="shared" si="89"/>
        <v/>
      </c>
      <c r="AM104" s="1" t="str">
        <f t="shared" si="90"/>
        <v/>
      </c>
      <c r="AN104" s="1" t="str">
        <f t="shared" si="91"/>
        <v/>
      </c>
      <c r="AO104" s="1" t="str">
        <f t="shared" si="92"/>
        <v/>
      </c>
      <c r="AP104" s="1" t="str">
        <f t="shared" si="93"/>
        <v/>
      </c>
      <c r="AQ104" s="1" t="str">
        <f t="shared" si="94"/>
        <v/>
      </c>
      <c r="AR104" s="14" t="s">
        <v>510</v>
      </c>
      <c r="AU104" s="1" t="s">
        <v>557</v>
      </c>
      <c r="AV104" s="5" t="s">
        <v>33</v>
      </c>
      <c r="AW104" s="5" t="s">
        <v>33</v>
      </c>
      <c r="AX104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4" s="1" t="str">
        <f t="shared" si="98"/>
        <v/>
      </c>
      <c r="AZ104" s="1" t="str">
        <f t="shared" si="99"/>
        <v/>
      </c>
      <c r="BA104" s="1" t="str">
        <f t="shared" si="100"/>
        <v/>
      </c>
      <c r="BB104" s="1" t="str">
        <f t="shared" si="101"/>
        <v/>
      </c>
      <c r="BC104" s="1" t="str">
        <f t="shared" si="102"/>
        <v/>
      </c>
      <c r="BD104" s="1" t="str">
        <f t="shared" si="103"/>
        <v/>
      </c>
      <c r="BE104" s="1" t="str">
        <f t="shared" si="104"/>
        <v>med  campus</v>
      </c>
      <c r="BF104" s="1" t="str">
        <f t="shared" si="105"/>
        <v>Near Campus</v>
      </c>
      <c r="BG104" s="10">
        <v>40.006940999999998</v>
      </c>
      <c r="BH104" s="10">
        <v>-105.258019</v>
      </c>
      <c r="BI104" s="1" t="str">
        <f t="shared" si="106"/>
        <v>[40.006941,-105.258019],</v>
      </c>
      <c r="BK104" s="1" t="str">
        <f t="shared" si="96"/>
        <v/>
      </c>
    </row>
    <row r="105" spans="2:63" ht="21" customHeight="1">
      <c r="B105" s="10" t="s">
        <v>330</v>
      </c>
      <c r="C105" s="1" t="s">
        <v>34</v>
      </c>
      <c r="G105" s="3" t="s">
        <v>351</v>
      </c>
      <c r="W105" s="1" t="str">
        <f t="shared" si="74"/>
        <v/>
      </c>
      <c r="X105" s="1" t="str">
        <f t="shared" si="75"/>
        <v/>
      </c>
      <c r="Y105" s="1" t="str">
        <f t="shared" si="76"/>
        <v/>
      </c>
      <c r="Z105" s="1" t="str">
        <f t="shared" si="77"/>
        <v/>
      </c>
      <c r="AA105" s="1" t="str">
        <f t="shared" si="78"/>
        <v/>
      </c>
      <c r="AB105" s="1" t="str">
        <f t="shared" si="79"/>
        <v/>
      </c>
      <c r="AC105" s="1" t="str">
        <f t="shared" si="80"/>
        <v/>
      </c>
      <c r="AD105" s="1" t="str">
        <f t="shared" si="81"/>
        <v/>
      </c>
      <c r="AE105" s="1" t="str">
        <f t="shared" si="82"/>
        <v/>
      </c>
      <c r="AF105" s="1" t="str">
        <f t="shared" si="83"/>
        <v/>
      </c>
      <c r="AG105" s="1" t="str">
        <f t="shared" si="84"/>
        <v/>
      </c>
      <c r="AH105" s="1" t="str">
        <f t="shared" si="85"/>
        <v/>
      </c>
      <c r="AI105" s="1" t="str">
        <f t="shared" si="86"/>
        <v/>
      </c>
      <c r="AJ105" s="1" t="str">
        <f t="shared" si="87"/>
        <v/>
      </c>
      <c r="AK105" s="1" t="str">
        <f t="shared" si="88"/>
        <v/>
      </c>
      <c r="AL105" s="1" t="str">
        <f t="shared" si="89"/>
        <v/>
      </c>
      <c r="AM105" s="1" t="str">
        <f t="shared" si="90"/>
        <v/>
      </c>
      <c r="AN105" s="1" t="str">
        <f t="shared" si="91"/>
        <v/>
      </c>
      <c r="AO105" s="1" t="str">
        <f t="shared" si="92"/>
        <v/>
      </c>
      <c r="AP105" s="1" t="str">
        <f t="shared" si="93"/>
        <v/>
      </c>
      <c r="AQ105" s="1" t="str">
        <f t="shared" si="94"/>
        <v/>
      </c>
      <c r="AR105" s="4" t="s">
        <v>505</v>
      </c>
      <c r="AU105" s="1" t="s">
        <v>557</v>
      </c>
      <c r="AV105" s="5" t="s">
        <v>33</v>
      </c>
      <c r="AW105" s="5" t="s">
        <v>33</v>
      </c>
      <c r="AX105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5" s="1" t="str">
        <f t="shared" si="98"/>
        <v/>
      </c>
      <c r="AZ105" s="1" t="str">
        <f t="shared" si="99"/>
        <v/>
      </c>
      <c r="BA105" s="1" t="str">
        <f t="shared" si="100"/>
        <v/>
      </c>
      <c r="BB105" s="1" t="str">
        <f t="shared" si="101"/>
        <v/>
      </c>
      <c r="BC105" s="1" t="str">
        <f t="shared" si="102"/>
        <v/>
      </c>
      <c r="BD105" s="1" t="str">
        <f t="shared" si="103"/>
        <v/>
      </c>
      <c r="BE105" s="1" t="str">
        <f t="shared" si="104"/>
        <v>med  campus</v>
      </c>
      <c r="BF105" s="1" t="str">
        <f t="shared" si="105"/>
        <v>Near Campus</v>
      </c>
      <c r="BG105" s="10">
        <v>40.014482999999998</v>
      </c>
      <c r="BH105" s="10">
        <v>-105.268871</v>
      </c>
      <c r="BI105" s="1" t="str">
        <f t="shared" si="106"/>
        <v>[40.014483,-105.268871],</v>
      </c>
      <c r="BK105" s="1" t="str">
        <f t="shared" si="96"/>
        <v/>
      </c>
    </row>
    <row r="106" spans="2:63" ht="21" customHeight="1">
      <c r="B106" s="10" t="s">
        <v>236</v>
      </c>
      <c r="C106" s="1" t="s">
        <v>187</v>
      </c>
      <c r="G106" s="3" t="s">
        <v>260</v>
      </c>
      <c r="W106" s="1" t="str">
        <f t="shared" si="74"/>
        <v/>
      </c>
      <c r="X106" s="1" t="str">
        <f t="shared" si="75"/>
        <v/>
      </c>
      <c r="Y106" s="1" t="str">
        <f t="shared" si="76"/>
        <v/>
      </c>
      <c r="Z106" s="1" t="str">
        <f t="shared" si="77"/>
        <v/>
      </c>
      <c r="AA106" s="1" t="str">
        <f t="shared" si="78"/>
        <v/>
      </c>
      <c r="AB106" s="1" t="str">
        <f t="shared" si="79"/>
        <v/>
      </c>
      <c r="AC106" s="1" t="str">
        <f t="shared" si="80"/>
        <v/>
      </c>
      <c r="AD106" s="1" t="str">
        <f t="shared" si="81"/>
        <v/>
      </c>
      <c r="AE106" s="1" t="str">
        <f t="shared" si="82"/>
        <v/>
      </c>
      <c r="AF106" s="1" t="str">
        <f t="shared" si="83"/>
        <v/>
      </c>
      <c r="AG106" s="1" t="str">
        <f t="shared" si="84"/>
        <v/>
      </c>
      <c r="AH106" s="1" t="str">
        <f t="shared" si="85"/>
        <v/>
      </c>
      <c r="AI106" s="1" t="str">
        <f t="shared" si="86"/>
        <v/>
      </c>
      <c r="AJ106" s="1" t="str">
        <f t="shared" si="87"/>
        <v/>
      </c>
      <c r="AK106" s="1" t="str">
        <f t="shared" si="88"/>
        <v/>
      </c>
      <c r="AL106" s="1" t="str">
        <f t="shared" si="89"/>
        <v/>
      </c>
      <c r="AM106" s="1" t="str">
        <f t="shared" si="90"/>
        <v/>
      </c>
      <c r="AN106" s="1" t="str">
        <f t="shared" si="91"/>
        <v/>
      </c>
      <c r="AO106" s="1" t="str">
        <f t="shared" si="92"/>
        <v/>
      </c>
      <c r="AP106" s="1" t="str">
        <f t="shared" si="93"/>
        <v/>
      </c>
      <c r="AQ106" s="1" t="str">
        <f t="shared" si="94"/>
        <v/>
      </c>
      <c r="AR106" s="4" t="s">
        <v>285</v>
      </c>
      <c r="AS106" s="1" t="s">
        <v>28</v>
      </c>
      <c r="AU106" s="1" t="s">
        <v>557</v>
      </c>
      <c r="AV106" s="5" t="s">
        <v>33</v>
      </c>
      <c r="AW106" s="5" t="s">
        <v>33</v>
      </c>
      <c r="AX106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6" s="1" t="str">
        <f t="shared" si="98"/>
        <v>&lt;img src=@img/outdoor.png@&gt;</v>
      </c>
      <c r="AZ106" s="1" t="str">
        <f t="shared" si="99"/>
        <v/>
      </c>
      <c r="BA106" s="1" t="str">
        <f t="shared" si="100"/>
        <v/>
      </c>
      <c r="BB106" s="1" t="str">
        <f t="shared" si="101"/>
        <v/>
      </c>
      <c r="BC106" s="1" t="str">
        <f t="shared" si="102"/>
        <v/>
      </c>
      <c r="BD106" s="1" t="str">
        <f t="shared" si="103"/>
        <v>&lt;img src=@img/outdoor.png@&gt;</v>
      </c>
      <c r="BE106" s="1" t="str">
        <f t="shared" si="104"/>
        <v>outdoor med  pearl</v>
      </c>
      <c r="BF106" s="1" t="str">
        <f t="shared" si="105"/>
        <v>Pearl Street</v>
      </c>
      <c r="BG106" s="10">
        <v>40.019371999999997</v>
      </c>
      <c r="BH106" s="10">
        <v>-105.274271</v>
      </c>
      <c r="BI106" s="1" t="str">
        <f t="shared" si="106"/>
        <v>[40.019372,-105.274271],</v>
      </c>
      <c r="BK106" s="1" t="str">
        <f t="shared" si="96"/>
        <v/>
      </c>
    </row>
    <row r="107" spans="2:63" ht="21" customHeight="1">
      <c r="B107" s="1" t="s">
        <v>405</v>
      </c>
      <c r="C107" s="1" t="s">
        <v>187</v>
      </c>
      <c r="G107" s="1" t="s">
        <v>419</v>
      </c>
      <c r="H107" s="1">
        <v>1600</v>
      </c>
      <c r="I107" s="1">
        <v>1800</v>
      </c>
      <c r="J107" s="1">
        <v>1600</v>
      </c>
      <c r="K107" s="1">
        <v>1800</v>
      </c>
      <c r="L107" s="1">
        <v>1600</v>
      </c>
      <c r="M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450</v>
      </c>
      <c r="W107" s="1">
        <f t="shared" si="74"/>
        <v>16</v>
      </c>
      <c r="X107" s="1">
        <f t="shared" si="75"/>
        <v>18</v>
      </c>
      <c r="Y107" s="1">
        <f t="shared" si="76"/>
        <v>16</v>
      </c>
      <c r="Z107" s="1">
        <f t="shared" si="77"/>
        <v>18</v>
      </c>
      <c r="AA107" s="1">
        <f t="shared" si="78"/>
        <v>16</v>
      </c>
      <c r="AB107" s="1">
        <f t="shared" si="79"/>
        <v>18</v>
      </c>
      <c r="AC107" s="1">
        <f t="shared" si="80"/>
        <v>16</v>
      </c>
      <c r="AD107" s="1">
        <f t="shared" si="81"/>
        <v>18</v>
      </c>
      <c r="AE107" s="1">
        <f t="shared" si="82"/>
        <v>16</v>
      </c>
      <c r="AF107" s="1">
        <f t="shared" si="83"/>
        <v>18</v>
      </c>
      <c r="AG107" s="1">
        <f t="shared" si="84"/>
        <v>16</v>
      </c>
      <c r="AH107" s="1">
        <f t="shared" si="85"/>
        <v>18</v>
      </c>
      <c r="AI107" s="1">
        <f t="shared" si="86"/>
        <v>16</v>
      </c>
      <c r="AJ107" s="1">
        <f t="shared" si="87"/>
        <v>18</v>
      </c>
      <c r="AK107" s="1" t="str">
        <f t="shared" si="88"/>
        <v>4pm-6pm</v>
      </c>
      <c r="AL107" s="1" t="str">
        <f t="shared" si="89"/>
        <v>4pm-6pm</v>
      </c>
      <c r="AM107" s="1" t="str">
        <f t="shared" si="90"/>
        <v>4pm-6pm</v>
      </c>
      <c r="AN107" s="1" t="str">
        <f t="shared" si="91"/>
        <v>4pm-6pm</v>
      </c>
      <c r="AO107" s="1" t="str">
        <f t="shared" si="92"/>
        <v>4pm-6pm</v>
      </c>
      <c r="AP107" s="1" t="str">
        <f t="shared" si="93"/>
        <v>4pm-6pm</v>
      </c>
      <c r="AQ107" s="1" t="str">
        <f t="shared" si="94"/>
        <v>4pm-6pm</v>
      </c>
      <c r="AR107" s="1" t="s">
        <v>539</v>
      </c>
      <c r="AS107" s="1" t="s">
        <v>28</v>
      </c>
      <c r="AU107" s="1" t="s">
        <v>557</v>
      </c>
      <c r="AV107" s="5" t="s">
        <v>32</v>
      </c>
      <c r="AW107" s="5" t="s">
        <v>32</v>
      </c>
      <c r="AX107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7" s="1" t="str">
        <f t="shared" si="98"/>
        <v>&lt;img src=@img/outdoor.png@&gt;</v>
      </c>
      <c r="AZ107" s="1" t="str">
        <f t="shared" si="99"/>
        <v/>
      </c>
      <c r="BA107" s="1" t="str">
        <f t="shared" si="100"/>
        <v/>
      </c>
      <c r="BB107" s="1" t="str">
        <f t="shared" si="101"/>
        <v>&lt;img src=@img/drinkicon.png@&gt;</v>
      </c>
      <c r="BC107" s="1" t="str">
        <f t="shared" si="102"/>
        <v>&lt;img src=@img/foodicon.png@&gt;</v>
      </c>
      <c r="BD107" s="1" t="str">
        <f t="shared" si="103"/>
        <v>&lt;img src=@img/outdoor.png@&gt;&lt;img src=@img/drinkicon.png@&gt;&lt;img src=@img/foodicon.png@&gt;</v>
      </c>
      <c r="BE107" s="1" t="str">
        <f t="shared" si="104"/>
        <v>outdoor drink food med  pearl</v>
      </c>
      <c r="BF107" s="1" t="str">
        <f t="shared" si="105"/>
        <v>Pearl Street</v>
      </c>
      <c r="BG107" s="10">
        <v>39.984318000000002</v>
      </c>
      <c r="BH107" s="10">
        <v>-105.249369</v>
      </c>
      <c r="BI107" s="1" t="str">
        <f t="shared" si="106"/>
        <v>[39.984318,-105.249369],</v>
      </c>
      <c r="BK107" s="1" t="str">
        <f t="shared" si="96"/>
        <v/>
      </c>
    </row>
    <row r="108" spans="2:63" ht="21" customHeight="1">
      <c r="B108" s="10" t="s">
        <v>387</v>
      </c>
      <c r="C108" s="1" t="s">
        <v>305</v>
      </c>
      <c r="G108" s="8" t="s">
        <v>367</v>
      </c>
      <c r="H108" s="1">
        <v>1600</v>
      </c>
      <c r="I108" s="1">
        <v>1730</v>
      </c>
      <c r="J108" s="1">
        <v>1100</v>
      </c>
      <c r="K108" s="1">
        <v>1730</v>
      </c>
      <c r="L108" s="1">
        <v>1100</v>
      </c>
      <c r="M108" s="1">
        <v>1730</v>
      </c>
      <c r="N108" s="1">
        <v>1100</v>
      </c>
      <c r="O108" s="1">
        <v>1730</v>
      </c>
      <c r="P108" s="1">
        <v>1100</v>
      </c>
      <c r="Q108" s="1">
        <v>1730</v>
      </c>
      <c r="R108" s="1">
        <v>1100</v>
      </c>
      <c r="S108" s="1">
        <v>1730</v>
      </c>
      <c r="T108" s="1">
        <v>1100</v>
      </c>
      <c r="U108" s="1">
        <v>1730</v>
      </c>
      <c r="V108" s="1" t="s">
        <v>446</v>
      </c>
      <c r="W108" s="1">
        <f t="shared" si="74"/>
        <v>16</v>
      </c>
      <c r="X108" s="1">
        <f t="shared" si="75"/>
        <v>17.3</v>
      </c>
      <c r="Y108" s="1">
        <f t="shared" si="76"/>
        <v>11</v>
      </c>
      <c r="Z108" s="1">
        <f t="shared" si="77"/>
        <v>17.3</v>
      </c>
      <c r="AA108" s="1">
        <f t="shared" si="78"/>
        <v>11</v>
      </c>
      <c r="AB108" s="1">
        <f t="shared" si="79"/>
        <v>17.3</v>
      </c>
      <c r="AC108" s="1">
        <f t="shared" si="80"/>
        <v>11</v>
      </c>
      <c r="AD108" s="1">
        <f t="shared" si="81"/>
        <v>17.3</v>
      </c>
      <c r="AE108" s="1">
        <f t="shared" si="82"/>
        <v>11</v>
      </c>
      <c r="AF108" s="1">
        <f t="shared" si="83"/>
        <v>17.3</v>
      </c>
      <c r="AG108" s="1">
        <f t="shared" si="84"/>
        <v>11</v>
      </c>
      <c r="AH108" s="1">
        <f t="shared" si="85"/>
        <v>17.3</v>
      </c>
      <c r="AI108" s="1">
        <f t="shared" si="86"/>
        <v>11</v>
      </c>
      <c r="AJ108" s="1">
        <f t="shared" si="87"/>
        <v>17.3</v>
      </c>
      <c r="AK108" s="1" t="str">
        <f t="shared" si="88"/>
        <v>4pm-5.3pm</v>
      </c>
      <c r="AL108" s="1" t="str">
        <f t="shared" si="89"/>
        <v>11am-5.3pm</v>
      </c>
      <c r="AM108" s="1" t="str">
        <f t="shared" si="90"/>
        <v>11am-5.3pm</v>
      </c>
      <c r="AN108" s="1" t="str">
        <f t="shared" si="91"/>
        <v>11am-5.3pm</v>
      </c>
      <c r="AO108" s="1" t="str">
        <f t="shared" si="92"/>
        <v>11am-5.3pm</v>
      </c>
      <c r="AP108" s="1" t="str">
        <f t="shared" si="93"/>
        <v>11am-5.3pm</v>
      </c>
      <c r="AQ108" s="1" t="str">
        <f t="shared" si="94"/>
        <v>11am-5.3pm</v>
      </c>
      <c r="AR108" s="4" t="s">
        <v>521</v>
      </c>
      <c r="AU108" s="1" t="s">
        <v>557</v>
      </c>
      <c r="AV108" s="5" t="s">
        <v>32</v>
      </c>
      <c r="AW108" s="5" t="s">
        <v>32</v>
      </c>
      <c r="AX108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8" s="1" t="str">
        <f t="shared" si="98"/>
        <v/>
      </c>
      <c r="AZ108" s="1" t="str">
        <f t="shared" si="99"/>
        <v/>
      </c>
      <c r="BA108" s="1" t="str">
        <f t="shared" si="100"/>
        <v/>
      </c>
      <c r="BB108" s="1" t="str">
        <f t="shared" si="101"/>
        <v>&lt;img src=@img/drinkicon.png@&gt;</v>
      </c>
      <c r="BC108" s="1" t="str">
        <f t="shared" si="102"/>
        <v>&lt;img src=@img/foodicon.png@&gt;</v>
      </c>
      <c r="BD108" s="1" t="str">
        <f t="shared" si="103"/>
        <v>&lt;img src=@img/drinkicon.png@&gt;&lt;img src=@img/foodicon.png@&gt;</v>
      </c>
      <c r="BE108" s="1" t="str">
        <f t="shared" si="104"/>
        <v>drink food med  hill</v>
      </c>
      <c r="BF108" s="1" t="str">
        <f t="shared" si="105"/>
        <v>The Hill</v>
      </c>
      <c r="BG108" s="10">
        <v>40.00853</v>
      </c>
      <c r="BH108" s="10">
        <v>-105.27667700000001</v>
      </c>
      <c r="BI108" s="1" t="str">
        <f t="shared" si="106"/>
        <v>[40.00853,-105.276677],</v>
      </c>
      <c r="BK108" s="1" t="str">
        <f t="shared" si="96"/>
        <v/>
      </c>
    </row>
    <row r="109" spans="2:63" ht="21" customHeight="1">
      <c r="B109" s="10" t="s">
        <v>95</v>
      </c>
      <c r="C109" s="1" t="s">
        <v>187</v>
      </c>
      <c r="G109" s="6" t="s">
        <v>223</v>
      </c>
      <c r="J109" s="1">
        <v>1700</v>
      </c>
      <c r="K109" s="1">
        <v>1830</v>
      </c>
      <c r="L109" s="1">
        <v>1700</v>
      </c>
      <c r="M109" s="1">
        <v>1830</v>
      </c>
      <c r="N109" s="1">
        <v>1700</v>
      </c>
      <c r="O109" s="1">
        <v>1830</v>
      </c>
      <c r="P109" s="1">
        <v>1700</v>
      </c>
      <c r="Q109" s="1">
        <v>1830</v>
      </c>
      <c r="R109" s="1">
        <v>1700</v>
      </c>
      <c r="S109" s="1">
        <v>1830</v>
      </c>
      <c r="T109" s="1">
        <v>1700</v>
      </c>
      <c r="U109" s="1">
        <v>1830</v>
      </c>
      <c r="V109" s="10" t="s">
        <v>134</v>
      </c>
      <c r="W109" s="1" t="str">
        <f t="shared" si="74"/>
        <v/>
      </c>
      <c r="X109" s="1" t="str">
        <f t="shared" si="75"/>
        <v/>
      </c>
      <c r="Y109" s="1">
        <f t="shared" si="76"/>
        <v>17</v>
      </c>
      <c r="Z109" s="1">
        <f t="shared" si="77"/>
        <v>18.3</v>
      </c>
      <c r="AA109" s="1">
        <f t="shared" si="78"/>
        <v>17</v>
      </c>
      <c r="AB109" s="1">
        <f t="shared" si="79"/>
        <v>18.3</v>
      </c>
      <c r="AC109" s="1">
        <f t="shared" si="80"/>
        <v>17</v>
      </c>
      <c r="AD109" s="1">
        <f t="shared" si="81"/>
        <v>18.3</v>
      </c>
      <c r="AE109" s="1">
        <f t="shared" si="82"/>
        <v>17</v>
      </c>
      <c r="AF109" s="1">
        <f t="shared" si="83"/>
        <v>18.3</v>
      </c>
      <c r="AG109" s="1">
        <f t="shared" si="84"/>
        <v>17</v>
      </c>
      <c r="AH109" s="1">
        <f t="shared" si="85"/>
        <v>18.3</v>
      </c>
      <c r="AI109" s="1">
        <f t="shared" si="86"/>
        <v>17</v>
      </c>
      <c r="AJ109" s="1">
        <f t="shared" si="87"/>
        <v>18.3</v>
      </c>
      <c r="AK109" s="1" t="str">
        <f t="shared" si="88"/>
        <v/>
      </c>
      <c r="AL109" s="1" t="str">
        <f t="shared" si="89"/>
        <v>5pm-6.3pm</v>
      </c>
      <c r="AM109" s="1" t="str">
        <f t="shared" si="90"/>
        <v>5pm-6.3pm</v>
      </c>
      <c r="AN109" s="1" t="str">
        <f t="shared" si="91"/>
        <v>5pm-6.3pm</v>
      </c>
      <c r="AO109" s="1" t="str">
        <f t="shared" si="92"/>
        <v>5pm-6.3pm</v>
      </c>
      <c r="AP109" s="1" t="str">
        <f t="shared" si="93"/>
        <v>5pm-6.3pm</v>
      </c>
      <c r="AQ109" s="1" t="str">
        <f t="shared" si="94"/>
        <v>5pm-6.3pm</v>
      </c>
      <c r="AR109" s="7" t="s">
        <v>179</v>
      </c>
      <c r="AS109" s="1" t="s">
        <v>229</v>
      </c>
      <c r="AU109" s="1" t="s">
        <v>557</v>
      </c>
      <c r="AV109" s="5" t="s">
        <v>32</v>
      </c>
      <c r="AW109" s="5" t="s">
        <v>32</v>
      </c>
      <c r="AX109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9" s="1" t="str">
        <f t="shared" si="98"/>
        <v>&lt;img src=@img/outdoor.png@&gt;</v>
      </c>
      <c r="AZ109" s="1" t="str">
        <f t="shared" si="99"/>
        <v/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src=@img/drinkicon.png@&gt;&lt;img src=@img/foodicon.png@&gt;</v>
      </c>
      <c r="BE109" s="1" t="str">
        <f t="shared" si="104"/>
        <v>outdoor drink food med  pearl</v>
      </c>
      <c r="BF109" s="1" t="str">
        <f t="shared" si="105"/>
        <v>Pearl Street</v>
      </c>
      <c r="BG109" s="10">
        <v>40.019264999999997</v>
      </c>
      <c r="BH109" s="10">
        <v>-105.279872</v>
      </c>
      <c r="BI109" s="1" t="str">
        <f t="shared" si="106"/>
        <v>[40.019265,-105.279872],</v>
      </c>
      <c r="BK109" s="1" t="str">
        <f t="shared" si="96"/>
        <v/>
      </c>
    </row>
    <row r="110" spans="2:63" ht="21" customHeight="1">
      <c r="B110" s="10" t="s">
        <v>252</v>
      </c>
      <c r="C110" s="1" t="s">
        <v>187</v>
      </c>
      <c r="G110" s="8" t="s">
        <v>277</v>
      </c>
      <c r="V110" s="6"/>
      <c r="W110" s="1" t="str">
        <f t="shared" si="74"/>
        <v/>
      </c>
      <c r="X110" s="1" t="str">
        <f t="shared" si="75"/>
        <v/>
      </c>
      <c r="Y110" s="1" t="str">
        <f t="shared" si="76"/>
        <v/>
      </c>
      <c r="Z110" s="1" t="str">
        <f t="shared" si="77"/>
        <v/>
      </c>
      <c r="AA110" s="1" t="str">
        <f t="shared" si="78"/>
        <v/>
      </c>
      <c r="AB110" s="1" t="str">
        <f t="shared" si="79"/>
        <v/>
      </c>
      <c r="AC110" s="1" t="str">
        <f t="shared" si="80"/>
        <v/>
      </c>
      <c r="AD110" s="1" t="str">
        <f t="shared" si="81"/>
        <v/>
      </c>
      <c r="AE110" s="1" t="str">
        <f t="shared" si="82"/>
        <v/>
      </c>
      <c r="AF110" s="1" t="str">
        <f t="shared" si="83"/>
        <v/>
      </c>
      <c r="AG110" s="1" t="str">
        <f t="shared" si="84"/>
        <v/>
      </c>
      <c r="AH110" s="1" t="str">
        <f t="shared" si="85"/>
        <v/>
      </c>
      <c r="AI110" s="1" t="str">
        <f t="shared" si="86"/>
        <v/>
      </c>
      <c r="AJ110" s="1" t="str">
        <f t="shared" si="87"/>
        <v/>
      </c>
      <c r="AK110" s="1" t="str">
        <f t="shared" si="88"/>
        <v/>
      </c>
      <c r="AL110" s="1" t="str">
        <f t="shared" si="89"/>
        <v/>
      </c>
      <c r="AM110" s="1" t="str">
        <f t="shared" si="90"/>
        <v/>
      </c>
      <c r="AN110" s="1" t="str">
        <f t="shared" si="91"/>
        <v/>
      </c>
      <c r="AO110" s="1" t="str">
        <f t="shared" si="92"/>
        <v/>
      </c>
      <c r="AP110" s="1" t="str">
        <f t="shared" si="93"/>
        <v/>
      </c>
      <c r="AQ110" s="1" t="str">
        <f t="shared" si="94"/>
        <v/>
      </c>
      <c r="AR110" s="14" t="s">
        <v>303</v>
      </c>
      <c r="AU110" s="1" t="s">
        <v>557</v>
      </c>
      <c r="AV110" s="5" t="s">
        <v>33</v>
      </c>
      <c r="AW110" s="5" t="s">
        <v>33</v>
      </c>
      <c r="AX110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0" s="1" t="str">
        <f t="shared" si="98"/>
        <v/>
      </c>
      <c r="AZ110" s="1" t="str">
        <f t="shared" si="99"/>
        <v/>
      </c>
      <c r="BA110" s="1" t="str">
        <f t="shared" si="100"/>
        <v/>
      </c>
      <c r="BB110" s="1" t="str">
        <f t="shared" si="101"/>
        <v/>
      </c>
      <c r="BC110" s="1" t="str">
        <f t="shared" si="102"/>
        <v/>
      </c>
      <c r="BD110" s="1" t="str">
        <f t="shared" si="103"/>
        <v/>
      </c>
      <c r="BE110" s="1" t="str">
        <f t="shared" si="104"/>
        <v>med  pearl</v>
      </c>
      <c r="BF110" s="1" t="str">
        <f t="shared" si="105"/>
        <v>Pearl Street</v>
      </c>
      <c r="BG110" s="10">
        <v>40.018093999999998</v>
      </c>
      <c r="BH110" s="10">
        <v>-105.276999</v>
      </c>
      <c r="BI110" s="1" t="str">
        <f t="shared" si="106"/>
        <v>[40.018094,-105.276999],</v>
      </c>
      <c r="BK110" s="1" t="str">
        <f t="shared" si="96"/>
        <v/>
      </c>
    </row>
    <row r="111" spans="2:63" ht="21" customHeight="1">
      <c r="B111" s="10" t="s">
        <v>96</v>
      </c>
      <c r="C111" s="1" t="s">
        <v>187</v>
      </c>
      <c r="G111" s="18" t="s">
        <v>224</v>
      </c>
      <c r="H111" s="1">
        <v>1400</v>
      </c>
      <c r="I111" s="1">
        <v>1800</v>
      </c>
      <c r="J111" s="1">
        <v>1400</v>
      </c>
      <c r="K111" s="1">
        <v>1800</v>
      </c>
      <c r="L111" s="1">
        <v>1400</v>
      </c>
      <c r="M111" s="1">
        <v>1800</v>
      </c>
      <c r="N111" s="1">
        <v>1400</v>
      </c>
      <c r="O111" s="1">
        <v>1800</v>
      </c>
      <c r="P111" s="1">
        <v>1400</v>
      </c>
      <c r="Q111" s="1">
        <v>1800</v>
      </c>
      <c r="R111" s="1">
        <v>1400</v>
      </c>
      <c r="S111" s="1">
        <v>1800</v>
      </c>
      <c r="T111" s="1">
        <v>1400</v>
      </c>
      <c r="U111" s="1">
        <v>1800</v>
      </c>
      <c r="V111" s="10" t="s">
        <v>135</v>
      </c>
      <c r="W111" s="1">
        <f t="shared" si="74"/>
        <v>14</v>
      </c>
      <c r="X111" s="1">
        <f t="shared" si="75"/>
        <v>18</v>
      </c>
      <c r="Y111" s="1">
        <f t="shared" si="76"/>
        <v>14</v>
      </c>
      <c r="Z111" s="1">
        <f t="shared" si="77"/>
        <v>18</v>
      </c>
      <c r="AA111" s="1">
        <f t="shared" si="78"/>
        <v>14</v>
      </c>
      <c r="AB111" s="1">
        <f t="shared" si="79"/>
        <v>18</v>
      </c>
      <c r="AC111" s="1">
        <f t="shared" si="80"/>
        <v>14</v>
      </c>
      <c r="AD111" s="1">
        <f t="shared" si="81"/>
        <v>18</v>
      </c>
      <c r="AE111" s="1">
        <f t="shared" si="82"/>
        <v>14</v>
      </c>
      <c r="AF111" s="1">
        <f t="shared" si="83"/>
        <v>18</v>
      </c>
      <c r="AG111" s="1">
        <f t="shared" si="84"/>
        <v>14</v>
      </c>
      <c r="AH111" s="1">
        <f t="shared" si="85"/>
        <v>18</v>
      </c>
      <c r="AI111" s="1">
        <f t="shared" si="86"/>
        <v>14</v>
      </c>
      <c r="AJ111" s="1">
        <f t="shared" si="87"/>
        <v>18</v>
      </c>
      <c r="AK111" s="1" t="str">
        <f t="shared" si="88"/>
        <v>2pm-6pm</v>
      </c>
      <c r="AL111" s="1" t="str">
        <f t="shared" si="89"/>
        <v>2pm-6pm</v>
      </c>
      <c r="AM111" s="1" t="str">
        <f t="shared" si="90"/>
        <v>2pm-6pm</v>
      </c>
      <c r="AN111" s="1" t="str">
        <f t="shared" si="91"/>
        <v>2pm-6pm</v>
      </c>
      <c r="AO111" s="1" t="str">
        <f t="shared" si="92"/>
        <v>2pm-6pm</v>
      </c>
      <c r="AP111" s="1" t="str">
        <f t="shared" si="93"/>
        <v>2pm-6pm</v>
      </c>
      <c r="AQ111" s="1" t="str">
        <f t="shared" si="94"/>
        <v>2pm-6pm</v>
      </c>
      <c r="AR111" s="14" t="s">
        <v>180</v>
      </c>
      <c r="AS111" s="1" t="s">
        <v>28</v>
      </c>
      <c r="AU111" s="1" t="s">
        <v>557</v>
      </c>
      <c r="AV111" s="5" t="s">
        <v>32</v>
      </c>
      <c r="AW111" s="5" t="s">
        <v>32</v>
      </c>
      <c r="AX111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</v>
      </c>
      <c r="BE111" s="1" t="str">
        <f t="shared" si="104"/>
        <v>outdoor drink food med  pearl</v>
      </c>
      <c r="BF111" s="1" t="str">
        <f t="shared" si="105"/>
        <v>Pearl Street</v>
      </c>
      <c r="BG111" s="10">
        <v>40.016984999999998</v>
      </c>
      <c r="BH111" s="10">
        <v>-105.28007700000001</v>
      </c>
      <c r="BI111" s="1" t="str">
        <f t="shared" si="106"/>
        <v>[40.016985,-105.280077],</v>
      </c>
      <c r="BK111" s="1" t="str">
        <f t="shared" si="96"/>
        <v/>
      </c>
    </row>
    <row r="112" spans="2:63" ht="21" customHeight="1">
      <c r="B112" s="10" t="s">
        <v>97</v>
      </c>
      <c r="C112" s="1" t="s">
        <v>187</v>
      </c>
      <c r="G112" s="17" t="s">
        <v>210</v>
      </c>
      <c r="J112" s="1">
        <v>1600</v>
      </c>
      <c r="K112" s="1">
        <v>2200</v>
      </c>
      <c r="L112" s="1">
        <v>1600</v>
      </c>
      <c r="M112" s="1">
        <v>1800</v>
      </c>
      <c r="N112" s="1">
        <v>1600</v>
      </c>
      <c r="O112" s="1">
        <v>1800</v>
      </c>
      <c r="P112" s="1">
        <v>1600</v>
      </c>
      <c r="Q112" s="1">
        <v>1800</v>
      </c>
      <c r="R112" s="1">
        <v>1130</v>
      </c>
      <c r="S112" s="1">
        <v>1800</v>
      </c>
      <c r="T112" s="1">
        <v>1130</v>
      </c>
      <c r="U112" s="1">
        <v>1800</v>
      </c>
      <c r="V112" s="10" t="s">
        <v>136</v>
      </c>
      <c r="W112" s="1" t="str">
        <f t="shared" si="74"/>
        <v/>
      </c>
      <c r="X112" s="1" t="str">
        <f t="shared" si="75"/>
        <v/>
      </c>
      <c r="Y112" s="1">
        <f t="shared" si="76"/>
        <v>16</v>
      </c>
      <c r="Z112" s="1">
        <f t="shared" si="77"/>
        <v>22</v>
      </c>
      <c r="AA112" s="1">
        <f t="shared" si="78"/>
        <v>16</v>
      </c>
      <c r="AB112" s="1">
        <f t="shared" si="79"/>
        <v>18</v>
      </c>
      <c r="AC112" s="1">
        <f t="shared" si="80"/>
        <v>16</v>
      </c>
      <c r="AD112" s="1">
        <f t="shared" si="81"/>
        <v>18</v>
      </c>
      <c r="AE112" s="1">
        <f t="shared" si="82"/>
        <v>16</v>
      </c>
      <c r="AF112" s="1">
        <f t="shared" si="83"/>
        <v>18</v>
      </c>
      <c r="AG112" s="1">
        <f t="shared" si="84"/>
        <v>11.3</v>
      </c>
      <c r="AH112" s="1">
        <f t="shared" si="85"/>
        <v>18</v>
      </c>
      <c r="AI112" s="1">
        <f t="shared" si="86"/>
        <v>11.3</v>
      </c>
      <c r="AJ112" s="1">
        <f t="shared" si="87"/>
        <v>18</v>
      </c>
      <c r="AK112" s="1" t="str">
        <f t="shared" si="88"/>
        <v/>
      </c>
      <c r="AL112" s="1" t="str">
        <f t="shared" si="89"/>
        <v>4pm-10pm</v>
      </c>
      <c r="AM112" s="1" t="str">
        <f t="shared" si="90"/>
        <v>4pm-6pm</v>
      </c>
      <c r="AN112" s="1" t="str">
        <f t="shared" si="91"/>
        <v>4pm-6pm</v>
      </c>
      <c r="AO112" s="1" t="str">
        <f t="shared" si="92"/>
        <v>4pm-6pm</v>
      </c>
      <c r="AP112" s="1" t="str">
        <f t="shared" si="93"/>
        <v>11.3am-6pm</v>
      </c>
      <c r="AQ112" s="1" t="str">
        <f t="shared" si="94"/>
        <v>11.3am-6pm</v>
      </c>
      <c r="AR112" s="7" t="s">
        <v>181</v>
      </c>
      <c r="AS112" s="1" t="s">
        <v>28</v>
      </c>
      <c r="AU112" s="1" t="s">
        <v>557</v>
      </c>
      <c r="AV112" s="5" t="s">
        <v>32</v>
      </c>
      <c r="AW112" s="5" t="s">
        <v>32</v>
      </c>
      <c r="AX112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2" s="1" t="str">
        <f t="shared" si="98"/>
        <v>&lt;img src=@img/outdoor.png@&gt;</v>
      </c>
      <c r="AZ112" s="1" t="str">
        <f t="shared" si="99"/>
        <v/>
      </c>
      <c r="BA112" s="1" t="str">
        <f t="shared" si="100"/>
        <v/>
      </c>
      <c r="BB112" s="1" t="str">
        <f t="shared" si="101"/>
        <v>&lt;img src=@img/drinkicon.png@&gt;</v>
      </c>
      <c r="BC112" s="1" t="str">
        <f t="shared" si="102"/>
        <v>&lt;img src=@img/foodicon.png@&gt;</v>
      </c>
      <c r="BD112" s="1" t="str">
        <f t="shared" si="103"/>
        <v>&lt;img src=@img/outdoor.png@&gt;&lt;img src=@img/drinkicon.png@&gt;&lt;img src=@img/foodicon.png@&gt;</v>
      </c>
      <c r="BE112" s="1" t="str">
        <f t="shared" si="104"/>
        <v>outdoor drink food med  pearl</v>
      </c>
      <c r="BF112" s="1" t="str">
        <f t="shared" si="105"/>
        <v>Pearl Street</v>
      </c>
      <c r="BG112" s="10">
        <v>40.017774000000003</v>
      </c>
      <c r="BH112" s="10">
        <v>-105.28192900000001</v>
      </c>
      <c r="BI112" s="1" t="str">
        <f t="shared" si="106"/>
        <v>[40.017774,-105.281929],</v>
      </c>
      <c r="BK112" s="1" t="str">
        <f t="shared" si="96"/>
        <v/>
      </c>
    </row>
    <row r="113" spans="2:64" ht="21" customHeight="1">
      <c r="B113" s="10" t="s">
        <v>98</v>
      </c>
      <c r="C113" s="1" t="s">
        <v>187</v>
      </c>
      <c r="G113" s="17" t="s">
        <v>225</v>
      </c>
      <c r="H113" s="1">
        <v>1500</v>
      </c>
      <c r="I113" s="1">
        <v>1800</v>
      </c>
      <c r="J113" s="1">
        <v>1500</v>
      </c>
      <c r="K113" s="1">
        <v>1800</v>
      </c>
      <c r="L113" s="1">
        <v>1500</v>
      </c>
      <c r="M113" s="1">
        <v>1800</v>
      </c>
      <c r="N113" s="1">
        <v>1500</v>
      </c>
      <c r="O113" s="1">
        <v>1800</v>
      </c>
      <c r="P113" s="1">
        <v>1500</v>
      </c>
      <c r="Q113" s="1">
        <v>1800</v>
      </c>
      <c r="R113" s="1">
        <v>1500</v>
      </c>
      <c r="S113" s="1">
        <v>1800</v>
      </c>
      <c r="T113" s="1">
        <v>1500</v>
      </c>
      <c r="U113" s="1">
        <v>1800</v>
      </c>
      <c r="V113" s="10" t="s">
        <v>137</v>
      </c>
      <c r="W113" s="1">
        <f t="shared" si="74"/>
        <v>15</v>
      </c>
      <c r="X113" s="1">
        <f t="shared" si="75"/>
        <v>18</v>
      </c>
      <c r="Y113" s="1">
        <f t="shared" si="76"/>
        <v>15</v>
      </c>
      <c r="Z113" s="1">
        <f t="shared" si="77"/>
        <v>18</v>
      </c>
      <c r="AA113" s="1">
        <f t="shared" si="78"/>
        <v>15</v>
      </c>
      <c r="AB113" s="1">
        <f t="shared" si="79"/>
        <v>18</v>
      </c>
      <c r="AC113" s="1">
        <f t="shared" si="80"/>
        <v>15</v>
      </c>
      <c r="AD113" s="1">
        <f t="shared" si="81"/>
        <v>18</v>
      </c>
      <c r="AE113" s="1">
        <f t="shared" si="82"/>
        <v>15</v>
      </c>
      <c r="AF113" s="1">
        <f t="shared" si="83"/>
        <v>18</v>
      </c>
      <c r="AG113" s="1">
        <f t="shared" si="84"/>
        <v>15</v>
      </c>
      <c r="AH113" s="1">
        <f t="shared" si="85"/>
        <v>18</v>
      </c>
      <c r="AI113" s="1">
        <f t="shared" si="86"/>
        <v>15</v>
      </c>
      <c r="AJ113" s="1">
        <f t="shared" si="87"/>
        <v>18</v>
      </c>
      <c r="AK113" s="1" t="str">
        <f t="shared" si="88"/>
        <v>3pm-6pm</v>
      </c>
      <c r="AL113" s="1" t="str">
        <f t="shared" si="89"/>
        <v>3pm-6pm</v>
      </c>
      <c r="AM113" s="1" t="str">
        <f t="shared" si="90"/>
        <v>3pm-6pm</v>
      </c>
      <c r="AN113" s="1" t="str">
        <f t="shared" si="91"/>
        <v>3pm-6pm</v>
      </c>
      <c r="AO113" s="1" t="str">
        <f t="shared" si="92"/>
        <v>3pm-6pm</v>
      </c>
      <c r="AP113" s="1" t="str">
        <f t="shared" si="93"/>
        <v>3pm-6pm</v>
      </c>
      <c r="AQ113" s="1" t="str">
        <f t="shared" si="94"/>
        <v>3pm-6pm</v>
      </c>
      <c r="AR113" s="7" t="s">
        <v>182</v>
      </c>
      <c r="AS113" s="1" t="s">
        <v>28</v>
      </c>
      <c r="AT113" s="1" t="s">
        <v>453</v>
      </c>
      <c r="AU113" s="1" t="s">
        <v>557</v>
      </c>
      <c r="AV113" s="5" t="s">
        <v>32</v>
      </c>
      <c r="AW113" s="5" t="s">
        <v>32</v>
      </c>
      <c r="AX113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3" s="1" t="str">
        <f t="shared" si="98"/>
        <v>&lt;img src=@img/outdoor.png@&gt;</v>
      </c>
      <c r="AZ113" s="1" t="str">
        <f t="shared" si="99"/>
        <v>&lt;img src=@img/pets.png@&gt;</v>
      </c>
      <c r="BA113" s="1" t="str">
        <f t="shared" si="100"/>
        <v/>
      </c>
      <c r="BB113" s="1" t="str">
        <f t="shared" si="101"/>
        <v>&lt;img src=@img/drinkicon.png@&gt;</v>
      </c>
      <c r="BC113" s="1" t="str">
        <f t="shared" si="102"/>
        <v>&lt;img src=@img/foodicon.png@&gt;</v>
      </c>
      <c r="BD113" s="1" t="str">
        <f t="shared" si="103"/>
        <v>&lt;img src=@img/outdoor.png@&gt;&lt;img src=@img/pets.png@&gt;&lt;img src=@img/drinkicon.png@&gt;&lt;img src=@img/foodicon.png@&gt;</v>
      </c>
      <c r="BE113" s="1" t="str">
        <f t="shared" si="104"/>
        <v>outdoor pet drink food med  pearl</v>
      </c>
      <c r="BF113" s="1" t="str">
        <f t="shared" si="105"/>
        <v>Pearl Street</v>
      </c>
      <c r="BG113" s="10">
        <v>40.019523999999997</v>
      </c>
      <c r="BH113" s="10">
        <v>-105.273292</v>
      </c>
      <c r="BI113" s="1" t="str">
        <f t="shared" si="106"/>
        <v>[40.019524,-105.273292],</v>
      </c>
      <c r="BK113" s="1" t="str">
        <f t="shared" si="96"/>
        <v/>
      </c>
    </row>
    <row r="114" spans="2:64" ht="21" customHeight="1">
      <c r="B114" s="10" t="s">
        <v>393</v>
      </c>
      <c r="C114" s="1" t="s">
        <v>305</v>
      </c>
      <c r="G114" s="3" t="s">
        <v>374</v>
      </c>
      <c r="W114" s="1" t="str">
        <f t="shared" si="74"/>
        <v/>
      </c>
      <c r="X114" s="1" t="str">
        <f t="shared" si="75"/>
        <v/>
      </c>
      <c r="Y114" s="1" t="str">
        <f t="shared" si="76"/>
        <v/>
      </c>
      <c r="Z114" s="1" t="str">
        <f t="shared" si="77"/>
        <v/>
      </c>
      <c r="AA114" s="1" t="str">
        <f t="shared" si="78"/>
        <v/>
      </c>
      <c r="AB114" s="1" t="str">
        <f t="shared" si="79"/>
        <v/>
      </c>
      <c r="AC114" s="1" t="str">
        <f t="shared" si="80"/>
        <v/>
      </c>
      <c r="AD114" s="1" t="str">
        <f t="shared" si="81"/>
        <v/>
      </c>
      <c r="AE114" s="1" t="str">
        <f t="shared" si="82"/>
        <v/>
      </c>
      <c r="AF114" s="1" t="str">
        <f t="shared" si="83"/>
        <v/>
      </c>
      <c r="AG114" s="1" t="str">
        <f t="shared" si="84"/>
        <v/>
      </c>
      <c r="AH114" s="1" t="str">
        <f t="shared" si="85"/>
        <v/>
      </c>
      <c r="AI114" s="1" t="str">
        <f t="shared" si="86"/>
        <v/>
      </c>
      <c r="AJ114" s="1" t="str">
        <f t="shared" si="87"/>
        <v/>
      </c>
      <c r="AK114" s="1" t="str">
        <f t="shared" si="88"/>
        <v/>
      </c>
      <c r="AL114" s="1" t="str">
        <f t="shared" si="89"/>
        <v/>
      </c>
      <c r="AM114" s="1" t="str">
        <f t="shared" si="90"/>
        <v/>
      </c>
      <c r="AN114" s="1" t="str">
        <f t="shared" si="91"/>
        <v/>
      </c>
      <c r="AO114" s="1" t="str">
        <f t="shared" si="92"/>
        <v/>
      </c>
      <c r="AP114" s="1" t="str">
        <f t="shared" si="93"/>
        <v/>
      </c>
      <c r="AQ114" s="1" t="str">
        <f t="shared" si="94"/>
        <v/>
      </c>
      <c r="AR114" s="7" t="s">
        <v>527</v>
      </c>
      <c r="AU114" s="1" t="s">
        <v>557</v>
      </c>
      <c r="AV114" s="5" t="s">
        <v>33</v>
      </c>
      <c r="AW114" s="5" t="s">
        <v>33</v>
      </c>
      <c r="AX114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4" s="1" t="str">
        <f t="shared" si="98"/>
        <v/>
      </c>
      <c r="AZ114" s="1" t="str">
        <f t="shared" si="99"/>
        <v/>
      </c>
      <c r="BA114" s="1" t="str">
        <f t="shared" si="100"/>
        <v/>
      </c>
      <c r="BB114" s="1" t="str">
        <f t="shared" si="101"/>
        <v/>
      </c>
      <c r="BC114" s="1" t="str">
        <f t="shared" si="102"/>
        <v/>
      </c>
      <c r="BD114" s="1" t="str">
        <f t="shared" si="103"/>
        <v/>
      </c>
      <c r="BE114" s="1" t="str">
        <f t="shared" si="104"/>
        <v>med  hill</v>
      </c>
      <c r="BF114" s="1" t="str">
        <f t="shared" si="105"/>
        <v>The Hill</v>
      </c>
      <c r="BG114" s="10">
        <v>40.007741000000003</v>
      </c>
      <c r="BH114" s="10">
        <v>-105.275408</v>
      </c>
      <c r="BI114" s="1" t="str">
        <f t="shared" si="106"/>
        <v>[40.007741,-105.275408],</v>
      </c>
      <c r="BK114" s="1" t="str">
        <f t="shared" si="96"/>
        <v/>
      </c>
    </row>
    <row r="115" spans="2:64" ht="21" customHeight="1">
      <c r="B115" s="10" t="s">
        <v>65</v>
      </c>
      <c r="C115" s="1" t="s">
        <v>187</v>
      </c>
      <c r="G115" s="6" t="s">
        <v>190</v>
      </c>
      <c r="H115" s="1">
        <v>2100</v>
      </c>
      <c r="I115" s="1">
        <v>2400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104</v>
      </c>
      <c r="W115" s="1">
        <f t="shared" si="74"/>
        <v>21</v>
      </c>
      <c r="X115" s="1">
        <f t="shared" si="75"/>
        <v>24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9pm-12am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1" t="s">
        <v>144</v>
      </c>
      <c r="AS115" s="1" t="s">
        <v>229</v>
      </c>
      <c r="AU115" s="1" t="s">
        <v>557</v>
      </c>
      <c r="AV115" s="5" t="s">
        <v>32</v>
      </c>
      <c r="AW115" s="5" t="s">
        <v>32</v>
      </c>
      <c r="AX115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5" s="1" t="str">
        <f t="shared" si="98"/>
        <v>&lt;img src=@img/outdoor.png@&gt;</v>
      </c>
      <c r="AZ115" s="1" t="str">
        <f t="shared" si="99"/>
        <v/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src=@img/outdoor.png@&gt;&lt;img src=@img/drinkicon.png@&gt;&lt;img src=@img/foodicon.png@&gt;&lt;img src=@img/kidicon.png@&gt;</v>
      </c>
      <c r="BE115" s="1" t="str">
        <f t="shared" si="104"/>
        <v>outdoor drink food med  pearl kid</v>
      </c>
      <c r="BF115" s="1" t="str">
        <f t="shared" si="105"/>
        <v>Pearl Street</v>
      </c>
      <c r="BG115" s="10">
        <v>40.016553000000002</v>
      </c>
      <c r="BH115" s="10">
        <v>-105.282411</v>
      </c>
      <c r="BI115" s="1" t="str">
        <f t="shared" si="106"/>
        <v>[40.016553,-105.282411],</v>
      </c>
      <c r="BJ115" s="5" t="b">
        <v>1</v>
      </c>
      <c r="BK115" s="1" t="str">
        <f t="shared" si="96"/>
        <v>&lt;img src=@img/kidicon.png@&gt;</v>
      </c>
      <c r="BL115" s="1" t="s">
        <v>458</v>
      </c>
    </row>
    <row r="116" spans="2:64" ht="21" customHeight="1">
      <c r="B116" s="10" t="s">
        <v>239</v>
      </c>
      <c r="C116" s="1" t="s">
        <v>187</v>
      </c>
      <c r="G116" s="8" t="s">
        <v>263</v>
      </c>
      <c r="W116" s="1" t="str">
        <f t="shared" si="74"/>
        <v/>
      </c>
      <c r="X116" s="1" t="str">
        <f t="shared" si="75"/>
        <v/>
      </c>
      <c r="Y116" s="1" t="str">
        <f t="shared" si="76"/>
        <v/>
      </c>
      <c r="Z116" s="1" t="str">
        <f t="shared" si="77"/>
        <v/>
      </c>
      <c r="AA116" s="1" t="str">
        <f t="shared" si="78"/>
        <v/>
      </c>
      <c r="AB116" s="1" t="str">
        <f t="shared" si="79"/>
        <v/>
      </c>
      <c r="AC116" s="1" t="str">
        <f t="shared" si="80"/>
        <v/>
      </c>
      <c r="AD116" s="1" t="str">
        <f t="shared" si="81"/>
        <v/>
      </c>
      <c r="AE116" s="1" t="str">
        <f t="shared" si="82"/>
        <v/>
      </c>
      <c r="AF116" s="1" t="str">
        <f t="shared" si="83"/>
        <v/>
      </c>
      <c r="AG116" s="1" t="str">
        <f t="shared" si="84"/>
        <v/>
      </c>
      <c r="AH116" s="1" t="str">
        <f t="shared" si="85"/>
        <v/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/>
      </c>
      <c r="AM116" s="1" t="str">
        <f t="shared" si="90"/>
        <v/>
      </c>
      <c r="AN116" s="1" t="str">
        <f t="shared" si="91"/>
        <v/>
      </c>
      <c r="AO116" s="1" t="str">
        <f t="shared" si="92"/>
        <v/>
      </c>
      <c r="AP116" s="1" t="str">
        <f t="shared" si="93"/>
        <v/>
      </c>
      <c r="AQ116" s="1" t="str">
        <f t="shared" si="94"/>
        <v/>
      </c>
      <c r="AR116" s="4" t="s">
        <v>288</v>
      </c>
      <c r="AS116" s="1" t="s">
        <v>28</v>
      </c>
      <c r="AU116" s="1" t="s">
        <v>557</v>
      </c>
      <c r="AV116" s="5" t="s">
        <v>33</v>
      </c>
      <c r="AW116" s="5" t="s">
        <v>33</v>
      </c>
      <c r="AX116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6" s="1" t="str">
        <f t="shared" si="98"/>
        <v>&lt;img src=@img/outdoor.png@&gt;</v>
      </c>
      <c r="AZ116" s="1" t="str">
        <f t="shared" si="99"/>
        <v/>
      </c>
      <c r="BA116" s="1" t="str">
        <f t="shared" si="100"/>
        <v/>
      </c>
      <c r="BB116" s="1" t="str">
        <f t="shared" si="101"/>
        <v/>
      </c>
      <c r="BC116" s="1" t="str">
        <f t="shared" si="102"/>
        <v/>
      </c>
      <c r="BD116" s="1" t="str">
        <f t="shared" si="103"/>
        <v>&lt;img src=@img/outdoor.png@&gt;</v>
      </c>
      <c r="BE116" s="1" t="str">
        <f t="shared" si="104"/>
        <v>outdoor med  pearl</v>
      </c>
      <c r="BF116" s="1" t="str">
        <f t="shared" si="105"/>
        <v>Pearl Street</v>
      </c>
      <c r="BG116" s="10">
        <v>40.016190999999999</v>
      </c>
      <c r="BH116" s="10">
        <v>-105.28424</v>
      </c>
      <c r="BI116" s="1" t="str">
        <f t="shared" si="106"/>
        <v>[40.016191,-105.28424],</v>
      </c>
      <c r="BK116" s="1" t="str">
        <f t="shared" si="96"/>
        <v/>
      </c>
    </row>
    <row r="117" spans="2:64" ht="21" customHeight="1">
      <c r="B117" s="10" t="s">
        <v>70</v>
      </c>
      <c r="C117" s="1" t="s">
        <v>187</v>
      </c>
      <c r="G117" s="17" t="s">
        <v>195</v>
      </c>
      <c r="J117" s="1">
        <v>1600</v>
      </c>
      <c r="K117" s="1">
        <v>1800</v>
      </c>
      <c r="L117" s="1">
        <v>1600</v>
      </c>
      <c r="M117" s="1">
        <v>1800</v>
      </c>
      <c r="N117" s="1">
        <v>1600</v>
      </c>
      <c r="O117" s="1">
        <v>1800</v>
      </c>
      <c r="P117" s="1">
        <v>1600</v>
      </c>
      <c r="Q117" s="1">
        <v>1800</v>
      </c>
      <c r="R117" s="1">
        <v>1600</v>
      </c>
      <c r="S117" s="1">
        <v>1800</v>
      </c>
      <c r="V117" s="10" t="s">
        <v>109</v>
      </c>
      <c r="W117" s="1" t="str">
        <f t="shared" si="74"/>
        <v/>
      </c>
      <c r="X117" s="1" t="str">
        <f t="shared" si="75"/>
        <v/>
      </c>
      <c r="Y117" s="1">
        <f t="shared" si="76"/>
        <v>16</v>
      </c>
      <c r="Z117" s="1">
        <f t="shared" si="77"/>
        <v>18</v>
      </c>
      <c r="AA117" s="1">
        <f t="shared" si="78"/>
        <v>16</v>
      </c>
      <c r="AB117" s="1">
        <f t="shared" si="79"/>
        <v>18</v>
      </c>
      <c r="AC117" s="1">
        <f t="shared" si="80"/>
        <v>16</v>
      </c>
      <c r="AD117" s="1">
        <f t="shared" si="81"/>
        <v>18</v>
      </c>
      <c r="AE117" s="1">
        <f t="shared" si="82"/>
        <v>16</v>
      </c>
      <c r="AF117" s="1">
        <f t="shared" si="83"/>
        <v>18</v>
      </c>
      <c r="AG117" s="1">
        <f t="shared" si="84"/>
        <v>16</v>
      </c>
      <c r="AH117" s="1">
        <f t="shared" si="85"/>
        <v>18</v>
      </c>
      <c r="AI117" s="1" t="str">
        <f t="shared" si="86"/>
        <v/>
      </c>
      <c r="AJ117" s="1" t="str">
        <f t="shared" si="87"/>
        <v/>
      </c>
      <c r="AK117" s="1" t="str">
        <f t="shared" si="88"/>
        <v/>
      </c>
      <c r="AL117" s="1" t="str">
        <f t="shared" si="89"/>
        <v>4pm-6pm</v>
      </c>
      <c r="AM117" s="1" t="str">
        <f t="shared" si="90"/>
        <v>4pm-6pm</v>
      </c>
      <c r="AN117" s="1" t="str">
        <f t="shared" si="91"/>
        <v>4pm-6pm</v>
      </c>
      <c r="AO117" s="1" t="str">
        <f t="shared" si="92"/>
        <v>4pm-6pm</v>
      </c>
      <c r="AP117" s="1" t="str">
        <f t="shared" si="93"/>
        <v>4pm-6pm</v>
      </c>
      <c r="AQ117" s="1" t="str">
        <f t="shared" si="94"/>
        <v/>
      </c>
      <c r="AR117" s="4" t="s">
        <v>149</v>
      </c>
      <c r="AS117" s="1" t="s">
        <v>28</v>
      </c>
      <c r="AU117" s="1" t="s">
        <v>557</v>
      </c>
      <c r="AV117" s="5" t="s">
        <v>32</v>
      </c>
      <c r="AW117" s="5" t="s">
        <v>32</v>
      </c>
      <c r="AX117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7" s="1" t="str">
        <f t="shared" si="98"/>
        <v>&lt;img src=@img/outdoor.png@&gt;</v>
      </c>
      <c r="AZ117" s="1" t="str">
        <f t="shared" si="99"/>
        <v/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src=@img/outdoor.png@&gt;&lt;img src=@img/drinkicon.png@&gt;&lt;img src=@img/foodicon.png@&gt;</v>
      </c>
      <c r="BE117" s="1" t="str">
        <f t="shared" si="104"/>
        <v>outdoor drink food med  pearl</v>
      </c>
      <c r="BF117" s="1" t="str">
        <f t="shared" si="105"/>
        <v>Pearl Street</v>
      </c>
      <c r="BG117" s="10">
        <v>40.018610000000002</v>
      </c>
      <c r="BH117" s="10">
        <v>-105.277233</v>
      </c>
      <c r="BI117" s="1" t="str">
        <f t="shared" si="106"/>
        <v>[40.01861,-105.277233],</v>
      </c>
      <c r="BK117" s="1" t="str">
        <f t="shared" si="96"/>
        <v/>
      </c>
    </row>
    <row r="118" spans="2:64" ht="21" customHeight="1">
      <c r="B118" s="10" t="s">
        <v>389</v>
      </c>
      <c r="C118" s="1" t="s">
        <v>305</v>
      </c>
      <c r="G118" s="1" t="s">
        <v>370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25" t="s">
        <v>448</v>
      </c>
      <c r="W118" s="1">
        <f t="shared" si="74"/>
        <v>15</v>
      </c>
      <c r="X118" s="1">
        <f t="shared" si="75"/>
        <v>18</v>
      </c>
      <c r="Y118" s="1">
        <f t="shared" si="76"/>
        <v>15</v>
      </c>
      <c r="Z118" s="1">
        <f t="shared" si="77"/>
        <v>18</v>
      </c>
      <c r="AA118" s="1">
        <f t="shared" si="78"/>
        <v>15</v>
      </c>
      <c r="AB118" s="1">
        <f t="shared" si="79"/>
        <v>18</v>
      </c>
      <c r="AC118" s="1">
        <f t="shared" si="80"/>
        <v>15</v>
      </c>
      <c r="AD118" s="1">
        <f t="shared" si="81"/>
        <v>18</v>
      </c>
      <c r="AE118" s="1">
        <f t="shared" si="82"/>
        <v>15</v>
      </c>
      <c r="AF118" s="1">
        <f t="shared" si="83"/>
        <v>18</v>
      </c>
      <c r="AG118" s="1">
        <f t="shared" si="84"/>
        <v>15</v>
      </c>
      <c r="AH118" s="1">
        <f t="shared" si="85"/>
        <v>18</v>
      </c>
      <c r="AI118" s="1">
        <f t="shared" si="86"/>
        <v>15</v>
      </c>
      <c r="AJ118" s="1">
        <f t="shared" si="87"/>
        <v>18</v>
      </c>
      <c r="AK118" s="1" t="str">
        <f t="shared" si="88"/>
        <v>3pm-6pm</v>
      </c>
      <c r="AL118" s="1" t="str">
        <f t="shared" si="89"/>
        <v>3pm-6pm</v>
      </c>
      <c r="AM118" s="1" t="str">
        <f t="shared" si="90"/>
        <v>3pm-6pm</v>
      </c>
      <c r="AN118" s="1" t="str">
        <f t="shared" si="91"/>
        <v>3pm-6pm</v>
      </c>
      <c r="AO118" s="1" t="str">
        <f t="shared" si="92"/>
        <v>3pm-6pm</v>
      </c>
      <c r="AP118" s="1" t="str">
        <f t="shared" si="93"/>
        <v>3pm-6pm</v>
      </c>
      <c r="AQ118" s="1" t="str">
        <f t="shared" si="94"/>
        <v>3pm-6pm</v>
      </c>
      <c r="AR118" s="4" t="s">
        <v>523</v>
      </c>
      <c r="AU118" s="1" t="s">
        <v>557</v>
      </c>
      <c r="AV118" s="5" t="s">
        <v>32</v>
      </c>
      <c r="AW118" s="5" t="s">
        <v>32</v>
      </c>
      <c r="AX118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8" s="1" t="str">
        <f t="shared" si="98"/>
        <v/>
      </c>
      <c r="AZ118" s="1" t="str">
        <f t="shared" si="99"/>
        <v/>
      </c>
      <c r="BA118" s="1" t="str">
        <f t="shared" si="100"/>
        <v/>
      </c>
      <c r="BB118" s="1" t="str">
        <f t="shared" si="101"/>
        <v>&lt;img src=@img/drinkicon.png@&gt;</v>
      </c>
      <c r="BC118" s="1" t="str">
        <f t="shared" si="102"/>
        <v>&lt;img src=@img/foodicon.png@&gt;</v>
      </c>
      <c r="BD118" s="1" t="str">
        <f t="shared" si="103"/>
        <v>&lt;img src=@img/drinkicon.png@&gt;&lt;img src=@img/foodicon.png@&gt;</v>
      </c>
      <c r="BE118" s="1" t="str">
        <f t="shared" si="104"/>
        <v>drink food med  hill</v>
      </c>
      <c r="BF118" s="1" t="str">
        <f t="shared" si="105"/>
        <v>The Hill</v>
      </c>
      <c r="BG118" s="10">
        <v>40.007427</v>
      </c>
      <c r="BH118" s="10">
        <v>-105.27603999999999</v>
      </c>
      <c r="BI118" s="1" t="str">
        <f t="shared" si="106"/>
        <v>[40.007427,-105.27604],</v>
      </c>
      <c r="BK118" s="1" t="str">
        <f t="shared" si="96"/>
        <v/>
      </c>
    </row>
    <row r="119" spans="2:64" ht="21" customHeight="1">
      <c r="B119" s="10" t="s">
        <v>71</v>
      </c>
      <c r="C119" s="1" t="s">
        <v>187</v>
      </c>
      <c r="G119" s="17" t="s">
        <v>196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0" t="s">
        <v>110</v>
      </c>
      <c r="W119" s="1">
        <f t="shared" si="74"/>
        <v>15</v>
      </c>
      <c r="X119" s="1">
        <f t="shared" si="75"/>
        <v>18</v>
      </c>
      <c r="Y119" s="1">
        <f t="shared" si="76"/>
        <v>15</v>
      </c>
      <c r="Z119" s="1">
        <f t="shared" si="77"/>
        <v>18</v>
      </c>
      <c r="AA119" s="1">
        <f t="shared" si="78"/>
        <v>15</v>
      </c>
      <c r="AB119" s="1">
        <f t="shared" si="79"/>
        <v>18</v>
      </c>
      <c r="AC119" s="1">
        <f t="shared" si="80"/>
        <v>15</v>
      </c>
      <c r="AD119" s="1">
        <f t="shared" si="81"/>
        <v>18</v>
      </c>
      <c r="AE119" s="1">
        <f t="shared" si="82"/>
        <v>15</v>
      </c>
      <c r="AF119" s="1">
        <f t="shared" si="83"/>
        <v>18</v>
      </c>
      <c r="AG119" s="1">
        <f t="shared" si="84"/>
        <v>15</v>
      </c>
      <c r="AH119" s="1">
        <f t="shared" si="85"/>
        <v>18</v>
      </c>
      <c r="AI119" s="1">
        <f t="shared" si="86"/>
        <v>15</v>
      </c>
      <c r="AJ119" s="1">
        <f t="shared" si="87"/>
        <v>18</v>
      </c>
      <c r="AK119" s="1" t="str">
        <f t="shared" si="88"/>
        <v>3pm-6pm</v>
      </c>
      <c r="AL119" s="1" t="str">
        <f t="shared" si="89"/>
        <v>3pm-6pm</v>
      </c>
      <c r="AM119" s="1" t="str">
        <f t="shared" si="90"/>
        <v>3pm-6pm</v>
      </c>
      <c r="AN119" s="1" t="str">
        <f t="shared" si="91"/>
        <v>3pm-6pm</v>
      </c>
      <c r="AO119" s="1" t="str">
        <f t="shared" si="92"/>
        <v>3pm-6pm</v>
      </c>
      <c r="AP119" s="1" t="str">
        <f t="shared" si="93"/>
        <v>3pm-6pm</v>
      </c>
      <c r="AQ119" s="1" t="str">
        <f t="shared" si="94"/>
        <v>3pm-6pm</v>
      </c>
      <c r="AR119" s="4" t="s">
        <v>150</v>
      </c>
      <c r="AS119" s="1" t="s">
        <v>28</v>
      </c>
      <c r="AU119" s="1" t="s">
        <v>557</v>
      </c>
      <c r="AV119" s="5" t="s">
        <v>32</v>
      </c>
      <c r="AW119" s="5" t="s">
        <v>32</v>
      </c>
      <c r="AX119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>&lt;img src=@img/drinkicon.png@&gt;</v>
      </c>
      <c r="BC119" s="1" t="str">
        <f t="shared" si="102"/>
        <v>&lt;img src=@img/foodicon.png@&gt;</v>
      </c>
      <c r="BD119" s="1" t="str">
        <f t="shared" si="103"/>
        <v>&lt;img src=@img/outdoor.png@&gt;&lt;img src=@img/drinkicon.png@&gt;&lt;img src=@img/foodicon.png@&gt;</v>
      </c>
      <c r="BE119" s="1" t="str">
        <f t="shared" si="104"/>
        <v>outdoor drink food med  pearl</v>
      </c>
      <c r="BF119" s="1" t="str">
        <f t="shared" si="105"/>
        <v>Pearl Street</v>
      </c>
      <c r="BG119" s="10">
        <v>40.019404000000002</v>
      </c>
      <c r="BH119" s="10">
        <v>-105.279415</v>
      </c>
      <c r="BI119" s="1" t="str">
        <f t="shared" si="106"/>
        <v>[40.019404,-105.279415],</v>
      </c>
      <c r="BK119" s="1" t="str">
        <f t="shared" si="96"/>
        <v/>
      </c>
    </row>
    <row r="120" spans="2:64" ht="21" customHeight="1">
      <c r="B120" s="10" t="s">
        <v>247</v>
      </c>
      <c r="C120" s="1" t="s">
        <v>187</v>
      </c>
      <c r="G120" s="1" t="s">
        <v>271</v>
      </c>
      <c r="W120" s="1" t="str">
        <f t="shared" si="74"/>
        <v/>
      </c>
      <c r="X120" s="1" t="str">
        <f t="shared" si="75"/>
        <v/>
      </c>
      <c r="Y120" s="1" t="str">
        <f t="shared" si="76"/>
        <v/>
      </c>
      <c r="Z120" s="1" t="str">
        <f t="shared" si="77"/>
        <v/>
      </c>
      <c r="AA120" s="1" t="str">
        <f t="shared" si="78"/>
        <v/>
      </c>
      <c r="AB120" s="1" t="str">
        <f t="shared" si="79"/>
        <v/>
      </c>
      <c r="AC120" s="1" t="str">
        <f t="shared" si="80"/>
        <v/>
      </c>
      <c r="AD120" s="1" t="str">
        <f t="shared" si="81"/>
        <v/>
      </c>
      <c r="AE120" s="1" t="str">
        <f t="shared" si="82"/>
        <v/>
      </c>
      <c r="AF120" s="1" t="str">
        <f t="shared" si="83"/>
        <v/>
      </c>
      <c r="AG120" s="1" t="str">
        <f t="shared" si="84"/>
        <v/>
      </c>
      <c r="AH120" s="1" t="str">
        <f t="shared" si="85"/>
        <v/>
      </c>
      <c r="AI120" s="1" t="str">
        <f t="shared" si="86"/>
        <v/>
      </c>
      <c r="AJ120" s="1" t="str">
        <f t="shared" si="87"/>
        <v/>
      </c>
      <c r="AK120" s="1" t="str">
        <f t="shared" si="88"/>
        <v/>
      </c>
      <c r="AL120" s="1" t="str">
        <f t="shared" si="89"/>
        <v/>
      </c>
      <c r="AM120" s="1" t="str">
        <f t="shared" si="90"/>
        <v/>
      </c>
      <c r="AN120" s="1" t="str">
        <f t="shared" si="91"/>
        <v/>
      </c>
      <c r="AO120" s="1" t="str">
        <f t="shared" si="92"/>
        <v/>
      </c>
      <c r="AP120" s="1" t="str">
        <f t="shared" si="93"/>
        <v/>
      </c>
      <c r="AQ120" s="1" t="str">
        <f t="shared" si="94"/>
        <v/>
      </c>
      <c r="AR120" s="4" t="s">
        <v>296</v>
      </c>
      <c r="AS120" s="1" t="s">
        <v>28</v>
      </c>
      <c r="AU120" s="1" t="s">
        <v>557</v>
      </c>
      <c r="AV120" s="5" t="s">
        <v>33</v>
      </c>
      <c r="AW120" s="5" t="s">
        <v>33</v>
      </c>
      <c r="AX120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0" s="1" t="str">
        <f t="shared" si="98"/>
        <v>&lt;img src=@img/outdoor.png@&gt;</v>
      </c>
      <c r="AZ120" s="1" t="str">
        <f t="shared" si="99"/>
        <v/>
      </c>
      <c r="BA120" s="1" t="str">
        <f t="shared" si="100"/>
        <v/>
      </c>
      <c r="BB120" s="1" t="str">
        <f t="shared" si="101"/>
        <v/>
      </c>
      <c r="BC120" s="1" t="str">
        <f t="shared" si="102"/>
        <v/>
      </c>
      <c r="BD120" s="1" t="str">
        <f t="shared" si="103"/>
        <v>&lt;img src=@img/outdoor.png@&gt;</v>
      </c>
      <c r="BE120" s="1" t="str">
        <f t="shared" si="104"/>
        <v>outdoor med  pearl</v>
      </c>
      <c r="BF120" s="1" t="str">
        <f t="shared" si="105"/>
        <v>Pearl Street</v>
      </c>
      <c r="BG120" s="10">
        <v>40.019083000000002</v>
      </c>
      <c r="BH120" s="10">
        <v>-105.27539</v>
      </c>
      <c r="BI120" s="1" t="str">
        <f t="shared" si="106"/>
        <v>[40.019083,-105.27539],</v>
      </c>
      <c r="BK120" s="1" t="str">
        <f t="shared" si="96"/>
        <v/>
      </c>
    </row>
    <row r="121" spans="2:64" ht="21" customHeight="1">
      <c r="B121" s="10" t="s">
        <v>27</v>
      </c>
      <c r="C121" s="1" t="s">
        <v>187</v>
      </c>
      <c r="G121" s="17" t="s">
        <v>204</v>
      </c>
      <c r="H121" s="1">
        <v>1400</v>
      </c>
      <c r="I121" s="1">
        <v>1700</v>
      </c>
      <c r="J121" s="1">
        <v>1400</v>
      </c>
      <c r="K121" s="1">
        <v>1700</v>
      </c>
      <c r="L121" s="1">
        <v>1400</v>
      </c>
      <c r="M121" s="1">
        <v>1700</v>
      </c>
      <c r="N121" s="1">
        <v>1400</v>
      </c>
      <c r="O121" s="1">
        <v>1700</v>
      </c>
      <c r="P121" s="1">
        <v>1400</v>
      </c>
      <c r="Q121" s="1">
        <v>1700</v>
      </c>
      <c r="R121" s="1">
        <v>1400</v>
      </c>
      <c r="S121" s="1">
        <v>1700</v>
      </c>
      <c r="T121" s="1">
        <v>1400</v>
      </c>
      <c r="U121" s="1">
        <v>1700</v>
      </c>
      <c r="V121" s="10" t="s">
        <v>117</v>
      </c>
      <c r="W121" s="1">
        <f t="shared" si="74"/>
        <v>14</v>
      </c>
      <c r="X121" s="1">
        <f t="shared" si="75"/>
        <v>17</v>
      </c>
      <c r="Y121" s="1">
        <f t="shared" si="76"/>
        <v>14</v>
      </c>
      <c r="Z121" s="1">
        <f t="shared" si="77"/>
        <v>17</v>
      </c>
      <c r="AA121" s="1">
        <f t="shared" si="78"/>
        <v>14</v>
      </c>
      <c r="AB121" s="1">
        <f t="shared" si="79"/>
        <v>17</v>
      </c>
      <c r="AC121" s="1">
        <f t="shared" si="80"/>
        <v>14</v>
      </c>
      <c r="AD121" s="1">
        <f t="shared" si="81"/>
        <v>17</v>
      </c>
      <c r="AE121" s="1">
        <f t="shared" si="82"/>
        <v>14</v>
      </c>
      <c r="AF121" s="1">
        <f t="shared" si="83"/>
        <v>17</v>
      </c>
      <c r="AG121" s="1">
        <f t="shared" si="84"/>
        <v>14</v>
      </c>
      <c r="AH121" s="1">
        <f t="shared" si="85"/>
        <v>17</v>
      </c>
      <c r="AI121" s="1">
        <f t="shared" si="86"/>
        <v>14</v>
      </c>
      <c r="AJ121" s="1">
        <f t="shared" si="87"/>
        <v>17</v>
      </c>
      <c r="AK121" s="1" t="str">
        <f t="shared" si="88"/>
        <v>2pm-5pm</v>
      </c>
      <c r="AL121" s="1" t="str">
        <f t="shared" si="89"/>
        <v>2pm-5pm</v>
      </c>
      <c r="AM121" s="1" t="str">
        <f t="shared" si="90"/>
        <v>2pm-5pm</v>
      </c>
      <c r="AN121" s="1" t="str">
        <f t="shared" si="91"/>
        <v>2pm-5pm</v>
      </c>
      <c r="AO121" s="1" t="str">
        <f t="shared" si="92"/>
        <v>2pm-5pm</v>
      </c>
      <c r="AP121" s="1" t="str">
        <f t="shared" si="93"/>
        <v>2pm-5pm</v>
      </c>
      <c r="AQ121" s="1" t="str">
        <f t="shared" si="94"/>
        <v>2pm-5pm</v>
      </c>
      <c r="AR121" s="7" t="s">
        <v>159</v>
      </c>
      <c r="AS121" s="1" t="s">
        <v>28</v>
      </c>
      <c r="AT121" s="1" t="s">
        <v>453</v>
      </c>
      <c r="AU121" s="1" t="s">
        <v>557</v>
      </c>
      <c r="AV121" s="5" t="s">
        <v>32</v>
      </c>
      <c r="AW121" s="5" t="s">
        <v>32</v>
      </c>
      <c r="AX121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1" s="1" t="str">
        <f t="shared" si="98"/>
        <v>&lt;img src=@img/outdoor.png@&gt;</v>
      </c>
      <c r="AZ121" s="1" t="str">
        <f t="shared" si="99"/>
        <v>&lt;img src=@img/pets.png@&gt;</v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src=@img/pets.png@&gt;&lt;img src=@img/drinkicon.png@&gt;&lt;img src=@img/foodicon.png@&gt;</v>
      </c>
      <c r="BE121" s="1" t="str">
        <f t="shared" si="104"/>
        <v>outdoor pet drink food med  pearl</v>
      </c>
      <c r="BF121" s="1" t="str">
        <f t="shared" si="105"/>
        <v>Pearl Street</v>
      </c>
      <c r="BG121" s="10">
        <v>40.017814999999999</v>
      </c>
      <c r="BH121" s="10">
        <v>-105.281769</v>
      </c>
      <c r="BI121" s="1" t="str">
        <f t="shared" si="106"/>
        <v>[40.017815,-105.281769],</v>
      </c>
      <c r="BK121" s="1" t="str">
        <f t="shared" si="96"/>
        <v/>
      </c>
    </row>
    <row r="122" spans="2:64" ht="21" customHeight="1">
      <c r="B122" s="10" t="s">
        <v>81</v>
      </c>
      <c r="C122" s="1" t="s">
        <v>187</v>
      </c>
      <c r="G122" s="18" t="s">
        <v>208</v>
      </c>
      <c r="V122" s="10"/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4" t="s">
        <v>165</v>
      </c>
      <c r="AS122" s="1" t="s">
        <v>28</v>
      </c>
      <c r="AU122" s="1" t="s">
        <v>557</v>
      </c>
      <c r="AV122" s="5" t="s">
        <v>32</v>
      </c>
      <c r="AW122" s="5" t="s">
        <v>32</v>
      </c>
      <c r="AX122" s="6" t="str">
        <f t="shared" si="97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2" s="1" t="str">
        <f t="shared" si="98"/>
        <v>&lt;img src=@img/outdoor.png@&gt;</v>
      </c>
      <c r="AZ122" s="1" t="str">
        <f t="shared" si="99"/>
        <v/>
      </c>
      <c r="BA122" s="1" t="str">
        <f t="shared" si="100"/>
        <v/>
      </c>
      <c r="BB122" s="1" t="str">
        <f t="shared" si="101"/>
        <v>&lt;img src=@img/drinkicon.png@&gt;</v>
      </c>
      <c r="BC122" s="1" t="str">
        <f t="shared" si="102"/>
        <v>&lt;img src=@img/foodicon.png@&gt;</v>
      </c>
      <c r="BD122" s="1" t="str">
        <f t="shared" si="103"/>
        <v>&lt;img src=@img/outdoor.png@&gt;&lt;img src=@img/drinkicon.png@&gt;&lt;img src=@img/foodicon.png@&gt;</v>
      </c>
      <c r="BE122" s="1" t="str">
        <f t="shared" si="104"/>
        <v>outdoor drink food med  pearl</v>
      </c>
      <c r="BF122" s="1" t="str">
        <f t="shared" si="105"/>
        <v>Pearl Street</v>
      </c>
      <c r="BG122" s="10">
        <v>40.016188</v>
      </c>
      <c r="BH122" s="10">
        <v>-105.28179299999999</v>
      </c>
      <c r="BI122" s="1" t="str">
        <f t="shared" si="106"/>
        <v>[40.016188,-105.281793],</v>
      </c>
      <c r="BK122" s="1" t="str">
        <f t="shared" ref="BK122:BK147" si="107">IF(BJ122&gt;0,"&lt;img src=@img/kidicon.png@&gt;","")</f>
        <v/>
      </c>
    </row>
    <row r="123" spans="2:64" ht="21" customHeight="1">
      <c r="B123" s="20" t="s">
        <v>463</v>
      </c>
      <c r="C123" s="1" t="s">
        <v>408</v>
      </c>
      <c r="G123" s="24" t="s">
        <v>435</v>
      </c>
      <c r="W123" s="1" t="str">
        <f t="shared" si="74"/>
        <v/>
      </c>
      <c r="X123" s="1" t="str">
        <f t="shared" si="75"/>
        <v/>
      </c>
      <c r="Y123" s="1" t="str">
        <f t="shared" si="76"/>
        <v/>
      </c>
      <c r="Z123" s="1" t="str">
        <f t="shared" si="77"/>
        <v/>
      </c>
      <c r="AA123" s="1" t="str">
        <f t="shared" si="78"/>
        <v/>
      </c>
      <c r="AB123" s="1" t="str">
        <f t="shared" si="79"/>
        <v/>
      </c>
      <c r="AC123" s="1" t="str">
        <f t="shared" si="80"/>
        <v/>
      </c>
      <c r="AD123" s="1" t="str">
        <f t="shared" si="81"/>
        <v/>
      </c>
      <c r="AE123" s="1" t="str">
        <f t="shared" si="82"/>
        <v/>
      </c>
      <c r="AF123" s="1" t="str">
        <f t="shared" si="83"/>
        <v/>
      </c>
      <c r="AG123" s="1" t="str">
        <f t="shared" si="84"/>
        <v/>
      </c>
      <c r="AH123" s="1" t="str">
        <f t="shared" si="85"/>
        <v/>
      </c>
      <c r="AI123" s="1" t="str">
        <f t="shared" si="86"/>
        <v/>
      </c>
      <c r="AJ123" s="1" t="str">
        <f t="shared" si="87"/>
        <v/>
      </c>
      <c r="AK123" s="1" t="str">
        <f t="shared" si="88"/>
        <v/>
      </c>
      <c r="AL123" s="1" t="str">
        <f t="shared" si="89"/>
        <v/>
      </c>
      <c r="AM123" s="1" t="str">
        <f t="shared" si="90"/>
        <v/>
      </c>
      <c r="AN123" s="1" t="str">
        <f t="shared" si="91"/>
        <v/>
      </c>
      <c r="AO123" s="1" t="str">
        <f t="shared" si="92"/>
        <v/>
      </c>
      <c r="AP123" s="1" t="str">
        <f t="shared" si="93"/>
        <v/>
      </c>
      <c r="AQ123" s="1" t="str">
        <f t="shared" si="94"/>
        <v/>
      </c>
      <c r="AR123" s="4"/>
      <c r="AT123" s="1" t="s">
        <v>453</v>
      </c>
      <c r="AU123" s="1" t="s">
        <v>557</v>
      </c>
      <c r="AV123" s="5" t="s">
        <v>33</v>
      </c>
      <c r="AW123" s="5" t="s">
        <v>33</v>
      </c>
      <c r="AX123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3" s="1" t="str">
        <f t="shared" si="98"/>
        <v/>
      </c>
      <c r="AZ123" s="1" t="str">
        <f t="shared" si="99"/>
        <v>&lt;img src=@img/pets.png@&gt;</v>
      </c>
      <c r="BA123" s="1" t="str">
        <f t="shared" si="100"/>
        <v/>
      </c>
      <c r="BB123" s="1" t="str">
        <f t="shared" si="101"/>
        <v/>
      </c>
      <c r="BC123" s="1" t="str">
        <f t="shared" si="102"/>
        <v/>
      </c>
      <c r="BD123" s="1" t="str">
        <f t="shared" si="103"/>
        <v>&lt;img src=@img/pets.png@&gt;</v>
      </c>
      <c r="BE123" s="1" t="str">
        <f t="shared" si="104"/>
        <v>pet med  north</v>
      </c>
      <c r="BF123" s="1" t="str">
        <f t="shared" si="105"/>
        <v>North Boulder</v>
      </c>
      <c r="BG123" s="10">
        <v>40.057577000000002</v>
      </c>
      <c r="BH123" s="10">
        <v>-105.281848</v>
      </c>
      <c r="BI123" s="1" t="str">
        <f t="shared" si="106"/>
        <v>[40.057577,-105.281848],</v>
      </c>
      <c r="BK123" s="1" t="str">
        <f t="shared" si="107"/>
        <v/>
      </c>
    </row>
    <row r="124" spans="2:64" ht="21" customHeight="1">
      <c r="B124" s="10" t="s">
        <v>391</v>
      </c>
      <c r="C124" s="1" t="s">
        <v>305</v>
      </c>
      <c r="G124" s="1" t="s">
        <v>372</v>
      </c>
      <c r="W124" s="1" t="str">
        <f t="shared" si="74"/>
        <v/>
      </c>
      <c r="X124" s="1" t="str">
        <f t="shared" si="75"/>
        <v/>
      </c>
      <c r="Y124" s="1" t="str">
        <f t="shared" si="76"/>
        <v/>
      </c>
      <c r="Z124" s="1" t="str">
        <f t="shared" si="77"/>
        <v/>
      </c>
      <c r="AA124" s="1" t="str">
        <f t="shared" si="78"/>
        <v/>
      </c>
      <c r="AB124" s="1" t="str">
        <f t="shared" si="79"/>
        <v/>
      </c>
      <c r="AC124" s="1" t="str">
        <f t="shared" si="80"/>
        <v/>
      </c>
      <c r="AD124" s="1" t="str">
        <f t="shared" si="81"/>
        <v/>
      </c>
      <c r="AE124" s="1" t="str">
        <f t="shared" si="82"/>
        <v/>
      </c>
      <c r="AF124" s="1" t="str">
        <f t="shared" si="83"/>
        <v/>
      </c>
      <c r="AG124" s="1" t="str">
        <f t="shared" si="84"/>
        <v/>
      </c>
      <c r="AH124" s="1" t="str">
        <f t="shared" si="85"/>
        <v/>
      </c>
      <c r="AI124" s="1" t="str">
        <f t="shared" si="86"/>
        <v/>
      </c>
      <c r="AJ124" s="1" t="str">
        <f t="shared" si="87"/>
        <v/>
      </c>
      <c r="AK124" s="1" t="str">
        <f t="shared" si="88"/>
        <v/>
      </c>
      <c r="AL124" s="1" t="str">
        <f t="shared" si="89"/>
        <v/>
      </c>
      <c r="AM124" s="1" t="str">
        <f t="shared" si="90"/>
        <v/>
      </c>
      <c r="AN124" s="1" t="str">
        <f t="shared" si="91"/>
        <v/>
      </c>
      <c r="AO124" s="1" t="str">
        <f t="shared" si="92"/>
        <v/>
      </c>
      <c r="AP124" s="1" t="str">
        <f t="shared" si="93"/>
        <v/>
      </c>
      <c r="AQ124" s="1" t="str">
        <f t="shared" si="94"/>
        <v/>
      </c>
      <c r="AR124" s="4" t="s">
        <v>525</v>
      </c>
      <c r="AU124" s="1" t="s">
        <v>557</v>
      </c>
      <c r="AV124" s="5" t="s">
        <v>33</v>
      </c>
      <c r="AW124" s="5" t="s">
        <v>33</v>
      </c>
      <c r="AX124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4" s="1" t="str">
        <f t="shared" si="98"/>
        <v/>
      </c>
      <c r="AZ124" s="1" t="str">
        <f t="shared" si="99"/>
        <v/>
      </c>
      <c r="BA124" s="1" t="str">
        <f t="shared" si="100"/>
        <v/>
      </c>
      <c r="BB124" s="1" t="str">
        <f t="shared" si="101"/>
        <v/>
      </c>
      <c r="BC124" s="1" t="str">
        <f t="shared" si="102"/>
        <v/>
      </c>
      <c r="BD124" s="1" t="str">
        <f t="shared" si="103"/>
        <v/>
      </c>
      <c r="BE124" s="1" t="str">
        <f t="shared" si="104"/>
        <v>med  hill</v>
      </c>
      <c r="BF124" s="1" t="str">
        <f t="shared" si="105"/>
        <v>The Hill</v>
      </c>
      <c r="BG124" s="10">
        <v>40.007489</v>
      </c>
      <c r="BH124" s="10">
        <v>-105.276421</v>
      </c>
      <c r="BI124" s="1" t="str">
        <f t="shared" si="106"/>
        <v>[40.007489,-105.276421],</v>
      </c>
      <c r="BK124" s="1" t="str">
        <f t="shared" si="107"/>
        <v/>
      </c>
    </row>
    <row r="125" spans="2:64" ht="21" customHeight="1">
      <c r="B125" s="1" t="s">
        <v>304</v>
      </c>
      <c r="C125" s="1" t="s">
        <v>305</v>
      </c>
      <c r="G125" s="19" t="s">
        <v>306</v>
      </c>
      <c r="H125" s="1">
        <v>1100</v>
      </c>
      <c r="I125" s="1">
        <v>2400</v>
      </c>
      <c r="J125" s="1">
        <v>1500</v>
      </c>
      <c r="K125" s="1">
        <v>1800</v>
      </c>
      <c r="L125" s="1">
        <v>1500</v>
      </c>
      <c r="M125" s="1">
        <v>1800</v>
      </c>
      <c r="N125" s="1">
        <v>1500</v>
      </c>
      <c r="O125" s="1">
        <v>1800</v>
      </c>
      <c r="P125" s="1">
        <v>1500</v>
      </c>
      <c r="Q125" s="1">
        <v>1800</v>
      </c>
      <c r="R125" s="1">
        <v>1500</v>
      </c>
      <c r="S125" s="1">
        <v>1800</v>
      </c>
      <c r="V125" s="1" t="s">
        <v>308</v>
      </c>
      <c r="W125" s="1">
        <f t="shared" si="74"/>
        <v>11</v>
      </c>
      <c r="X125" s="1">
        <f t="shared" si="75"/>
        <v>24</v>
      </c>
      <c r="Y125" s="1">
        <f t="shared" si="76"/>
        <v>15</v>
      </c>
      <c r="Z125" s="1">
        <f t="shared" si="77"/>
        <v>18</v>
      </c>
      <c r="AA125" s="1">
        <f t="shared" si="78"/>
        <v>15</v>
      </c>
      <c r="AB125" s="1">
        <f t="shared" si="79"/>
        <v>18</v>
      </c>
      <c r="AC125" s="1">
        <f t="shared" si="80"/>
        <v>15</v>
      </c>
      <c r="AD125" s="1">
        <f t="shared" si="81"/>
        <v>18</v>
      </c>
      <c r="AE125" s="1">
        <f t="shared" si="82"/>
        <v>15</v>
      </c>
      <c r="AF125" s="1">
        <f t="shared" si="83"/>
        <v>18</v>
      </c>
      <c r="AG125" s="1">
        <f t="shared" si="84"/>
        <v>15</v>
      </c>
      <c r="AH125" s="1">
        <f t="shared" si="85"/>
        <v>18</v>
      </c>
      <c r="AI125" s="1" t="str">
        <f t="shared" si="86"/>
        <v/>
      </c>
      <c r="AJ125" s="1" t="str">
        <f t="shared" si="87"/>
        <v/>
      </c>
      <c r="AK125" s="1" t="str">
        <f t="shared" si="88"/>
        <v>11am-12am</v>
      </c>
      <c r="AL125" s="1" t="str">
        <f t="shared" si="89"/>
        <v>3pm-6pm</v>
      </c>
      <c r="AM125" s="1" t="str">
        <f t="shared" si="90"/>
        <v>3pm-6pm</v>
      </c>
      <c r="AN125" s="1" t="str">
        <f t="shared" si="91"/>
        <v>3pm-6pm</v>
      </c>
      <c r="AO125" s="1" t="str">
        <f t="shared" si="92"/>
        <v>3pm-6pm</v>
      </c>
      <c r="AP125" s="1" t="str">
        <f t="shared" si="93"/>
        <v>3pm-6pm</v>
      </c>
      <c r="AQ125" s="1" t="str">
        <f t="shared" si="94"/>
        <v/>
      </c>
      <c r="AR125" s="20" t="s">
        <v>307</v>
      </c>
      <c r="AS125" s="1" t="s">
        <v>28</v>
      </c>
      <c r="AU125" s="1" t="s">
        <v>557</v>
      </c>
      <c r="AV125" s="5" t="s">
        <v>32</v>
      </c>
      <c r="AW125" s="5" t="s">
        <v>32</v>
      </c>
      <c r="AX125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5" s="1" t="str">
        <f t="shared" si="98"/>
        <v>&lt;img src=@img/outdoor.png@&gt;</v>
      </c>
      <c r="AZ125" s="1" t="str">
        <f t="shared" si="99"/>
        <v/>
      </c>
      <c r="BA125" s="1" t="str">
        <f t="shared" si="100"/>
        <v/>
      </c>
      <c r="BB125" s="1" t="str">
        <f t="shared" si="101"/>
        <v>&lt;img src=@img/drinkicon.png@&gt;</v>
      </c>
      <c r="BC125" s="1" t="str">
        <f t="shared" si="102"/>
        <v>&lt;img src=@img/foodicon.png@&gt;</v>
      </c>
      <c r="BD125" s="1" t="str">
        <f t="shared" si="103"/>
        <v>&lt;img src=@img/outdoor.png@&gt;&lt;img src=@img/drinkicon.png@&gt;&lt;img src=@img/foodicon.png@&gt;</v>
      </c>
      <c r="BE125" s="1" t="str">
        <f t="shared" si="104"/>
        <v>outdoor drink food med  hill</v>
      </c>
      <c r="BF125" s="1" t="str">
        <f t="shared" si="105"/>
        <v>The Hill</v>
      </c>
      <c r="BG125" s="10">
        <v>40.008581</v>
      </c>
      <c r="BH125" s="10">
        <v>-105.276405</v>
      </c>
      <c r="BI125" s="1" t="str">
        <f t="shared" si="106"/>
        <v>[40.008581,-105.276405],</v>
      </c>
      <c r="BK125" s="1" t="str">
        <f t="shared" si="107"/>
        <v/>
      </c>
    </row>
    <row r="126" spans="2:64" ht="21" customHeight="1">
      <c r="B126" s="1" t="s">
        <v>459</v>
      </c>
      <c r="C126" s="1" t="s">
        <v>409</v>
      </c>
      <c r="G126" s="15" t="s">
        <v>462</v>
      </c>
      <c r="W126" s="1" t="str">
        <f t="shared" si="74"/>
        <v/>
      </c>
      <c r="X126" s="1" t="str">
        <f t="shared" si="75"/>
        <v/>
      </c>
      <c r="Y126" s="1" t="str">
        <f t="shared" si="76"/>
        <v/>
      </c>
      <c r="Z126" s="1" t="str">
        <f t="shared" si="77"/>
        <v/>
      </c>
      <c r="AA126" s="1" t="str">
        <f t="shared" si="78"/>
        <v/>
      </c>
      <c r="AB126" s="1" t="str">
        <f t="shared" si="79"/>
        <v/>
      </c>
      <c r="AC126" s="1" t="str">
        <f t="shared" si="80"/>
        <v/>
      </c>
      <c r="AD126" s="1" t="str">
        <f t="shared" si="81"/>
        <v/>
      </c>
      <c r="AE126" s="1" t="str">
        <f t="shared" si="82"/>
        <v/>
      </c>
      <c r="AF126" s="1" t="str">
        <f t="shared" si="83"/>
        <v/>
      </c>
      <c r="AG126" s="1" t="str">
        <f t="shared" si="84"/>
        <v/>
      </c>
      <c r="AH126" s="1" t="str">
        <f t="shared" si="85"/>
        <v/>
      </c>
      <c r="AI126" s="1" t="str">
        <f t="shared" si="86"/>
        <v/>
      </c>
      <c r="AJ126" s="1" t="str">
        <f t="shared" si="87"/>
        <v/>
      </c>
      <c r="AK126" s="1" t="str">
        <f t="shared" si="88"/>
        <v/>
      </c>
      <c r="AL126" s="1" t="str">
        <f t="shared" si="89"/>
        <v/>
      </c>
      <c r="AM126" s="1" t="str">
        <f t="shared" si="90"/>
        <v/>
      </c>
      <c r="AN126" s="1" t="str">
        <f t="shared" si="91"/>
        <v/>
      </c>
      <c r="AO126" s="1" t="str">
        <f t="shared" si="92"/>
        <v/>
      </c>
      <c r="AP126" s="1" t="str">
        <f t="shared" si="93"/>
        <v/>
      </c>
      <c r="AQ126" s="1" t="str">
        <f t="shared" si="94"/>
        <v/>
      </c>
      <c r="AR126" s="1" t="s">
        <v>556</v>
      </c>
      <c r="AU126" s="1" t="s">
        <v>557</v>
      </c>
      <c r="AV126" s="5" t="s">
        <v>33</v>
      </c>
      <c r="AW126" s="5" t="s">
        <v>33</v>
      </c>
      <c r="AX126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6" s="1" t="str">
        <f t="shared" si="98"/>
        <v/>
      </c>
      <c r="AZ126" s="1" t="str">
        <f t="shared" si="99"/>
        <v/>
      </c>
      <c r="BA126" s="1" t="str">
        <f t="shared" si="100"/>
        <v/>
      </c>
      <c r="BB126" s="1" t="str">
        <f t="shared" si="101"/>
        <v/>
      </c>
      <c r="BC126" s="1" t="str">
        <f t="shared" si="102"/>
        <v/>
      </c>
      <c r="BD126" s="1" t="str">
        <f t="shared" si="103"/>
        <v>&lt;img src=@img/kidicon.png@&gt;</v>
      </c>
      <c r="BE126" s="1" t="str">
        <f t="shared" si="104"/>
        <v>med  east kid</v>
      </c>
      <c r="BF126" s="1" t="str">
        <f t="shared" si="105"/>
        <v>East Boulder</v>
      </c>
      <c r="BG126" s="6">
        <v>40.0002225</v>
      </c>
      <c r="BH126" s="10">
        <v>-105.2614786</v>
      </c>
      <c r="BI126" s="1" t="str">
        <f t="shared" si="106"/>
        <v>[40.0002225,-105.2614786],</v>
      </c>
      <c r="BJ126" s="5" t="b">
        <v>1</v>
      </c>
      <c r="BK126" s="1" t="str">
        <f t="shared" si="107"/>
        <v>&lt;img src=@img/kidicon.png@&gt;</v>
      </c>
      <c r="BL126" s="26" t="s">
        <v>460</v>
      </c>
    </row>
    <row r="127" spans="2:64" ht="21" customHeight="1">
      <c r="B127" s="10" t="s">
        <v>237</v>
      </c>
      <c r="C127" s="1" t="s">
        <v>187</v>
      </c>
      <c r="G127" s="1" t="s">
        <v>261</v>
      </c>
      <c r="W127" s="1" t="str">
        <f t="shared" si="74"/>
        <v/>
      </c>
      <c r="X127" s="1" t="str">
        <f t="shared" si="75"/>
        <v/>
      </c>
      <c r="Y127" s="1" t="str">
        <f t="shared" si="76"/>
        <v/>
      </c>
      <c r="Z127" s="1" t="str">
        <f t="shared" si="77"/>
        <v/>
      </c>
      <c r="AA127" s="1" t="str">
        <f t="shared" si="78"/>
        <v/>
      </c>
      <c r="AB127" s="1" t="str">
        <f t="shared" si="79"/>
        <v/>
      </c>
      <c r="AC127" s="1" t="str">
        <f t="shared" si="80"/>
        <v/>
      </c>
      <c r="AD127" s="1" t="str">
        <f t="shared" si="81"/>
        <v/>
      </c>
      <c r="AE127" s="1" t="str">
        <f t="shared" si="82"/>
        <v/>
      </c>
      <c r="AF127" s="1" t="str">
        <f t="shared" si="83"/>
        <v/>
      </c>
      <c r="AG127" s="1" t="str">
        <f t="shared" si="84"/>
        <v/>
      </c>
      <c r="AH127" s="1" t="str">
        <f t="shared" si="85"/>
        <v/>
      </c>
      <c r="AI127" s="1" t="str">
        <f t="shared" si="86"/>
        <v/>
      </c>
      <c r="AJ127" s="1" t="str">
        <f t="shared" si="87"/>
        <v/>
      </c>
      <c r="AK127" s="1" t="str">
        <f t="shared" si="88"/>
        <v/>
      </c>
      <c r="AL127" s="1" t="str">
        <f t="shared" si="89"/>
        <v/>
      </c>
      <c r="AM127" s="1" t="str">
        <f t="shared" si="90"/>
        <v/>
      </c>
      <c r="AN127" s="1" t="str">
        <f t="shared" si="91"/>
        <v/>
      </c>
      <c r="AO127" s="1" t="str">
        <f t="shared" si="92"/>
        <v/>
      </c>
      <c r="AP127" s="1" t="str">
        <f t="shared" si="93"/>
        <v/>
      </c>
      <c r="AQ127" s="1" t="str">
        <f t="shared" si="94"/>
        <v/>
      </c>
      <c r="AR127" s="1" t="s">
        <v>286</v>
      </c>
      <c r="AS127" s="1" t="s">
        <v>28</v>
      </c>
      <c r="AU127" s="1" t="s">
        <v>557</v>
      </c>
      <c r="AV127" s="5" t="s">
        <v>33</v>
      </c>
      <c r="AW127" s="5" t="s">
        <v>33</v>
      </c>
      <c r="AX127" s="6" t="str">
        <f t="shared" ref="AX127:AX147" si="108"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7" s="1" t="str">
        <f t="shared" ref="AY127:AY147" si="109">IF(AS127&gt;0,"&lt;img src=@img/outdoor.png@&gt;","")</f>
        <v>&lt;img src=@img/outdoor.png@&gt;</v>
      </c>
      <c r="AZ127" s="1" t="str">
        <f t="shared" ref="AZ127:AZ147" si="110">IF(AT127&gt;0,"&lt;img src=@img/pets.png@&gt;","")</f>
        <v/>
      </c>
      <c r="BA127" s="1" t="str">
        <f t="shared" ref="BA127:BA147" si="111">IF(AU127="hard","&lt;img src=@img/hard.png@&gt;",IF(AU127="medium","&lt;img src=@img/medium.png@&gt;",IF(AU127="easy","&lt;img src=@img/easy.png@&gt;","")))</f>
        <v/>
      </c>
      <c r="BB127" s="1" t="str">
        <f t="shared" ref="BB127:BB147" si="112">IF(AV127="true","&lt;img src=@img/drinkicon.png@&gt;","")</f>
        <v/>
      </c>
      <c r="BC127" s="1" t="str">
        <f t="shared" ref="BC127:BC147" si="113">IF(AW127="true","&lt;img src=@img/foodicon.png@&gt;","")</f>
        <v/>
      </c>
      <c r="BD127" s="1" t="str">
        <f t="shared" ref="BD127:BD147" si="114">CONCATENATE(AY127,AZ127,BA127,BB127,BC127,BK127)</f>
        <v>&lt;img src=@img/outdoor.png@&gt;</v>
      </c>
      <c r="BE127" s="1" t="str">
        <f t="shared" ref="BE127:BE147" si="115">CONCATENATE(IF(AS127&gt;0,"outdoor ",""),IF(AT127&gt;0,"pet ",""),IF(AV127="true","drink ",""),IF(AW127="true","food ",""),AU127," ",E127," ",C127,IF(BJ127=TRUE," kid",""))</f>
        <v>outdoor med  pearl</v>
      </c>
      <c r="BF127" s="1" t="str">
        <f t="shared" ref="BF127:BF147" si="116">IF(C127="pearl","Pearl Street",IF(C127="campus","Near Campus",IF(C127="downtown","Downtown",IF(C127="north","North Boulder",IF(C127="chautauqua","Chautauqua",IF(C127="east","East Boulder",IF(C127="efoco","East FoCo",IF(C127="hill","The Hill",""))))))))</f>
        <v>Pearl Street</v>
      </c>
      <c r="BG127" s="10">
        <v>40.018563999999998</v>
      </c>
      <c r="BH127" s="10">
        <v>-105.280008</v>
      </c>
      <c r="BI127" s="1" t="str">
        <f t="shared" ref="BI127:BI147" si="117">CONCATENATE("[",BG127,",",BH127,"],")</f>
        <v>[40.018564,-105.280008],</v>
      </c>
      <c r="BK127" s="1" t="str">
        <f t="shared" si="107"/>
        <v/>
      </c>
    </row>
    <row r="128" spans="2:64" ht="21" customHeight="1">
      <c r="B128" s="10" t="s">
        <v>327</v>
      </c>
      <c r="C128" s="1" t="s">
        <v>34</v>
      </c>
      <c r="G128" s="3" t="s">
        <v>354</v>
      </c>
      <c r="H128" s="1">
        <v>1700</v>
      </c>
      <c r="I128" s="1">
        <v>1900</v>
      </c>
      <c r="J128" s="1">
        <v>1700</v>
      </c>
      <c r="K128" s="1">
        <v>1900</v>
      </c>
      <c r="L128" s="1">
        <v>1700</v>
      </c>
      <c r="M128" s="1">
        <v>1900</v>
      </c>
      <c r="N128" s="1">
        <v>1700</v>
      </c>
      <c r="O128" s="1">
        <v>1900</v>
      </c>
      <c r="P128" s="1">
        <v>1700</v>
      </c>
      <c r="Q128" s="1">
        <v>1900</v>
      </c>
      <c r="R128" s="1">
        <v>1700</v>
      </c>
      <c r="S128" s="1">
        <v>1900</v>
      </c>
      <c r="T128" s="1">
        <v>1700</v>
      </c>
      <c r="U128" s="1">
        <v>1900</v>
      </c>
      <c r="W128" s="1">
        <f t="shared" ref="W128:W147" si="118">IF(H128&gt;0,H128/100,"")</f>
        <v>17</v>
      </c>
      <c r="X128" s="1">
        <f t="shared" ref="X128:X147" si="119">IF(I128&gt;0,I128/100,"")</f>
        <v>19</v>
      </c>
      <c r="Y128" s="1">
        <f t="shared" ref="Y128:Y147" si="120">IF(J128&gt;0,J128/100,"")</f>
        <v>17</v>
      </c>
      <c r="Z128" s="1">
        <f t="shared" ref="Z128:Z147" si="121">IF(K128&gt;0,K128/100,"")</f>
        <v>19</v>
      </c>
      <c r="AA128" s="1">
        <f t="shared" ref="AA128:AA147" si="122">IF(L128&gt;0,L128/100,"")</f>
        <v>17</v>
      </c>
      <c r="AB128" s="1">
        <f t="shared" ref="AB128:AB147" si="123">IF(M128&gt;0,M128/100,"")</f>
        <v>19</v>
      </c>
      <c r="AC128" s="1">
        <f t="shared" ref="AC128:AC147" si="124">IF(N128&gt;0,N128/100,"")</f>
        <v>17</v>
      </c>
      <c r="AD128" s="1">
        <f t="shared" ref="AD128:AD147" si="125">IF(O128&gt;0,O128/100,"")</f>
        <v>19</v>
      </c>
      <c r="AE128" s="1">
        <f t="shared" ref="AE128:AE147" si="126">IF(P128&gt;0,P128/100,"")</f>
        <v>17</v>
      </c>
      <c r="AF128" s="1">
        <f t="shared" ref="AF128:AF147" si="127">IF(Q128&gt;0,Q128/100,"")</f>
        <v>19</v>
      </c>
      <c r="AG128" s="1">
        <f t="shared" ref="AG128:AG147" si="128">IF(R128&gt;0,R128/100,"")</f>
        <v>17</v>
      </c>
      <c r="AH128" s="1">
        <f t="shared" ref="AH128:AH147" si="129">IF(S128&gt;0,S128/100,"")</f>
        <v>19</v>
      </c>
      <c r="AI128" s="1">
        <f t="shared" ref="AI128:AI147" si="130">IF(T128&gt;0,T128/100,"")</f>
        <v>17</v>
      </c>
      <c r="AJ128" s="1">
        <f t="shared" ref="AJ128:AJ147" si="131">IF(U128&gt;0,U128/100,"")</f>
        <v>19</v>
      </c>
      <c r="AK128" s="1" t="str">
        <f t="shared" ref="AK128:AK147" si="132">IF(H128&gt;0,CONCATENATE(IF(W128&lt;=12,W128,W128-12),IF(OR(W128&lt;12,W128=24),"am","pm"),"-",IF(X128&lt;=12,X128,X128-12),IF(OR(X128&lt;12,X128=24),"am","pm")),"")</f>
        <v>5pm-7pm</v>
      </c>
      <c r="AL128" s="1" t="str">
        <f t="shared" ref="AL128:AL147" si="133">IF(J128&gt;0,CONCATENATE(IF(Y128&lt;=12,Y128,Y128-12),IF(OR(Y128&lt;12,Y128=24),"am","pm"),"-",IF(Z128&lt;=12,Z128,Z128-12),IF(OR(Z128&lt;12,Z128=24),"am","pm")),"")</f>
        <v>5pm-7pm</v>
      </c>
      <c r="AM128" s="1" t="str">
        <f t="shared" ref="AM128:AM147" si="134">IF(L128&gt;0,CONCATENATE(IF(AA128&lt;=12,AA128,AA128-12),IF(OR(AA128&lt;12,AA128=24),"am","pm"),"-",IF(AB128&lt;=12,AB128,AB128-12),IF(OR(AB128&lt;12,AB128=24),"am","pm")),"")</f>
        <v>5pm-7pm</v>
      </c>
      <c r="AN128" s="1" t="str">
        <f t="shared" ref="AN128:AN147" si="135">IF(N128&gt;0,CONCATENATE(IF(AC128&lt;=12,AC128,AC128-12),IF(OR(AC128&lt;12,AC128=24),"am","pm"),"-",IF(AD128&lt;=12,AD128,AD128-12),IF(OR(AD128&lt;12,AD128=24),"am","pm")),"")</f>
        <v>5pm-7pm</v>
      </c>
      <c r="AO128" s="1" t="str">
        <f t="shared" ref="AO128:AO147" si="136">IF(O128&gt;0,CONCATENATE(IF(AE128&lt;=12,AE128,AE128-12),IF(OR(AE128&lt;12,AE128=24),"am","pm"),"-",IF(AF128&lt;=12,AF128,AF128-12),IF(OR(AF128&lt;12,AF128=24),"am","pm")),"")</f>
        <v>5pm-7pm</v>
      </c>
      <c r="AP128" s="1" t="str">
        <f t="shared" ref="AP128:AP147" si="137">IF(R128&gt;0,CONCATENATE(IF(AG128&lt;=12,AG128,AG128-12),IF(OR(AG128&lt;12,AG128=24),"am","pm"),"-",IF(AH128&lt;=12,AH128,AH128-12),IF(OR(AH128&lt;12,AH128=24),"am","pm")),"")</f>
        <v>5pm-7pm</v>
      </c>
      <c r="AQ128" s="1" t="str">
        <f t="shared" ref="AQ128:AQ147" si="138">IF(T128&gt;0,CONCATENATE(IF(AI128&lt;=12,AI128,AI128-12),IF(OR(AI128&lt;12,AI128=24),"am","pm"),"-",IF(AJ128&lt;=12,AJ128,AJ128-12),IF(OR(AJ128&lt;12,AJ128=24),"am","pm")),"")</f>
        <v>5pm-7pm</v>
      </c>
      <c r="AR128" s="4" t="s">
        <v>508</v>
      </c>
      <c r="AU128" s="1" t="s">
        <v>557</v>
      </c>
      <c r="AV128" s="5" t="s">
        <v>33</v>
      </c>
      <c r="AW128" s="5" t="s">
        <v>33</v>
      </c>
      <c r="AX128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8" s="1" t="str">
        <f t="shared" si="109"/>
        <v/>
      </c>
      <c r="AZ128" s="1" t="str">
        <f t="shared" si="110"/>
        <v/>
      </c>
      <c r="BA128" s="1" t="str">
        <f t="shared" si="111"/>
        <v/>
      </c>
      <c r="BB128" s="1" t="str">
        <f t="shared" si="112"/>
        <v/>
      </c>
      <c r="BC128" s="1" t="str">
        <f t="shared" si="113"/>
        <v/>
      </c>
      <c r="BD128" s="1" t="str">
        <f t="shared" si="114"/>
        <v/>
      </c>
      <c r="BE128" s="1" t="str">
        <f t="shared" si="115"/>
        <v>med  campus</v>
      </c>
      <c r="BF128" s="1" t="str">
        <f t="shared" si="116"/>
        <v>Near Campus</v>
      </c>
      <c r="BG128" s="10">
        <v>40.012053999999999</v>
      </c>
      <c r="BH128" s="10">
        <v>-105.260694</v>
      </c>
      <c r="BI128" s="1" t="str">
        <f t="shared" si="117"/>
        <v>[40.012054,-105.260694],</v>
      </c>
      <c r="BK128" s="1" t="str">
        <f t="shared" si="107"/>
        <v/>
      </c>
    </row>
    <row r="129" spans="2:63" ht="21" customHeight="1">
      <c r="B129" s="10" t="s">
        <v>321</v>
      </c>
      <c r="C129" s="1" t="s">
        <v>34</v>
      </c>
      <c r="G129" s="8" t="s">
        <v>360</v>
      </c>
      <c r="W129" s="1" t="str">
        <f t="shared" si="118"/>
        <v/>
      </c>
      <c r="X129" s="1" t="str">
        <f t="shared" si="119"/>
        <v/>
      </c>
      <c r="Y129" s="1" t="str">
        <f t="shared" si="120"/>
        <v/>
      </c>
      <c r="Z129" s="1" t="str">
        <f t="shared" si="121"/>
        <v/>
      </c>
      <c r="AA129" s="1" t="str">
        <f t="shared" si="122"/>
        <v/>
      </c>
      <c r="AB129" s="1" t="str">
        <f t="shared" si="123"/>
        <v/>
      </c>
      <c r="AC129" s="1" t="str">
        <f t="shared" si="124"/>
        <v/>
      </c>
      <c r="AD129" s="1" t="str">
        <f t="shared" si="125"/>
        <v/>
      </c>
      <c r="AE129" s="1" t="str">
        <f t="shared" si="126"/>
        <v/>
      </c>
      <c r="AF129" s="1" t="str">
        <f t="shared" si="127"/>
        <v/>
      </c>
      <c r="AG129" s="1" t="str">
        <f t="shared" si="128"/>
        <v/>
      </c>
      <c r="AH129" s="1" t="str">
        <f t="shared" si="129"/>
        <v/>
      </c>
      <c r="AI129" s="1" t="str">
        <f t="shared" si="130"/>
        <v/>
      </c>
      <c r="AJ129" s="1" t="str">
        <f t="shared" si="131"/>
        <v/>
      </c>
      <c r="AK129" s="1" t="str">
        <f t="shared" si="132"/>
        <v/>
      </c>
      <c r="AL129" s="1" t="str">
        <f t="shared" si="133"/>
        <v/>
      </c>
      <c r="AM129" s="1" t="str">
        <f t="shared" si="134"/>
        <v/>
      </c>
      <c r="AN129" s="1" t="str">
        <f t="shared" si="135"/>
        <v/>
      </c>
      <c r="AO129" s="1" t="str">
        <f t="shared" si="136"/>
        <v/>
      </c>
      <c r="AP129" s="1" t="str">
        <f t="shared" si="137"/>
        <v/>
      </c>
      <c r="AQ129" s="1" t="str">
        <f t="shared" si="138"/>
        <v/>
      </c>
      <c r="AR129" s="4" t="s">
        <v>514</v>
      </c>
      <c r="AT129" s="1" t="s">
        <v>453</v>
      </c>
      <c r="AU129" s="1" t="s">
        <v>557</v>
      </c>
      <c r="AV129" s="5" t="s">
        <v>33</v>
      </c>
      <c r="AW129" s="5" t="s">
        <v>33</v>
      </c>
      <c r="AX129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9" s="1" t="str">
        <f t="shared" si="109"/>
        <v/>
      </c>
      <c r="AZ129" s="1" t="str">
        <f t="shared" si="110"/>
        <v>&lt;img src=@img/pets.png@&gt;</v>
      </c>
      <c r="BA129" s="1" t="str">
        <f t="shared" si="111"/>
        <v/>
      </c>
      <c r="BB129" s="1" t="str">
        <f t="shared" si="112"/>
        <v/>
      </c>
      <c r="BC129" s="1" t="str">
        <f t="shared" si="113"/>
        <v/>
      </c>
      <c r="BD129" s="1" t="str">
        <f t="shared" si="114"/>
        <v>&lt;img src=@img/pets.png@&gt;</v>
      </c>
      <c r="BE129" s="1" t="str">
        <f t="shared" si="115"/>
        <v>pet med  campus</v>
      </c>
      <c r="BF129" s="1" t="str">
        <f t="shared" si="116"/>
        <v>Near Campus</v>
      </c>
      <c r="BG129" s="10">
        <v>40.014879999999998</v>
      </c>
      <c r="BH129" s="10">
        <v>-105.263391</v>
      </c>
      <c r="BI129" s="1" t="str">
        <f t="shared" si="117"/>
        <v>[40.01488,-105.263391],</v>
      </c>
      <c r="BK129" s="1" t="str">
        <f t="shared" si="107"/>
        <v/>
      </c>
    </row>
    <row r="130" spans="2:63" ht="21" customHeight="1">
      <c r="B130" s="10" t="s">
        <v>331</v>
      </c>
      <c r="C130" s="1" t="s">
        <v>34</v>
      </c>
      <c r="G130" s="3" t="s">
        <v>350</v>
      </c>
      <c r="W130" s="1" t="str">
        <f t="shared" si="118"/>
        <v/>
      </c>
      <c r="X130" s="1" t="str">
        <f t="shared" si="119"/>
        <v/>
      </c>
      <c r="Y130" s="1" t="str">
        <f t="shared" si="120"/>
        <v/>
      </c>
      <c r="Z130" s="1" t="str">
        <f t="shared" si="121"/>
        <v/>
      </c>
      <c r="AA130" s="1" t="str">
        <f t="shared" si="122"/>
        <v/>
      </c>
      <c r="AB130" s="1" t="str">
        <f t="shared" si="123"/>
        <v/>
      </c>
      <c r="AC130" s="1" t="str">
        <f t="shared" si="124"/>
        <v/>
      </c>
      <c r="AD130" s="1" t="str">
        <f t="shared" si="125"/>
        <v/>
      </c>
      <c r="AE130" s="1" t="str">
        <f t="shared" si="126"/>
        <v/>
      </c>
      <c r="AF130" s="1" t="str">
        <f t="shared" si="127"/>
        <v/>
      </c>
      <c r="AG130" s="1" t="str">
        <f t="shared" si="128"/>
        <v/>
      </c>
      <c r="AH130" s="1" t="str">
        <f t="shared" si="129"/>
        <v/>
      </c>
      <c r="AI130" s="1" t="str">
        <f t="shared" si="130"/>
        <v/>
      </c>
      <c r="AJ130" s="1" t="str">
        <f t="shared" si="131"/>
        <v/>
      </c>
      <c r="AK130" s="1" t="str">
        <f t="shared" si="132"/>
        <v/>
      </c>
      <c r="AL130" s="1" t="str">
        <f t="shared" si="133"/>
        <v/>
      </c>
      <c r="AM130" s="1" t="str">
        <f t="shared" si="134"/>
        <v/>
      </c>
      <c r="AN130" s="1" t="str">
        <f t="shared" si="135"/>
        <v/>
      </c>
      <c r="AO130" s="1" t="str">
        <f t="shared" si="136"/>
        <v/>
      </c>
      <c r="AP130" s="1" t="str">
        <f t="shared" si="137"/>
        <v/>
      </c>
      <c r="AQ130" s="1" t="str">
        <f t="shared" si="138"/>
        <v/>
      </c>
      <c r="AR130" s="1" t="s">
        <v>504</v>
      </c>
      <c r="AU130" s="1" t="s">
        <v>557</v>
      </c>
      <c r="AV130" s="5" t="s">
        <v>33</v>
      </c>
      <c r="AW130" s="5" t="s">
        <v>33</v>
      </c>
      <c r="AX130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>med  campus</v>
      </c>
      <c r="BF130" s="1" t="str">
        <f t="shared" si="116"/>
        <v>Near Campus</v>
      </c>
      <c r="BG130" s="10">
        <v>40.014054000000002</v>
      </c>
      <c r="BH130" s="10">
        <v>-105.262699</v>
      </c>
      <c r="BI130" s="1" t="str">
        <f t="shared" si="117"/>
        <v>[40.014054,-105.262699],</v>
      </c>
      <c r="BK130" s="1" t="str">
        <f t="shared" si="107"/>
        <v/>
      </c>
    </row>
    <row r="131" spans="2:63" ht="21" customHeight="1">
      <c r="B131" s="10" t="s">
        <v>399</v>
      </c>
      <c r="C131" s="1" t="s">
        <v>305</v>
      </c>
      <c r="G131" s="3" t="s">
        <v>381</v>
      </c>
      <c r="W131" s="1" t="str">
        <f t="shared" si="118"/>
        <v/>
      </c>
      <c r="X131" s="1" t="str">
        <f t="shared" si="119"/>
        <v/>
      </c>
      <c r="Y131" s="1" t="str">
        <f t="shared" si="120"/>
        <v/>
      </c>
      <c r="Z131" s="1" t="str">
        <f t="shared" si="121"/>
        <v/>
      </c>
      <c r="AA131" s="1" t="str">
        <f t="shared" si="122"/>
        <v/>
      </c>
      <c r="AB131" s="1" t="str">
        <f t="shared" si="123"/>
        <v/>
      </c>
      <c r="AC131" s="1" t="str">
        <f t="shared" si="124"/>
        <v/>
      </c>
      <c r="AD131" s="1" t="str">
        <f t="shared" si="125"/>
        <v/>
      </c>
      <c r="AE131" s="1" t="str">
        <f t="shared" si="126"/>
        <v/>
      </c>
      <c r="AF131" s="1" t="str">
        <f t="shared" si="127"/>
        <v/>
      </c>
      <c r="AG131" s="1" t="str">
        <f t="shared" si="128"/>
        <v/>
      </c>
      <c r="AH131" s="1" t="str">
        <f t="shared" si="129"/>
        <v/>
      </c>
      <c r="AI131" s="1" t="str">
        <f t="shared" si="130"/>
        <v/>
      </c>
      <c r="AJ131" s="1" t="str">
        <f t="shared" si="131"/>
        <v/>
      </c>
      <c r="AK131" s="1" t="str">
        <f t="shared" si="132"/>
        <v/>
      </c>
      <c r="AL131" s="1" t="str">
        <f t="shared" si="133"/>
        <v/>
      </c>
      <c r="AM131" s="1" t="str">
        <f t="shared" si="134"/>
        <v/>
      </c>
      <c r="AN131" s="1" t="str">
        <f t="shared" si="135"/>
        <v/>
      </c>
      <c r="AO131" s="1" t="str">
        <f t="shared" si="136"/>
        <v/>
      </c>
      <c r="AP131" s="1" t="str">
        <f t="shared" si="137"/>
        <v/>
      </c>
      <c r="AQ131" s="1" t="str">
        <f t="shared" si="138"/>
        <v/>
      </c>
      <c r="AR131" s="4" t="s">
        <v>534</v>
      </c>
      <c r="AU131" s="1" t="s">
        <v>557</v>
      </c>
      <c r="AV131" s="5" t="s">
        <v>33</v>
      </c>
      <c r="AW131" s="5" t="s">
        <v>33</v>
      </c>
      <c r="AX131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1" s="1" t="str">
        <f t="shared" si="109"/>
        <v/>
      </c>
      <c r="AZ131" s="1" t="str">
        <f t="shared" si="110"/>
        <v/>
      </c>
      <c r="BA131" s="1" t="str">
        <f t="shared" si="111"/>
        <v/>
      </c>
      <c r="BB131" s="1" t="str">
        <f t="shared" si="112"/>
        <v/>
      </c>
      <c r="BC131" s="1" t="str">
        <f t="shared" si="113"/>
        <v/>
      </c>
      <c r="BD131" s="1" t="str">
        <f t="shared" si="114"/>
        <v/>
      </c>
      <c r="BE131" s="1" t="str">
        <f t="shared" si="115"/>
        <v>med  hill</v>
      </c>
      <c r="BF131" s="1" t="str">
        <f t="shared" si="116"/>
        <v>The Hill</v>
      </c>
      <c r="BG131" s="10">
        <v>40.009735999999997</v>
      </c>
      <c r="BH131" s="10">
        <v>-105.27682799999999</v>
      </c>
      <c r="BI131" s="1" t="str">
        <f t="shared" si="117"/>
        <v>[40.009736,-105.276828],</v>
      </c>
      <c r="BK131" s="1" t="str">
        <f t="shared" si="107"/>
        <v/>
      </c>
    </row>
    <row r="132" spans="2:63" ht="21" customHeight="1">
      <c r="B132" s="21" t="s">
        <v>309</v>
      </c>
      <c r="C132" s="1" t="s">
        <v>34</v>
      </c>
      <c r="G132" s="19" t="s">
        <v>312</v>
      </c>
      <c r="J132" s="1">
        <v>1100</v>
      </c>
      <c r="K132" s="1">
        <v>2200</v>
      </c>
      <c r="L132" s="1">
        <v>1100</v>
      </c>
      <c r="M132" s="1">
        <v>2200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V132" s="6" t="s">
        <v>310</v>
      </c>
      <c r="W132" s="1" t="str">
        <f t="shared" si="118"/>
        <v/>
      </c>
      <c r="X132" s="1" t="str">
        <f t="shared" si="119"/>
        <v/>
      </c>
      <c r="Y132" s="1">
        <f t="shared" si="120"/>
        <v>11</v>
      </c>
      <c r="Z132" s="1">
        <f t="shared" si="121"/>
        <v>22</v>
      </c>
      <c r="AA132" s="1">
        <f t="shared" si="122"/>
        <v>11</v>
      </c>
      <c r="AB132" s="1">
        <f t="shared" si="123"/>
        <v>22</v>
      </c>
      <c r="AC132" s="1">
        <f t="shared" si="124"/>
        <v>16</v>
      </c>
      <c r="AD132" s="1">
        <f t="shared" si="125"/>
        <v>18</v>
      </c>
      <c r="AE132" s="1">
        <f t="shared" si="126"/>
        <v>16</v>
      </c>
      <c r="AF132" s="1">
        <f t="shared" si="127"/>
        <v>18</v>
      </c>
      <c r="AG132" s="1">
        <f t="shared" si="128"/>
        <v>16</v>
      </c>
      <c r="AH132" s="1">
        <f t="shared" si="129"/>
        <v>18</v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>11am-10pm</v>
      </c>
      <c r="AM132" s="1" t="str">
        <f t="shared" si="134"/>
        <v>11am-10pm</v>
      </c>
      <c r="AN132" s="1" t="str">
        <f t="shared" si="135"/>
        <v>4pm-6pm</v>
      </c>
      <c r="AO132" s="1" t="str">
        <f t="shared" si="136"/>
        <v>4pm-6pm</v>
      </c>
      <c r="AP132" s="1" t="str">
        <f t="shared" si="137"/>
        <v>4pm-6pm</v>
      </c>
      <c r="AQ132" s="1" t="str">
        <f t="shared" si="138"/>
        <v/>
      </c>
      <c r="AR132" s="20" t="s">
        <v>311</v>
      </c>
      <c r="AU132" s="1" t="s">
        <v>557</v>
      </c>
      <c r="AV132" s="5" t="s">
        <v>32</v>
      </c>
      <c r="AW132" s="5" t="s">
        <v>32</v>
      </c>
      <c r="AX132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>&lt;img src=@img/drinkicon.png@&gt;</v>
      </c>
      <c r="BC132" s="1" t="str">
        <f t="shared" si="113"/>
        <v>&lt;img src=@img/foodicon.png@&gt;</v>
      </c>
      <c r="BD132" s="1" t="str">
        <f t="shared" si="114"/>
        <v>&lt;img src=@img/drinkicon.png@&gt;&lt;img src=@img/foodicon.png@&gt;</v>
      </c>
      <c r="BE132" s="1" t="str">
        <f t="shared" si="115"/>
        <v>drink food med  campus</v>
      </c>
      <c r="BF132" s="1" t="str">
        <f t="shared" si="116"/>
        <v>Near Campus</v>
      </c>
      <c r="BG132" s="10">
        <v>40.020826</v>
      </c>
      <c r="BH132" s="10">
        <v>-105.251023</v>
      </c>
      <c r="BI132" s="1" t="str">
        <f t="shared" si="117"/>
        <v>[40.020826,-105.251023],</v>
      </c>
      <c r="BK132" s="1" t="str">
        <f t="shared" si="107"/>
        <v/>
      </c>
    </row>
    <row r="133" spans="2:63" ht="21" customHeight="1">
      <c r="B133" s="1" t="s">
        <v>454</v>
      </c>
      <c r="C133" s="1" t="s">
        <v>408</v>
      </c>
      <c r="G133" s="15" t="s">
        <v>461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1" t="s">
        <v>555</v>
      </c>
      <c r="AT133" s="1" t="s">
        <v>453</v>
      </c>
      <c r="AU133" s="1" t="s">
        <v>557</v>
      </c>
      <c r="AV133" s="5" t="s">
        <v>33</v>
      </c>
      <c r="AW133" s="5" t="s">
        <v>33</v>
      </c>
      <c r="AX133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3" s="1" t="str">
        <f t="shared" si="109"/>
        <v/>
      </c>
      <c r="AZ133" s="1" t="str">
        <f t="shared" si="110"/>
        <v>&lt;img src=@img/pets.png@&gt;</v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>&lt;img src=@img/pets.png@&gt;</v>
      </c>
      <c r="BE133" s="1" t="str">
        <f t="shared" si="115"/>
        <v>pet med  north</v>
      </c>
      <c r="BF133" s="1" t="str">
        <f t="shared" si="116"/>
        <v>North Boulder</v>
      </c>
      <c r="BG133" s="17">
        <v>40.062620000000003</v>
      </c>
      <c r="BH133" s="10">
        <v>-105.27876000000001</v>
      </c>
      <c r="BI133" s="1" t="str">
        <f t="shared" si="117"/>
        <v>[40.06262,-105.27876],</v>
      </c>
      <c r="BK133" s="1" t="str">
        <f t="shared" si="107"/>
        <v/>
      </c>
    </row>
    <row r="134" spans="2:63" ht="21" customHeight="1">
      <c r="B134" s="10" t="s">
        <v>99</v>
      </c>
      <c r="C134" s="1" t="s">
        <v>187</v>
      </c>
      <c r="G134" s="17" t="s">
        <v>204</v>
      </c>
      <c r="H134" s="1">
        <v>1730</v>
      </c>
      <c r="I134" s="1">
        <v>1830</v>
      </c>
      <c r="J134" s="1">
        <v>1730</v>
      </c>
      <c r="K134" s="1">
        <v>1830</v>
      </c>
      <c r="L134" s="1">
        <v>1730</v>
      </c>
      <c r="M134" s="1">
        <v>1830</v>
      </c>
      <c r="N134" s="1">
        <v>1730</v>
      </c>
      <c r="O134" s="1">
        <v>1830</v>
      </c>
      <c r="P134" s="1">
        <v>1730</v>
      </c>
      <c r="Q134" s="1">
        <v>1830</v>
      </c>
      <c r="R134" s="1">
        <v>1730</v>
      </c>
      <c r="S134" s="1">
        <v>1830</v>
      </c>
      <c r="T134" s="1">
        <v>1730</v>
      </c>
      <c r="U134" s="1">
        <v>1830</v>
      </c>
      <c r="V134" s="10" t="s">
        <v>138</v>
      </c>
      <c r="W134" s="1">
        <f t="shared" si="118"/>
        <v>17.3</v>
      </c>
      <c r="X134" s="1">
        <f t="shared" si="119"/>
        <v>18.3</v>
      </c>
      <c r="Y134" s="1">
        <f t="shared" si="120"/>
        <v>17.3</v>
      </c>
      <c r="Z134" s="1">
        <f t="shared" si="121"/>
        <v>18.3</v>
      </c>
      <c r="AA134" s="1">
        <f t="shared" si="122"/>
        <v>17.3</v>
      </c>
      <c r="AB134" s="1">
        <f t="shared" si="123"/>
        <v>18.3</v>
      </c>
      <c r="AC134" s="1">
        <f t="shared" si="124"/>
        <v>17.3</v>
      </c>
      <c r="AD134" s="1">
        <f t="shared" si="125"/>
        <v>18.3</v>
      </c>
      <c r="AE134" s="1">
        <f t="shared" si="126"/>
        <v>17.3</v>
      </c>
      <c r="AF134" s="1">
        <f t="shared" si="127"/>
        <v>18.3</v>
      </c>
      <c r="AG134" s="1">
        <f t="shared" si="128"/>
        <v>17.3</v>
      </c>
      <c r="AH134" s="1">
        <f t="shared" si="129"/>
        <v>18.3</v>
      </c>
      <c r="AI134" s="1">
        <f t="shared" si="130"/>
        <v>17.3</v>
      </c>
      <c r="AJ134" s="1">
        <f t="shared" si="131"/>
        <v>18.3</v>
      </c>
      <c r="AK134" s="1" t="str">
        <f t="shared" si="132"/>
        <v>5.3pm-6.3pm</v>
      </c>
      <c r="AL134" s="1" t="str">
        <f t="shared" si="133"/>
        <v>5.3pm-6.3pm</v>
      </c>
      <c r="AM134" s="1" t="str">
        <f t="shared" si="134"/>
        <v>5.3pm-6.3pm</v>
      </c>
      <c r="AN134" s="1" t="str">
        <f t="shared" si="135"/>
        <v>5.3pm-6.3pm</v>
      </c>
      <c r="AO134" s="1" t="str">
        <f t="shared" si="136"/>
        <v>5.3pm-6.3pm</v>
      </c>
      <c r="AP134" s="1" t="str">
        <f t="shared" si="137"/>
        <v>5.3pm-6.3pm</v>
      </c>
      <c r="AQ134" s="1" t="str">
        <f t="shared" si="138"/>
        <v>5.3pm-6.3pm</v>
      </c>
      <c r="AR134" s="4" t="s">
        <v>183</v>
      </c>
      <c r="AS134" s="1" t="s">
        <v>229</v>
      </c>
      <c r="AU134" s="1" t="s">
        <v>557</v>
      </c>
      <c r="AV134" s="5" t="s">
        <v>32</v>
      </c>
      <c r="AW134" s="5" t="s">
        <v>32</v>
      </c>
      <c r="AX134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4" s="1" t="str">
        <f t="shared" si="109"/>
        <v>&lt;img src=@img/outdoor.png@&gt;</v>
      </c>
      <c r="AZ134" s="1" t="str">
        <f t="shared" si="110"/>
        <v/>
      </c>
      <c r="BA134" s="1" t="str">
        <f t="shared" si="111"/>
        <v/>
      </c>
      <c r="BB134" s="1" t="str">
        <f t="shared" si="112"/>
        <v>&lt;img src=@img/drinkicon.png@&gt;</v>
      </c>
      <c r="BC134" s="1" t="str">
        <f t="shared" si="113"/>
        <v>&lt;img src=@img/foodicon.png@&gt;</v>
      </c>
      <c r="BD134" s="1" t="str">
        <f t="shared" si="114"/>
        <v>&lt;img src=@img/outdoor.png@&gt;&lt;img src=@img/drinkicon.png@&gt;&lt;img src=@img/foodicon.png@&gt;</v>
      </c>
      <c r="BE134" s="1" t="str">
        <f t="shared" si="115"/>
        <v>outdoor drink food med  pearl</v>
      </c>
      <c r="BF134" s="1" t="str">
        <f t="shared" si="116"/>
        <v>Pearl Street</v>
      </c>
      <c r="BG134" s="10">
        <v>40.017814999999999</v>
      </c>
      <c r="BH134" s="10">
        <v>-105.281769</v>
      </c>
      <c r="BI134" s="1" t="str">
        <f t="shared" si="117"/>
        <v>[40.017815,-105.281769],</v>
      </c>
      <c r="BK134" s="1" t="str">
        <f t="shared" si="107"/>
        <v/>
      </c>
    </row>
    <row r="135" spans="2:63" ht="21" customHeight="1">
      <c r="B135" s="1" t="s">
        <v>404</v>
      </c>
      <c r="C135" s="1" t="s">
        <v>187</v>
      </c>
      <c r="G135" s="1" t="s">
        <v>418</v>
      </c>
      <c r="H135" s="1">
        <v>1500</v>
      </c>
      <c r="I135" s="1">
        <v>1830</v>
      </c>
      <c r="J135" s="1">
        <v>1500</v>
      </c>
      <c r="K135" s="1">
        <v>1830</v>
      </c>
      <c r="L135" s="1">
        <v>1500</v>
      </c>
      <c r="M135" s="1">
        <v>1830</v>
      </c>
      <c r="N135" s="1">
        <v>1500</v>
      </c>
      <c r="O135" s="1">
        <v>1830</v>
      </c>
      <c r="P135" s="1">
        <v>1500</v>
      </c>
      <c r="Q135" s="1">
        <v>1830</v>
      </c>
      <c r="R135" s="1">
        <v>1500</v>
      </c>
      <c r="S135" s="1">
        <v>1830</v>
      </c>
      <c r="T135" s="1">
        <v>1500</v>
      </c>
      <c r="U135" s="1">
        <v>1830</v>
      </c>
      <c r="V135" s="1" t="s">
        <v>450</v>
      </c>
      <c r="W135" s="1">
        <f t="shared" si="118"/>
        <v>15</v>
      </c>
      <c r="X135" s="1">
        <f t="shared" si="119"/>
        <v>18.3</v>
      </c>
      <c r="Y135" s="1">
        <f t="shared" si="120"/>
        <v>15</v>
      </c>
      <c r="Z135" s="1">
        <f t="shared" si="121"/>
        <v>18.3</v>
      </c>
      <c r="AA135" s="1">
        <f t="shared" si="122"/>
        <v>15</v>
      </c>
      <c r="AB135" s="1">
        <f t="shared" si="123"/>
        <v>18.3</v>
      </c>
      <c r="AC135" s="1">
        <f t="shared" si="124"/>
        <v>15</v>
      </c>
      <c r="AD135" s="1">
        <f t="shared" si="125"/>
        <v>18.3</v>
      </c>
      <c r="AE135" s="1">
        <f t="shared" si="126"/>
        <v>15</v>
      </c>
      <c r="AF135" s="1">
        <f t="shared" si="127"/>
        <v>18.3</v>
      </c>
      <c r="AG135" s="1">
        <f t="shared" si="128"/>
        <v>15</v>
      </c>
      <c r="AH135" s="1">
        <f t="shared" si="129"/>
        <v>18.3</v>
      </c>
      <c r="AI135" s="1">
        <f t="shared" si="130"/>
        <v>15</v>
      </c>
      <c r="AJ135" s="1">
        <f t="shared" si="131"/>
        <v>18.3</v>
      </c>
      <c r="AK135" s="1" t="str">
        <f t="shared" si="132"/>
        <v>3pm-6.3pm</v>
      </c>
      <c r="AL135" s="1" t="str">
        <f t="shared" si="133"/>
        <v>3pm-6.3pm</v>
      </c>
      <c r="AM135" s="1" t="str">
        <f t="shared" si="134"/>
        <v>3pm-6.3pm</v>
      </c>
      <c r="AN135" s="1" t="str">
        <f t="shared" si="135"/>
        <v>3pm-6.3pm</v>
      </c>
      <c r="AO135" s="1" t="str">
        <f t="shared" si="136"/>
        <v>3pm-6.3pm</v>
      </c>
      <c r="AP135" s="1" t="str">
        <f t="shared" si="137"/>
        <v>3pm-6.3pm</v>
      </c>
      <c r="AQ135" s="1" t="str">
        <f t="shared" si="138"/>
        <v>3pm-6.3pm</v>
      </c>
      <c r="AR135" s="7" t="s">
        <v>538</v>
      </c>
      <c r="AU135" s="1" t="s">
        <v>557</v>
      </c>
      <c r="AV135" s="5" t="s">
        <v>32</v>
      </c>
      <c r="AW135" s="5" t="s">
        <v>32</v>
      </c>
      <c r="AX135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5" s="1" t="str">
        <f t="shared" si="109"/>
        <v/>
      </c>
      <c r="AZ135" s="1" t="str">
        <f t="shared" si="110"/>
        <v/>
      </c>
      <c r="BA135" s="1" t="str">
        <f t="shared" si="111"/>
        <v/>
      </c>
      <c r="BB135" s="1" t="str">
        <f t="shared" si="112"/>
        <v>&lt;img src=@img/drinkicon.png@&gt;</v>
      </c>
      <c r="BC135" s="1" t="str">
        <f t="shared" si="113"/>
        <v>&lt;img src=@img/foodicon.png@&gt;</v>
      </c>
      <c r="BD135" s="1" t="str">
        <f t="shared" si="114"/>
        <v>&lt;img src=@img/drinkicon.png@&gt;&lt;img src=@img/foodicon.png@&gt;</v>
      </c>
      <c r="BE135" s="1" t="str">
        <f t="shared" si="115"/>
        <v>drink food med  pearl</v>
      </c>
      <c r="BF135" s="1" t="str">
        <f t="shared" si="116"/>
        <v>Pearl Street</v>
      </c>
      <c r="BG135" s="10">
        <v>40.017355999999999</v>
      </c>
      <c r="BH135" s="10">
        <v>-105.28354899999999</v>
      </c>
      <c r="BI135" s="1" t="str">
        <f t="shared" si="117"/>
        <v>[40.017356,-105.283549],</v>
      </c>
      <c r="BK135" s="1" t="str">
        <f t="shared" si="107"/>
        <v/>
      </c>
    </row>
    <row r="136" spans="2:63" ht="21" customHeight="1">
      <c r="B136" s="10" t="s">
        <v>337</v>
      </c>
      <c r="C136" s="1" t="s">
        <v>409</v>
      </c>
      <c r="G136" s="1" t="s">
        <v>344</v>
      </c>
      <c r="W136" s="1" t="str">
        <f t="shared" si="118"/>
        <v/>
      </c>
      <c r="X136" s="1" t="str">
        <f t="shared" si="119"/>
        <v/>
      </c>
      <c r="Y136" s="1" t="str">
        <f t="shared" si="120"/>
        <v/>
      </c>
      <c r="Z136" s="1" t="str">
        <f t="shared" si="121"/>
        <v/>
      </c>
      <c r="AA136" s="1" t="str">
        <f t="shared" si="122"/>
        <v/>
      </c>
      <c r="AB136" s="1" t="str">
        <f t="shared" si="123"/>
        <v/>
      </c>
      <c r="AC136" s="1" t="str">
        <f t="shared" si="124"/>
        <v/>
      </c>
      <c r="AD136" s="1" t="str">
        <f t="shared" si="125"/>
        <v/>
      </c>
      <c r="AE136" s="1" t="str">
        <f t="shared" si="126"/>
        <v/>
      </c>
      <c r="AF136" s="1" t="str">
        <f t="shared" si="127"/>
        <v/>
      </c>
      <c r="AG136" s="1" t="str">
        <f t="shared" si="128"/>
        <v/>
      </c>
      <c r="AH136" s="1" t="str">
        <f t="shared" si="129"/>
        <v/>
      </c>
      <c r="AI136" s="1" t="str">
        <f t="shared" si="130"/>
        <v/>
      </c>
      <c r="AJ136" s="1" t="str">
        <f t="shared" si="131"/>
        <v/>
      </c>
      <c r="AK136" s="1" t="str">
        <f t="shared" si="132"/>
        <v/>
      </c>
      <c r="AL136" s="1" t="str">
        <f t="shared" si="133"/>
        <v/>
      </c>
      <c r="AM136" s="1" t="str">
        <f t="shared" si="134"/>
        <v/>
      </c>
      <c r="AN136" s="1" t="str">
        <f t="shared" si="135"/>
        <v/>
      </c>
      <c r="AO136" s="1" t="str">
        <f t="shared" si="136"/>
        <v/>
      </c>
      <c r="AP136" s="1" t="str">
        <f t="shared" si="137"/>
        <v/>
      </c>
      <c r="AQ136" s="1" t="str">
        <f t="shared" si="138"/>
        <v/>
      </c>
      <c r="AR136" s="4" t="s">
        <v>497</v>
      </c>
      <c r="AU136" s="1" t="s">
        <v>557</v>
      </c>
      <c r="AV136" s="5" t="s">
        <v>33</v>
      </c>
      <c r="AW136" s="5" t="s">
        <v>33</v>
      </c>
      <c r="AX136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6" s="1" t="str">
        <f t="shared" si="109"/>
        <v/>
      </c>
      <c r="AZ136" s="1" t="str">
        <f t="shared" si="110"/>
        <v/>
      </c>
      <c r="BA136" s="1" t="str">
        <f t="shared" si="111"/>
        <v/>
      </c>
      <c r="BB136" s="1" t="str">
        <f t="shared" si="112"/>
        <v/>
      </c>
      <c r="BC136" s="1" t="str">
        <f t="shared" si="113"/>
        <v/>
      </c>
      <c r="BD136" s="1" t="str">
        <f t="shared" si="114"/>
        <v/>
      </c>
      <c r="BE136" s="1" t="str">
        <f t="shared" si="115"/>
        <v>med  east</v>
      </c>
      <c r="BF136" s="1" t="str">
        <f t="shared" si="116"/>
        <v>East Boulder</v>
      </c>
      <c r="BG136" s="10">
        <v>40.015588000000001</v>
      </c>
      <c r="BH136" s="10">
        <v>-105.263474</v>
      </c>
      <c r="BI136" s="1" t="str">
        <f t="shared" si="117"/>
        <v>[40.015588,-105.263474],</v>
      </c>
      <c r="BK136" s="1" t="str">
        <f t="shared" si="107"/>
        <v/>
      </c>
    </row>
    <row r="137" spans="2:63" ht="21" customHeight="1">
      <c r="B137" s="1" t="s">
        <v>410</v>
      </c>
      <c r="C137" s="1" t="s">
        <v>409</v>
      </c>
      <c r="G137" s="1" t="s">
        <v>422</v>
      </c>
      <c r="W137" s="1" t="str">
        <f t="shared" si="118"/>
        <v/>
      </c>
      <c r="X137" s="1" t="str">
        <f t="shared" si="119"/>
        <v/>
      </c>
      <c r="Y137" s="1" t="str">
        <f t="shared" si="120"/>
        <v/>
      </c>
      <c r="Z137" s="1" t="str">
        <f t="shared" si="121"/>
        <v/>
      </c>
      <c r="AA137" s="1" t="str">
        <f t="shared" si="122"/>
        <v/>
      </c>
      <c r="AB137" s="1" t="str">
        <f t="shared" si="123"/>
        <v/>
      </c>
      <c r="AC137" s="1" t="str">
        <f t="shared" si="124"/>
        <v/>
      </c>
      <c r="AD137" s="1" t="str">
        <f t="shared" si="125"/>
        <v/>
      </c>
      <c r="AE137" s="1" t="str">
        <f t="shared" si="126"/>
        <v/>
      </c>
      <c r="AF137" s="1" t="str">
        <f t="shared" si="127"/>
        <v/>
      </c>
      <c r="AG137" s="1" t="str">
        <f t="shared" si="128"/>
        <v/>
      </c>
      <c r="AH137" s="1" t="str">
        <f t="shared" si="129"/>
        <v/>
      </c>
      <c r="AI137" s="1" t="str">
        <f t="shared" si="130"/>
        <v/>
      </c>
      <c r="AJ137" s="1" t="str">
        <f t="shared" si="131"/>
        <v/>
      </c>
      <c r="AK137" s="1" t="str">
        <f t="shared" si="132"/>
        <v/>
      </c>
      <c r="AL137" s="1" t="str">
        <f t="shared" si="133"/>
        <v/>
      </c>
      <c r="AM137" s="1" t="str">
        <f t="shared" si="134"/>
        <v/>
      </c>
      <c r="AN137" s="1" t="str">
        <f t="shared" si="135"/>
        <v/>
      </c>
      <c r="AO137" s="1" t="str">
        <f t="shared" si="136"/>
        <v/>
      </c>
      <c r="AP137" s="1" t="str">
        <f t="shared" si="137"/>
        <v/>
      </c>
      <c r="AQ137" s="1" t="str">
        <f t="shared" si="138"/>
        <v/>
      </c>
      <c r="AR137" s="4"/>
      <c r="AU137" s="1" t="s">
        <v>557</v>
      </c>
      <c r="AV137" s="5" t="s">
        <v>33</v>
      </c>
      <c r="AW137" s="5" t="s">
        <v>33</v>
      </c>
      <c r="AX137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7" s="1" t="str">
        <f t="shared" si="109"/>
        <v/>
      </c>
      <c r="AZ137" s="1" t="str">
        <f t="shared" si="110"/>
        <v/>
      </c>
      <c r="BA137" s="1" t="str">
        <f t="shared" si="111"/>
        <v/>
      </c>
      <c r="BB137" s="1" t="str">
        <f t="shared" si="112"/>
        <v/>
      </c>
      <c r="BC137" s="1" t="str">
        <f t="shared" si="113"/>
        <v/>
      </c>
      <c r="BD137" s="1" t="str">
        <f t="shared" si="114"/>
        <v/>
      </c>
      <c r="BE137" s="1" t="str">
        <f t="shared" si="115"/>
        <v>med  east</v>
      </c>
      <c r="BF137" s="1" t="str">
        <f t="shared" si="116"/>
        <v>East Boulder</v>
      </c>
      <c r="BG137" s="10">
        <v>40.015236999999999</v>
      </c>
      <c r="BH137" s="10">
        <v>-105.25325100000001</v>
      </c>
      <c r="BI137" s="1" t="str">
        <f t="shared" si="117"/>
        <v>[40.015237,-105.253251],</v>
      </c>
      <c r="BK137" s="1" t="str">
        <f t="shared" si="107"/>
        <v/>
      </c>
    </row>
    <row r="138" spans="2:63" ht="21" customHeight="1">
      <c r="B138" s="1" t="s">
        <v>455</v>
      </c>
      <c r="C138" s="1" t="s">
        <v>278</v>
      </c>
      <c r="G138" s="28" t="s">
        <v>493</v>
      </c>
      <c r="W138" s="1" t="str">
        <f t="shared" si="118"/>
        <v/>
      </c>
      <c r="X138" s="1" t="str">
        <f t="shared" si="119"/>
        <v/>
      </c>
      <c r="Y138" s="1" t="str">
        <f t="shared" si="120"/>
        <v/>
      </c>
      <c r="Z138" s="1" t="str">
        <f t="shared" si="121"/>
        <v/>
      </c>
      <c r="AA138" s="1" t="str">
        <f t="shared" si="122"/>
        <v/>
      </c>
      <c r="AB138" s="1" t="str">
        <f t="shared" si="123"/>
        <v/>
      </c>
      <c r="AC138" s="1" t="str">
        <f t="shared" si="124"/>
        <v/>
      </c>
      <c r="AD138" s="1" t="str">
        <f t="shared" si="125"/>
        <v/>
      </c>
      <c r="AE138" s="1" t="str">
        <f t="shared" si="126"/>
        <v/>
      </c>
      <c r="AF138" s="1" t="str">
        <f t="shared" si="127"/>
        <v/>
      </c>
      <c r="AG138" s="1" t="str">
        <f t="shared" si="128"/>
        <v/>
      </c>
      <c r="AH138" s="1" t="str">
        <f t="shared" si="129"/>
        <v/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/>
      </c>
      <c r="AM138" s="1" t="str">
        <f t="shared" si="134"/>
        <v/>
      </c>
      <c r="AN138" s="1" t="str">
        <f t="shared" si="135"/>
        <v/>
      </c>
      <c r="AO138" s="1" t="str">
        <f t="shared" si="136"/>
        <v/>
      </c>
      <c r="AP138" s="1" t="str">
        <f t="shared" si="137"/>
        <v/>
      </c>
      <c r="AQ138" s="1" t="str">
        <f t="shared" si="138"/>
        <v/>
      </c>
      <c r="AR138" s="1" t="s">
        <v>554</v>
      </c>
      <c r="AT138" s="1" t="s">
        <v>453</v>
      </c>
      <c r="AU138" s="1" t="s">
        <v>557</v>
      </c>
      <c r="AV138" s="5" t="s">
        <v>33</v>
      </c>
      <c r="AW138" s="5" t="s">
        <v>33</v>
      </c>
      <c r="AX138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8" s="1" t="str">
        <f t="shared" si="109"/>
        <v/>
      </c>
      <c r="AZ138" s="1" t="str">
        <f t="shared" si="110"/>
        <v>&lt;img src=@img/pets.png@&gt;</v>
      </c>
      <c r="BA138" s="1" t="str">
        <f t="shared" si="111"/>
        <v/>
      </c>
      <c r="BB138" s="1" t="str">
        <f t="shared" si="112"/>
        <v/>
      </c>
      <c r="BC138" s="1" t="str">
        <f t="shared" si="113"/>
        <v/>
      </c>
      <c r="BD138" s="1" t="str">
        <f t="shared" si="114"/>
        <v>&lt;img src=@img/pets.png@&gt;</v>
      </c>
      <c r="BE138" s="1" t="str">
        <f t="shared" si="115"/>
        <v>pet med  downtown</v>
      </c>
      <c r="BF138" s="1" t="str">
        <f t="shared" si="116"/>
        <v>Downtown</v>
      </c>
      <c r="BG138" s="6">
        <v>39.978768299999999</v>
      </c>
      <c r="BH138" s="10">
        <v>-105.1400762</v>
      </c>
      <c r="BI138" s="1" t="str">
        <f t="shared" si="117"/>
        <v>[39.9787683,-105.1400762],</v>
      </c>
      <c r="BK138" s="1" t="str">
        <f t="shared" si="107"/>
        <v/>
      </c>
    </row>
    <row r="139" spans="2:63" ht="21" customHeight="1">
      <c r="B139" s="20" t="s">
        <v>442</v>
      </c>
      <c r="C139" s="1" t="s">
        <v>408</v>
      </c>
      <c r="G139" s="24" t="s">
        <v>443</v>
      </c>
      <c r="W139" s="1" t="str">
        <f t="shared" si="118"/>
        <v/>
      </c>
      <c r="X139" s="1" t="str">
        <f t="shared" si="119"/>
        <v/>
      </c>
      <c r="Y139" s="1" t="str">
        <f t="shared" si="120"/>
        <v/>
      </c>
      <c r="Z139" s="1" t="str">
        <f t="shared" si="121"/>
        <v/>
      </c>
      <c r="AA139" s="1" t="str">
        <f t="shared" si="122"/>
        <v/>
      </c>
      <c r="AB139" s="1" t="str">
        <f t="shared" si="123"/>
        <v/>
      </c>
      <c r="AC139" s="1" t="str">
        <f t="shared" si="124"/>
        <v/>
      </c>
      <c r="AD139" s="1" t="str">
        <f t="shared" si="125"/>
        <v/>
      </c>
      <c r="AE139" s="1" t="str">
        <f t="shared" si="126"/>
        <v/>
      </c>
      <c r="AF139" s="1" t="str">
        <f t="shared" si="127"/>
        <v/>
      </c>
      <c r="AG139" s="1" t="str">
        <f t="shared" si="128"/>
        <v/>
      </c>
      <c r="AH139" s="1" t="str">
        <f t="shared" si="129"/>
        <v/>
      </c>
      <c r="AI139" s="1" t="str">
        <f t="shared" si="130"/>
        <v/>
      </c>
      <c r="AJ139" s="1" t="str">
        <f t="shared" si="131"/>
        <v/>
      </c>
      <c r="AK139" s="1" t="str">
        <f t="shared" si="132"/>
        <v/>
      </c>
      <c r="AL139" s="1" t="str">
        <f t="shared" si="133"/>
        <v/>
      </c>
      <c r="AM139" s="1" t="str">
        <f t="shared" si="134"/>
        <v/>
      </c>
      <c r="AN139" s="1" t="str">
        <f t="shared" si="135"/>
        <v/>
      </c>
      <c r="AO139" s="1" t="str">
        <f t="shared" si="136"/>
        <v/>
      </c>
      <c r="AP139" s="1" t="str">
        <f t="shared" si="137"/>
        <v/>
      </c>
      <c r="AQ139" s="1" t="str">
        <f t="shared" si="138"/>
        <v/>
      </c>
      <c r="AR139" s="14" t="s">
        <v>553</v>
      </c>
      <c r="AU139" s="1" t="s">
        <v>557</v>
      </c>
      <c r="AV139" s="5" t="s">
        <v>33</v>
      </c>
      <c r="AW139" s="5" t="s">
        <v>33</v>
      </c>
      <c r="AX139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9" s="1" t="str">
        <f t="shared" si="109"/>
        <v/>
      </c>
      <c r="AZ139" s="1" t="str">
        <f t="shared" si="110"/>
        <v/>
      </c>
      <c r="BA139" s="1" t="str">
        <f t="shared" si="111"/>
        <v/>
      </c>
      <c r="BB139" s="1" t="str">
        <f t="shared" si="112"/>
        <v/>
      </c>
      <c r="BC139" s="1" t="str">
        <f t="shared" si="113"/>
        <v/>
      </c>
      <c r="BD139" s="1" t="str">
        <f t="shared" si="114"/>
        <v/>
      </c>
      <c r="BE139" s="1" t="str">
        <f t="shared" si="115"/>
        <v>med  north</v>
      </c>
      <c r="BF139" s="1" t="str">
        <f t="shared" si="116"/>
        <v>North Boulder</v>
      </c>
      <c r="BG139" s="10">
        <v>40.063921999999998</v>
      </c>
      <c r="BH139" s="10">
        <v>-105.28242400000001</v>
      </c>
      <c r="BI139" s="1" t="str">
        <f t="shared" si="117"/>
        <v>[40.063922,-105.282424],</v>
      </c>
      <c r="BK139" s="1" t="str">
        <f t="shared" si="107"/>
        <v/>
      </c>
    </row>
    <row r="140" spans="2:63" ht="21" customHeight="1">
      <c r="B140" s="10" t="s">
        <v>100</v>
      </c>
      <c r="C140" s="1" t="s">
        <v>187</v>
      </c>
      <c r="G140" s="6" t="s">
        <v>226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2100</v>
      </c>
      <c r="U140" s="1">
        <v>2400</v>
      </c>
      <c r="V140" s="10" t="s">
        <v>139</v>
      </c>
      <c r="W140" s="1" t="str">
        <f t="shared" si="118"/>
        <v/>
      </c>
      <c r="X140" s="1" t="str">
        <f t="shared" si="119"/>
        <v/>
      </c>
      <c r="Y140" s="1">
        <f t="shared" si="120"/>
        <v>15</v>
      </c>
      <c r="Z140" s="1">
        <f t="shared" si="121"/>
        <v>18</v>
      </c>
      <c r="AA140" s="1">
        <f t="shared" si="122"/>
        <v>15</v>
      </c>
      <c r="AB140" s="1">
        <f t="shared" si="123"/>
        <v>18</v>
      </c>
      <c r="AC140" s="1">
        <f t="shared" si="124"/>
        <v>15</v>
      </c>
      <c r="AD140" s="1">
        <f t="shared" si="125"/>
        <v>18</v>
      </c>
      <c r="AE140" s="1">
        <f t="shared" si="126"/>
        <v>15</v>
      </c>
      <c r="AF140" s="1">
        <f t="shared" si="127"/>
        <v>18</v>
      </c>
      <c r="AG140" s="1">
        <f t="shared" si="128"/>
        <v>15</v>
      </c>
      <c r="AH140" s="1">
        <f t="shared" si="129"/>
        <v>18</v>
      </c>
      <c r="AI140" s="1">
        <f t="shared" si="130"/>
        <v>21</v>
      </c>
      <c r="AJ140" s="1">
        <f t="shared" si="131"/>
        <v>24</v>
      </c>
      <c r="AK140" s="1" t="str">
        <f t="shared" si="132"/>
        <v/>
      </c>
      <c r="AL140" s="1" t="str">
        <f t="shared" si="133"/>
        <v>3pm-6pm</v>
      </c>
      <c r="AM140" s="1" t="str">
        <f t="shared" si="134"/>
        <v>3pm-6pm</v>
      </c>
      <c r="AN140" s="1" t="str">
        <f t="shared" si="135"/>
        <v>3pm-6pm</v>
      </c>
      <c r="AO140" s="1" t="str">
        <f t="shared" si="136"/>
        <v>3pm-6pm</v>
      </c>
      <c r="AP140" s="1" t="str">
        <f t="shared" si="137"/>
        <v>3pm-6pm</v>
      </c>
      <c r="AQ140" s="1" t="str">
        <f t="shared" si="138"/>
        <v>9pm-12am</v>
      </c>
      <c r="AR140" s="4" t="s">
        <v>184</v>
      </c>
      <c r="AS140" s="1" t="s">
        <v>28</v>
      </c>
      <c r="AU140" s="1" t="s">
        <v>557</v>
      </c>
      <c r="AV140" s="5" t="s">
        <v>32</v>
      </c>
      <c r="AW140" s="5" t="s">
        <v>32</v>
      </c>
      <c r="AX140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0" s="1" t="str">
        <f t="shared" si="109"/>
        <v>&lt;img src=@img/outdoor.png@&gt;</v>
      </c>
      <c r="AZ140" s="1" t="str">
        <f t="shared" si="110"/>
        <v/>
      </c>
      <c r="BA140" s="1" t="str">
        <f t="shared" si="111"/>
        <v/>
      </c>
      <c r="BB140" s="1" t="str">
        <f t="shared" si="112"/>
        <v>&lt;img src=@img/drinkicon.png@&gt;</v>
      </c>
      <c r="BC140" s="1" t="str">
        <f t="shared" si="113"/>
        <v>&lt;img src=@img/foodicon.png@&gt;</v>
      </c>
      <c r="BD140" s="1" t="str">
        <f t="shared" si="114"/>
        <v>&lt;img src=@img/outdoor.png@&gt;&lt;img src=@img/drinkicon.png@&gt;&lt;img src=@img/foodicon.png@&gt;</v>
      </c>
      <c r="BE140" s="1" t="str">
        <f t="shared" si="115"/>
        <v>outdoor drink food med  pearl</v>
      </c>
      <c r="BF140" s="1" t="str">
        <f t="shared" si="116"/>
        <v>Pearl Street</v>
      </c>
      <c r="BG140" s="10">
        <v>40.017000000000003</v>
      </c>
      <c r="BH140" s="10">
        <v>-105.28324499999999</v>
      </c>
      <c r="BI140" s="1" t="str">
        <f t="shared" si="117"/>
        <v>[40.017,-105.283245],</v>
      </c>
      <c r="BK140" s="1" t="str">
        <f t="shared" si="107"/>
        <v/>
      </c>
    </row>
    <row r="141" spans="2:63" ht="21" customHeight="1">
      <c r="B141" s="10" t="s">
        <v>101</v>
      </c>
      <c r="C141" s="1" t="s">
        <v>187</v>
      </c>
      <c r="G141" s="17" t="s">
        <v>227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0" t="s">
        <v>140</v>
      </c>
      <c r="W141" s="1" t="str">
        <f t="shared" si="118"/>
        <v/>
      </c>
      <c r="X141" s="1" t="str">
        <f t="shared" si="119"/>
        <v/>
      </c>
      <c r="Y141" s="1">
        <f t="shared" si="120"/>
        <v>15</v>
      </c>
      <c r="Z141" s="1">
        <f t="shared" si="121"/>
        <v>18</v>
      </c>
      <c r="AA141" s="1">
        <f t="shared" si="122"/>
        <v>15</v>
      </c>
      <c r="AB141" s="1">
        <f t="shared" si="123"/>
        <v>18</v>
      </c>
      <c r="AC141" s="1">
        <f t="shared" si="124"/>
        <v>15</v>
      </c>
      <c r="AD141" s="1">
        <f t="shared" si="125"/>
        <v>18</v>
      </c>
      <c r="AE141" s="1">
        <f t="shared" si="126"/>
        <v>15</v>
      </c>
      <c r="AF141" s="1">
        <f t="shared" si="127"/>
        <v>18</v>
      </c>
      <c r="AG141" s="1">
        <f t="shared" si="128"/>
        <v>15</v>
      </c>
      <c r="AH141" s="1">
        <f t="shared" si="129"/>
        <v>18</v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>3pm-6pm</v>
      </c>
      <c r="AM141" s="1" t="str">
        <f t="shared" si="134"/>
        <v>3pm-6pm</v>
      </c>
      <c r="AN141" s="1" t="str">
        <f t="shared" si="135"/>
        <v>3pm-6pm</v>
      </c>
      <c r="AO141" s="1" t="str">
        <f t="shared" si="136"/>
        <v>3pm-6pm</v>
      </c>
      <c r="AP141" s="1" t="str">
        <f t="shared" si="137"/>
        <v>3pm-6pm</v>
      </c>
      <c r="AQ141" s="1" t="str">
        <f t="shared" si="138"/>
        <v/>
      </c>
      <c r="AR141" s="1" t="s">
        <v>185</v>
      </c>
      <c r="AS141" s="1" t="s">
        <v>28</v>
      </c>
      <c r="AU141" s="1" t="s">
        <v>557</v>
      </c>
      <c r="AV141" s="5" t="s">
        <v>32</v>
      </c>
      <c r="AW141" s="5" t="s">
        <v>32</v>
      </c>
      <c r="AX141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1" s="1" t="str">
        <f t="shared" si="109"/>
        <v>&lt;img src=@img/outdoor.png@&gt;</v>
      </c>
      <c r="AZ141" s="1" t="str">
        <f t="shared" si="110"/>
        <v/>
      </c>
      <c r="BA141" s="1" t="str">
        <f t="shared" si="111"/>
        <v/>
      </c>
      <c r="BB141" s="1" t="str">
        <f t="shared" si="112"/>
        <v>&lt;img src=@img/drinkicon.png@&gt;</v>
      </c>
      <c r="BC141" s="1" t="str">
        <f t="shared" si="113"/>
        <v>&lt;img src=@img/foodicon.png@&gt;</v>
      </c>
      <c r="BD141" s="1" t="str">
        <f t="shared" si="114"/>
        <v>&lt;img src=@img/outdoor.png@&gt;&lt;img src=@img/drinkicon.png@&gt;&lt;img src=@img/foodicon.png@&gt;</v>
      </c>
      <c r="BE141" s="1" t="str">
        <f t="shared" si="115"/>
        <v>outdoor drink food med  pearl</v>
      </c>
      <c r="BF141" s="1" t="str">
        <f t="shared" si="116"/>
        <v>Pearl Street</v>
      </c>
      <c r="BG141" s="10">
        <v>40.018034999999998</v>
      </c>
      <c r="BH141" s="10">
        <v>-105.280717</v>
      </c>
      <c r="BI141" s="1" t="str">
        <f t="shared" si="117"/>
        <v>[40.018035,-105.280717],</v>
      </c>
      <c r="BK141" s="1" t="str">
        <f t="shared" si="107"/>
        <v/>
      </c>
    </row>
    <row r="142" spans="2:63" ht="21" customHeight="1">
      <c r="B142" s="10" t="s">
        <v>102</v>
      </c>
      <c r="C142" s="1" t="s">
        <v>187</v>
      </c>
      <c r="G142" s="6" t="s">
        <v>228</v>
      </c>
      <c r="H142" s="1">
        <v>1500</v>
      </c>
      <c r="I142" s="1">
        <v>1700</v>
      </c>
      <c r="J142" s="1">
        <v>1500</v>
      </c>
      <c r="K142" s="1">
        <v>1700</v>
      </c>
      <c r="L142" s="1">
        <v>1500</v>
      </c>
      <c r="M142" s="1">
        <v>1700</v>
      </c>
      <c r="N142" s="1">
        <v>1500</v>
      </c>
      <c r="O142" s="1">
        <v>1700</v>
      </c>
      <c r="P142" s="1">
        <v>1500</v>
      </c>
      <c r="Q142" s="1">
        <v>1700</v>
      </c>
      <c r="R142" s="1">
        <v>1500</v>
      </c>
      <c r="S142" s="1">
        <v>1700</v>
      </c>
      <c r="T142" s="1">
        <v>1500</v>
      </c>
      <c r="U142" s="1">
        <v>1700</v>
      </c>
      <c r="V142" s="10" t="s">
        <v>141</v>
      </c>
      <c r="W142" s="1">
        <f t="shared" si="118"/>
        <v>15</v>
      </c>
      <c r="X142" s="1">
        <f t="shared" si="119"/>
        <v>17</v>
      </c>
      <c r="Y142" s="1">
        <f t="shared" si="120"/>
        <v>15</v>
      </c>
      <c r="Z142" s="1">
        <f t="shared" si="121"/>
        <v>17</v>
      </c>
      <c r="AA142" s="1">
        <f t="shared" si="122"/>
        <v>15</v>
      </c>
      <c r="AB142" s="1">
        <f t="shared" si="123"/>
        <v>17</v>
      </c>
      <c r="AC142" s="1">
        <f t="shared" si="124"/>
        <v>15</v>
      </c>
      <c r="AD142" s="1">
        <f t="shared" si="125"/>
        <v>17</v>
      </c>
      <c r="AE142" s="1">
        <f t="shared" si="126"/>
        <v>15</v>
      </c>
      <c r="AF142" s="1">
        <f t="shared" si="127"/>
        <v>17</v>
      </c>
      <c r="AG142" s="1">
        <f t="shared" si="128"/>
        <v>15</v>
      </c>
      <c r="AH142" s="1">
        <f t="shared" si="129"/>
        <v>17</v>
      </c>
      <c r="AI142" s="1">
        <f t="shared" si="130"/>
        <v>15</v>
      </c>
      <c r="AJ142" s="1">
        <f t="shared" si="131"/>
        <v>17</v>
      </c>
      <c r="AK142" s="1" t="str">
        <f t="shared" si="132"/>
        <v>3pm-5pm</v>
      </c>
      <c r="AL142" s="1" t="str">
        <f t="shared" si="133"/>
        <v>3pm-5pm</v>
      </c>
      <c r="AM142" s="1" t="str">
        <f t="shared" si="134"/>
        <v>3pm-5pm</v>
      </c>
      <c r="AN142" s="1" t="str">
        <f t="shared" si="135"/>
        <v>3pm-5pm</v>
      </c>
      <c r="AO142" s="1" t="str">
        <f t="shared" si="136"/>
        <v>3pm-5pm</v>
      </c>
      <c r="AP142" s="1" t="str">
        <f t="shared" si="137"/>
        <v>3pm-5pm</v>
      </c>
      <c r="AQ142" s="1" t="str">
        <f t="shared" si="138"/>
        <v>3pm-5pm</v>
      </c>
      <c r="AR142" s="4" t="s">
        <v>186</v>
      </c>
      <c r="AS142" s="1" t="s">
        <v>28</v>
      </c>
      <c r="AT142" s="1" t="s">
        <v>453</v>
      </c>
      <c r="AU142" s="1" t="s">
        <v>557</v>
      </c>
      <c r="AV142" s="5" t="s">
        <v>32</v>
      </c>
      <c r="AW142" s="5" t="s">
        <v>32</v>
      </c>
      <c r="AX142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2" s="1" t="str">
        <f t="shared" si="109"/>
        <v>&lt;img src=@img/outdoor.png@&gt;</v>
      </c>
      <c r="AZ142" s="1" t="str">
        <f t="shared" si="110"/>
        <v>&lt;img src=@img/pets.png@&gt;</v>
      </c>
      <c r="BA142" s="1" t="str">
        <f t="shared" si="111"/>
        <v/>
      </c>
      <c r="BB142" s="1" t="str">
        <f t="shared" si="112"/>
        <v>&lt;img src=@img/drinkicon.png@&gt;</v>
      </c>
      <c r="BC142" s="1" t="str">
        <f t="shared" si="113"/>
        <v>&lt;img src=@img/foodicon.png@&gt;</v>
      </c>
      <c r="BD142" s="1" t="str">
        <f t="shared" si="114"/>
        <v>&lt;img src=@img/outdoor.png@&gt;&lt;img src=@img/pets.png@&gt;&lt;img src=@img/drinkicon.png@&gt;&lt;img src=@img/foodicon.png@&gt;</v>
      </c>
      <c r="BE142" s="1" t="str">
        <f t="shared" si="115"/>
        <v>outdoor pet drink food med  pearl</v>
      </c>
      <c r="BF142" s="1" t="str">
        <f t="shared" si="116"/>
        <v>Pearl Street</v>
      </c>
      <c r="BG142" s="10">
        <v>40.017709000000004</v>
      </c>
      <c r="BH142" s="10">
        <v>-105.28163499999999</v>
      </c>
      <c r="BI142" s="1" t="str">
        <f t="shared" si="117"/>
        <v>[40.017709,-105.281635],</v>
      </c>
      <c r="BK142" s="1" t="str">
        <f t="shared" si="107"/>
        <v/>
      </c>
    </row>
    <row r="143" spans="2:63" ht="21" customHeight="1">
      <c r="B143" s="10" t="s">
        <v>324</v>
      </c>
      <c r="C143" s="1" t="s">
        <v>34</v>
      </c>
      <c r="G143" s="8" t="s">
        <v>357</v>
      </c>
      <c r="W143" s="1" t="str">
        <f t="shared" si="118"/>
        <v/>
      </c>
      <c r="X143" s="1" t="str">
        <f t="shared" si="119"/>
        <v/>
      </c>
      <c r="Y143" s="1" t="str">
        <f t="shared" si="120"/>
        <v/>
      </c>
      <c r="Z143" s="1" t="str">
        <f t="shared" si="121"/>
        <v/>
      </c>
      <c r="AA143" s="1" t="str">
        <f t="shared" si="122"/>
        <v/>
      </c>
      <c r="AB143" s="1" t="str">
        <f t="shared" si="123"/>
        <v/>
      </c>
      <c r="AC143" s="1" t="str">
        <f t="shared" si="124"/>
        <v/>
      </c>
      <c r="AD143" s="1" t="str">
        <f t="shared" si="125"/>
        <v/>
      </c>
      <c r="AE143" s="1" t="str">
        <f t="shared" si="126"/>
        <v/>
      </c>
      <c r="AF143" s="1" t="str">
        <f t="shared" si="127"/>
        <v/>
      </c>
      <c r="AG143" s="1" t="str">
        <f t="shared" si="128"/>
        <v/>
      </c>
      <c r="AH143" s="1" t="str">
        <f t="shared" si="129"/>
        <v/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/>
      </c>
      <c r="AM143" s="1" t="str">
        <f t="shared" si="134"/>
        <v/>
      </c>
      <c r="AN143" s="1" t="str">
        <f t="shared" si="135"/>
        <v/>
      </c>
      <c r="AO143" s="1" t="str">
        <f t="shared" si="136"/>
        <v/>
      </c>
      <c r="AP143" s="1" t="str">
        <f t="shared" si="137"/>
        <v/>
      </c>
      <c r="AQ143" s="1" t="str">
        <f t="shared" si="138"/>
        <v/>
      </c>
      <c r="AR143" s="1" t="s">
        <v>511</v>
      </c>
      <c r="AU143" s="1" t="s">
        <v>557</v>
      </c>
      <c r="AV143" s="5" t="s">
        <v>33</v>
      </c>
      <c r="AW143" s="5" t="s">
        <v>33</v>
      </c>
      <c r="AX143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3" s="1" t="str">
        <f t="shared" si="109"/>
        <v/>
      </c>
      <c r="AZ143" s="1" t="str">
        <f t="shared" si="110"/>
        <v/>
      </c>
      <c r="BA143" s="1" t="str">
        <f t="shared" si="111"/>
        <v/>
      </c>
      <c r="BB143" s="1" t="str">
        <f t="shared" si="112"/>
        <v/>
      </c>
      <c r="BC143" s="1" t="str">
        <f t="shared" si="113"/>
        <v/>
      </c>
      <c r="BD143" s="1" t="str">
        <f t="shared" si="114"/>
        <v/>
      </c>
      <c r="BE143" s="1" t="str">
        <f t="shared" si="115"/>
        <v>med  campus</v>
      </c>
      <c r="BF143" s="1" t="str">
        <f t="shared" si="116"/>
        <v>Near Campus</v>
      </c>
      <c r="BG143" s="10">
        <v>40.014812999999997</v>
      </c>
      <c r="BH143" s="10">
        <v>-105.262709</v>
      </c>
      <c r="BI143" s="1" t="str">
        <f t="shared" si="117"/>
        <v>[40.014813,-105.262709],</v>
      </c>
      <c r="BK143" s="1" t="str">
        <f t="shared" si="107"/>
        <v/>
      </c>
    </row>
    <row r="144" spans="2:63" ht="21" customHeight="1">
      <c r="B144" s="10" t="s">
        <v>398</v>
      </c>
      <c r="C144" s="1" t="s">
        <v>305</v>
      </c>
      <c r="G144" s="8" t="s">
        <v>380</v>
      </c>
      <c r="W144" s="1" t="str">
        <f t="shared" si="118"/>
        <v/>
      </c>
      <c r="X144" s="1" t="str">
        <f t="shared" si="119"/>
        <v/>
      </c>
      <c r="Y144" s="1" t="str">
        <f t="shared" si="120"/>
        <v/>
      </c>
      <c r="Z144" s="1" t="str">
        <f t="shared" si="121"/>
        <v/>
      </c>
      <c r="AA144" s="1" t="str">
        <f t="shared" si="122"/>
        <v/>
      </c>
      <c r="AB144" s="1" t="str">
        <f t="shared" si="123"/>
        <v/>
      </c>
      <c r="AC144" s="1" t="str">
        <f t="shared" si="124"/>
        <v/>
      </c>
      <c r="AD144" s="1" t="str">
        <f t="shared" si="125"/>
        <v/>
      </c>
      <c r="AE144" s="1" t="str">
        <f t="shared" si="126"/>
        <v/>
      </c>
      <c r="AF144" s="1" t="str">
        <f t="shared" si="127"/>
        <v/>
      </c>
      <c r="AG144" s="1" t="str">
        <f t="shared" si="128"/>
        <v/>
      </c>
      <c r="AH144" s="1" t="str">
        <f t="shared" si="129"/>
        <v/>
      </c>
      <c r="AI144" s="1" t="str">
        <f t="shared" si="130"/>
        <v/>
      </c>
      <c r="AJ144" s="1" t="str">
        <f t="shared" si="131"/>
        <v/>
      </c>
      <c r="AK144" s="1" t="str">
        <f t="shared" si="132"/>
        <v/>
      </c>
      <c r="AL144" s="1" t="str">
        <f t="shared" si="133"/>
        <v/>
      </c>
      <c r="AM144" s="1" t="str">
        <f t="shared" si="134"/>
        <v/>
      </c>
      <c r="AN144" s="1" t="str">
        <f t="shared" si="135"/>
        <v/>
      </c>
      <c r="AO144" s="1" t="str">
        <f t="shared" si="136"/>
        <v/>
      </c>
      <c r="AP144" s="1" t="str">
        <f t="shared" si="137"/>
        <v/>
      </c>
      <c r="AQ144" s="1" t="str">
        <f t="shared" si="138"/>
        <v/>
      </c>
      <c r="AR144" s="14" t="s">
        <v>533</v>
      </c>
      <c r="AU144" s="1" t="s">
        <v>557</v>
      </c>
      <c r="AV144" s="5" t="s">
        <v>33</v>
      </c>
      <c r="AW144" s="5" t="s">
        <v>33</v>
      </c>
      <c r="AX144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4" s="1" t="str">
        <f t="shared" si="109"/>
        <v/>
      </c>
      <c r="AZ144" s="1" t="str">
        <f t="shared" si="110"/>
        <v/>
      </c>
      <c r="BA144" s="1" t="str">
        <f t="shared" si="111"/>
        <v/>
      </c>
      <c r="BB144" s="1" t="str">
        <f t="shared" si="112"/>
        <v/>
      </c>
      <c r="BC144" s="1" t="str">
        <f t="shared" si="113"/>
        <v/>
      </c>
      <c r="BD144" s="1" t="str">
        <f t="shared" si="114"/>
        <v/>
      </c>
      <c r="BE144" s="1" t="str">
        <f t="shared" si="115"/>
        <v>med  hill</v>
      </c>
      <c r="BF144" s="1" t="str">
        <f t="shared" si="116"/>
        <v>The Hill</v>
      </c>
      <c r="BG144" s="10">
        <v>40.007581000000002</v>
      </c>
      <c r="BH144" s="10">
        <v>-105.265942</v>
      </c>
      <c r="BI144" s="1" t="str">
        <f t="shared" si="117"/>
        <v>[40.007581,-105.265942],</v>
      </c>
      <c r="BK144" s="1" t="str">
        <f t="shared" si="107"/>
        <v/>
      </c>
    </row>
    <row r="145" spans="2:63" ht="21" customHeight="1">
      <c r="B145" s="10" t="s">
        <v>395</v>
      </c>
      <c r="C145" s="1" t="s">
        <v>305</v>
      </c>
      <c r="G145" s="3" t="s">
        <v>377</v>
      </c>
      <c r="W145" s="1" t="str">
        <f t="shared" si="118"/>
        <v/>
      </c>
      <c r="X145" s="1" t="str">
        <f t="shared" si="119"/>
        <v/>
      </c>
      <c r="Y145" s="1" t="str">
        <f t="shared" si="120"/>
        <v/>
      </c>
      <c r="Z145" s="1" t="str">
        <f t="shared" si="121"/>
        <v/>
      </c>
      <c r="AA145" s="1" t="str">
        <f t="shared" si="122"/>
        <v/>
      </c>
      <c r="AB145" s="1" t="str">
        <f t="shared" si="123"/>
        <v/>
      </c>
      <c r="AC145" s="1" t="str">
        <f t="shared" si="124"/>
        <v/>
      </c>
      <c r="AD145" s="1" t="str">
        <f t="shared" si="125"/>
        <v/>
      </c>
      <c r="AE145" s="1" t="str">
        <f t="shared" si="126"/>
        <v/>
      </c>
      <c r="AF145" s="1" t="str">
        <f t="shared" si="127"/>
        <v/>
      </c>
      <c r="AG145" s="1" t="str">
        <f t="shared" si="128"/>
        <v/>
      </c>
      <c r="AH145" s="1" t="str">
        <f t="shared" si="129"/>
        <v/>
      </c>
      <c r="AI145" s="1" t="str">
        <f t="shared" si="130"/>
        <v/>
      </c>
      <c r="AJ145" s="1" t="str">
        <f t="shared" si="131"/>
        <v/>
      </c>
      <c r="AK145" s="1" t="str">
        <f t="shared" si="132"/>
        <v/>
      </c>
      <c r="AL145" s="1" t="str">
        <f t="shared" si="133"/>
        <v/>
      </c>
      <c r="AM145" s="1" t="str">
        <f t="shared" si="134"/>
        <v/>
      </c>
      <c r="AN145" s="1" t="str">
        <f t="shared" si="135"/>
        <v/>
      </c>
      <c r="AO145" s="1" t="str">
        <f t="shared" si="136"/>
        <v/>
      </c>
      <c r="AP145" s="1" t="str">
        <f t="shared" si="137"/>
        <v/>
      </c>
      <c r="AQ145" s="1" t="str">
        <f t="shared" si="138"/>
        <v/>
      </c>
      <c r="AR145" s="7" t="s">
        <v>530</v>
      </c>
      <c r="AU145" s="1" t="s">
        <v>557</v>
      </c>
      <c r="AV145" s="5" t="s">
        <v>33</v>
      </c>
      <c r="AW145" s="5" t="s">
        <v>33</v>
      </c>
      <c r="AX145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5" s="1" t="str">
        <f t="shared" si="109"/>
        <v/>
      </c>
      <c r="AZ145" s="1" t="str">
        <f t="shared" si="110"/>
        <v/>
      </c>
      <c r="BA145" s="1" t="str">
        <f t="shared" si="111"/>
        <v/>
      </c>
      <c r="BB145" s="1" t="str">
        <f t="shared" si="112"/>
        <v/>
      </c>
      <c r="BC145" s="1" t="str">
        <f t="shared" si="113"/>
        <v/>
      </c>
      <c r="BD145" s="1" t="str">
        <f t="shared" si="114"/>
        <v/>
      </c>
      <c r="BE145" s="1" t="str">
        <f t="shared" si="115"/>
        <v>med  hill</v>
      </c>
      <c r="BF145" s="1" t="str">
        <f t="shared" si="116"/>
        <v>The Hill</v>
      </c>
      <c r="BG145" s="10">
        <v>40.009763</v>
      </c>
      <c r="BH145" s="10">
        <v>-105.276668</v>
      </c>
      <c r="BI145" s="1" t="str">
        <f t="shared" si="117"/>
        <v>[40.009763,-105.276668],</v>
      </c>
      <c r="BK145" s="1" t="str">
        <f t="shared" si="107"/>
        <v/>
      </c>
    </row>
    <row r="146" spans="2:63" ht="21" customHeight="1">
      <c r="B146" s="10" t="s">
        <v>238</v>
      </c>
      <c r="C146" s="1" t="s">
        <v>187</v>
      </c>
      <c r="G146" s="1" t="s">
        <v>262</v>
      </c>
      <c r="W146" s="1" t="str">
        <f t="shared" si="118"/>
        <v/>
      </c>
      <c r="X146" s="1" t="str">
        <f t="shared" si="119"/>
        <v/>
      </c>
      <c r="Y146" s="1" t="str">
        <f t="shared" si="120"/>
        <v/>
      </c>
      <c r="Z146" s="1" t="str">
        <f t="shared" si="121"/>
        <v/>
      </c>
      <c r="AA146" s="1" t="str">
        <f t="shared" si="122"/>
        <v/>
      </c>
      <c r="AB146" s="1" t="str">
        <f t="shared" si="123"/>
        <v/>
      </c>
      <c r="AC146" s="1" t="str">
        <f t="shared" si="124"/>
        <v/>
      </c>
      <c r="AD146" s="1" t="str">
        <f t="shared" si="125"/>
        <v/>
      </c>
      <c r="AE146" s="1" t="str">
        <f t="shared" si="126"/>
        <v/>
      </c>
      <c r="AF146" s="1" t="str">
        <f t="shared" si="127"/>
        <v/>
      </c>
      <c r="AG146" s="1" t="str">
        <f t="shared" si="128"/>
        <v/>
      </c>
      <c r="AH146" s="1" t="str">
        <f t="shared" si="129"/>
        <v/>
      </c>
      <c r="AI146" s="1" t="str">
        <f t="shared" si="130"/>
        <v/>
      </c>
      <c r="AJ146" s="1" t="str">
        <f t="shared" si="131"/>
        <v/>
      </c>
      <c r="AK146" s="1" t="str">
        <f t="shared" si="132"/>
        <v/>
      </c>
      <c r="AL146" s="1" t="str">
        <f t="shared" si="133"/>
        <v/>
      </c>
      <c r="AM146" s="1" t="str">
        <f t="shared" si="134"/>
        <v/>
      </c>
      <c r="AN146" s="1" t="str">
        <f t="shared" si="135"/>
        <v/>
      </c>
      <c r="AO146" s="1" t="str">
        <f t="shared" si="136"/>
        <v/>
      </c>
      <c r="AP146" s="1" t="str">
        <f t="shared" si="137"/>
        <v/>
      </c>
      <c r="AQ146" s="1" t="str">
        <f t="shared" si="138"/>
        <v/>
      </c>
      <c r="AR146" s="4" t="s">
        <v>287</v>
      </c>
      <c r="AS146" s="1" t="s">
        <v>28</v>
      </c>
      <c r="AU146" s="1" t="s">
        <v>557</v>
      </c>
      <c r="AV146" s="5" t="s">
        <v>33</v>
      </c>
      <c r="AW146" s="5" t="s">
        <v>33</v>
      </c>
      <c r="AX146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6" s="1" t="str">
        <f t="shared" si="109"/>
        <v>&lt;img src=@img/outdoor.png@&gt;</v>
      </c>
      <c r="AZ146" s="1" t="str">
        <f t="shared" si="110"/>
        <v/>
      </c>
      <c r="BA146" s="1" t="str">
        <f t="shared" si="111"/>
        <v/>
      </c>
      <c r="BB146" s="1" t="str">
        <f t="shared" si="112"/>
        <v/>
      </c>
      <c r="BC146" s="1" t="str">
        <f t="shared" si="113"/>
        <v/>
      </c>
      <c r="BD146" s="1" t="str">
        <f t="shared" si="114"/>
        <v>&lt;img src=@img/outdoor.png@&gt;</v>
      </c>
      <c r="BE146" s="1" t="str">
        <f t="shared" si="115"/>
        <v>outdoor med  pearl</v>
      </c>
      <c r="BF146" s="1" t="str">
        <f t="shared" si="116"/>
        <v>Pearl Street</v>
      </c>
      <c r="BG146" s="10">
        <v>40.017612</v>
      </c>
      <c r="BH146" s="10">
        <v>-105.28255299999999</v>
      </c>
      <c r="BI146" s="1" t="str">
        <f t="shared" si="117"/>
        <v>[40.017612,-105.282553],</v>
      </c>
      <c r="BK146" s="1" t="str">
        <f t="shared" si="107"/>
        <v/>
      </c>
    </row>
    <row r="147" spans="2:63" ht="21" customHeight="1">
      <c r="B147" s="21" t="s">
        <v>315</v>
      </c>
      <c r="C147" s="1" t="s">
        <v>34</v>
      </c>
      <c r="G147" s="19" t="s">
        <v>318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T147" s="1">
        <v>1500</v>
      </c>
      <c r="U147" s="1">
        <v>1800</v>
      </c>
      <c r="V147" s="6" t="s">
        <v>317</v>
      </c>
      <c r="W147" s="1" t="str">
        <f t="shared" si="118"/>
        <v/>
      </c>
      <c r="X147" s="1" t="str">
        <f t="shared" si="119"/>
        <v/>
      </c>
      <c r="Y147" s="1">
        <f t="shared" si="120"/>
        <v>15</v>
      </c>
      <c r="Z147" s="1">
        <f t="shared" si="121"/>
        <v>18</v>
      </c>
      <c r="AA147" s="1">
        <f t="shared" si="122"/>
        <v>15</v>
      </c>
      <c r="AB147" s="1">
        <f t="shared" si="123"/>
        <v>18</v>
      </c>
      <c r="AC147" s="1">
        <f t="shared" si="124"/>
        <v>15</v>
      </c>
      <c r="AD147" s="1">
        <f t="shared" si="125"/>
        <v>18</v>
      </c>
      <c r="AE147" s="1">
        <f t="shared" si="126"/>
        <v>15</v>
      </c>
      <c r="AF147" s="1">
        <f t="shared" si="127"/>
        <v>18</v>
      </c>
      <c r="AG147" s="1">
        <f t="shared" si="128"/>
        <v>15</v>
      </c>
      <c r="AH147" s="1">
        <f t="shared" si="129"/>
        <v>18</v>
      </c>
      <c r="AI147" s="1">
        <f t="shared" si="130"/>
        <v>15</v>
      </c>
      <c r="AJ147" s="1">
        <f t="shared" si="131"/>
        <v>18</v>
      </c>
      <c r="AK147" s="1" t="str">
        <f t="shared" si="132"/>
        <v/>
      </c>
      <c r="AL147" s="1" t="str">
        <f t="shared" si="133"/>
        <v>3pm-6pm</v>
      </c>
      <c r="AM147" s="1" t="str">
        <f t="shared" si="134"/>
        <v>3pm-6pm</v>
      </c>
      <c r="AN147" s="1" t="str">
        <f t="shared" si="135"/>
        <v>3pm-6pm</v>
      </c>
      <c r="AO147" s="1" t="str">
        <f t="shared" si="136"/>
        <v>3pm-6pm</v>
      </c>
      <c r="AP147" s="1" t="str">
        <f t="shared" si="137"/>
        <v>3pm-6pm</v>
      </c>
      <c r="AQ147" s="1" t="str">
        <f t="shared" si="138"/>
        <v>3pm-6pm</v>
      </c>
      <c r="AR147" s="1" t="s">
        <v>316</v>
      </c>
      <c r="AS147" s="1" t="s">
        <v>28</v>
      </c>
      <c r="AU147" s="1" t="s">
        <v>557</v>
      </c>
      <c r="AV147" s="5" t="s">
        <v>32</v>
      </c>
      <c r="AW147" s="5" t="s">
        <v>32</v>
      </c>
      <c r="AX147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7" s="1" t="str">
        <f t="shared" si="109"/>
        <v>&lt;img src=@img/outdoor.png@&gt;</v>
      </c>
      <c r="AZ147" s="1" t="str">
        <f t="shared" si="110"/>
        <v/>
      </c>
      <c r="BA147" s="1" t="str">
        <f t="shared" si="111"/>
        <v/>
      </c>
      <c r="BB147" s="1" t="str">
        <f t="shared" si="112"/>
        <v>&lt;img src=@img/drinkicon.png@&gt;</v>
      </c>
      <c r="BC147" s="1" t="str">
        <f t="shared" si="113"/>
        <v>&lt;img src=@img/foodicon.png@&gt;</v>
      </c>
      <c r="BD147" s="1" t="str">
        <f t="shared" si="114"/>
        <v>&lt;img src=@img/outdoor.png@&gt;&lt;img src=@img/drinkicon.png@&gt;&lt;img src=@img/foodicon.png@&gt;</v>
      </c>
      <c r="BE147" s="1" t="str">
        <f t="shared" si="115"/>
        <v>outdoor drink food med  campus</v>
      </c>
      <c r="BF147" s="1" t="str">
        <f t="shared" si="116"/>
        <v>Near Campus</v>
      </c>
      <c r="BG147" s="10">
        <v>40.015734000000002</v>
      </c>
      <c r="BH147" s="10">
        <v>-105.261343</v>
      </c>
      <c r="BI147" s="1" t="str">
        <f t="shared" si="117"/>
        <v>[40.015734,-105.261343],</v>
      </c>
      <c r="BK147" s="1" t="str">
        <f t="shared" si="107"/>
        <v/>
      </c>
    </row>
  </sheetData>
  <autoFilter ref="C1:C147"/>
  <sortState ref="B2:BL181">
    <sortCondition ref="B2:B181"/>
  </sortState>
  <hyperlinks>
    <hyperlink ref="AR56" r:id="rId1"/>
    <hyperlink ref="AR65" r:id="rId2"/>
    <hyperlink ref="AR140" r:id="rId3"/>
    <hyperlink ref="AR125" r:id="rId4" display="http://www.thesink.com/?utm_source=Local&amp;utm_medium=Organic&amp;utm_campaign=GMB"/>
    <hyperlink ref="AR132" r:id="rId5" display="http://twistedpinebrewing.com/"/>
    <hyperlink ref="B88" r:id="rId6" display="https://www.tripadvisor.com/Restaurant_Review-g33324-d833330-Reviews-Pupusas_Sabor_Hispano-Boulder_Colorado.html"/>
    <hyperlink ref="B123" r:id="rId7" display="https://www.tripadvisor.com/Restaurant_Review-g33324-d823095-Reviews-Restaurant_4580-Boulder_Colorado.html"/>
    <hyperlink ref="B11" r:id="rId8" display="https://www.tripadvisor.com/Restaurant_Review-g33324-d2345632-Reviews-Bacco_Trattoria-Boulder_Colorado.html"/>
    <hyperlink ref="B87" r:id="rId9" display="https://www.tripadvisor.com/Restaurant_Review-g33324-d381528-Reviews-Proto_s_Pizza-Boulder_Colorado.html"/>
    <hyperlink ref="B31" r:id="rId10" display="https://www.tripadvisor.com/Restaurant_Review-g33324-d12686304-Reviews-Decadent_Saint_Wild_Cider_Tasting_room-Boulder_Colorado.html"/>
    <hyperlink ref="B139" r:id="rId11" display="https://www.tripadvisor.com/Restaurant_Review-g33324-d3959417-Reviews-Wapos-Boulder_Colorado.html"/>
    <hyperlink ref="G138" r:id="rId12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9" r:id="rId13" display="https://www.yelp.com/biz_redir?url=https%3A%2F%2Ftherayback.com&amp;website_link_type=website&amp;src_bizid=HqOLGrWt4g4Bu5aHorS_kQ&amp;cachebuster=1547658974&amp;s=2af9c4125d11969953ce6e95df553abfcb80783897e27d3aa311365add123040"/>
    <hyperlink ref="AR78" r:id="rId14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5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482</v>
      </c>
      <c r="C1" s="10" t="s">
        <v>483</v>
      </c>
      <c r="D1" s="10" t="s">
        <v>484</v>
      </c>
      <c r="E1" s="10" t="s">
        <v>485</v>
      </c>
      <c r="F1" t="s">
        <v>486</v>
      </c>
      <c r="G1" t="s">
        <v>487</v>
      </c>
      <c r="H1" t="s">
        <v>488</v>
      </c>
    </row>
    <row r="2" spans="2:8">
      <c r="B2" s="17">
        <v>40.036504999999998</v>
      </c>
      <c r="C2" s="10">
        <v>-105.26014499999999</v>
      </c>
      <c r="D2" s="10" t="s">
        <v>469</v>
      </c>
      <c r="E2" s="10" t="s">
        <v>489</v>
      </c>
      <c r="G2" t="s">
        <v>465</v>
      </c>
      <c r="H2" t="s">
        <v>466</v>
      </c>
    </row>
    <row r="3" spans="2:8">
      <c r="B3" s="6">
        <v>40.030050000000003</v>
      </c>
      <c r="C3" s="10">
        <v>-105.25942000000001</v>
      </c>
      <c r="D3" s="10" t="s">
        <v>473</v>
      </c>
      <c r="E3" s="10" t="s">
        <v>490</v>
      </c>
      <c r="G3" t="s">
        <v>465</v>
      </c>
      <c r="H3" t="s">
        <v>466</v>
      </c>
    </row>
    <row r="4" spans="2:8">
      <c r="B4" s="17">
        <v>40.03172</v>
      </c>
      <c r="C4" s="10">
        <v>-105.25924000000001</v>
      </c>
      <c r="D4" s="10" t="s">
        <v>475</v>
      </c>
      <c r="E4" s="10" t="s">
        <v>491</v>
      </c>
      <c r="G4" t="s">
        <v>465</v>
      </c>
      <c r="H4" t="s">
        <v>466</v>
      </c>
    </row>
    <row r="5" spans="2:8">
      <c r="B5" s="17">
        <v>40.071910000000003</v>
      </c>
      <c r="C5" s="10">
        <v>-105.20641999999999</v>
      </c>
      <c r="D5" s="10" t="s">
        <v>479</v>
      </c>
      <c r="E5" s="10" t="s">
        <v>492</v>
      </c>
      <c r="G5" t="s">
        <v>465</v>
      </c>
      <c r="H5" t="s">
        <v>466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2019-01-18T16:23:01Z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